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60" windowWidth="12120" windowHeight="8760" activeTab="0"/>
  </bookViews>
  <sheets>
    <sheet name="SRSA" sheetId="1" r:id="rId1"/>
    <sheet name="All" sheetId="2" r:id="rId2"/>
  </sheets>
  <definedNames>
    <definedName name="_xlnm.Print_Area" localSheetId="1">'All'!$A$1:$AF$304</definedName>
    <definedName name="_xlnm.Print_Area" localSheetId="0">'SRSA'!$A$1:$AF$174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<sst xmlns="http://schemas.openxmlformats.org/spreadsheetml/2006/main" count="4594" uniqueCount="1239">
  <si>
    <t>BOX 487</t>
  </si>
  <si>
    <t>RUSSELL</t>
  </si>
  <si>
    <t>BOX 109</t>
  </si>
  <si>
    <t>BOX 68</t>
  </si>
  <si>
    <t>JEWELL</t>
  </si>
  <si>
    <t>BOX 670</t>
  </si>
  <si>
    <t>Kansas School Districts</t>
  </si>
  <si>
    <t>D0306</t>
  </si>
  <si>
    <t>SOUTHEAST OF SALINE</t>
  </si>
  <si>
    <t>5056 EAST K4 HIGHWAY</t>
  </si>
  <si>
    <t>GYPSUM</t>
  </si>
  <si>
    <t>D0400</t>
  </si>
  <si>
    <t>SMOKY VALLEY</t>
  </si>
  <si>
    <t>126 S MAIN</t>
  </si>
  <si>
    <t>LINDSBORG</t>
  </si>
  <si>
    <t>D0320</t>
  </si>
  <si>
    <t>WAMEGO</t>
  </si>
  <si>
    <t>510 E HIGHWAY 24</t>
  </si>
  <si>
    <t>D0323</t>
  </si>
  <si>
    <t>ROCK CREEK</t>
  </si>
  <si>
    <t>WESTMORELAND</t>
  </si>
  <si>
    <t>D0441</t>
  </si>
  <si>
    <t>SABETHA</t>
  </si>
  <si>
    <t>107 OREGON</t>
  </si>
  <si>
    <t>D0415</t>
  </si>
  <si>
    <t>HIAWATHA</t>
  </si>
  <si>
    <t>P O BOX 398</t>
  </si>
  <si>
    <t>D0237</t>
  </si>
  <si>
    <t>SMITH CENTER</t>
  </si>
  <si>
    <t>BOX 329</t>
  </si>
  <si>
    <t>BELOIT</t>
  </si>
  <si>
    <t>ATCHISON</t>
  </si>
  <si>
    <t>BOX 89</t>
  </si>
  <si>
    <t>LARNED</t>
  </si>
  <si>
    <t>D0223</t>
  </si>
  <si>
    <t>BARNES</t>
  </si>
  <si>
    <t>BOX 188</t>
  </si>
  <si>
    <t>D0275</t>
  </si>
  <si>
    <t>TRIPLAINS</t>
  </si>
  <si>
    <t>WINONA</t>
  </si>
  <si>
    <t>D0288</t>
  </si>
  <si>
    <t>CENTRAL HEIGHTS</t>
  </si>
  <si>
    <t>3521 ELLIS RD</t>
  </si>
  <si>
    <t>D0290</t>
  </si>
  <si>
    <t>123 W 4TH ST</t>
  </si>
  <si>
    <t>D0364</t>
  </si>
  <si>
    <t>MARYSVILLE</t>
  </si>
  <si>
    <t>211 S 10TH ST</t>
  </si>
  <si>
    <t>D0466</t>
  </si>
  <si>
    <t>SCOTT COUNTY</t>
  </si>
  <si>
    <t>BOX 288</t>
  </si>
  <si>
    <t>SCOTT CITY</t>
  </si>
  <si>
    <t>KANSAS CITY</t>
  </si>
  <si>
    <t>OLATHE</t>
  </si>
  <si>
    <t>D0105</t>
  </si>
  <si>
    <t>RAWLINS COUNTY</t>
  </si>
  <si>
    <t>205 N. 4TH, SUITE #1</t>
  </si>
  <si>
    <t>D0435</t>
  </si>
  <si>
    <t>ABILENE</t>
  </si>
  <si>
    <t>BOX 639</t>
  </si>
  <si>
    <t>D0437</t>
  </si>
  <si>
    <t>AUBURN WASHBURN</t>
  </si>
  <si>
    <t>5928 SW 53RD</t>
  </si>
  <si>
    <t>D0251</t>
  </si>
  <si>
    <t>NORTH LYON COUNTY</t>
  </si>
  <si>
    <t>BOX 527</t>
  </si>
  <si>
    <t>D0329</t>
  </si>
  <si>
    <t>MILL CREEK VALLEY</t>
  </si>
  <si>
    <t>PO BOX 157</t>
  </si>
  <si>
    <t>D0212</t>
  </si>
  <si>
    <t>NORTHERN VALLEY</t>
  </si>
  <si>
    <t>ALMENA</t>
  </si>
  <si>
    <t>D0506</t>
  </si>
  <si>
    <t>LABETTE COUNTY</t>
  </si>
  <si>
    <t>D0385</t>
  </si>
  <si>
    <t>1432 N ANDOVER RD</t>
  </si>
  <si>
    <t>D0361</t>
  </si>
  <si>
    <t>ANTHONY-HARPER</t>
  </si>
  <si>
    <t>BOX 486</t>
  </si>
  <si>
    <t>ANTHONY</t>
  </si>
  <si>
    <t>D0359</t>
  </si>
  <si>
    <t>ARGONIA PUBLIC SCHOOLS</t>
  </si>
  <si>
    <t>504 N. PINE</t>
  </si>
  <si>
    <t>ARGONIA</t>
  </si>
  <si>
    <t>D0470</t>
  </si>
  <si>
    <t>ARKANSAS CITY</t>
  </si>
  <si>
    <t>P O BOX 1028</t>
  </si>
  <si>
    <t>D0246</t>
  </si>
  <si>
    <t>NORTHEAST</t>
  </si>
  <si>
    <t>BOX 669</t>
  </si>
  <si>
    <t>ARMA</t>
  </si>
  <si>
    <t>D0220</t>
  </si>
  <si>
    <t>D0409</t>
  </si>
  <si>
    <t>ATCHISON PUBLIC SCHOOLS</t>
  </si>
  <si>
    <t>215 NORTH 8TH STREET</t>
  </si>
  <si>
    <t>D0511</t>
  </si>
  <si>
    <t>BOX 415</t>
  </si>
  <si>
    <t>D0402</t>
  </si>
  <si>
    <t>2345 GREYHOUND DRIVE</t>
  </si>
  <si>
    <t>D0488</t>
  </si>
  <si>
    <t>AXTELL</t>
  </si>
  <si>
    <t>BOX N</t>
  </si>
  <si>
    <t>D0451</t>
  </si>
  <si>
    <t>B &amp; B</t>
  </si>
  <si>
    <t>301 NEMAHA</t>
  </si>
  <si>
    <t>BAILEYVILLE</t>
  </si>
  <si>
    <t>D0348</t>
  </si>
  <si>
    <t>BALDWIN CITY</t>
  </si>
  <si>
    <t>P.O. BOX 67</t>
  </si>
  <si>
    <t>D0458</t>
  </si>
  <si>
    <t>BASEHOR-LINWOOD</t>
  </si>
  <si>
    <t>P O BOX 282</t>
  </si>
  <si>
    <t>BASEHOR</t>
  </si>
  <si>
    <t>D0508</t>
  </si>
  <si>
    <t>BAXTER SPRINGS</t>
  </si>
  <si>
    <t>1520 CLEVELAND</t>
  </si>
  <si>
    <t>BAZINE</t>
  </si>
  <si>
    <t>BOX 218</t>
  </si>
  <si>
    <t>D0273</t>
  </si>
  <si>
    <t>PO BOX 547</t>
  </si>
  <si>
    <t>D0357</t>
  </si>
  <si>
    <t>BOX 760</t>
  </si>
  <si>
    <t>D0427</t>
  </si>
  <si>
    <t>REPUBLIC COUNTY</t>
  </si>
  <si>
    <t>P O BOX 469</t>
  </si>
  <si>
    <t>D0240</t>
  </si>
  <si>
    <t>TWIN VALLEY</t>
  </si>
  <si>
    <t>BOX 38</t>
  </si>
  <si>
    <t>BENNINGTON</t>
  </si>
  <si>
    <t>D0403</t>
  </si>
  <si>
    <t>OTIS-BISON</t>
  </si>
  <si>
    <t>R. R. 1, BOX 76A</t>
  </si>
  <si>
    <t>ALBERT</t>
  </si>
  <si>
    <t>D0204</t>
  </si>
  <si>
    <t>BONNER SPRINGS</t>
  </si>
  <si>
    <t>P O BOX 435</t>
  </si>
  <si>
    <t>D0314</t>
  </si>
  <si>
    <t>BREWSTER</t>
  </si>
  <si>
    <t>D0459</t>
  </si>
  <si>
    <t>BUCKLIN</t>
  </si>
  <si>
    <t>D0387</t>
  </si>
  <si>
    <t>ALTOONA-MIDWAY</t>
  </si>
  <si>
    <t>RT 1 BOX 45A</t>
  </si>
  <si>
    <t>D0313</t>
  </si>
  <si>
    <t>BUHLER</t>
  </si>
  <si>
    <t>BOX 320</t>
  </si>
  <si>
    <t>D0462</t>
  </si>
  <si>
    <t>CENTRAL</t>
  </si>
  <si>
    <t>BURDEN</t>
  </si>
  <si>
    <t>D0454</t>
  </si>
  <si>
    <t>BURLINGAME PUBLIC SCHOOL</t>
  </si>
  <si>
    <t>100 BLOOMQUIST DRIVE, SUITE A</t>
  </si>
  <si>
    <t>BURLINGAME</t>
  </si>
  <si>
    <t>D0244</t>
  </si>
  <si>
    <t>200 SOUTH 6TH</t>
  </si>
  <si>
    <t>D0369</t>
  </si>
  <si>
    <t>BURRTON</t>
  </si>
  <si>
    <t>D0360</t>
  </si>
  <si>
    <t>22 N. WEBB ST.</t>
  </si>
  <si>
    <t>D0436</t>
  </si>
  <si>
    <t>CANEY VALLEY</t>
  </si>
  <si>
    <t>700 E. BULLPUP BLVD.</t>
  </si>
  <si>
    <t>CANEY</t>
  </si>
  <si>
    <t>D0419</t>
  </si>
  <si>
    <t>CANTON-GALVA</t>
  </si>
  <si>
    <t>P.O. BOX 317</t>
  </si>
  <si>
    <t>D0272</t>
  </si>
  <si>
    <t>WACONDA</t>
  </si>
  <si>
    <t>BOX 326</t>
  </si>
  <si>
    <t>CAWKER CITY</t>
  </si>
  <si>
    <t>D0285</t>
  </si>
  <si>
    <t>CEDAR VALE</t>
  </si>
  <si>
    <t>PO BOX 458</t>
  </si>
  <si>
    <t>D0380</t>
  </si>
  <si>
    <t>VERMILLION</t>
  </si>
  <si>
    <t>D0413</t>
  </si>
  <si>
    <t>CHANUTE PUBLIC SCHOOLS</t>
  </si>
  <si>
    <t>208 NORTH LINCOLN</t>
  </si>
  <si>
    <t>CHANUTE</t>
  </si>
  <si>
    <t>D0473</t>
  </si>
  <si>
    <t>CHAPMAN</t>
  </si>
  <si>
    <t>P O BOX 249</t>
  </si>
  <si>
    <t>D0401</t>
  </si>
  <si>
    <t>CHASE-RAYMOND</t>
  </si>
  <si>
    <t>BOX 366</t>
  </si>
  <si>
    <t>CHASE</t>
  </si>
  <si>
    <t>D0268</t>
  </si>
  <si>
    <t>CHENEY</t>
  </si>
  <si>
    <t>100 W 6TH</t>
  </si>
  <si>
    <t>D0247</t>
  </si>
  <si>
    <t>BOX 270</t>
  </si>
  <si>
    <t>D0447</t>
  </si>
  <si>
    <t>CHERRYVALE</t>
  </si>
  <si>
    <t>618 EAST 4TH</t>
  </si>
  <si>
    <t>D0505</t>
  </si>
  <si>
    <t>CHETOPA</t>
  </si>
  <si>
    <t>430 ELM STREET</t>
  </si>
  <si>
    <t>D0103</t>
  </si>
  <si>
    <t>CHEYLIN</t>
  </si>
  <si>
    <t>BOX 28</t>
  </si>
  <si>
    <t>BIRD CITY</t>
  </si>
  <si>
    <t>D0102</t>
  </si>
  <si>
    <t>CIMARRON-ENSIGN</t>
  </si>
  <si>
    <t>CIMARRON</t>
  </si>
  <si>
    <t>D0335</t>
  </si>
  <si>
    <t>NORTH JACKSON</t>
  </si>
  <si>
    <t>12692 266TH ROAD</t>
  </si>
  <si>
    <t>HOLTON</t>
  </si>
  <si>
    <t>D0354</t>
  </si>
  <si>
    <t>CLAFLIN</t>
  </si>
  <si>
    <t>BOX 346</t>
  </si>
  <si>
    <t>D0379</t>
  </si>
  <si>
    <t>CLAY CENTER</t>
  </si>
  <si>
    <t>D0264</t>
  </si>
  <si>
    <t>CLEARWATER</t>
  </si>
  <si>
    <t>BOX 248</t>
  </si>
  <si>
    <t>D0224</t>
  </si>
  <si>
    <t>CLIFTON-CLYDE</t>
  </si>
  <si>
    <t>P O BOX A</t>
  </si>
  <si>
    <t>D0445</t>
  </si>
  <si>
    <t>COFFEYVILLE</t>
  </si>
  <si>
    <t>615 ELLIS</t>
  </si>
  <si>
    <t>D0315</t>
  </si>
  <si>
    <t>COLBY PUBLIC SCHOOLS</t>
  </si>
  <si>
    <t>700 WEST THIRD STREET</t>
  </si>
  <si>
    <t>COLBY</t>
  </si>
  <si>
    <t>D0300</t>
  </si>
  <si>
    <t>COMANCHE COUNTY</t>
  </si>
  <si>
    <t>P O BOX 721</t>
  </si>
  <si>
    <t>COLDWATER</t>
  </si>
  <si>
    <t>D0493</t>
  </si>
  <si>
    <t>BOX 21</t>
  </si>
  <si>
    <t>D0333</t>
  </si>
  <si>
    <t>CONCORDIA</t>
  </si>
  <si>
    <t>217 W 7TH</t>
  </si>
  <si>
    <t>D0356</t>
  </si>
  <si>
    <t>CONWAY SPRINGS</t>
  </si>
  <si>
    <t>110 N. MONNET</t>
  </si>
  <si>
    <t>D0476</t>
  </si>
  <si>
    <t>COPELAND</t>
  </si>
  <si>
    <t>BOX 156</t>
  </si>
  <si>
    <t>D0284</t>
  </si>
  <si>
    <t>CHASE COUNTY</t>
  </si>
  <si>
    <t>PO BOX 569</t>
  </si>
  <si>
    <t>COTTONWOOD FALLS</t>
  </si>
  <si>
    <t>D0417</t>
  </si>
  <si>
    <t>MORRIS COUNTY</t>
  </si>
  <si>
    <t>17 SOUTH WOOD STREET</t>
  </si>
  <si>
    <t>COUNCIL GROVE</t>
  </si>
  <si>
    <t>D0426</t>
  </si>
  <si>
    <t>PIKE VALLEY</t>
  </si>
  <si>
    <t>BOX 291</t>
  </si>
  <si>
    <t>SCANDIA</t>
  </si>
  <si>
    <t>D0455</t>
  </si>
  <si>
    <t>HILLCREST RURAL SCHOOLS</t>
  </si>
  <si>
    <t>BOX 167</t>
  </si>
  <si>
    <t>D0332</t>
  </si>
  <si>
    <t>CUNNINGHAM</t>
  </si>
  <si>
    <t>BOX 67</t>
  </si>
  <si>
    <t>D0216</t>
  </si>
  <si>
    <t>BOX 274</t>
  </si>
  <si>
    <t>D0433</t>
  </si>
  <si>
    <t>MIDWAY SCHOOLS</t>
  </si>
  <si>
    <t>642 HWY 20 EAST</t>
  </si>
  <si>
    <t>DENTON</t>
  </si>
  <si>
    <t>D0260</t>
  </si>
  <si>
    <t>120 E WASHINGTON</t>
  </si>
  <si>
    <t>D0232</t>
  </si>
  <si>
    <t>DE SOTO</t>
  </si>
  <si>
    <t>35200 W. 91ST STREET</t>
  </si>
  <si>
    <t>D0471</t>
  </si>
  <si>
    <t>DEXTER</t>
  </si>
  <si>
    <t>D0482</t>
  </si>
  <si>
    <t>DIGHTON</t>
  </si>
  <si>
    <t>BOX 878</t>
  </si>
  <si>
    <t>D0443</t>
  </si>
  <si>
    <t>DODGE CITY</t>
  </si>
  <si>
    <t>BOX 460</t>
  </si>
  <si>
    <t>D0396</t>
  </si>
  <si>
    <t>DOUGLASS PUBLIC SCHOOLS</t>
  </si>
  <si>
    <t>DOUGLASS</t>
  </si>
  <si>
    <t>D0449</t>
  </si>
  <si>
    <t>EASTON</t>
  </si>
  <si>
    <t>32502 EASTON RD</t>
  </si>
  <si>
    <t>D0377</t>
  </si>
  <si>
    <t>ATCHISON CO COMM SCHOOLS</t>
  </si>
  <si>
    <t>P O BOX 289</t>
  </si>
  <si>
    <t>D0490</t>
  </si>
  <si>
    <t>EL DORADO</t>
  </si>
  <si>
    <t>124 WEST CENTRAL AVENUE</t>
  </si>
  <si>
    <t>D0283</t>
  </si>
  <si>
    <t>ELK VALLEY</t>
  </si>
  <si>
    <t>BOX 87</t>
  </si>
  <si>
    <t>LONGTON</t>
  </si>
  <si>
    <t>D0218</t>
  </si>
  <si>
    <t>PO BOX 999</t>
  </si>
  <si>
    <t>D0307</t>
  </si>
  <si>
    <t>ELL-SALINE</t>
  </si>
  <si>
    <t>D0355</t>
  </si>
  <si>
    <t>ELLINWOOD PUBLIC SCHOOLS</t>
  </si>
  <si>
    <t>300 N. SCHILLER</t>
  </si>
  <si>
    <t>ELLINWOOD</t>
  </si>
  <si>
    <t>D0388</t>
  </si>
  <si>
    <t>ELLIS</t>
  </si>
  <si>
    <t>D0327</t>
  </si>
  <si>
    <t>ELLSWORTH</t>
  </si>
  <si>
    <t>P.O. BOX 306</t>
  </si>
  <si>
    <t>D0486</t>
  </si>
  <si>
    <t>BOX 368</t>
  </si>
  <si>
    <t>D0253</t>
  </si>
  <si>
    <t>EMPORIA</t>
  </si>
  <si>
    <t>BOX 1008</t>
  </si>
  <si>
    <t>D0101</t>
  </si>
  <si>
    <t>ERIE-ST PAUL</t>
  </si>
  <si>
    <t>PO BOX 137</t>
  </si>
  <si>
    <t>D0330</t>
  </si>
  <si>
    <t>ESKRIDGE</t>
  </si>
  <si>
    <t>D0491</t>
  </si>
  <si>
    <t>EUDORA</t>
  </si>
  <si>
    <t>BOX 500</t>
  </si>
  <si>
    <t>D0389</t>
  </si>
  <si>
    <t>216 N MAIN STREET</t>
  </si>
  <si>
    <t>D0234</t>
  </si>
  <si>
    <t>FORT SCOTT</t>
  </si>
  <si>
    <t>424 S MAIN</t>
  </si>
  <si>
    <t>D0225</t>
  </si>
  <si>
    <t>BOX 170</t>
  </si>
  <si>
    <t>D0206</t>
  </si>
  <si>
    <t>REMINGTON-WHITEWATER</t>
  </si>
  <si>
    <t>BOX 243</t>
  </si>
  <si>
    <t>WHITEWATER</t>
  </si>
  <si>
    <t>D0484</t>
  </si>
  <si>
    <t>FREDONIA</t>
  </si>
  <si>
    <t>BOX 539</t>
  </si>
  <si>
    <t>D0249</t>
  </si>
  <si>
    <t>FRONTENAC PUBLIC SCHOOLS</t>
  </si>
  <si>
    <t>208 S CAYUGA</t>
  </si>
  <si>
    <t>FRONTENAC</t>
  </si>
  <si>
    <t>D0207</t>
  </si>
  <si>
    <t>FT LEAVENWORTH</t>
  </si>
  <si>
    <t>5 GRANT AVENUE</t>
  </si>
  <si>
    <t>FORT LEAVENWORTH</t>
  </si>
  <si>
    <t>D0499</t>
  </si>
  <si>
    <t>702 E. 7TH STREET</t>
  </si>
  <si>
    <t>D0457</t>
  </si>
  <si>
    <t>GARDEN CITY</t>
  </si>
  <si>
    <t>1205 FLEMING STREET</t>
  </si>
  <si>
    <t>D0231</t>
  </si>
  <si>
    <t>GARDNER EDGERTON</t>
  </si>
  <si>
    <t>D0365</t>
  </si>
  <si>
    <t>GARNETT</t>
  </si>
  <si>
    <t>BOX 328</t>
  </si>
  <si>
    <t>D0248</t>
  </si>
  <si>
    <t>415 NORTH SUMMIT</t>
  </si>
  <si>
    <t>D0334</t>
  </si>
  <si>
    <t>SOUTHERN CLOUD</t>
  </si>
  <si>
    <t>BOX 427</t>
  </si>
  <si>
    <t>GLASCO</t>
  </si>
  <si>
    <t>D0265</t>
  </si>
  <si>
    <t>GODDARD</t>
  </si>
  <si>
    <t>BOX 249</t>
  </si>
  <si>
    <t>D0411</t>
  </si>
  <si>
    <t>GOESSEL</t>
  </si>
  <si>
    <t>D0352</t>
  </si>
  <si>
    <t>GOODLAND</t>
  </si>
  <si>
    <t>BOX 509</t>
  </si>
  <si>
    <t>D0292</t>
  </si>
  <si>
    <t>P.O. BOX 165</t>
  </si>
  <si>
    <t>GRAINFIELD</t>
  </si>
  <si>
    <t>D0428</t>
  </si>
  <si>
    <t>GREAT BEND</t>
  </si>
  <si>
    <t>201 PATTON ROAD</t>
  </si>
  <si>
    <t>D0200</t>
  </si>
  <si>
    <t>GREELEY COUNTY SCHOOLS</t>
  </si>
  <si>
    <t>400 W  LAWRENCE</t>
  </si>
  <si>
    <t>TRIBUNE</t>
  </si>
  <si>
    <t>D0422</t>
  </si>
  <si>
    <t>401 S. OAK</t>
  </si>
  <si>
    <t>D0291</t>
  </si>
  <si>
    <t>GRINNELL PUBLIC SCHOOLS</t>
  </si>
  <si>
    <t>P.O. BOX 68</t>
  </si>
  <si>
    <t>D0440</t>
  </si>
  <si>
    <t>HALSTEAD</t>
  </si>
  <si>
    <t>520 W 6TH STREET</t>
  </si>
  <si>
    <t>D0390</t>
  </si>
  <si>
    <t>HC-1 BOX 5</t>
  </si>
  <si>
    <t>D0228</t>
  </si>
  <si>
    <t>HANSTON</t>
  </si>
  <si>
    <t>P O BOX 219</t>
  </si>
  <si>
    <t>D0252</t>
  </si>
  <si>
    <t>SOUTHERN LYON COUNTY</t>
  </si>
  <si>
    <t>BOX 278</t>
  </si>
  <si>
    <t>D0312</t>
  </si>
  <si>
    <t>HAVEN PUBLIC SCHOOLS</t>
  </si>
  <si>
    <t>HAVEN</t>
  </si>
  <si>
    <t>D0474</t>
  </si>
  <si>
    <t>HAVILAND</t>
  </si>
  <si>
    <t>PO BOX 243</t>
  </si>
  <si>
    <t>D0489</t>
  </si>
  <si>
    <t>HAYS</t>
  </si>
  <si>
    <t>323 W 12TH ST</t>
  </si>
  <si>
    <t>D0261</t>
  </si>
  <si>
    <t>HAYSVILLE</t>
  </si>
  <si>
    <t>1745 W GRAND AVE</t>
  </si>
  <si>
    <t>D0468</t>
  </si>
  <si>
    <t>HEALY PUBLIC SCHOOLS</t>
  </si>
  <si>
    <t>5006 DODGE RD</t>
  </si>
  <si>
    <t>HEALY</t>
  </si>
  <si>
    <t>D0487</t>
  </si>
  <si>
    <t>HERINGTON</t>
  </si>
  <si>
    <t>19 N BROADWAY</t>
  </si>
  <si>
    <t>D0460</t>
  </si>
  <si>
    <t>HESSTON</t>
  </si>
  <si>
    <t>BOX 2000</t>
  </si>
  <si>
    <t>D0425</t>
  </si>
  <si>
    <t>D0281</t>
  </si>
  <si>
    <t>HILL CITY</t>
  </si>
  <si>
    <t>BOX 309</t>
  </si>
  <si>
    <t>D0410</t>
  </si>
  <si>
    <t>DURHAM-HILLSBORO-LEHIGH</t>
  </si>
  <si>
    <t>812 EAST A</t>
  </si>
  <si>
    <t>D0431</t>
  </si>
  <si>
    <t>HOISINGTON</t>
  </si>
  <si>
    <t>106 N. MAIN</t>
  </si>
  <si>
    <t>D0363</t>
  </si>
  <si>
    <t>HOLCOMB</t>
  </si>
  <si>
    <t>D0336</t>
  </si>
  <si>
    <t>P O BOX 352</t>
  </si>
  <si>
    <t>D0328</t>
  </si>
  <si>
    <t>LORRAINE</t>
  </si>
  <si>
    <t>D0481</t>
  </si>
  <si>
    <t>RURAL VISTA</t>
  </si>
  <si>
    <t>BOX 217</t>
  </si>
  <si>
    <t>D0430</t>
  </si>
  <si>
    <t>SOUTH BROWN COUNTY</t>
  </si>
  <si>
    <t>522 CENTRAL AVE</t>
  </si>
  <si>
    <t>HORTON</t>
  </si>
  <si>
    <t>D0282</t>
  </si>
  <si>
    <t>WEST ELK</t>
  </si>
  <si>
    <t>HOWARD</t>
  </si>
  <si>
    <t>D0412</t>
  </si>
  <si>
    <t>HOXIE COMMUNITY SCHOOLS</t>
  </si>
  <si>
    <t>BOX 348</t>
  </si>
  <si>
    <t>HOXIE</t>
  </si>
  <si>
    <t>D0210</t>
  </si>
  <si>
    <t>HUGOTON PUBLIC SCHOOLS</t>
  </si>
  <si>
    <t>205 EAST 6TH</t>
  </si>
  <si>
    <t>HUGOTON</t>
  </si>
  <si>
    <t>D0258</t>
  </si>
  <si>
    <t>910 NEW YORK</t>
  </si>
  <si>
    <t>D0308</t>
  </si>
  <si>
    <t>HUTCHINSON PUBLIC SCHOOLS</t>
  </si>
  <si>
    <t>BOX 1908</t>
  </si>
  <si>
    <t>HUTCHINSON</t>
  </si>
  <si>
    <t>D0446</t>
  </si>
  <si>
    <t>P O DRAWER 487</t>
  </si>
  <si>
    <t>D0477</t>
  </si>
  <si>
    <t>INGALLS</t>
  </si>
  <si>
    <t>D0448</t>
  </si>
  <si>
    <t>INMAN</t>
  </si>
  <si>
    <t>BOX 129</t>
  </si>
  <si>
    <t>D0257</t>
  </si>
  <si>
    <t>IOLA</t>
  </si>
  <si>
    <t>408 NORTH COTTONWOOD</t>
  </si>
  <si>
    <t>D0346</t>
  </si>
  <si>
    <t>JAYHAWK</t>
  </si>
  <si>
    <t>MOUND CITY</t>
  </si>
  <si>
    <t>D0295</t>
  </si>
  <si>
    <t>PRAIRIE HEIGHTS</t>
  </si>
  <si>
    <t>BOX 160</t>
  </si>
  <si>
    <t>JENNINGS</t>
  </si>
  <si>
    <t>D0227</t>
  </si>
  <si>
    <t>JETMORE</t>
  </si>
  <si>
    <t>P O BOX 100</t>
  </si>
  <si>
    <t>D0279</t>
  </si>
  <si>
    <t>BOX 96</t>
  </si>
  <si>
    <t>RANDALL</t>
  </si>
  <si>
    <t>D0452</t>
  </si>
  <si>
    <t>STANTON COUNTY</t>
  </si>
  <si>
    <t>P O BOX C</t>
  </si>
  <si>
    <t>JOHNSON</t>
  </si>
  <si>
    <t>D0475</t>
  </si>
  <si>
    <t>GEARY COUNTY SCHOOLS</t>
  </si>
  <si>
    <t>P.O. BOX 370</t>
  </si>
  <si>
    <t>JUNCTION CITY</t>
  </si>
  <si>
    <t>D0500</t>
  </si>
  <si>
    <t>625 MINNESOTA AVENUE</t>
  </si>
  <si>
    <t>D0321</t>
  </si>
  <si>
    <t>KAW VALLEY</t>
  </si>
  <si>
    <t>411 W. LASLEY</t>
  </si>
  <si>
    <t>ST MARYS</t>
  </si>
  <si>
    <t>D0238</t>
  </si>
  <si>
    <t>WEST SMITH COUNTY</t>
  </si>
  <si>
    <t>KENSINGTON</t>
  </si>
  <si>
    <t>D0479</t>
  </si>
  <si>
    <t>CREST</t>
  </si>
  <si>
    <t>P.O. BOX 305</t>
  </si>
  <si>
    <t>COLONY</t>
  </si>
  <si>
    <t>D0331</t>
  </si>
  <si>
    <t>KINGMAN - NORWICH</t>
  </si>
  <si>
    <t>BOX 416</t>
  </si>
  <si>
    <t>KINGMAN</t>
  </si>
  <si>
    <t>D0347</t>
  </si>
  <si>
    <t>KINSLEY-OFFERLE</t>
  </si>
  <si>
    <t>120 W 8TH ST</t>
  </si>
  <si>
    <t>KINSLEY</t>
  </si>
  <si>
    <t>D0255</t>
  </si>
  <si>
    <t>SOUTH BARBER</t>
  </si>
  <si>
    <t>512 MAIN</t>
  </si>
  <si>
    <t>KIOWA</t>
  </si>
  <si>
    <t>D0324</t>
  </si>
  <si>
    <t>EASTERN HEIGHTS</t>
  </si>
  <si>
    <t>BOX 209</t>
  </si>
  <si>
    <t>AGRA</t>
  </si>
  <si>
    <t>D0483</t>
  </si>
  <si>
    <t>KISMET-PLAINS</t>
  </si>
  <si>
    <t>P.O. BOX 760</t>
  </si>
  <si>
    <t>PLAINS</t>
  </si>
  <si>
    <t>D0395</t>
  </si>
  <si>
    <t>LACROSSE</t>
  </si>
  <si>
    <t>BOX 778</t>
  </si>
  <si>
    <t>D0362</t>
  </si>
  <si>
    <t>PRAIRIE VIEW</t>
  </si>
  <si>
    <t>13799  HWY 152</t>
  </si>
  <si>
    <t>LACYGNE</t>
  </si>
  <si>
    <t>D0215</t>
  </si>
  <si>
    <t>LAKIN</t>
  </si>
  <si>
    <t>1003 WEST KINGMAN</t>
  </si>
  <si>
    <t>D0310</t>
  </si>
  <si>
    <t>16115 S LANGDON ROAD</t>
  </si>
  <si>
    <t>LANGDON</t>
  </si>
  <si>
    <t>D0469</t>
  </si>
  <si>
    <t>613 HOLIDAY PLAZA</t>
  </si>
  <si>
    <t>D0495</t>
  </si>
  <si>
    <t>FT LARNED</t>
  </si>
  <si>
    <t>120 EAST 6TH</t>
  </si>
  <si>
    <t>D0497</t>
  </si>
  <si>
    <t>LAWRENCE</t>
  </si>
  <si>
    <t>110 MCDONALD DRIVE</t>
  </si>
  <si>
    <t>D0453</t>
  </si>
  <si>
    <t>LEAVENWORTH</t>
  </si>
  <si>
    <t>P.O. BOX 186</t>
  </si>
  <si>
    <t>D0213</t>
  </si>
  <si>
    <t>WEST SOLOMON VALLEY SCH</t>
  </si>
  <si>
    <t>LENORA</t>
  </si>
  <si>
    <t>D0205</t>
  </si>
  <si>
    <t>BLUESTEM</t>
  </si>
  <si>
    <t>D0467</t>
  </si>
  <si>
    <t>LEOTI</t>
  </si>
  <si>
    <t>BOX 967</t>
  </si>
  <si>
    <t>D0245</t>
  </si>
  <si>
    <t>LEROY-GRIDLEY</t>
  </si>
  <si>
    <t>LEROY</t>
  </si>
  <si>
    <t>D0502</t>
  </si>
  <si>
    <t>LEWIS</t>
  </si>
  <si>
    <t>D0480</t>
  </si>
  <si>
    <t>LIBERAL</t>
  </si>
  <si>
    <t>BOX 949</t>
  </si>
  <si>
    <t>D0298</t>
  </si>
  <si>
    <t>D0444</t>
  </si>
  <si>
    <t>LITTLE RIVER</t>
  </si>
  <si>
    <t>D0326</t>
  </si>
  <si>
    <t>D0397</t>
  </si>
  <si>
    <t>CENTRE</t>
  </si>
  <si>
    <t>P.O. BOX 38</t>
  </si>
  <si>
    <t>LOST SPRINGS</t>
  </si>
  <si>
    <t>D0416</t>
  </si>
  <si>
    <t>LOUISBURG</t>
  </si>
  <si>
    <t>BOX 550</t>
  </si>
  <si>
    <t>D0421</t>
  </si>
  <si>
    <t>LYNDON</t>
  </si>
  <si>
    <t>D0405</t>
  </si>
  <si>
    <t>800 SOUTH WORKMAN</t>
  </si>
  <si>
    <t>D0351</t>
  </si>
  <si>
    <t>MACKSVILLE</t>
  </si>
  <si>
    <t>D0386</t>
  </si>
  <si>
    <t>MADISON-VIRGIL</t>
  </si>
  <si>
    <t>BOX 398</t>
  </si>
  <si>
    <t>D0221</t>
  </si>
  <si>
    <t>NORTH CENTRAL</t>
  </si>
  <si>
    <t>1104 MAIN STREET</t>
  </si>
  <si>
    <t>HADDAM</t>
  </si>
  <si>
    <t>D0266</t>
  </si>
  <si>
    <t>MAIZE</t>
  </si>
  <si>
    <t>201 S PARK</t>
  </si>
  <si>
    <t>D0383</t>
  </si>
  <si>
    <t>2031 POYNTZ</t>
  </si>
  <si>
    <t>D0278</t>
  </si>
  <si>
    <t>MANKATO</t>
  </si>
  <si>
    <t>301 N WEST STREET</t>
  </si>
  <si>
    <t>D0408</t>
  </si>
  <si>
    <t>MARION-FLORENCE</t>
  </si>
  <si>
    <t>101 N THORP</t>
  </si>
  <si>
    <t>D0337</t>
  </si>
  <si>
    <t>ROYAL VALLEY</t>
  </si>
  <si>
    <t>BOX 219</t>
  </si>
  <si>
    <t>MAYETTA</t>
  </si>
  <si>
    <t>D0342</t>
  </si>
  <si>
    <t>MCLOUTH</t>
  </si>
  <si>
    <t>BOX 40</t>
  </si>
  <si>
    <t>D0418</t>
  </si>
  <si>
    <t>MCPHERSON</t>
  </si>
  <si>
    <t>514 NORTH MAIN</t>
  </si>
  <si>
    <t>D0226</t>
  </si>
  <si>
    <t>MEADE</t>
  </si>
  <si>
    <t>BOX 400</t>
  </si>
  <si>
    <t>D0254</t>
  </si>
  <si>
    <t>BARBER COUNTY NORTH</t>
  </si>
  <si>
    <t>MEDICINE LODGE</t>
  </si>
  <si>
    <t>D0456</t>
  </si>
  <si>
    <t>MARAIS DES CYGNES VALLEY</t>
  </si>
  <si>
    <t>MELVERN</t>
  </si>
  <si>
    <t>D0340</t>
  </si>
  <si>
    <t>JEFFERSON WEST</t>
  </si>
  <si>
    <t>BOX 267</t>
  </si>
  <si>
    <t>D0239</t>
  </si>
  <si>
    <t>NORTH OTTAWA COUNTY</t>
  </si>
  <si>
    <t>MINNEAPOLIS</t>
  </si>
  <si>
    <t>D0219</t>
  </si>
  <si>
    <t>MINNEOLA</t>
  </si>
  <si>
    <t>D0371</t>
  </si>
  <si>
    <t>BOX 355</t>
  </si>
  <si>
    <t>D0256</t>
  </si>
  <si>
    <t>MARMATON VALLEY</t>
  </si>
  <si>
    <t>128 WEST OAK STREET</t>
  </si>
  <si>
    <t>MORAN</t>
  </si>
  <si>
    <t>D0209</t>
  </si>
  <si>
    <t>MOSCOW PUBLIC SCHOOLS</t>
  </si>
  <si>
    <t>D0423</t>
  </si>
  <si>
    <t>MOUNDRIDGE</t>
  </si>
  <si>
    <t>BOX K</t>
  </si>
  <si>
    <t>D0424</t>
  </si>
  <si>
    <t>MULLINVILLE</t>
  </si>
  <si>
    <t>PO BOX 6</t>
  </si>
  <si>
    <t>D0263</t>
  </si>
  <si>
    <t>MULVANE</t>
  </si>
  <si>
    <t>D0399</t>
  </si>
  <si>
    <t>PARADISE</t>
  </si>
  <si>
    <t>NATOMA</t>
  </si>
  <si>
    <t>D0461</t>
  </si>
  <si>
    <t>NEODESHA</t>
  </si>
  <si>
    <t>P O BOX 88</t>
  </si>
  <si>
    <t>D0303</t>
  </si>
  <si>
    <t>NESS CITY</t>
  </si>
  <si>
    <t>414 E CHESTNUT ST</t>
  </si>
  <si>
    <t>D0373</t>
  </si>
  <si>
    <t>308 EAST FIRST</t>
  </si>
  <si>
    <t>D0309</t>
  </si>
  <si>
    <t>NICKERSON</t>
  </si>
  <si>
    <t>4501  WEST FOURTH</t>
  </si>
  <si>
    <t>D0211</t>
  </si>
  <si>
    <t>NORTON COMMUNITY SCHOOLS</t>
  </si>
  <si>
    <t>105 E WAVERLY</t>
  </si>
  <si>
    <t>NORTON</t>
  </si>
  <si>
    <t>D0274</t>
  </si>
  <si>
    <t>OAKLEY</t>
  </si>
  <si>
    <t>208 E 2ND</t>
  </si>
  <si>
    <t>D0294</t>
  </si>
  <si>
    <t>OBERLIN</t>
  </si>
  <si>
    <t>131 E COMMERCIAL</t>
  </si>
  <si>
    <t>D0233</t>
  </si>
  <si>
    <t>PO BOX 2000</t>
  </si>
  <si>
    <t>D0322</t>
  </si>
  <si>
    <t>ONAGA-HAVENSVILLE-WHEATON</t>
  </si>
  <si>
    <t>BOX 60</t>
  </si>
  <si>
    <t>ONAGA</t>
  </si>
  <si>
    <t>D0420</t>
  </si>
  <si>
    <t>OSAGE CITY</t>
  </si>
  <si>
    <t>520 MAIN</t>
  </si>
  <si>
    <t>D0367</t>
  </si>
  <si>
    <t>OSAWATOMIE</t>
  </si>
  <si>
    <t>1200 TROJAN DR</t>
  </si>
  <si>
    <t>D0392</t>
  </si>
  <si>
    <t>OSBORNE COUNTY</t>
  </si>
  <si>
    <t>234 W. WASHINGTON</t>
  </si>
  <si>
    <t>OSBORNE</t>
  </si>
  <si>
    <t>D0341</t>
  </si>
  <si>
    <t>OSKALOOSA PUBLIC SCHOOLS</t>
  </si>
  <si>
    <t>404 PARK STREET</t>
  </si>
  <si>
    <t>D0504</t>
  </si>
  <si>
    <t>D0434</t>
  </si>
  <si>
    <t>SANTA FE TRAIL</t>
  </si>
  <si>
    <t>D0358</t>
  </si>
  <si>
    <t>BOX 937</t>
  </si>
  <si>
    <t>D0269</t>
  </si>
  <si>
    <t>PALCO</t>
  </si>
  <si>
    <t>DRAWER B</t>
  </si>
  <si>
    <t>D0368</t>
  </si>
  <si>
    <t>PAOLA</t>
  </si>
  <si>
    <t>BOX 268</t>
  </si>
  <si>
    <t>D0503</t>
  </si>
  <si>
    <t>PARSONS</t>
  </si>
  <si>
    <t>BOX 1056</t>
  </si>
  <si>
    <t>D0398</t>
  </si>
  <si>
    <t>PEABODY-BURNS</t>
  </si>
  <si>
    <t>506 ELM</t>
  </si>
  <si>
    <t>PEABODY</t>
  </si>
  <si>
    <t>D0343</t>
  </si>
  <si>
    <t>PERRY PUBLIC SCHOOLS</t>
  </si>
  <si>
    <t>BOX 729</t>
  </si>
  <si>
    <t>D0325</t>
  </si>
  <si>
    <t>PHILLIPSBURG</t>
  </si>
  <si>
    <t>240 S 7TH</t>
  </si>
  <si>
    <t>D0203</t>
  </si>
  <si>
    <t>PIPER-KANSAS CITY</t>
  </si>
  <si>
    <t>12036 LEAVENWORTH ROAD</t>
  </si>
  <si>
    <t>D0250</t>
  </si>
  <si>
    <t>PITTSBURG</t>
  </si>
  <si>
    <t>DRAWER 75</t>
  </si>
  <si>
    <t>D0270</t>
  </si>
  <si>
    <t>111 WEST MILL</t>
  </si>
  <si>
    <t>D0344</t>
  </si>
  <si>
    <t>PLEASANTON</t>
  </si>
  <si>
    <t>BOX 480</t>
  </si>
  <si>
    <t>D0287</t>
  </si>
  <si>
    <t>WEST FRANKLIN</t>
  </si>
  <si>
    <t>510 E FRANKLIN ST</t>
  </si>
  <si>
    <t>POMONA</t>
  </si>
  <si>
    <t>D0382</t>
  </si>
  <si>
    <t>PRATT</t>
  </si>
  <si>
    <t>401 N NINNESCAH</t>
  </si>
  <si>
    <t>D0311</t>
  </si>
  <si>
    <t>PRETTY PRAIRIE</t>
  </si>
  <si>
    <t>D0293</t>
  </si>
  <si>
    <t>QUINTER PUBLIC SCHOOLS</t>
  </si>
  <si>
    <t>PO BOX 540</t>
  </si>
  <si>
    <t>QUINTER</t>
  </si>
  <si>
    <t>D0384</t>
  </si>
  <si>
    <t>BLUE VALLEY</t>
  </si>
  <si>
    <t>RANDOLPH</t>
  </si>
  <si>
    <t>D0316</t>
  </si>
  <si>
    <t>GOLDEN PLAINS</t>
  </si>
  <si>
    <t>BOX 199</t>
  </si>
  <si>
    <t>SELDEN</t>
  </si>
  <si>
    <t>D0267</t>
  </si>
  <si>
    <t>RENWICK</t>
  </si>
  <si>
    <t>ANDALE</t>
  </si>
  <si>
    <t>D0378</t>
  </si>
  <si>
    <t>RILEY COUNTY</t>
  </si>
  <si>
    <t>P.O. BOX 326</t>
  </si>
  <si>
    <t>RILEY</t>
  </si>
  <si>
    <t>D0404</t>
  </si>
  <si>
    <t>BOX 290</t>
  </si>
  <si>
    <t>D0217</t>
  </si>
  <si>
    <t>ROLLA</t>
  </si>
  <si>
    <t>D0492</t>
  </si>
  <si>
    <t>FLINTHILLS</t>
  </si>
  <si>
    <t>ROSALIA</t>
  </si>
  <si>
    <t>D0394</t>
  </si>
  <si>
    <t>ROSE HILL PUBLIC SCHOOLS</t>
  </si>
  <si>
    <t>104 N ROSE HILL RD</t>
  </si>
  <si>
    <t>ROSE HILL</t>
  </si>
  <si>
    <t>D0496</t>
  </si>
  <si>
    <t>PAWNEE HEIGHTS</t>
  </si>
  <si>
    <t>P.O. BOX  98</t>
  </si>
  <si>
    <t>ROZEL</t>
  </si>
  <si>
    <t>D0407</t>
  </si>
  <si>
    <t>RUSSELL COUNTY</t>
  </si>
  <si>
    <t>802 MAIN STREET</t>
  </si>
  <si>
    <t>D0305</t>
  </si>
  <si>
    <t>SALINA</t>
  </si>
  <si>
    <t>BOX 797</t>
  </si>
  <si>
    <t>D0507</t>
  </si>
  <si>
    <t>SATANTA</t>
  </si>
  <si>
    <t>BOX 279</t>
  </si>
  <si>
    <t>D0438</t>
  </si>
  <si>
    <t>SKYLINE SCHOOLS</t>
  </si>
  <si>
    <t>20269 W HIGHWAY 54</t>
  </si>
  <si>
    <t>D0345</t>
  </si>
  <si>
    <t>SEAMAN</t>
  </si>
  <si>
    <t>901 NW LYMAN RD</t>
  </si>
  <si>
    <t>D0286</t>
  </si>
  <si>
    <t>CHAUTAUQUA CO COMMUNITY</t>
  </si>
  <si>
    <t>302 NORTH SHERMAN</t>
  </si>
  <si>
    <t>SEDAN</t>
  </si>
  <si>
    <t>D0439</t>
  </si>
  <si>
    <t>SEDGWICK PUBLIC SCHOOLS</t>
  </si>
  <si>
    <t>SEDGWICK</t>
  </si>
  <si>
    <t>D0442</t>
  </si>
  <si>
    <t>NEMAHA VALLEY SCHOOLS</t>
  </si>
  <si>
    <t>318 MAIN</t>
  </si>
  <si>
    <t>D0241</t>
  </si>
  <si>
    <t>WALLACE COUNTY SCHOOLS</t>
  </si>
  <si>
    <t>521 N. MAIN</t>
  </si>
  <si>
    <t>SHARON SPRINGS</t>
  </si>
  <si>
    <t>D0512</t>
  </si>
  <si>
    <t>SHAWNEE MISSION PUB SCH</t>
  </si>
  <si>
    <t>7235 ANTIOCH</t>
  </si>
  <si>
    <t>SHAWNEE MISSION</t>
  </si>
  <si>
    <t>D0372</t>
  </si>
  <si>
    <t>SILVER LAKE</t>
  </si>
  <si>
    <t>D0393</t>
  </si>
  <si>
    <t>SOLOMON</t>
  </si>
  <si>
    <t>113 E 7TH STREET</t>
  </si>
  <si>
    <t>D0509</t>
  </si>
  <si>
    <t>SOUTH HAVEN</t>
  </si>
  <si>
    <t>P.O. BOX 229</t>
  </si>
  <si>
    <t>D0381</t>
  </si>
  <si>
    <t>SPEARVILLE</t>
  </si>
  <si>
    <t>P.O. BOX 338</t>
  </si>
  <si>
    <t>D0230</t>
  </si>
  <si>
    <t>SPRING HILL</t>
  </si>
  <si>
    <t>101 E SOUTH STREET</t>
  </si>
  <si>
    <t>D0297</t>
  </si>
  <si>
    <t>ST FRANCIS COMM SCH</t>
  </si>
  <si>
    <t>PO BOX 1110</t>
  </si>
  <si>
    <t>ST FRANCIS</t>
  </si>
  <si>
    <t>D0350</t>
  </si>
  <si>
    <t>ST JOHN-HUDSON</t>
  </si>
  <si>
    <t>406 N MONROE</t>
  </si>
  <si>
    <t>ST JOHN</t>
  </si>
  <si>
    <t>D0349</t>
  </si>
  <si>
    <t>STAFFORD</t>
  </si>
  <si>
    <t>P O BOX 400</t>
  </si>
  <si>
    <t>D0229</t>
  </si>
  <si>
    <t>BOX 23901</t>
  </si>
  <si>
    <t>OVERLAND PARK</t>
  </si>
  <si>
    <t>D0376</t>
  </si>
  <si>
    <t>D0271</t>
  </si>
  <si>
    <t>211 MAIN</t>
  </si>
  <si>
    <t>D0374</t>
  </si>
  <si>
    <t>SUBLETTE</t>
  </si>
  <si>
    <t>D0299</t>
  </si>
  <si>
    <t>SYLVAN GROVE</t>
  </si>
  <si>
    <t>504 W. 4TH.</t>
  </si>
  <si>
    <t>SYVAN GROVE</t>
  </si>
  <si>
    <t>D0494</t>
  </si>
  <si>
    <t>PO BOX 1187</t>
  </si>
  <si>
    <t>D0450</t>
  </si>
  <si>
    <t>SHAWNEE HEIGHTS</t>
  </si>
  <si>
    <t>4401 SE SHAWNEE HEIGHTS RD</t>
  </si>
  <si>
    <t>TECUMSEH</t>
  </si>
  <si>
    <t>D0464</t>
  </si>
  <si>
    <t>TONGANOXIE</t>
  </si>
  <si>
    <t>D0501</t>
  </si>
  <si>
    <t>TOPEKA PUBLIC SCHOOLS</t>
  </si>
  <si>
    <t>624 SW 24TH</t>
  </si>
  <si>
    <t>D0375</t>
  </si>
  <si>
    <t>CIRCLE</t>
  </si>
  <si>
    <t>P.O. BOX 9</t>
  </si>
  <si>
    <t>TOWANDA</t>
  </si>
  <si>
    <t>D0429</t>
  </si>
  <si>
    <t>TROY PUBLIC SCHOOLS</t>
  </si>
  <si>
    <t>BOX 190</t>
  </si>
  <si>
    <t>D0202</t>
  </si>
  <si>
    <t>TURNER-KANSAS CITY</t>
  </si>
  <si>
    <t>800 S 55TH ST</t>
  </si>
  <si>
    <t>D0463</t>
  </si>
  <si>
    <t>UDALL</t>
  </si>
  <si>
    <t>BOX 386</t>
  </si>
  <si>
    <t>D0214</t>
  </si>
  <si>
    <t>ULYSSES</t>
  </si>
  <si>
    <t>111 S. BAUGHMAN</t>
  </si>
  <si>
    <t>D0235</t>
  </si>
  <si>
    <t>UNIONTOWN</t>
  </si>
  <si>
    <t>401 E FIFTH STREET</t>
  </si>
  <si>
    <t>D0262</t>
  </si>
  <si>
    <t>VALLEY CENTER PUB SCH</t>
  </si>
  <si>
    <t>VALLEY CENTER</t>
  </si>
  <si>
    <t>D0338</t>
  </si>
  <si>
    <t>VALLEY FALLS</t>
  </si>
  <si>
    <t>700 OAK STREET</t>
  </si>
  <si>
    <t>D0432</t>
  </si>
  <si>
    <t>VICTORIA</t>
  </si>
  <si>
    <t>P. O. BOX 139</t>
  </si>
  <si>
    <t>D0208</t>
  </si>
  <si>
    <t>WAKEENEY</t>
  </si>
  <si>
    <t>527 RUSSELL AVENUE</t>
  </si>
  <si>
    <t>D0222</t>
  </si>
  <si>
    <t>WASHINGTON SCHOOLS</t>
  </si>
  <si>
    <t>BOX 275</t>
  </si>
  <si>
    <t>D0406</t>
  </si>
  <si>
    <t>WATHENA</t>
  </si>
  <si>
    <t>D0498</t>
  </si>
  <si>
    <t>VALLEY HEIGHTS</t>
  </si>
  <si>
    <t>WATERVILLE</t>
  </si>
  <si>
    <t>D0243</t>
  </si>
  <si>
    <t>LEBO-WAVERLY</t>
  </si>
  <si>
    <t>BOX 457</t>
  </si>
  <si>
    <t>D0353</t>
  </si>
  <si>
    <t>WELLINGTON</t>
  </si>
  <si>
    <t>BOX 648</t>
  </si>
  <si>
    <t>D0289</t>
  </si>
  <si>
    <t>WELLSVILLE</t>
  </si>
  <si>
    <t>602 WALNUT</t>
  </si>
  <si>
    <t>D0242</t>
  </si>
  <si>
    <t>WESKAN</t>
  </si>
  <si>
    <t>BOX 155</t>
  </si>
  <si>
    <t>D0104</t>
  </si>
  <si>
    <t>WHITE ROCK</t>
  </si>
  <si>
    <t>ESBON</t>
  </si>
  <si>
    <t>D0259</t>
  </si>
  <si>
    <t>WICHITA</t>
  </si>
  <si>
    <t>201 N WATER</t>
  </si>
  <si>
    <t>D0339</t>
  </si>
  <si>
    <t>JEFFERSON COUNTY NORTH</t>
  </si>
  <si>
    <t>310 5TH STREET</t>
  </si>
  <si>
    <t>D0465</t>
  </si>
  <si>
    <t>920 MILLINGTON</t>
  </si>
  <si>
    <t>D0366</t>
  </si>
  <si>
    <t>WOODSON</t>
  </si>
  <si>
    <t>P O BOX 160</t>
  </si>
  <si>
    <t>YATES CENTER</t>
  </si>
  <si>
    <t>PO BOX 278</t>
  </si>
  <si>
    <t>SYRACUSE</t>
  </si>
  <si>
    <t>PO BOX 8</t>
  </si>
  <si>
    <t>BOX 70</t>
  </si>
  <si>
    <t>MONTEZUMA</t>
  </si>
  <si>
    <t>TOPEKA</t>
  </si>
  <si>
    <t>BOX 39</t>
  </si>
  <si>
    <t>BOX 98</t>
  </si>
  <si>
    <t>BOX 158</t>
  </si>
  <si>
    <t>BELLE PLAINE</t>
  </si>
  <si>
    <t>WHEATLAND</t>
  </si>
  <si>
    <t>LEON</t>
  </si>
  <si>
    <t>CHEROKEE</t>
  </si>
  <si>
    <t>BOX 100</t>
  </si>
  <si>
    <t>BOX 6</t>
  </si>
  <si>
    <t>GRINNELL</t>
  </si>
  <si>
    <t>HUMBOLDT</t>
  </si>
  <si>
    <t>INDEPENDENCE</t>
  </si>
  <si>
    <t>BOX 187</t>
  </si>
  <si>
    <t>BOX 489</t>
  </si>
  <si>
    <t>PO BOX 289</t>
  </si>
  <si>
    <t>OSKALOOSA</t>
  </si>
  <si>
    <t>BOX 157</t>
  </si>
  <si>
    <t>PO BOX 99</t>
  </si>
  <si>
    <t>OSWEGO</t>
  </si>
  <si>
    <t>PO BOX 607</t>
  </si>
  <si>
    <t>RIVERTON</t>
  </si>
  <si>
    <t>SENECA</t>
  </si>
  <si>
    <t>BUFFALO</t>
  </si>
  <si>
    <t>WAVERLY</t>
  </si>
  <si>
    <t>P O BOX 157</t>
  </si>
  <si>
    <t>WINCHESTER</t>
  </si>
  <si>
    <t>WINFIELD</t>
  </si>
  <si>
    <t>ATTICA</t>
  </si>
  <si>
    <t>BOX 97</t>
  </si>
  <si>
    <t>ELKHART</t>
  </si>
  <si>
    <t>FOWLER</t>
  </si>
  <si>
    <t>PO BOX 38</t>
  </si>
  <si>
    <t>BOX 8</t>
  </si>
  <si>
    <t>GREENSBURG</t>
  </si>
  <si>
    <t>HOPE</t>
  </si>
  <si>
    <t>BROOKVILLE</t>
  </si>
  <si>
    <t>CLIFTON</t>
  </si>
  <si>
    <t>PO BOX 369</t>
  </si>
  <si>
    <t>CUBA</t>
  </si>
  <si>
    <t>EFFINGHAM</t>
  </si>
  <si>
    <t>ELWOOD</t>
  </si>
  <si>
    <t>ERIE</t>
  </si>
  <si>
    <t>EUREKA</t>
  </si>
  <si>
    <t>GALENA</t>
  </si>
  <si>
    <t>GARDNER</t>
  </si>
  <si>
    <t>GIRARD</t>
  </si>
  <si>
    <t>HIGHLAND</t>
  </si>
  <si>
    <t>PO BOX 218</t>
  </si>
  <si>
    <t>LANSING</t>
  </si>
  <si>
    <t>LOGAN</t>
  </si>
  <si>
    <t>MANHATTAN</t>
  </si>
  <si>
    <t>PO BOX K</t>
  </si>
  <si>
    <t>PO BOX 257</t>
  </si>
  <si>
    <t>AMERICUS</t>
  </si>
  <si>
    <t>LYONS</t>
  </si>
  <si>
    <t>TROY</t>
  </si>
  <si>
    <t>PO BOX 310</t>
  </si>
  <si>
    <t>CALDWELL</t>
  </si>
  <si>
    <t>PO BOX 98</t>
  </si>
  <si>
    <t>MOSCOW</t>
  </si>
  <si>
    <t>PO BOX 256</t>
  </si>
  <si>
    <t>PO BOX 220</t>
  </si>
  <si>
    <t>PO BOX 488</t>
  </si>
  <si>
    <t>PO BOX 107</t>
  </si>
  <si>
    <t>LINCOLN</t>
  </si>
  <si>
    <t>P O BOX 128</t>
  </si>
  <si>
    <t>ASHLAND</t>
  </si>
  <si>
    <t>MARION</t>
  </si>
  <si>
    <t>STOCKTON</t>
  </si>
  <si>
    <t>HILLSBORO</t>
  </si>
  <si>
    <t>OTTAWA</t>
  </si>
  <si>
    <t>BELLEVILLE</t>
  </si>
  <si>
    <t>STERLING</t>
  </si>
  <si>
    <t>RICHMOND</t>
  </si>
  <si>
    <t>PO BOX 97</t>
  </si>
  <si>
    <t>BOX 130</t>
  </si>
  <si>
    <t>ALTAMONT</t>
  </si>
  <si>
    <t>ATWOOD</t>
  </si>
  <si>
    <t>DEERFIELD</t>
  </si>
  <si>
    <t>PO BOX 19</t>
  </si>
  <si>
    <t>CARBONDALE</t>
  </si>
  <si>
    <t>PO BOX 217</t>
  </si>
  <si>
    <t>P.O. BOX 157</t>
  </si>
  <si>
    <t>BURLINGTON</t>
  </si>
  <si>
    <t>ANDOVER</t>
  </si>
  <si>
    <t>CANTON</t>
  </si>
  <si>
    <t>DERBY</t>
  </si>
  <si>
    <t>MADISON</t>
  </si>
  <si>
    <t>MERIDEN</t>
  </si>
  <si>
    <t>OXFORD</t>
  </si>
  <si>
    <t>PLAINVILLE</t>
  </si>
  <si>
    <t>FAIRFIELD</t>
  </si>
  <si>
    <t>P.O. BOX 158</t>
  </si>
  <si>
    <t>HARTFORD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</si>
  <si>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</si>
  <si>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</si>
  <si>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</si>
  <si>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</si>
  <si>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</si>
  <si>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</si>
  <si>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</si>
  <si>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</si>
  <si>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</si>
  <si>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Average Daily Attendance</t>
  </si>
  <si>
    <t>Does each school in LEA have locale code of 6,7, or 8?</t>
  </si>
  <si>
    <t>SRSA rural eligible</t>
  </si>
  <si>
    <t>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</si>
  <si>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</si>
  <si>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</si>
  <si>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</si>
  <si>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</si>
  <si>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</si>
  <si>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</si>
  <si>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</si>
  <si>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Percentage of children from families below poverty line</t>
  </si>
  <si>
    <t>Alternate Poverty Data Provided by State</t>
  </si>
  <si>
    <t>13A</t>
  </si>
  <si>
    <t>FISCAL YEAR 2005 SPREADSHEET FOR SMALL, RURAL SCHOOL ACHIEVEMENT PROGRAM AND RURAL LOW-INCOME SCHOOL PROGRAM</t>
  </si>
  <si>
    <t>FY 2004 Title II, Part D formula allocation amount</t>
  </si>
  <si>
    <t>FY 2004 Title II, Part A allocation amount</t>
  </si>
  <si>
    <t>FY 2004 Title IV, Part A allocation amount</t>
  </si>
  <si>
    <t>FY 2004 Title V allocation amount</t>
  </si>
  <si>
    <t>Should be SRSA small eligible</t>
  </si>
  <si>
    <t>Should be SRSA rural eligible</t>
  </si>
  <si>
    <t xml:space="preserve"> </t>
  </si>
  <si>
    <t>WASHINGTON</t>
  </si>
  <si>
    <t>PERRY</t>
  </si>
  <si>
    <t>ALMA</t>
  </si>
  <si>
    <t>NEWTON</t>
  </si>
  <si>
    <t>HAMILTON</t>
  </si>
  <si>
    <t>COLUMBUS</t>
  </si>
  <si>
    <t>AUGUSTA</t>
  </si>
  <si>
    <t>NA</t>
  </si>
  <si>
    <t>YES</t>
  </si>
  <si>
    <t>NO</t>
  </si>
  <si>
    <t>6,7</t>
  </si>
  <si>
    <t>6,N</t>
  </si>
  <si>
    <t>4,8</t>
  </si>
  <si>
    <t>3,8</t>
  </si>
  <si>
    <t>8,N</t>
  </si>
  <si>
    <t>5,7</t>
  </si>
  <si>
    <t>7,N</t>
  </si>
  <si>
    <t>7,8</t>
  </si>
  <si>
    <t>5,N</t>
  </si>
  <si>
    <t>1,3,8</t>
  </si>
  <si>
    <t>2,8</t>
  </si>
  <si>
    <t>2,8,N</t>
  </si>
  <si>
    <t>2,3,8</t>
  </si>
  <si>
    <t>2,4,8</t>
  </si>
  <si>
    <t>2,3,N</t>
  </si>
  <si>
    <t>2,N</t>
  </si>
  <si>
    <t>1,3,8,N</t>
  </si>
  <si>
    <t>D0106</t>
  </si>
  <si>
    <t>WESTERN PLAINS</t>
  </si>
  <si>
    <t>785-398-2535</t>
  </si>
  <si>
    <t>14A</t>
  </si>
  <si>
    <t>Mission Valley</t>
  </si>
  <si>
    <t>Each school has a locale code of 7 or 8?</t>
  </si>
  <si>
    <t>Is the LEA defined as rural by the State?</t>
  </si>
  <si>
    <t>Is county population density less than 10 persons/sq. mile?</t>
  </si>
  <si>
    <t>Does LEA meet low-income poverty requirement?</t>
  </si>
  <si>
    <t>According to alternate data, does LEA meet low-income poverty requirement?</t>
  </si>
  <si>
    <t>Woodson Unified School District 366</t>
  </si>
  <si>
    <t>White Rock Unified School District, 104 Public school</t>
  </si>
  <si>
    <t>Wheatland USD 292 Kansas State Department of Education</t>
  </si>
  <si>
    <t>West Solomon Valley USD #213 West Solomon Valley USD #213</t>
  </si>
  <si>
    <t>West Smith County USD 238</t>
  </si>
  <si>
    <t>Wathena Unified School District 406</t>
  </si>
  <si>
    <t>Washington Schools USD 222</t>
  </si>
  <si>
    <t>Wallace County School School</t>
  </si>
  <si>
    <t>WaKeeney Schools School District #208</t>
  </si>
  <si>
    <t>Waconda Unified School District #272</t>
  </si>
  <si>
    <t>Valley Falls Schools</t>
  </si>
  <si>
    <t>USD-351 Macksville Schools K-12 Public School</t>
  </si>
  <si>
    <t>USD#282, West Elk USD#282, West Elk Public School</t>
  </si>
  <si>
    <t>USD#274- Oakley</t>
  </si>
  <si>
    <t>USD No. 448--Inman Schools</t>
  </si>
  <si>
    <t>USD 487 Herington</t>
  </si>
  <si>
    <t>USD 482, Dighton Unified School District 482</t>
  </si>
  <si>
    <t>USD 456 Marais des Cygnes Valley</t>
  </si>
  <si>
    <t>USD 444 Little River</t>
  </si>
  <si>
    <t>USD 429 Troy School</t>
  </si>
  <si>
    <t>USD 421 School district</t>
  </si>
  <si>
    <t>USD 399  -  Paradise</t>
  </si>
  <si>
    <t>USD 384 Blue Valley</t>
  </si>
  <si>
    <t>USD 369 - Burrton Public School</t>
  </si>
  <si>
    <t>USD 361 Anthony-Harper public school - grades PreK-12</t>
  </si>
  <si>
    <t>USD 359 Argonia Public Schools</t>
  </si>
  <si>
    <t>USD 356 Conway Springs USD 356</t>
  </si>
  <si>
    <t>USD 354 Claflin</t>
  </si>
  <si>
    <t>USD 344 Pleasanton Pleasanton Schools</t>
  </si>
  <si>
    <t>USD 328 - Lorraine Public Schools</t>
  </si>
  <si>
    <t>USD 298 Lincoln Unified School District</t>
  </si>
  <si>
    <t>USD 281- Hill City</t>
  </si>
  <si>
    <t>USD 279  Jewell Schools</t>
  </si>
  <si>
    <t>USD 271 Stockton Schools</t>
  </si>
  <si>
    <t>USD 245 LeRoy-Gridley Schools</t>
  </si>
  <si>
    <t>USD 242 WESKAN SCHOOL DISTRICT OFFICE</t>
  </si>
  <si>
    <t>USD 240 Twin Valley Schools</t>
  </si>
  <si>
    <t>USD 239, North Ottawa County School District</t>
  </si>
  <si>
    <t>USD 225 Fowler</t>
  </si>
  <si>
    <t>USD 217 - Rolla Schools</t>
  </si>
  <si>
    <t>USD #498 Public School</t>
  </si>
  <si>
    <t>USD #463 Udall USD #463 Udall, KS</t>
  </si>
  <si>
    <t>USD #452, Stanton County</t>
  </si>
  <si>
    <t>USD #412 Hoxie Community Schools Hoxie Community Schools - USD 412</t>
  </si>
  <si>
    <t>USD #374   -   Sublette</t>
  </si>
  <si>
    <t>USD #355 - Ellinwood</t>
  </si>
  <si>
    <t>USD #347 Kinsley-Offerle School District</t>
  </si>
  <si>
    <t>USD #294 Oberlin</t>
  </si>
  <si>
    <t>USD #291 Grinnell Public Schools</t>
  </si>
  <si>
    <t>USD #251 North Lyon County School District</t>
  </si>
  <si>
    <t>USD #237 - Smith Center</t>
  </si>
  <si>
    <t>USD #228 Hanston Unified School District 228</t>
  </si>
  <si>
    <t>USD #221- North Central Public School</t>
  </si>
  <si>
    <t>USD # 432 VICTORIA</t>
  </si>
  <si>
    <t>Uniontown USD 235</t>
  </si>
  <si>
    <t>Unified School District Number 509, South Haven Public School District of Kansas</t>
  </si>
  <si>
    <t>Unified School District No. 504</t>
  </si>
  <si>
    <t>Unified School District No. 395 LaCrosse Unified School District #395</t>
  </si>
  <si>
    <t>Unified School District No. 332 - Cunningham</t>
  </si>
  <si>
    <t>Unified School District No. 322 Onaga-Havensville-Wheaton</t>
  </si>
  <si>
    <t>Unified School District 492</t>
  </si>
  <si>
    <t>Unified School District 422 Greensburg school</t>
  </si>
  <si>
    <t>Unified School District 380 Vermillion District</t>
  </si>
  <si>
    <t>Unified School District 360</t>
  </si>
  <si>
    <t>Unified School District 311 Pretty Prairie</t>
  </si>
  <si>
    <t>Unified School District #494- Syracuse School District</t>
  </si>
  <si>
    <t>UNIFIED SCHOOL DISTRICT #471 DEXTER SCHOOLS</t>
  </si>
  <si>
    <t>Unified School District #459 - Bucklin</t>
  </si>
  <si>
    <t>Unified School District #401 Chase - Raymond</t>
  </si>
  <si>
    <t>Unified School District #358</t>
  </si>
  <si>
    <t>Unified District #339 Jefferson County N</t>
  </si>
  <si>
    <t>U.S.D. #455-Hillcrest School U.S.D. #455-Hillcrest School</t>
  </si>
  <si>
    <t>U.S.D. #324-Eastern Heights</t>
  </si>
  <si>
    <t>U.S.D 438 Skyline Schools</t>
  </si>
  <si>
    <t>Triplains USD #275</t>
  </si>
  <si>
    <t>SYLVAN UNIFIED SCHOOL DISTRICT K-12</t>
  </si>
  <si>
    <t>Stafford School District Stafford Unified School District #349</t>
  </si>
  <si>
    <t>St. John-Hudson USD 350 District Office</t>
  </si>
  <si>
    <t>St. Francis USD 297 St. Francis Community Schools, Unified School District 297</t>
  </si>
  <si>
    <t>Spearville School District #381</t>
  </si>
  <si>
    <t>Southern Lyon County USD # 252 Southern Lyon County USD #252</t>
  </si>
  <si>
    <t>Southern Cloud USD 334</t>
  </si>
  <si>
    <t>South Barber USD 255</t>
  </si>
  <si>
    <t>Solomon USD 393  School system</t>
  </si>
  <si>
    <t>Sedgwick Public Schools USD 439</t>
  </si>
  <si>
    <t>Satanta Unified School District 507 LEA</t>
  </si>
  <si>
    <t>Rural Vista USD 481 K-12 Public Education</t>
  </si>
  <si>
    <t>Republic County USD 427</t>
  </si>
  <si>
    <t>Remington USD 206 Remington USD 206</t>
  </si>
  <si>
    <t>Rawlins County Unified School District USD 318</t>
  </si>
  <si>
    <t>Quinter Public Schools</t>
  </si>
  <si>
    <t>Prairie Heights, USD #295 Prairie Heights, Unified School District No. 295</t>
  </si>
  <si>
    <t>Plainville Public Schools Public School U.S.D 270</t>
  </si>
  <si>
    <t>Pike Valley Unified School District  No 426</t>
  </si>
  <si>
    <t>Peabody-Burns USD #398</t>
  </si>
  <si>
    <t>Pawnee Heights USD # 496 District Office</t>
  </si>
  <si>
    <t>Otis-Bison USD 403</t>
  </si>
  <si>
    <t>Osborne County U.S.D. #392 School District</t>
  </si>
  <si>
    <t>Northern Valley Unified School</t>
  </si>
  <si>
    <t>Northeast U.S.D. #246 Northeast U.S.D. #246</t>
  </si>
  <si>
    <t>North Jackson USD #335</t>
  </si>
  <si>
    <t>Ness City Unified School District 303 Ness City Unified School District 303</t>
  </si>
  <si>
    <t>Nemaha Valley Sch Dist 442 Seneca Grade School / Nemaha Valley Junior High</t>
  </si>
  <si>
    <t>Mullinville USD 424</t>
  </si>
  <si>
    <t>Moundridge USD 423</t>
  </si>
  <si>
    <t>Moscow Public Schools - USD 209 Moscow Public Schools   Box 158     Moscow, Ks. 67952</t>
  </si>
  <si>
    <t>Morris County USD 417</t>
  </si>
  <si>
    <t>Montezuma USD 371</t>
  </si>
  <si>
    <t>Minneola Schools USD #219</t>
  </si>
  <si>
    <t>Mill Creek Valley USD 329 Kansas LEA (Public School District)</t>
  </si>
  <si>
    <t>Midway Schools K-12 Public School</t>
  </si>
  <si>
    <t>Meade USD 226 K-12 School District</t>
  </si>
  <si>
    <t>McLouth Unified School District No 342</t>
  </si>
  <si>
    <t>Maramaton Valley USD 256</t>
  </si>
  <si>
    <t>Mankato - USD No. 278</t>
  </si>
  <si>
    <t>Madison-Virgil USD 386</t>
  </si>
  <si>
    <t>Logan USD 326</t>
  </si>
  <si>
    <t>Lewis USD 502</t>
  </si>
  <si>
    <t>Leoti USD 467</t>
  </si>
  <si>
    <t>Lebo-Waverly USD #243</t>
  </si>
  <si>
    <t>Lakin USD 215</t>
  </si>
  <si>
    <t>Jetmore Schools USD 227 USD #227 Jetmore</t>
  </si>
  <si>
    <t>Jayhawk USD #346 Jayhawk USD #346</t>
  </si>
  <si>
    <t>Ingalls USD 477</t>
  </si>
  <si>
    <t>Humboldt USD258</t>
  </si>
  <si>
    <t>Highland Schools</t>
  </si>
  <si>
    <t>Haviland Unified School District #474</t>
  </si>
  <si>
    <t>Hamilton USD No. 390</t>
  </si>
  <si>
    <t>Greeley County Schools</t>
  </si>
  <si>
    <t>Golden Plains USD 316 Golden Plains USD 316</t>
  </si>
  <si>
    <t>Goessel USD 411</t>
  </si>
  <si>
    <t>Fairfield East Elementary USD 310 Fairfield Public Schools</t>
  </si>
  <si>
    <t>Elwood USD 486</t>
  </si>
  <si>
    <t>Ell-Saline USD 307</t>
  </si>
  <si>
    <t>Ellis USD 388 Ellis USD 388</t>
  </si>
  <si>
    <t>Elkhart USD #218 Unified School District 218</t>
  </si>
  <si>
    <t>Elk Valley USD 283</t>
  </si>
  <si>
    <t>Deerfield Schools kindergarten through twelfth grades</t>
  </si>
  <si>
    <t>Crest USD #479 school</t>
  </si>
  <si>
    <t>Copeland USD 476</t>
  </si>
  <si>
    <t>Comanche County USD #300 Comanche County USD #300</t>
  </si>
  <si>
    <t>Clifton Clyde Unified School District #224</t>
  </si>
  <si>
    <t>Cimarron-Ensign Unified School District 102</t>
  </si>
  <si>
    <t>Cheylin USD #103</t>
  </si>
  <si>
    <t>Chetopa U.S.D. 505 Chetopa Unified School District No. 505</t>
  </si>
  <si>
    <t>Cherryvale Public Schools</t>
  </si>
  <si>
    <t>Chautauqua County Community Schools USD 286 - Sedan Elementary School</t>
  </si>
  <si>
    <t>Chase Co. Unified School District #284</t>
  </si>
  <si>
    <t>Centre Unified School District #397</t>
  </si>
  <si>
    <t>Central Unified School District #462 Public School</t>
  </si>
  <si>
    <t>Cedar Vale USD #285 Cedar Vale #285</t>
  </si>
  <si>
    <t>Canton-Galva USD No. 419</t>
  </si>
  <si>
    <t>Burlingame USD #454 Burlingame USD#454</t>
  </si>
  <si>
    <t>Brewster USD 314</t>
  </si>
  <si>
    <t>Barnes Unified School District #223</t>
  </si>
  <si>
    <t>Barber County North - USD 254 K-12 Public School</t>
  </si>
  <si>
    <t>B &amp; B, U.S.D. #451</t>
  </si>
  <si>
    <t>Axtell-Bern-Summerfield USD #488</t>
  </si>
  <si>
    <t>Attica Public School</t>
  </si>
  <si>
    <t>Ashland Unified School District School District</t>
  </si>
  <si>
    <t>Altoona-Midway USD 387</t>
  </si>
  <si>
    <t>LEAs ELIGIBLE for the 2005 Small Rural School Achievement Program (SRSA)</t>
  </si>
  <si>
    <t xml:space="preserve">* All Local Educational Agencies (LEAs) listed on this page are eligible for the SRSA program for Fiscal Year 2005.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</si>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</sst>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.0"/>
    <numFmt numFmtId="168" formatCode="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2" borderId="3" xfId="0" applyFont="1" applyFill="1" applyBorder="1" applyAlignment="1">
      <alignment horizontal="left" textRotation="75" wrapText="1"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/>
    </xf>
    <xf numFmtId="0" fontId="1" fillId="4" borderId="2" xfId="0" applyFont="1" applyFill="1" applyBorder="1" applyAlignment="1">
      <alignment horizontal="left" textRotation="75" wrapText="1"/>
    </xf>
    <xf numFmtId="164" fontId="3" fillId="0" borderId="0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2" fontId="0" fillId="2" borderId="7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166" fontId="0" fillId="2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4" fontId="1" fillId="3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 horizontal="left" textRotation="75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1" fillId="4" borderId="3" xfId="0" applyFont="1" applyFill="1" applyBorder="1" applyAlignment="1">
      <alignment horizontal="left" textRotation="75" wrapText="1"/>
    </xf>
    <xf numFmtId="2" fontId="0" fillId="2" borderId="10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 textRotation="75"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left" textRotation="75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3" fontId="0" fillId="0" borderId="10" xfId="0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/>
    </xf>
    <xf numFmtId="3" fontId="0" fillId="0" borderId="12" xfId="0" applyNumberFormat="1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left" textRotation="75" wrapText="1"/>
      <protection locked="0"/>
    </xf>
    <xf numFmtId="0" fontId="1" fillId="0" borderId="18" xfId="0" applyFont="1" applyFill="1" applyBorder="1" applyAlignment="1">
      <alignment horizontal="center"/>
    </xf>
    <xf numFmtId="0" fontId="1" fillId="3" borderId="25" xfId="0" applyFont="1" applyFill="1" applyBorder="1" applyAlignment="1" applyProtection="1">
      <alignment horizontal="left" textRotation="75" wrapText="1"/>
      <protection locked="0"/>
    </xf>
    <xf numFmtId="0" fontId="1" fillId="0" borderId="26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left" textRotation="75" wrapText="1"/>
      <protection locked="0"/>
    </xf>
    <xf numFmtId="0" fontId="1" fillId="4" borderId="25" xfId="0" applyFont="1" applyFill="1" applyBorder="1" applyAlignment="1" applyProtection="1">
      <alignment horizontal="left" textRotation="75" wrapText="1"/>
      <protection locked="0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5" borderId="8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5" borderId="10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center"/>
    </xf>
    <xf numFmtId="0" fontId="0" fillId="5" borderId="12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/>
      <protection locked="0"/>
    </xf>
    <xf numFmtId="0" fontId="0" fillId="5" borderId="9" xfId="0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>
      <alignment/>
    </xf>
    <xf numFmtId="2" fontId="0" fillId="5" borderId="8" xfId="0" applyNumberFormat="1" applyFont="1" applyFill="1" applyBorder="1" applyAlignment="1" applyProtection="1">
      <alignment/>
      <protection locked="0"/>
    </xf>
    <xf numFmtId="0" fontId="0" fillId="5" borderId="24" xfId="0" applyFont="1" applyFill="1" applyBorder="1" applyAlignment="1">
      <alignment horizontal="center"/>
    </xf>
    <xf numFmtId="0" fontId="0" fillId="5" borderId="10" xfId="0" applyFont="1" applyFill="1" applyBorder="1" applyAlignment="1" applyProtection="1">
      <alignment/>
      <protection locked="0"/>
    </xf>
    <xf numFmtId="0" fontId="0" fillId="5" borderId="8" xfId="0" applyFont="1" applyFill="1" applyBorder="1" applyAlignment="1" applyProtection="1">
      <alignment/>
      <protection locked="0"/>
    </xf>
    <xf numFmtId="0" fontId="0" fillId="5" borderId="12" xfId="0" applyFont="1" applyFill="1" applyBorder="1" applyAlignment="1" applyProtection="1">
      <alignment/>
      <protection locked="0"/>
    </xf>
    <xf numFmtId="0" fontId="0" fillId="5" borderId="19" xfId="0" applyFont="1" applyFill="1" applyBorder="1" applyAlignment="1">
      <alignment/>
    </xf>
    <xf numFmtId="0" fontId="0" fillId="5" borderId="2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 wrapText="1"/>
    </xf>
    <xf numFmtId="1" fontId="1" fillId="0" borderId="1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0" fillId="2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5" borderId="28" xfId="0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3" fontId="0" fillId="5" borderId="19" xfId="0" applyNumberFormat="1" applyFont="1" applyFill="1" applyBorder="1" applyAlignment="1" applyProtection="1">
      <alignment/>
      <protection locked="0"/>
    </xf>
    <xf numFmtId="3" fontId="0" fillId="5" borderId="10" xfId="0" applyNumberFormat="1" applyFont="1" applyFill="1" applyBorder="1" applyAlignment="1" applyProtection="1">
      <alignment/>
      <protection locked="0"/>
    </xf>
    <xf numFmtId="3" fontId="0" fillId="5" borderId="8" xfId="0" applyNumberFormat="1" applyFont="1" applyFill="1" applyBorder="1" applyAlignment="1" applyProtection="1">
      <alignment/>
      <protection locked="0"/>
    </xf>
    <xf numFmtId="3" fontId="0" fillId="5" borderId="12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4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32.140625" style="0" bestFit="1" customWidth="1"/>
    <col min="4" max="4" width="32.28125" style="0" bestFit="1" customWidth="1"/>
    <col min="5" max="5" width="21.28125" style="0" bestFit="1" customWidth="1"/>
    <col min="6" max="6" width="10.421875" style="0" bestFit="1" customWidth="1"/>
    <col min="7" max="7" width="7.421875" style="0" hidden="1" customWidth="1"/>
    <col min="8" max="8" width="12.28125" style="0" bestFit="1" customWidth="1"/>
    <col min="9" max="11" width="6.57421875" style="0" bestFit="1" customWidth="1"/>
    <col min="12" max="12" width="9.00390625" style="0" bestFit="1" customWidth="1"/>
    <col min="13" max="13" width="6.57421875" style="0" bestFit="1" customWidth="1"/>
    <col min="14" max="16" width="6.57421875" style="0" hidden="1" customWidth="1"/>
    <col min="17" max="17" width="0" style="0" hidden="1" customWidth="1"/>
    <col min="18" max="18" width="6.57421875" style="0" hidden="1" customWidth="1"/>
    <col min="19" max="22" width="6.57421875" style="0" bestFit="1" customWidth="1"/>
    <col min="23" max="26" width="4.00390625" style="0" hidden="1" customWidth="1"/>
    <col min="27" max="27" width="6.28125" style="0" bestFit="1" customWidth="1"/>
    <col min="28" max="29" width="4.00390625" style="0" hidden="1" customWidth="1"/>
    <col min="30" max="30" width="5.28125" style="0" hidden="1" customWidth="1"/>
    <col min="31" max="31" width="4.00390625" style="0" hidden="1" customWidth="1"/>
    <col min="32" max="32" width="6.28125" style="0" hidden="1" customWidth="1"/>
    <col min="33" max="33" width="0" style="0" hidden="1" customWidth="1"/>
  </cols>
  <sheetData>
    <row r="1" spans="1:25" ht="18" customHeight="1">
      <c r="A1" s="143" t="s">
        <v>1232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7"/>
    </row>
    <row r="2" spans="1:25" ht="12.75">
      <c r="A2" s="141" t="s">
        <v>1233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</row>
    <row r="3" spans="1:14" ht="12.75">
      <c r="A3" s="142" t="s">
        <v>1234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1"/>
    </row>
    <row r="4" spans="1:14" ht="15.75" customHeight="1">
      <c r="A4" s="145" t="s">
        <v>1235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22" ht="45" customHeight="1">
      <c r="A5" s="138" t="s">
        <v>1236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14" ht="12.75">
      <c r="A6" s="140" t="s">
        <v>1237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25" ht="12.75">
      <c r="A7" s="140" t="s">
        <v>1238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1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7"/>
    </row>
    <row r="8" spans="1:22" s="8" customFormat="1" ht="18">
      <c r="A8" s="23" t="s">
        <v>6</v>
      </c>
      <c r="B8" s="13"/>
      <c r="G8" s="11"/>
      <c r="I8" s="14"/>
      <c r="L8" s="9"/>
      <c r="N8" s="89"/>
      <c r="Q8" s="90"/>
      <c r="S8" s="10"/>
      <c r="T8" s="10"/>
      <c r="U8" s="10"/>
      <c r="V8" s="10"/>
    </row>
    <row r="9" spans="1:32" s="8" customFormat="1" ht="159.75" customHeight="1" thickBot="1">
      <c r="A9" s="2" t="s">
        <v>1003</v>
      </c>
      <c r="B9" s="3" t="s">
        <v>1004</v>
      </c>
      <c r="C9" s="4" t="s">
        <v>1005</v>
      </c>
      <c r="D9" s="4" t="s">
        <v>1006</v>
      </c>
      <c r="E9" s="4" t="s">
        <v>1007</v>
      </c>
      <c r="F9" s="114" t="s">
        <v>1008</v>
      </c>
      <c r="G9" s="42" t="s">
        <v>1009</v>
      </c>
      <c r="H9" s="4" t="s">
        <v>1010</v>
      </c>
      <c r="I9" s="18" t="s">
        <v>1011</v>
      </c>
      <c r="J9" s="16" t="s">
        <v>1066</v>
      </c>
      <c r="K9" s="19" t="s">
        <v>1067</v>
      </c>
      <c r="L9" s="58" t="s">
        <v>1012</v>
      </c>
      <c r="M9" s="63" t="s">
        <v>1068</v>
      </c>
      <c r="N9" s="67" t="s">
        <v>1023</v>
      </c>
      <c r="O9" s="22" t="s">
        <v>1069</v>
      </c>
      <c r="P9" s="5" t="s">
        <v>1024</v>
      </c>
      <c r="Q9" s="69" t="s">
        <v>1070</v>
      </c>
      <c r="R9" s="72" t="s">
        <v>1013</v>
      </c>
      <c r="S9" s="20" t="s">
        <v>1028</v>
      </c>
      <c r="T9" s="17" t="s">
        <v>1027</v>
      </c>
      <c r="U9" s="17" t="s">
        <v>1029</v>
      </c>
      <c r="V9" s="21" t="s">
        <v>1030</v>
      </c>
      <c r="W9" s="6" t="s">
        <v>1014</v>
      </c>
      <c r="X9" s="7" t="s">
        <v>1015</v>
      </c>
      <c r="Y9" s="7" t="s">
        <v>1032</v>
      </c>
      <c r="Z9" s="79" t="s">
        <v>1031</v>
      </c>
      <c r="AA9" s="81" t="s">
        <v>1016</v>
      </c>
      <c r="AB9" s="6" t="s">
        <v>1017</v>
      </c>
      <c r="AC9" s="7" t="s">
        <v>1018</v>
      </c>
      <c r="AD9" s="79" t="s">
        <v>1019</v>
      </c>
      <c r="AE9" s="85" t="s">
        <v>1020</v>
      </c>
      <c r="AF9" s="84" t="s">
        <v>1021</v>
      </c>
    </row>
    <row r="10" spans="1:32" s="41" customFormat="1" ht="12" customHeight="1" thickBot="1">
      <c r="A10" s="116">
        <v>1</v>
      </c>
      <c r="B10" s="116">
        <v>2</v>
      </c>
      <c r="C10" s="56">
        <v>3</v>
      </c>
      <c r="D10" s="47">
        <v>4</v>
      </c>
      <c r="E10" s="47">
        <v>5</v>
      </c>
      <c r="F10" s="115">
        <v>6</v>
      </c>
      <c r="G10" s="48"/>
      <c r="H10" s="49">
        <v>7</v>
      </c>
      <c r="I10" s="50">
        <v>8</v>
      </c>
      <c r="J10" s="47">
        <v>9</v>
      </c>
      <c r="K10" s="51">
        <v>10</v>
      </c>
      <c r="L10" s="59">
        <v>11</v>
      </c>
      <c r="M10" s="64">
        <v>12</v>
      </c>
      <c r="N10" s="53">
        <v>13</v>
      </c>
      <c r="O10" s="54">
        <v>14</v>
      </c>
      <c r="P10" s="55" t="s">
        <v>1025</v>
      </c>
      <c r="Q10" s="51" t="s">
        <v>1064</v>
      </c>
      <c r="R10" s="73">
        <v>15</v>
      </c>
      <c r="S10" s="52">
        <v>16</v>
      </c>
      <c r="T10" s="55">
        <v>17</v>
      </c>
      <c r="U10" s="55">
        <v>18</v>
      </c>
      <c r="V10" s="51">
        <v>19</v>
      </c>
      <c r="W10" s="56"/>
      <c r="X10" s="47"/>
      <c r="Y10" s="47"/>
      <c r="Z10" s="49"/>
      <c r="AA10" s="82">
        <v>20</v>
      </c>
      <c r="AB10" s="80"/>
      <c r="AC10" s="57"/>
      <c r="AD10" s="83"/>
      <c r="AE10" s="82">
        <v>21</v>
      </c>
      <c r="AF10" s="56" t="s">
        <v>1022</v>
      </c>
    </row>
    <row r="11" spans="1:33" s="1" customFormat="1" ht="12.75">
      <c r="A11" s="119">
        <v>2004170</v>
      </c>
      <c r="B11" s="119" t="s">
        <v>140</v>
      </c>
      <c r="C11" s="120" t="s">
        <v>141</v>
      </c>
      <c r="D11" s="121" t="s">
        <v>142</v>
      </c>
      <c r="E11" s="121" t="s">
        <v>931</v>
      </c>
      <c r="F11" s="121">
        <v>66717</v>
      </c>
      <c r="G11" s="121">
        <v>9502</v>
      </c>
      <c r="H11" s="122">
        <v>6205377721</v>
      </c>
      <c r="I11" s="123">
        <v>7</v>
      </c>
      <c r="J11" s="124" t="s">
        <v>1042</v>
      </c>
      <c r="K11" s="70" t="s">
        <v>1041</v>
      </c>
      <c r="L11" s="60">
        <v>225.7</v>
      </c>
      <c r="M11" s="65" t="s">
        <v>1041</v>
      </c>
      <c r="N11" s="125">
        <v>8.157099698</v>
      </c>
      <c r="O11" s="124" t="s">
        <v>1043</v>
      </c>
      <c r="P11" s="37"/>
      <c r="Q11" s="70" t="str">
        <f aca="true" t="shared" si="0" ref="Q11:Q74">IF(AND(ISNUMBER(P11),P11&gt;=20),"YES","NO")</f>
        <v>NO</v>
      </c>
      <c r="R11" s="126" t="s">
        <v>1042</v>
      </c>
      <c r="S11" s="34">
        <v>19891</v>
      </c>
      <c r="T11" s="39">
        <v>1583</v>
      </c>
      <c r="U11" s="39">
        <v>1828</v>
      </c>
      <c r="V11" s="33">
        <v>2050</v>
      </c>
      <c r="W11" s="120">
        <f aca="true" t="shared" si="1" ref="W11:W74">IF(OR(J11="YES",K11="YES"),1,0)</f>
        <v>1</v>
      </c>
      <c r="X11" s="121">
        <f aca="true" t="shared" si="2" ref="X11:X74">IF(OR(AND(ISNUMBER(L11),AND(L11&gt;0,L11&lt;600)),AND(ISNUMBER(L11),AND(L11&gt;0,M11="YES"))),1,0)</f>
        <v>1</v>
      </c>
      <c r="Y11" s="121">
        <f aca="true" t="shared" si="3" ref="Y11:Y74">IF(AND(OR(J11="YES",K11="YES"),(W11=0)),"Trouble",0)</f>
        <v>0</v>
      </c>
      <c r="Z11" s="122">
        <f aca="true" t="shared" si="4" ref="Z11:Z74">IF(AND(OR(AND(ISNUMBER(L11),AND(L11&gt;0,L11&lt;600)),AND(ISNUMBER(L11),AND(L11&gt;0,M11="YES"))),(X11=0)),"Trouble",0)</f>
        <v>0</v>
      </c>
      <c r="AA11" s="127" t="str">
        <f aca="true" t="shared" si="5" ref="AA11:AA74">IF(AND(W11=1,X11=1),"SRSA","-")</f>
        <v>SRSA</v>
      </c>
      <c r="AB11" s="120">
        <f aca="true" t="shared" si="6" ref="AB11:AB74">IF(R11="YES",1,0)</f>
        <v>1</v>
      </c>
      <c r="AC11" s="121">
        <f aca="true" t="shared" si="7" ref="AC11:AC74">IF(OR(AND(ISNUMBER(P11),P11&gt;=20),(AND(ISNUMBER(P11)=FALSE,AND(ISNUMBER(N11),N11&gt;=20)))),1,0)</f>
        <v>0</v>
      </c>
      <c r="AD11" s="122">
        <f aca="true" t="shared" si="8" ref="AD11:AD74">IF(AND(AB11=1,AC11=1),"Initial",0)</f>
        <v>0</v>
      </c>
      <c r="AE11" s="127" t="str">
        <f aca="true" t="shared" si="9" ref="AE11:AE74">IF(AND(AND(AD11="Initial",AF11=0),AND(ISNUMBER(L11),L11&gt;0)),"RLIS","-")</f>
        <v>-</v>
      </c>
      <c r="AF11" s="120">
        <f aca="true" t="shared" si="10" ref="AF11:AF74">IF(AND(AA11="SRSA",AD11="Initial"),"SRSA",0)</f>
        <v>0</v>
      </c>
      <c r="AG11" s="1" t="s">
        <v>1231</v>
      </c>
    </row>
    <row r="12" spans="1:33" s="1" customFormat="1" ht="12.75">
      <c r="A12" s="128">
        <v>2003390</v>
      </c>
      <c r="B12" s="128" t="s">
        <v>76</v>
      </c>
      <c r="C12" s="112" t="s">
        <v>77</v>
      </c>
      <c r="D12" s="106" t="s">
        <v>78</v>
      </c>
      <c r="E12" s="106" t="s">
        <v>79</v>
      </c>
      <c r="F12" s="106">
        <v>67003</v>
      </c>
      <c r="G12" s="106">
        <v>486</v>
      </c>
      <c r="H12" s="107">
        <v>6208425183</v>
      </c>
      <c r="I12" s="108">
        <v>7</v>
      </c>
      <c r="J12" s="109" t="s">
        <v>1042</v>
      </c>
      <c r="K12" s="71" t="s">
        <v>1041</v>
      </c>
      <c r="L12" s="61">
        <v>860.121</v>
      </c>
      <c r="M12" s="66" t="s">
        <v>1042</v>
      </c>
      <c r="N12" s="110">
        <v>13.3194589</v>
      </c>
      <c r="O12" s="109" t="s">
        <v>1043</v>
      </c>
      <c r="P12" s="38"/>
      <c r="Q12" s="71" t="str">
        <f t="shared" si="0"/>
        <v>NO</v>
      </c>
      <c r="R12" s="111" t="s">
        <v>1042</v>
      </c>
      <c r="S12" s="36">
        <v>48720</v>
      </c>
      <c r="T12" s="40">
        <v>4947</v>
      </c>
      <c r="U12" s="40">
        <v>6080</v>
      </c>
      <c r="V12" s="35">
        <v>7571</v>
      </c>
      <c r="W12" s="112">
        <f t="shared" si="1"/>
        <v>1</v>
      </c>
      <c r="X12" s="106">
        <f t="shared" si="2"/>
        <v>1</v>
      </c>
      <c r="Y12" s="106">
        <f t="shared" si="3"/>
        <v>0</v>
      </c>
      <c r="Z12" s="107">
        <f t="shared" si="4"/>
        <v>0</v>
      </c>
      <c r="AA12" s="113" t="str">
        <f t="shared" si="5"/>
        <v>SRSA</v>
      </c>
      <c r="AB12" s="112">
        <f t="shared" si="6"/>
        <v>1</v>
      </c>
      <c r="AC12" s="106">
        <f t="shared" si="7"/>
        <v>0</v>
      </c>
      <c r="AD12" s="107">
        <f t="shared" si="8"/>
        <v>0</v>
      </c>
      <c r="AE12" s="113" t="str">
        <f t="shared" si="9"/>
        <v>-</v>
      </c>
      <c r="AF12" s="112">
        <f t="shared" si="10"/>
        <v>0</v>
      </c>
      <c r="AG12" s="1" t="s">
        <v>1095</v>
      </c>
    </row>
    <row r="13" spans="1:33" s="1" customFormat="1" ht="12.75">
      <c r="A13" s="128">
        <v>2003430</v>
      </c>
      <c r="B13" s="128" t="s">
        <v>80</v>
      </c>
      <c r="C13" s="112" t="s">
        <v>81</v>
      </c>
      <c r="D13" s="106" t="s">
        <v>82</v>
      </c>
      <c r="E13" s="106" t="s">
        <v>83</v>
      </c>
      <c r="F13" s="106">
        <v>67004</v>
      </c>
      <c r="G13" s="106">
        <v>9741</v>
      </c>
      <c r="H13" s="107">
        <v>6204356311</v>
      </c>
      <c r="I13" s="108">
        <v>8</v>
      </c>
      <c r="J13" s="109" t="s">
        <v>1042</v>
      </c>
      <c r="K13" s="71" t="s">
        <v>1041</v>
      </c>
      <c r="L13" s="61">
        <v>182.33</v>
      </c>
      <c r="M13" s="66" t="s">
        <v>1041</v>
      </c>
      <c r="N13" s="110">
        <v>9.504132231</v>
      </c>
      <c r="O13" s="109" t="s">
        <v>1043</v>
      </c>
      <c r="P13" s="38"/>
      <c r="Q13" s="71" t="str">
        <f t="shared" si="0"/>
        <v>NO</v>
      </c>
      <c r="R13" s="111" t="s">
        <v>1042</v>
      </c>
      <c r="S13" s="36">
        <v>15002</v>
      </c>
      <c r="T13" s="40">
        <v>1187</v>
      </c>
      <c r="U13" s="40">
        <v>1396</v>
      </c>
      <c r="V13" s="35">
        <v>1660</v>
      </c>
      <c r="W13" s="112">
        <f t="shared" si="1"/>
        <v>1</v>
      </c>
      <c r="X13" s="106">
        <f t="shared" si="2"/>
        <v>1</v>
      </c>
      <c r="Y13" s="106">
        <f t="shared" si="3"/>
        <v>0</v>
      </c>
      <c r="Z13" s="107">
        <f t="shared" si="4"/>
        <v>0</v>
      </c>
      <c r="AA13" s="113" t="str">
        <f t="shared" si="5"/>
        <v>SRSA</v>
      </c>
      <c r="AB13" s="112">
        <f t="shared" si="6"/>
        <v>1</v>
      </c>
      <c r="AC13" s="106">
        <f t="shared" si="7"/>
        <v>0</v>
      </c>
      <c r="AD13" s="107">
        <f t="shared" si="8"/>
        <v>0</v>
      </c>
      <c r="AE13" s="113" t="str">
        <f t="shared" si="9"/>
        <v>-</v>
      </c>
      <c r="AF13" s="112">
        <f t="shared" si="10"/>
        <v>0</v>
      </c>
      <c r="AG13" s="1" t="s">
        <v>1096</v>
      </c>
    </row>
    <row r="14" spans="1:33" s="1" customFormat="1" ht="12.75">
      <c r="A14" s="128">
        <v>2003510</v>
      </c>
      <c r="B14" s="128" t="s">
        <v>91</v>
      </c>
      <c r="C14" s="112" t="s">
        <v>975</v>
      </c>
      <c r="D14" s="106" t="s">
        <v>921</v>
      </c>
      <c r="E14" s="106" t="s">
        <v>975</v>
      </c>
      <c r="F14" s="106">
        <v>67831</v>
      </c>
      <c r="G14" s="106" t="s">
        <v>1033</v>
      </c>
      <c r="H14" s="107">
        <v>6206352220</v>
      </c>
      <c r="I14" s="108">
        <v>7</v>
      </c>
      <c r="J14" s="109" t="s">
        <v>1042</v>
      </c>
      <c r="K14" s="71" t="s">
        <v>1041</v>
      </c>
      <c r="L14" s="61">
        <v>198.63</v>
      </c>
      <c r="M14" s="66" t="s">
        <v>1041</v>
      </c>
      <c r="N14" s="110">
        <v>11.0619469</v>
      </c>
      <c r="O14" s="109" t="s">
        <v>1043</v>
      </c>
      <c r="P14" s="38"/>
      <c r="Q14" s="71" t="str">
        <f t="shared" si="0"/>
        <v>NO</v>
      </c>
      <c r="R14" s="111" t="s">
        <v>1042</v>
      </c>
      <c r="S14" s="36">
        <v>11202</v>
      </c>
      <c r="T14" s="40">
        <v>1187</v>
      </c>
      <c r="U14" s="40">
        <v>1478</v>
      </c>
      <c r="V14" s="35">
        <v>1878</v>
      </c>
      <c r="W14" s="112">
        <f t="shared" si="1"/>
        <v>1</v>
      </c>
      <c r="X14" s="106">
        <f t="shared" si="2"/>
        <v>1</v>
      </c>
      <c r="Y14" s="106">
        <f t="shared" si="3"/>
        <v>0</v>
      </c>
      <c r="Z14" s="107">
        <f t="shared" si="4"/>
        <v>0</v>
      </c>
      <c r="AA14" s="113" t="str">
        <f t="shared" si="5"/>
        <v>SRSA</v>
      </c>
      <c r="AB14" s="112">
        <f t="shared" si="6"/>
        <v>1</v>
      </c>
      <c r="AC14" s="106">
        <f t="shared" si="7"/>
        <v>0</v>
      </c>
      <c r="AD14" s="107">
        <f t="shared" si="8"/>
        <v>0</v>
      </c>
      <c r="AE14" s="113" t="str">
        <f t="shared" si="9"/>
        <v>-</v>
      </c>
      <c r="AF14" s="112">
        <f t="shared" si="10"/>
        <v>0</v>
      </c>
      <c r="AG14" s="1" t="s">
        <v>1230</v>
      </c>
    </row>
    <row r="15" spans="1:33" s="1" customFormat="1" ht="12.75">
      <c r="A15" s="128">
        <v>2003570</v>
      </c>
      <c r="B15" s="128" t="s">
        <v>95</v>
      </c>
      <c r="C15" s="112" t="s">
        <v>936</v>
      </c>
      <c r="D15" s="106" t="s">
        <v>96</v>
      </c>
      <c r="E15" s="106" t="s">
        <v>936</v>
      </c>
      <c r="F15" s="106">
        <v>67009</v>
      </c>
      <c r="G15" s="106">
        <v>415</v>
      </c>
      <c r="H15" s="107">
        <v>6202547661</v>
      </c>
      <c r="I15" s="108">
        <v>7</v>
      </c>
      <c r="J15" s="109" t="s">
        <v>1042</v>
      </c>
      <c r="K15" s="71" t="s">
        <v>1041</v>
      </c>
      <c r="L15" s="61">
        <v>124.54</v>
      </c>
      <c r="M15" s="66" t="s">
        <v>1041</v>
      </c>
      <c r="N15" s="110">
        <v>11.2</v>
      </c>
      <c r="O15" s="109" t="s">
        <v>1043</v>
      </c>
      <c r="P15" s="38"/>
      <c r="Q15" s="71" t="str">
        <f t="shared" si="0"/>
        <v>NO</v>
      </c>
      <c r="R15" s="111" t="s">
        <v>1042</v>
      </c>
      <c r="S15" s="36">
        <v>11595</v>
      </c>
      <c r="T15" s="40">
        <v>989</v>
      </c>
      <c r="U15" s="40">
        <v>1077</v>
      </c>
      <c r="V15" s="35">
        <v>1072</v>
      </c>
      <c r="W15" s="112">
        <f t="shared" si="1"/>
        <v>1</v>
      </c>
      <c r="X15" s="106">
        <f t="shared" si="2"/>
        <v>1</v>
      </c>
      <c r="Y15" s="106">
        <f t="shared" si="3"/>
        <v>0</v>
      </c>
      <c r="Z15" s="107">
        <f t="shared" si="4"/>
        <v>0</v>
      </c>
      <c r="AA15" s="113" t="str">
        <f t="shared" si="5"/>
        <v>SRSA</v>
      </c>
      <c r="AB15" s="112">
        <f t="shared" si="6"/>
        <v>1</v>
      </c>
      <c r="AC15" s="106">
        <f t="shared" si="7"/>
        <v>0</v>
      </c>
      <c r="AD15" s="107">
        <f t="shared" si="8"/>
        <v>0</v>
      </c>
      <c r="AE15" s="113" t="str">
        <f t="shared" si="9"/>
        <v>-</v>
      </c>
      <c r="AF15" s="112">
        <f t="shared" si="10"/>
        <v>0</v>
      </c>
      <c r="AG15" s="1" t="s">
        <v>1229</v>
      </c>
    </row>
    <row r="16" spans="1:33" s="1" customFormat="1" ht="12.75">
      <c r="A16" s="128">
        <v>2003660</v>
      </c>
      <c r="B16" s="128" t="s">
        <v>99</v>
      </c>
      <c r="C16" s="112" t="s">
        <v>100</v>
      </c>
      <c r="D16" s="106" t="s">
        <v>101</v>
      </c>
      <c r="E16" s="106" t="s">
        <v>100</v>
      </c>
      <c r="F16" s="106">
        <v>66403</v>
      </c>
      <c r="G16" s="106">
        <v>250</v>
      </c>
      <c r="H16" s="107">
        <v>7857362304</v>
      </c>
      <c r="I16" s="108">
        <v>7</v>
      </c>
      <c r="J16" s="109" t="s">
        <v>1042</v>
      </c>
      <c r="K16" s="71" t="s">
        <v>1041</v>
      </c>
      <c r="L16" s="61">
        <v>283.8</v>
      </c>
      <c r="M16" s="66" t="s">
        <v>1041</v>
      </c>
      <c r="N16" s="110">
        <v>15.24064171</v>
      </c>
      <c r="O16" s="109" t="s">
        <v>1043</v>
      </c>
      <c r="P16" s="38"/>
      <c r="Q16" s="71" t="str">
        <f t="shared" si="0"/>
        <v>NO</v>
      </c>
      <c r="R16" s="111" t="s">
        <v>1042</v>
      </c>
      <c r="S16" s="36">
        <v>22661</v>
      </c>
      <c r="T16" s="40">
        <v>1781</v>
      </c>
      <c r="U16" s="40">
        <v>2235</v>
      </c>
      <c r="V16" s="35">
        <v>1910</v>
      </c>
      <c r="W16" s="112">
        <f t="shared" si="1"/>
        <v>1</v>
      </c>
      <c r="X16" s="106">
        <f t="shared" si="2"/>
        <v>1</v>
      </c>
      <c r="Y16" s="106">
        <f t="shared" si="3"/>
        <v>0</v>
      </c>
      <c r="Z16" s="107">
        <f t="shared" si="4"/>
        <v>0</v>
      </c>
      <c r="AA16" s="113" t="str">
        <f t="shared" si="5"/>
        <v>SRSA</v>
      </c>
      <c r="AB16" s="112">
        <f t="shared" si="6"/>
        <v>1</v>
      </c>
      <c r="AC16" s="106">
        <f t="shared" si="7"/>
        <v>0</v>
      </c>
      <c r="AD16" s="107">
        <f t="shared" si="8"/>
        <v>0</v>
      </c>
      <c r="AE16" s="113" t="str">
        <f t="shared" si="9"/>
        <v>-</v>
      </c>
      <c r="AF16" s="112">
        <f t="shared" si="10"/>
        <v>0</v>
      </c>
      <c r="AG16" s="1" t="s">
        <v>1228</v>
      </c>
    </row>
    <row r="17" spans="1:33" s="1" customFormat="1" ht="12.75">
      <c r="A17" s="128">
        <v>2003690</v>
      </c>
      <c r="B17" s="128" t="s">
        <v>102</v>
      </c>
      <c r="C17" s="112" t="s">
        <v>103</v>
      </c>
      <c r="D17" s="106" t="s">
        <v>104</v>
      </c>
      <c r="E17" s="106" t="s">
        <v>105</v>
      </c>
      <c r="F17" s="106">
        <v>66404</v>
      </c>
      <c r="G17" s="106" t="s">
        <v>1033</v>
      </c>
      <c r="H17" s="107">
        <v>7853362326</v>
      </c>
      <c r="I17" s="108">
        <v>7</v>
      </c>
      <c r="J17" s="109" t="s">
        <v>1042</v>
      </c>
      <c r="K17" s="71" t="s">
        <v>1041</v>
      </c>
      <c r="L17" s="61">
        <v>229.03</v>
      </c>
      <c r="M17" s="66" t="s">
        <v>1041</v>
      </c>
      <c r="N17" s="110">
        <v>10.8</v>
      </c>
      <c r="O17" s="109" t="s">
        <v>1043</v>
      </c>
      <c r="P17" s="38"/>
      <c r="Q17" s="71" t="str">
        <f t="shared" si="0"/>
        <v>NO</v>
      </c>
      <c r="R17" s="111" t="s">
        <v>1042</v>
      </c>
      <c r="S17" s="36">
        <v>12029</v>
      </c>
      <c r="T17" s="40">
        <v>989</v>
      </c>
      <c r="U17" s="40">
        <v>1363</v>
      </c>
      <c r="V17" s="35">
        <v>643</v>
      </c>
      <c r="W17" s="112">
        <f t="shared" si="1"/>
        <v>1</v>
      </c>
      <c r="X17" s="106">
        <f t="shared" si="2"/>
        <v>1</v>
      </c>
      <c r="Y17" s="106">
        <f t="shared" si="3"/>
        <v>0</v>
      </c>
      <c r="Z17" s="107">
        <f t="shared" si="4"/>
        <v>0</v>
      </c>
      <c r="AA17" s="113" t="str">
        <f t="shared" si="5"/>
        <v>SRSA</v>
      </c>
      <c r="AB17" s="112">
        <f t="shared" si="6"/>
        <v>1</v>
      </c>
      <c r="AC17" s="106">
        <f t="shared" si="7"/>
        <v>0</v>
      </c>
      <c r="AD17" s="107">
        <f t="shared" si="8"/>
        <v>0</v>
      </c>
      <c r="AE17" s="113" t="str">
        <f t="shared" si="9"/>
        <v>-</v>
      </c>
      <c r="AF17" s="112">
        <f t="shared" si="10"/>
        <v>0</v>
      </c>
      <c r="AG17" s="1" t="s">
        <v>1227</v>
      </c>
    </row>
    <row r="18" spans="1:33" s="1" customFormat="1" ht="12.75">
      <c r="A18" s="128">
        <v>2009450</v>
      </c>
      <c r="B18" s="128" t="s">
        <v>606</v>
      </c>
      <c r="C18" s="112" t="s">
        <v>607</v>
      </c>
      <c r="D18" s="106" t="s">
        <v>50</v>
      </c>
      <c r="E18" s="106" t="s">
        <v>608</v>
      </c>
      <c r="F18" s="106">
        <v>67104</v>
      </c>
      <c r="G18" s="106">
        <v>288</v>
      </c>
      <c r="H18" s="107">
        <v>6208863370</v>
      </c>
      <c r="I18" s="108">
        <v>7</v>
      </c>
      <c r="J18" s="109" t="s">
        <v>1042</v>
      </c>
      <c r="K18" s="71" t="s">
        <v>1041</v>
      </c>
      <c r="L18" s="61">
        <v>548.09</v>
      </c>
      <c r="M18" s="66" t="s">
        <v>1041</v>
      </c>
      <c r="N18" s="110">
        <v>6.201550388</v>
      </c>
      <c r="O18" s="109" t="s">
        <v>1043</v>
      </c>
      <c r="P18" s="38"/>
      <c r="Q18" s="71" t="str">
        <f t="shared" si="0"/>
        <v>NO</v>
      </c>
      <c r="R18" s="111" t="s">
        <v>1042</v>
      </c>
      <c r="S18" s="36">
        <v>31649</v>
      </c>
      <c r="T18" s="40">
        <v>2177</v>
      </c>
      <c r="U18" s="40">
        <v>3111</v>
      </c>
      <c r="V18" s="35">
        <v>3281</v>
      </c>
      <c r="W18" s="112">
        <f t="shared" si="1"/>
        <v>1</v>
      </c>
      <c r="X18" s="106">
        <f t="shared" si="2"/>
        <v>1</v>
      </c>
      <c r="Y18" s="106">
        <f t="shared" si="3"/>
        <v>0</v>
      </c>
      <c r="Z18" s="107">
        <f t="shared" si="4"/>
        <v>0</v>
      </c>
      <c r="AA18" s="113" t="str">
        <f t="shared" si="5"/>
        <v>SRSA</v>
      </c>
      <c r="AB18" s="112">
        <f t="shared" si="6"/>
        <v>1</v>
      </c>
      <c r="AC18" s="106">
        <f t="shared" si="7"/>
        <v>0</v>
      </c>
      <c r="AD18" s="107">
        <f t="shared" si="8"/>
        <v>0</v>
      </c>
      <c r="AE18" s="113" t="str">
        <f t="shared" si="9"/>
        <v>-</v>
      </c>
      <c r="AF18" s="112">
        <f t="shared" si="10"/>
        <v>0</v>
      </c>
      <c r="AG18" s="1" t="s">
        <v>1226</v>
      </c>
    </row>
    <row r="19" spans="1:33" s="1" customFormat="1" ht="12.75">
      <c r="A19" s="128">
        <v>2000012</v>
      </c>
      <c r="B19" s="128" t="s">
        <v>34</v>
      </c>
      <c r="C19" s="112" t="s">
        <v>35</v>
      </c>
      <c r="D19" s="106" t="s">
        <v>36</v>
      </c>
      <c r="E19" s="106" t="s">
        <v>35</v>
      </c>
      <c r="F19" s="106">
        <v>66933</v>
      </c>
      <c r="G19" s="106">
        <v>188</v>
      </c>
      <c r="H19" s="107">
        <v>7857634231</v>
      </c>
      <c r="I19" s="108">
        <v>7</v>
      </c>
      <c r="J19" s="109" t="s">
        <v>1042</v>
      </c>
      <c r="K19" s="71" t="s">
        <v>1041</v>
      </c>
      <c r="L19" s="61">
        <v>322.05</v>
      </c>
      <c r="M19" s="66" t="s">
        <v>1041</v>
      </c>
      <c r="N19" s="110">
        <v>9.892473118</v>
      </c>
      <c r="O19" s="109" t="s">
        <v>1043</v>
      </c>
      <c r="P19" s="38"/>
      <c r="Q19" s="71" t="str">
        <f t="shared" si="0"/>
        <v>NO</v>
      </c>
      <c r="R19" s="111" t="s">
        <v>1042</v>
      </c>
      <c r="S19" s="36">
        <v>18498</v>
      </c>
      <c r="T19" s="40">
        <v>1979</v>
      </c>
      <c r="U19" s="40">
        <v>2466</v>
      </c>
      <c r="V19" s="35">
        <v>2990</v>
      </c>
      <c r="W19" s="112">
        <f t="shared" si="1"/>
        <v>1</v>
      </c>
      <c r="X19" s="106">
        <f t="shared" si="2"/>
        <v>1</v>
      </c>
      <c r="Y19" s="106">
        <f t="shared" si="3"/>
        <v>0</v>
      </c>
      <c r="Z19" s="107">
        <f t="shared" si="4"/>
        <v>0</v>
      </c>
      <c r="AA19" s="113" t="str">
        <f t="shared" si="5"/>
        <v>SRSA</v>
      </c>
      <c r="AB19" s="112">
        <f t="shared" si="6"/>
        <v>1</v>
      </c>
      <c r="AC19" s="106">
        <f t="shared" si="7"/>
        <v>0</v>
      </c>
      <c r="AD19" s="107">
        <f t="shared" si="8"/>
        <v>0</v>
      </c>
      <c r="AE19" s="113" t="str">
        <f t="shared" si="9"/>
        <v>-</v>
      </c>
      <c r="AF19" s="112">
        <f t="shared" si="10"/>
        <v>0</v>
      </c>
      <c r="AG19" s="1" t="s">
        <v>1225</v>
      </c>
    </row>
    <row r="20" spans="1:33" s="1" customFormat="1" ht="12.75">
      <c r="A20" s="128">
        <v>2010980</v>
      </c>
      <c r="B20" s="128" t="s">
        <v>727</v>
      </c>
      <c r="C20" s="112" t="s">
        <v>728</v>
      </c>
      <c r="D20" s="106" t="s">
        <v>910</v>
      </c>
      <c r="E20" s="106" t="s">
        <v>729</v>
      </c>
      <c r="F20" s="106">
        <v>66554</v>
      </c>
      <c r="G20" s="106" t="s">
        <v>1033</v>
      </c>
      <c r="H20" s="107">
        <v>7852935256</v>
      </c>
      <c r="I20" s="108">
        <v>7</v>
      </c>
      <c r="J20" s="109" t="s">
        <v>1042</v>
      </c>
      <c r="K20" s="71" t="s">
        <v>1041</v>
      </c>
      <c r="L20" s="61">
        <v>233</v>
      </c>
      <c r="M20" s="66" t="s">
        <v>1041</v>
      </c>
      <c r="N20" s="110">
        <v>1.034482759</v>
      </c>
      <c r="O20" s="109" t="s">
        <v>1043</v>
      </c>
      <c r="P20" s="38"/>
      <c r="Q20" s="71" t="str">
        <f t="shared" si="0"/>
        <v>NO</v>
      </c>
      <c r="R20" s="111" t="s">
        <v>1042</v>
      </c>
      <c r="S20" s="36">
        <v>13570</v>
      </c>
      <c r="T20" s="40">
        <v>1187</v>
      </c>
      <c r="U20" s="40">
        <v>1517</v>
      </c>
      <c r="V20" s="35">
        <v>1304</v>
      </c>
      <c r="W20" s="112">
        <f t="shared" si="1"/>
        <v>1</v>
      </c>
      <c r="X20" s="106">
        <f t="shared" si="2"/>
        <v>1</v>
      </c>
      <c r="Y20" s="106">
        <f t="shared" si="3"/>
        <v>0</v>
      </c>
      <c r="Z20" s="107">
        <f t="shared" si="4"/>
        <v>0</v>
      </c>
      <c r="AA20" s="113" t="str">
        <f t="shared" si="5"/>
        <v>SRSA</v>
      </c>
      <c r="AB20" s="112">
        <f t="shared" si="6"/>
        <v>1</v>
      </c>
      <c r="AC20" s="106">
        <f t="shared" si="7"/>
        <v>0</v>
      </c>
      <c r="AD20" s="107">
        <f t="shared" si="8"/>
        <v>0</v>
      </c>
      <c r="AE20" s="113" t="str">
        <f t="shared" si="9"/>
        <v>-</v>
      </c>
      <c r="AF20" s="112">
        <f t="shared" si="10"/>
        <v>0</v>
      </c>
      <c r="AG20" s="1" t="s">
        <v>1093</v>
      </c>
    </row>
    <row r="21" spans="1:33" s="1" customFormat="1" ht="12.75">
      <c r="A21" s="128">
        <v>2004080</v>
      </c>
      <c r="B21" s="128" t="s">
        <v>136</v>
      </c>
      <c r="C21" s="112" t="s">
        <v>137</v>
      </c>
      <c r="D21" s="106" t="s">
        <v>970</v>
      </c>
      <c r="E21" s="106" t="s">
        <v>137</v>
      </c>
      <c r="F21" s="106">
        <v>67732</v>
      </c>
      <c r="G21" s="106">
        <v>220</v>
      </c>
      <c r="H21" s="107">
        <v>7856942236</v>
      </c>
      <c r="I21" s="108">
        <v>7</v>
      </c>
      <c r="J21" s="109" t="s">
        <v>1042</v>
      </c>
      <c r="K21" s="71" t="s">
        <v>1041</v>
      </c>
      <c r="L21" s="61">
        <v>126.37</v>
      </c>
      <c r="M21" s="66" t="s">
        <v>1041</v>
      </c>
      <c r="N21" s="110">
        <v>10.4</v>
      </c>
      <c r="O21" s="109" t="s">
        <v>1043</v>
      </c>
      <c r="P21" s="38"/>
      <c r="Q21" s="71" t="str">
        <f t="shared" si="0"/>
        <v>NO</v>
      </c>
      <c r="R21" s="111" t="s">
        <v>1042</v>
      </c>
      <c r="S21" s="36">
        <v>5217</v>
      </c>
      <c r="T21" s="40">
        <v>396</v>
      </c>
      <c r="U21" s="40">
        <v>692</v>
      </c>
      <c r="V21" s="35">
        <v>1132</v>
      </c>
      <c r="W21" s="112">
        <f t="shared" si="1"/>
        <v>1</v>
      </c>
      <c r="X21" s="106">
        <f t="shared" si="2"/>
        <v>1</v>
      </c>
      <c r="Y21" s="106">
        <f t="shared" si="3"/>
        <v>0</v>
      </c>
      <c r="Z21" s="107">
        <f t="shared" si="4"/>
        <v>0</v>
      </c>
      <c r="AA21" s="113" t="str">
        <f t="shared" si="5"/>
        <v>SRSA</v>
      </c>
      <c r="AB21" s="112">
        <f t="shared" si="6"/>
        <v>1</v>
      </c>
      <c r="AC21" s="106">
        <f t="shared" si="7"/>
        <v>0</v>
      </c>
      <c r="AD21" s="107">
        <f t="shared" si="8"/>
        <v>0</v>
      </c>
      <c r="AE21" s="113" t="str">
        <f t="shared" si="9"/>
        <v>-</v>
      </c>
      <c r="AF21" s="112">
        <f t="shared" si="10"/>
        <v>0</v>
      </c>
      <c r="AG21" s="1" t="s">
        <v>1224</v>
      </c>
    </row>
    <row r="22" spans="1:33" s="1" customFormat="1" ht="12.75">
      <c r="A22" s="128">
        <v>2004140</v>
      </c>
      <c r="B22" s="128" t="s">
        <v>138</v>
      </c>
      <c r="C22" s="112" t="s">
        <v>139</v>
      </c>
      <c r="D22" s="106" t="s">
        <v>941</v>
      </c>
      <c r="E22" s="106" t="s">
        <v>139</v>
      </c>
      <c r="F22" s="106">
        <v>67834</v>
      </c>
      <c r="G22" s="106">
        <v>8</v>
      </c>
      <c r="H22" s="107">
        <v>6208263828</v>
      </c>
      <c r="I22" s="108">
        <v>7</v>
      </c>
      <c r="J22" s="109" t="s">
        <v>1042</v>
      </c>
      <c r="K22" s="71" t="s">
        <v>1041</v>
      </c>
      <c r="L22" s="61">
        <v>263.16</v>
      </c>
      <c r="M22" s="66" t="s">
        <v>1041</v>
      </c>
      <c r="N22" s="110">
        <v>9.615384615</v>
      </c>
      <c r="O22" s="109" t="s">
        <v>1043</v>
      </c>
      <c r="P22" s="38"/>
      <c r="Q22" s="71" t="str">
        <f t="shared" si="0"/>
        <v>NO</v>
      </c>
      <c r="R22" s="111" t="s">
        <v>1042</v>
      </c>
      <c r="S22" s="36">
        <v>21418</v>
      </c>
      <c r="T22" s="40">
        <v>1583</v>
      </c>
      <c r="U22" s="40">
        <v>1875</v>
      </c>
      <c r="V22" s="35">
        <v>2018</v>
      </c>
      <c r="W22" s="112">
        <f t="shared" si="1"/>
        <v>1</v>
      </c>
      <c r="X22" s="106">
        <f t="shared" si="2"/>
        <v>1</v>
      </c>
      <c r="Y22" s="106">
        <f t="shared" si="3"/>
        <v>0</v>
      </c>
      <c r="Z22" s="107">
        <f t="shared" si="4"/>
        <v>0</v>
      </c>
      <c r="AA22" s="113" t="str">
        <f t="shared" si="5"/>
        <v>SRSA</v>
      </c>
      <c r="AB22" s="112">
        <f t="shared" si="6"/>
        <v>1</v>
      </c>
      <c r="AC22" s="106">
        <f t="shared" si="7"/>
        <v>0</v>
      </c>
      <c r="AD22" s="107">
        <f t="shared" si="8"/>
        <v>0</v>
      </c>
      <c r="AE22" s="113" t="str">
        <f t="shared" si="9"/>
        <v>-</v>
      </c>
      <c r="AF22" s="112">
        <f t="shared" si="10"/>
        <v>0</v>
      </c>
      <c r="AG22" s="1" t="s">
        <v>1138</v>
      </c>
    </row>
    <row r="23" spans="1:33" s="1" customFormat="1" ht="12.75">
      <c r="A23" s="128">
        <v>2004260</v>
      </c>
      <c r="B23" s="128" t="s">
        <v>149</v>
      </c>
      <c r="C23" s="112" t="s">
        <v>150</v>
      </c>
      <c r="D23" s="106" t="s">
        <v>151</v>
      </c>
      <c r="E23" s="106" t="s">
        <v>152</v>
      </c>
      <c r="F23" s="106">
        <v>66413</v>
      </c>
      <c r="G23" s="106" t="s">
        <v>1033</v>
      </c>
      <c r="H23" s="107">
        <v>7856543328</v>
      </c>
      <c r="I23" s="108">
        <v>8</v>
      </c>
      <c r="J23" s="109" t="s">
        <v>1042</v>
      </c>
      <c r="K23" s="71" t="s">
        <v>1041</v>
      </c>
      <c r="L23" s="61">
        <v>308.27</v>
      </c>
      <c r="M23" s="66" t="s">
        <v>1041</v>
      </c>
      <c r="N23" s="110">
        <v>10.26490066</v>
      </c>
      <c r="O23" s="109" t="s">
        <v>1043</v>
      </c>
      <c r="P23" s="38"/>
      <c r="Q23" s="71" t="str">
        <f t="shared" si="0"/>
        <v>NO</v>
      </c>
      <c r="R23" s="111" t="s">
        <v>1042</v>
      </c>
      <c r="S23" s="36">
        <v>15195</v>
      </c>
      <c r="T23" s="40">
        <v>1187</v>
      </c>
      <c r="U23" s="40">
        <v>1765</v>
      </c>
      <c r="V23" s="35">
        <v>943</v>
      </c>
      <c r="W23" s="112">
        <f t="shared" si="1"/>
        <v>1</v>
      </c>
      <c r="X23" s="106">
        <f t="shared" si="2"/>
        <v>1</v>
      </c>
      <c r="Y23" s="106">
        <f t="shared" si="3"/>
        <v>0</v>
      </c>
      <c r="Z23" s="107">
        <f t="shared" si="4"/>
        <v>0</v>
      </c>
      <c r="AA23" s="113" t="str">
        <f t="shared" si="5"/>
        <v>SRSA</v>
      </c>
      <c r="AB23" s="112">
        <f t="shared" si="6"/>
        <v>1</v>
      </c>
      <c r="AC23" s="106">
        <f t="shared" si="7"/>
        <v>0</v>
      </c>
      <c r="AD23" s="107">
        <f t="shared" si="8"/>
        <v>0</v>
      </c>
      <c r="AE23" s="113" t="str">
        <f t="shared" si="9"/>
        <v>-</v>
      </c>
      <c r="AF23" s="112">
        <f t="shared" si="10"/>
        <v>0</v>
      </c>
      <c r="AG23" s="1" t="s">
        <v>1223</v>
      </c>
    </row>
    <row r="24" spans="1:33" s="1" customFormat="1" ht="12.75">
      <c r="A24" s="128">
        <v>2004350</v>
      </c>
      <c r="B24" s="128" t="s">
        <v>155</v>
      </c>
      <c r="C24" s="112" t="s">
        <v>156</v>
      </c>
      <c r="D24" s="106" t="s">
        <v>946</v>
      </c>
      <c r="E24" s="106" t="s">
        <v>156</v>
      </c>
      <c r="F24" s="106">
        <v>67020</v>
      </c>
      <c r="G24" s="106">
        <v>369</v>
      </c>
      <c r="H24" s="107">
        <v>6204633840</v>
      </c>
      <c r="I24" s="108">
        <v>8</v>
      </c>
      <c r="J24" s="109" t="s">
        <v>1042</v>
      </c>
      <c r="K24" s="71" t="s">
        <v>1041</v>
      </c>
      <c r="L24" s="61">
        <v>231.01</v>
      </c>
      <c r="M24" s="66" t="s">
        <v>1041</v>
      </c>
      <c r="N24" s="110">
        <v>11.82795699</v>
      </c>
      <c r="O24" s="109" t="s">
        <v>1043</v>
      </c>
      <c r="P24" s="38"/>
      <c r="Q24" s="71" t="str">
        <f t="shared" si="0"/>
        <v>NO</v>
      </c>
      <c r="R24" s="111" t="s">
        <v>1042</v>
      </c>
      <c r="S24" s="36">
        <v>15164</v>
      </c>
      <c r="T24" s="40">
        <v>1385</v>
      </c>
      <c r="U24" s="40">
        <v>1643</v>
      </c>
      <c r="V24" s="35">
        <v>1331</v>
      </c>
      <c r="W24" s="112">
        <f t="shared" si="1"/>
        <v>1</v>
      </c>
      <c r="X24" s="106">
        <f t="shared" si="2"/>
        <v>1</v>
      </c>
      <c r="Y24" s="106">
        <f t="shared" si="3"/>
        <v>0</v>
      </c>
      <c r="Z24" s="107">
        <f t="shared" si="4"/>
        <v>0</v>
      </c>
      <c r="AA24" s="113" t="str">
        <f t="shared" si="5"/>
        <v>SRSA</v>
      </c>
      <c r="AB24" s="112">
        <f t="shared" si="6"/>
        <v>1</v>
      </c>
      <c r="AC24" s="106">
        <f t="shared" si="7"/>
        <v>0</v>
      </c>
      <c r="AD24" s="107">
        <f t="shared" si="8"/>
        <v>0</v>
      </c>
      <c r="AE24" s="113" t="str">
        <f t="shared" si="9"/>
        <v>-</v>
      </c>
      <c r="AF24" s="112">
        <f t="shared" si="10"/>
        <v>0</v>
      </c>
      <c r="AG24" s="1" t="s">
        <v>1094</v>
      </c>
    </row>
    <row r="25" spans="1:33" s="1" customFormat="1" ht="12.75">
      <c r="A25" s="128">
        <v>2004380</v>
      </c>
      <c r="B25" s="128" t="s">
        <v>157</v>
      </c>
      <c r="C25" s="112" t="s">
        <v>966</v>
      </c>
      <c r="D25" s="106" t="s">
        <v>158</v>
      </c>
      <c r="E25" s="106" t="s">
        <v>966</v>
      </c>
      <c r="F25" s="106">
        <v>67022</v>
      </c>
      <c r="G25" s="106">
        <v>1458</v>
      </c>
      <c r="H25" s="107">
        <v>6208452511</v>
      </c>
      <c r="I25" s="108">
        <v>8</v>
      </c>
      <c r="J25" s="109" t="s">
        <v>1042</v>
      </c>
      <c r="K25" s="71" t="s">
        <v>1041</v>
      </c>
      <c r="L25" s="61">
        <v>270.75</v>
      </c>
      <c r="M25" s="66" t="s">
        <v>1041</v>
      </c>
      <c r="N25" s="110">
        <v>15.94202899</v>
      </c>
      <c r="O25" s="109" t="s">
        <v>1043</v>
      </c>
      <c r="P25" s="38"/>
      <c r="Q25" s="71" t="str">
        <f t="shared" si="0"/>
        <v>NO</v>
      </c>
      <c r="R25" s="111" t="s">
        <v>1042</v>
      </c>
      <c r="S25" s="36">
        <v>26766</v>
      </c>
      <c r="T25" s="40">
        <v>2177</v>
      </c>
      <c r="U25" s="40">
        <v>2320</v>
      </c>
      <c r="V25" s="35">
        <v>2384</v>
      </c>
      <c r="W25" s="112">
        <f t="shared" si="1"/>
        <v>1</v>
      </c>
      <c r="X25" s="106">
        <f t="shared" si="2"/>
        <v>1</v>
      </c>
      <c r="Y25" s="106">
        <f t="shared" si="3"/>
        <v>0</v>
      </c>
      <c r="Z25" s="107">
        <f t="shared" si="4"/>
        <v>0</v>
      </c>
      <c r="AA25" s="113" t="str">
        <f t="shared" si="5"/>
        <v>SRSA</v>
      </c>
      <c r="AB25" s="112">
        <f t="shared" si="6"/>
        <v>1</v>
      </c>
      <c r="AC25" s="106">
        <f t="shared" si="7"/>
        <v>0</v>
      </c>
      <c r="AD25" s="107">
        <f t="shared" si="8"/>
        <v>0</v>
      </c>
      <c r="AE25" s="113" t="str">
        <f t="shared" si="9"/>
        <v>-</v>
      </c>
      <c r="AF25" s="112">
        <f t="shared" si="10"/>
        <v>0</v>
      </c>
      <c r="AG25" s="1" t="s">
        <v>1134</v>
      </c>
    </row>
    <row r="26" spans="1:33" s="1" customFormat="1" ht="12.75">
      <c r="A26" s="128">
        <v>2004440</v>
      </c>
      <c r="B26" s="128" t="s">
        <v>163</v>
      </c>
      <c r="C26" s="112" t="s">
        <v>164</v>
      </c>
      <c r="D26" s="106" t="s">
        <v>165</v>
      </c>
      <c r="E26" s="106" t="s">
        <v>994</v>
      </c>
      <c r="F26" s="106">
        <v>67428</v>
      </c>
      <c r="G26" s="106">
        <v>317</v>
      </c>
      <c r="H26" s="107">
        <v>6206284901</v>
      </c>
      <c r="I26" s="108" t="s">
        <v>1050</v>
      </c>
      <c r="J26" s="109" t="s">
        <v>1042</v>
      </c>
      <c r="K26" s="71" t="s">
        <v>1041</v>
      </c>
      <c r="L26" s="61">
        <v>349.23</v>
      </c>
      <c r="M26" s="66" t="s">
        <v>1041</v>
      </c>
      <c r="N26" s="110">
        <v>13.52459016</v>
      </c>
      <c r="O26" s="109" t="s">
        <v>1043</v>
      </c>
      <c r="P26" s="38"/>
      <c r="Q26" s="71" t="str">
        <f t="shared" si="0"/>
        <v>NO</v>
      </c>
      <c r="R26" s="111" t="s">
        <v>1042</v>
      </c>
      <c r="S26" s="36">
        <v>22030</v>
      </c>
      <c r="T26" s="40">
        <v>1583</v>
      </c>
      <c r="U26" s="40">
        <v>2181</v>
      </c>
      <c r="V26" s="35">
        <v>1115</v>
      </c>
      <c r="W26" s="112">
        <f t="shared" si="1"/>
        <v>1</v>
      </c>
      <c r="X26" s="106">
        <f t="shared" si="2"/>
        <v>1</v>
      </c>
      <c r="Y26" s="106">
        <f t="shared" si="3"/>
        <v>0</v>
      </c>
      <c r="Z26" s="107">
        <f t="shared" si="4"/>
        <v>0</v>
      </c>
      <c r="AA26" s="113" t="str">
        <f t="shared" si="5"/>
        <v>SRSA</v>
      </c>
      <c r="AB26" s="112">
        <f t="shared" si="6"/>
        <v>1</v>
      </c>
      <c r="AC26" s="106">
        <f t="shared" si="7"/>
        <v>0</v>
      </c>
      <c r="AD26" s="107">
        <f t="shared" si="8"/>
        <v>0</v>
      </c>
      <c r="AE26" s="113" t="str">
        <f t="shared" si="9"/>
        <v>-</v>
      </c>
      <c r="AF26" s="112">
        <f t="shared" si="10"/>
        <v>0</v>
      </c>
      <c r="AG26" s="1" t="s">
        <v>1222</v>
      </c>
    </row>
    <row r="27" spans="1:33" s="1" customFormat="1" ht="12.75">
      <c r="A27" s="128">
        <v>2004500</v>
      </c>
      <c r="B27" s="128" t="s">
        <v>170</v>
      </c>
      <c r="C27" s="112" t="s">
        <v>171</v>
      </c>
      <c r="D27" s="106" t="s">
        <v>172</v>
      </c>
      <c r="E27" s="106" t="s">
        <v>171</v>
      </c>
      <c r="F27" s="106">
        <v>67024</v>
      </c>
      <c r="G27" s="106">
        <v>458</v>
      </c>
      <c r="H27" s="107">
        <v>6207582265</v>
      </c>
      <c r="I27" s="108">
        <v>7</v>
      </c>
      <c r="J27" s="109" t="s">
        <v>1042</v>
      </c>
      <c r="K27" s="71" t="s">
        <v>1041</v>
      </c>
      <c r="L27" s="61">
        <v>152.57</v>
      </c>
      <c r="M27" s="66" t="s">
        <v>1041</v>
      </c>
      <c r="N27" s="110">
        <v>21.21212121</v>
      </c>
      <c r="O27" s="109" t="s">
        <v>1042</v>
      </c>
      <c r="P27" s="38"/>
      <c r="Q27" s="71" t="str">
        <f t="shared" si="0"/>
        <v>NO</v>
      </c>
      <c r="R27" s="111" t="s">
        <v>1042</v>
      </c>
      <c r="S27" s="36">
        <v>11294</v>
      </c>
      <c r="T27" s="40">
        <v>1583</v>
      </c>
      <c r="U27" s="40">
        <v>1581</v>
      </c>
      <c r="V27" s="35">
        <v>1468</v>
      </c>
      <c r="W27" s="112">
        <f t="shared" si="1"/>
        <v>1</v>
      </c>
      <c r="X27" s="106">
        <f t="shared" si="2"/>
        <v>1</v>
      </c>
      <c r="Y27" s="106">
        <f t="shared" si="3"/>
        <v>0</v>
      </c>
      <c r="Z27" s="107">
        <f t="shared" si="4"/>
        <v>0</v>
      </c>
      <c r="AA27" s="113" t="str">
        <f t="shared" si="5"/>
        <v>SRSA</v>
      </c>
      <c r="AB27" s="112">
        <f t="shared" si="6"/>
        <v>1</v>
      </c>
      <c r="AC27" s="106">
        <f t="shared" si="7"/>
        <v>1</v>
      </c>
      <c r="AD27" s="107" t="str">
        <f t="shared" si="8"/>
        <v>Initial</v>
      </c>
      <c r="AE27" s="113" t="str">
        <f t="shared" si="9"/>
        <v>-</v>
      </c>
      <c r="AF27" s="112" t="str">
        <f t="shared" si="10"/>
        <v>SRSA</v>
      </c>
      <c r="AG27" s="1" t="s">
        <v>1221</v>
      </c>
    </row>
    <row r="28" spans="1:33" s="1" customFormat="1" ht="12.75">
      <c r="A28" s="128">
        <v>2004230</v>
      </c>
      <c r="B28" s="128" t="s">
        <v>146</v>
      </c>
      <c r="C28" s="112" t="s">
        <v>147</v>
      </c>
      <c r="D28" s="106" t="s">
        <v>974</v>
      </c>
      <c r="E28" s="106" t="s">
        <v>148</v>
      </c>
      <c r="F28" s="106">
        <v>67019</v>
      </c>
      <c r="G28" s="106" t="s">
        <v>1033</v>
      </c>
      <c r="H28" s="107">
        <v>6204382218</v>
      </c>
      <c r="I28" s="108">
        <v>7</v>
      </c>
      <c r="J28" s="109" t="s">
        <v>1042</v>
      </c>
      <c r="K28" s="71" t="s">
        <v>1041</v>
      </c>
      <c r="L28" s="61">
        <v>288.02</v>
      </c>
      <c r="M28" s="66" t="s">
        <v>1041</v>
      </c>
      <c r="N28" s="110">
        <v>13.69193154</v>
      </c>
      <c r="O28" s="109" t="s">
        <v>1043</v>
      </c>
      <c r="P28" s="38"/>
      <c r="Q28" s="71" t="str">
        <f t="shared" si="0"/>
        <v>NO</v>
      </c>
      <c r="R28" s="111" t="s">
        <v>1042</v>
      </c>
      <c r="S28" s="36">
        <v>23675</v>
      </c>
      <c r="T28" s="40">
        <v>1781</v>
      </c>
      <c r="U28" s="40">
        <v>2128</v>
      </c>
      <c r="V28" s="35">
        <v>2617</v>
      </c>
      <c r="W28" s="112">
        <f t="shared" si="1"/>
        <v>1</v>
      </c>
      <c r="X28" s="106">
        <f t="shared" si="2"/>
        <v>1</v>
      </c>
      <c r="Y28" s="106">
        <f t="shared" si="3"/>
        <v>0</v>
      </c>
      <c r="Z28" s="107">
        <f t="shared" si="4"/>
        <v>0</v>
      </c>
      <c r="AA28" s="113" t="str">
        <f t="shared" si="5"/>
        <v>SRSA</v>
      </c>
      <c r="AB28" s="112">
        <f t="shared" si="6"/>
        <v>1</v>
      </c>
      <c r="AC28" s="106">
        <f t="shared" si="7"/>
        <v>0</v>
      </c>
      <c r="AD28" s="107">
        <f t="shared" si="8"/>
        <v>0</v>
      </c>
      <c r="AE28" s="113" t="str">
        <f t="shared" si="9"/>
        <v>-</v>
      </c>
      <c r="AF28" s="112">
        <f t="shared" si="10"/>
        <v>0</v>
      </c>
      <c r="AG28" s="1" t="s">
        <v>1220</v>
      </c>
    </row>
    <row r="29" spans="1:33" s="1" customFormat="1" ht="12.75">
      <c r="A29" s="128">
        <v>2008940</v>
      </c>
      <c r="B29" s="128" t="s">
        <v>562</v>
      </c>
      <c r="C29" s="112" t="s">
        <v>563</v>
      </c>
      <c r="D29" s="106" t="s">
        <v>564</v>
      </c>
      <c r="E29" s="106" t="s">
        <v>565</v>
      </c>
      <c r="F29" s="106">
        <v>66859</v>
      </c>
      <c r="G29" s="106">
        <v>38</v>
      </c>
      <c r="H29" s="107">
        <v>7859834304</v>
      </c>
      <c r="I29" s="108">
        <v>7</v>
      </c>
      <c r="J29" s="109" t="s">
        <v>1042</v>
      </c>
      <c r="K29" s="71" t="s">
        <v>1041</v>
      </c>
      <c r="L29" s="61">
        <v>257.27</v>
      </c>
      <c r="M29" s="66" t="s">
        <v>1041</v>
      </c>
      <c r="N29" s="110">
        <v>12.67123288</v>
      </c>
      <c r="O29" s="109" t="s">
        <v>1043</v>
      </c>
      <c r="P29" s="38"/>
      <c r="Q29" s="71" t="str">
        <f t="shared" si="0"/>
        <v>NO</v>
      </c>
      <c r="R29" s="111" t="s">
        <v>1042</v>
      </c>
      <c r="S29" s="36">
        <v>13650</v>
      </c>
      <c r="T29" s="40">
        <v>1187</v>
      </c>
      <c r="U29" s="40">
        <v>1578</v>
      </c>
      <c r="V29" s="35">
        <v>1393</v>
      </c>
      <c r="W29" s="112">
        <f t="shared" si="1"/>
        <v>1</v>
      </c>
      <c r="X29" s="106">
        <f t="shared" si="2"/>
        <v>1</v>
      </c>
      <c r="Y29" s="106">
        <f t="shared" si="3"/>
        <v>0</v>
      </c>
      <c r="Z29" s="107">
        <f t="shared" si="4"/>
        <v>0</v>
      </c>
      <c r="AA29" s="113" t="str">
        <f t="shared" si="5"/>
        <v>SRSA</v>
      </c>
      <c r="AB29" s="112">
        <f t="shared" si="6"/>
        <v>1</v>
      </c>
      <c r="AC29" s="106">
        <f t="shared" si="7"/>
        <v>0</v>
      </c>
      <c r="AD29" s="107">
        <f t="shared" si="8"/>
        <v>0</v>
      </c>
      <c r="AE29" s="113" t="str">
        <f t="shared" si="9"/>
        <v>-</v>
      </c>
      <c r="AF29" s="112">
        <f t="shared" si="10"/>
        <v>0</v>
      </c>
      <c r="AG29" s="1" t="s">
        <v>1219</v>
      </c>
    </row>
    <row r="30" spans="1:33" s="1" customFormat="1" ht="12.75">
      <c r="A30" s="128">
        <v>2005250</v>
      </c>
      <c r="B30" s="128" t="s">
        <v>241</v>
      </c>
      <c r="C30" s="112" t="s">
        <v>242</v>
      </c>
      <c r="D30" s="106" t="s">
        <v>243</v>
      </c>
      <c r="E30" s="106" t="s">
        <v>244</v>
      </c>
      <c r="F30" s="106">
        <v>66845</v>
      </c>
      <c r="G30" s="106">
        <v>569</v>
      </c>
      <c r="H30" s="107">
        <v>6202736303</v>
      </c>
      <c r="I30" s="108">
        <v>7</v>
      </c>
      <c r="J30" s="109" t="s">
        <v>1042</v>
      </c>
      <c r="K30" s="71" t="s">
        <v>1041</v>
      </c>
      <c r="L30" s="61">
        <v>431.73</v>
      </c>
      <c r="M30" s="66" t="s">
        <v>1041</v>
      </c>
      <c r="N30" s="110">
        <v>18.56540084</v>
      </c>
      <c r="O30" s="109" t="s">
        <v>1043</v>
      </c>
      <c r="P30" s="38"/>
      <c r="Q30" s="71" t="str">
        <f t="shared" si="0"/>
        <v>NO</v>
      </c>
      <c r="R30" s="111" t="s">
        <v>1042</v>
      </c>
      <c r="S30" s="36">
        <v>31272</v>
      </c>
      <c r="T30" s="40">
        <v>2374</v>
      </c>
      <c r="U30" s="40">
        <v>2879</v>
      </c>
      <c r="V30" s="35">
        <v>3533</v>
      </c>
      <c r="W30" s="112">
        <f t="shared" si="1"/>
        <v>1</v>
      </c>
      <c r="X30" s="106">
        <f t="shared" si="2"/>
        <v>1</v>
      </c>
      <c r="Y30" s="106">
        <f t="shared" si="3"/>
        <v>0</v>
      </c>
      <c r="Z30" s="107">
        <f t="shared" si="4"/>
        <v>0</v>
      </c>
      <c r="AA30" s="113" t="str">
        <f t="shared" si="5"/>
        <v>SRSA</v>
      </c>
      <c r="AB30" s="112">
        <f t="shared" si="6"/>
        <v>1</v>
      </c>
      <c r="AC30" s="106">
        <f t="shared" si="7"/>
        <v>0</v>
      </c>
      <c r="AD30" s="107">
        <f t="shared" si="8"/>
        <v>0</v>
      </c>
      <c r="AE30" s="113" t="str">
        <f t="shared" si="9"/>
        <v>-</v>
      </c>
      <c r="AF30" s="112">
        <f t="shared" si="10"/>
        <v>0</v>
      </c>
      <c r="AG30" s="1" t="s">
        <v>1218</v>
      </c>
    </row>
    <row r="31" spans="1:33" s="1" customFormat="1" ht="12.75">
      <c r="A31" s="128">
        <v>2004650</v>
      </c>
      <c r="B31" s="128" t="s">
        <v>182</v>
      </c>
      <c r="C31" s="112" t="s">
        <v>183</v>
      </c>
      <c r="D31" s="106" t="s">
        <v>184</v>
      </c>
      <c r="E31" s="106" t="s">
        <v>185</v>
      </c>
      <c r="F31" s="106">
        <v>67524</v>
      </c>
      <c r="G31" s="106">
        <v>366</v>
      </c>
      <c r="H31" s="107">
        <v>6209382913</v>
      </c>
      <c r="I31" s="108">
        <v>7</v>
      </c>
      <c r="J31" s="109" t="s">
        <v>1042</v>
      </c>
      <c r="K31" s="71" t="s">
        <v>1041</v>
      </c>
      <c r="L31" s="61">
        <v>136.27</v>
      </c>
      <c r="M31" s="66" t="s">
        <v>1041</v>
      </c>
      <c r="N31" s="110">
        <v>24.44444444</v>
      </c>
      <c r="O31" s="109" t="s">
        <v>1042</v>
      </c>
      <c r="P31" s="38"/>
      <c r="Q31" s="71" t="str">
        <f t="shared" si="0"/>
        <v>NO</v>
      </c>
      <c r="R31" s="111" t="s">
        <v>1042</v>
      </c>
      <c r="S31" s="36">
        <v>13824</v>
      </c>
      <c r="T31" s="40">
        <v>1187</v>
      </c>
      <c r="U31" s="40">
        <v>1374</v>
      </c>
      <c r="V31" s="35">
        <v>1378</v>
      </c>
      <c r="W31" s="112">
        <f t="shared" si="1"/>
        <v>1</v>
      </c>
      <c r="X31" s="106">
        <f t="shared" si="2"/>
        <v>1</v>
      </c>
      <c r="Y31" s="106">
        <f t="shared" si="3"/>
        <v>0</v>
      </c>
      <c r="Z31" s="107">
        <f t="shared" si="4"/>
        <v>0</v>
      </c>
      <c r="AA31" s="113" t="str">
        <f t="shared" si="5"/>
        <v>SRSA</v>
      </c>
      <c r="AB31" s="112">
        <f t="shared" si="6"/>
        <v>1</v>
      </c>
      <c r="AC31" s="106">
        <f t="shared" si="7"/>
        <v>1</v>
      </c>
      <c r="AD31" s="107" t="str">
        <f t="shared" si="8"/>
        <v>Initial</v>
      </c>
      <c r="AE31" s="113" t="str">
        <f t="shared" si="9"/>
        <v>-</v>
      </c>
      <c r="AF31" s="112" t="str">
        <f t="shared" si="10"/>
        <v>SRSA</v>
      </c>
      <c r="AG31" s="1" t="s">
        <v>1139</v>
      </c>
    </row>
    <row r="32" spans="1:33" s="1" customFormat="1" ht="12.75">
      <c r="A32" s="128">
        <v>2011520</v>
      </c>
      <c r="B32" s="128" t="s">
        <v>771</v>
      </c>
      <c r="C32" s="112" t="s">
        <v>772</v>
      </c>
      <c r="D32" s="106" t="s">
        <v>773</v>
      </c>
      <c r="E32" s="106" t="s">
        <v>774</v>
      </c>
      <c r="F32" s="106">
        <v>67361</v>
      </c>
      <c r="G32" s="106">
        <v>1499</v>
      </c>
      <c r="H32" s="107">
        <v>6207253187</v>
      </c>
      <c r="I32" s="108">
        <v>7</v>
      </c>
      <c r="J32" s="109" t="s">
        <v>1042</v>
      </c>
      <c r="K32" s="71" t="s">
        <v>1041</v>
      </c>
      <c r="L32" s="61">
        <v>378.83</v>
      </c>
      <c r="M32" s="66" t="s">
        <v>1041</v>
      </c>
      <c r="N32" s="110">
        <v>11.1814346</v>
      </c>
      <c r="O32" s="109" t="s">
        <v>1043</v>
      </c>
      <c r="P32" s="38"/>
      <c r="Q32" s="71" t="str">
        <f t="shared" si="0"/>
        <v>NO</v>
      </c>
      <c r="R32" s="111" t="s">
        <v>1042</v>
      </c>
      <c r="S32" s="36">
        <v>35179</v>
      </c>
      <c r="T32" s="40">
        <v>2968</v>
      </c>
      <c r="U32" s="40">
        <v>3209</v>
      </c>
      <c r="V32" s="35">
        <v>3516</v>
      </c>
      <c r="W32" s="112">
        <f t="shared" si="1"/>
        <v>1</v>
      </c>
      <c r="X32" s="106">
        <f t="shared" si="2"/>
        <v>1</v>
      </c>
      <c r="Y32" s="106">
        <f t="shared" si="3"/>
        <v>0</v>
      </c>
      <c r="Z32" s="107">
        <f t="shared" si="4"/>
        <v>0</v>
      </c>
      <c r="AA32" s="113" t="str">
        <f t="shared" si="5"/>
        <v>SRSA</v>
      </c>
      <c r="AB32" s="112">
        <f t="shared" si="6"/>
        <v>1</v>
      </c>
      <c r="AC32" s="106">
        <f t="shared" si="7"/>
        <v>0</v>
      </c>
      <c r="AD32" s="107">
        <f t="shared" si="8"/>
        <v>0</v>
      </c>
      <c r="AE32" s="113" t="str">
        <f t="shared" si="9"/>
        <v>-</v>
      </c>
      <c r="AF32" s="112">
        <f t="shared" si="10"/>
        <v>0</v>
      </c>
      <c r="AG32" s="1" t="s">
        <v>1217</v>
      </c>
    </row>
    <row r="33" spans="1:33" s="1" customFormat="1" ht="12.75">
      <c r="A33" s="128">
        <v>2004740</v>
      </c>
      <c r="B33" s="128" t="s">
        <v>191</v>
      </c>
      <c r="C33" s="112" t="s">
        <v>192</v>
      </c>
      <c r="D33" s="106" t="s">
        <v>193</v>
      </c>
      <c r="E33" s="106" t="s">
        <v>192</v>
      </c>
      <c r="F33" s="106">
        <v>67335</v>
      </c>
      <c r="G33" s="106" t="s">
        <v>1033</v>
      </c>
      <c r="H33" s="107">
        <v>6203368130</v>
      </c>
      <c r="I33" s="108">
        <v>7</v>
      </c>
      <c r="J33" s="109" t="s">
        <v>1042</v>
      </c>
      <c r="K33" s="71" t="s">
        <v>1041</v>
      </c>
      <c r="L33" s="61">
        <v>536.54</v>
      </c>
      <c r="M33" s="66" t="s">
        <v>1041</v>
      </c>
      <c r="N33" s="110">
        <v>24.83221477</v>
      </c>
      <c r="O33" s="109" t="s">
        <v>1042</v>
      </c>
      <c r="P33" s="38"/>
      <c r="Q33" s="71" t="str">
        <f t="shared" si="0"/>
        <v>NO</v>
      </c>
      <c r="R33" s="111" t="s">
        <v>1042</v>
      </c>
      <c r="S33" s="36">
        <v>34257</v>
      </c>
      <c r="T33" s="40">
        <v>4749</v>
      </c>
      <c r="U33" s="40">
        <v>5082</v>
      </c>
      <c r="V33" s="35">
        <v>3455</v>
      </c>
      <c r="W33" s="112">
        <f t="shared" si="1"/>
        <v>1</v>
      </c>
      <c r="X33" s="106">
        <f t="shared" si="2"/>
        <v>1</v>
      </c>
      <c r="Y33" s="106">
        <f t="shared" si="3"/>
        <v>0</v>
      </c>
      <c r="Z33" s="107">
        <f t="shared" si="4"/>
        <v>0</v>
      </c>
      <c r="AA33" s="113" t="str">
        <f t="shared" si="5"/>
        <v>SRSA</v>
      </c>
      <c r="AB33" s="112">
        <f t="shared" si="6"/>
        <v>1</v>
      </c>
      <c r="AC33" s="106">
        <f t="shared" si="7"/>
        <v>1</v>
      </c>
      <c r="AD33" s="107" t="str">
        <f t="shared" si="8"/>
        <v>Initial</v>
      </c>
      <c r="AE33" s="113" t="str">
        <f t="shared" si="9"/>
        <v>-</v>
      </c>
      <c r="AF33" s="112" t="str">
        <f t="shared" si="10"/>
        <v>SRSA</v>
      </c>
      <c r="AG33" s="1" t="s">
        <v>1216</v>
      </c>
    </row>
    <row r="34" spans="1:33" s="1" customFormat="1" ht="12.75">
      <c r="A34" s="128">
        <v>2004770</v>
      </c>
      <c r="B34" s="128" t="s">
        <v>194</v>
      </c>
      <c r="C34" s="112" t="s">
        <v>195</v>
      </c>
      <c r="D34" s="106" t="s">
        <v>196</v>
      </c>
      <c r="E34" s="106" t="s">
        <v>195</v>
      </c>
      <c r="F34" s="106">
        <v>67336</v>
      </c>
      <c r="G34" s="106">
        <v>8852</v>
      </c>
      <c r="H34" s="107">
        <v>6202367244</v>
      </c>
      <c r="I34" s="108">
        <v>7</v>
      </c>
      <c r="J34" s="109" t="s">
        <v>1042</v>
      </c>
      <c r="K34" s="71" t="s">
        <v>1041</v>
      </c>
      <c r="L34" s="61">
        <v>287.32</v>
      </c>
      <c r="M34" s="66" t="s">
        <v>1041</v>
      </c>
      <c r="N34" s="110">
        <v>26.66666667</v>
      </c>
      <c r="O34" s="109" t="s">
        <v>1042</v>
      </c>
      <c r="P34" s="38"/>
      <c r="Q34" s="71" t="str">
        <f t="shared" si="0"/>
        <v>NO</v>
      </c>
      <c r="R34" s="111" t="s">
        <v>1042</v>
      </c>
      <c r="S34" s="36">
        <v>22336</v>
      </c>
      <c r="T34" s="40">
        <v>2770</v>
      </c>
      <c r="U34" s="40">
        <v>2824</v>
      </c>
      <c r="V34" s="35">
        <v>1967</v>
      </c>
      <c r="W34" s="112">
        <f t="shared" si="1"/>
        <v>1</v>
      </c>
      <c r="X34" s="106">
        <f t="shared" si="2"/>
        <v>1</v>
      </c>
      <c r="Y34" s="106">
        <f t="shared" si="3"/>
        <v>0</v>
      </c>
      <c r="Z34" s="107">
        <f t="shared" si="4"/>
        <v>0</v>
      </c>
      <c r="AA34" s="113" t="str">
        <f t="shared" si="5"/>
        <v>SRSA</v>
      </c>
      <c r="AB34" s="112">
        <f t="shared" si="6"/>
        <v>1</v>
      </c>
      <c r="AC34" s="106">
        <f t="shared" si="7"/>
        <v>1</v>
      </c>
      <c r="AD34" s="107" t="str">
        <f t="shared" si="8"/>
        <v>Initial</v>
      </c>
      <c r="AE34" s="113" t="str">
        <f t="shared" si="9"/>
        <v>-</v>
      </c>
      <c r="AF34" s="112" t="str">
        <f t="shared" si="10"/>
        <v>SRSA</v>
      </c>
      <c r="AG34" s="1" t="s">
        <v>1215</v>
      </c>
    </row>
    <row r="35" spans="1:33" s="1" customFormat="1" ht="12.75">
      <c r="A35" s="128">
        <v>2004790</v>
      </c>
      <c r="B35" s="128" t="s">
        <v>197</v>
      </c>
      <c r="C35" s="112" t="s">
        <v>198</v>
      </c>
      <c r="D35" s="106" t="s">
        <v>199</v>
      </c>
      <c r="E35" s="106" t="s">
        <v>200</v>
      </c>
      <c r="F35" s="106">
        <v>67731</v>
      </c>
      <c r="G35" s="106" t="s">
        <v>1033</v>
      </c>
      <c r="H35" s="107">
        <v>7857342341</v>
      </c>
      <c r="I35" s="108">
        <v>7</v>
      </c>
      <c r="J35" s="109" t="s">
        <v>1042</v>
      </c>
      <c r="K35" s="71" t="s">
        <v>1041</v>
      </c>
      <c r="L35" s="61">
        <v>152.8</v>
      </c>
      <c r="M35" s="66" t="s">
        <v>1041</v>
      </c>
      <c r="N35" s="110">
        <v>13.82978723</v>
      </c>
      <c r="O35" s="109" t="s">
        <v>1043</v>
      </c>
      <c r="P35" s="38"/>
      <c r="Q35" s="71" t="str">
        <f t="shared" si="0"/>
        <v>NO</v>
      </c>
      <c r="R35" s="111" t="s">
        <v>1042</v>
      </c>
      <c r="S35" s="36">
        <v>9507</v>
      </c>
      <c r="T35" s="40">
        <v>989</v>
      </c>
      <c r="U35" s="40">
        <v>1098</v>
      </c>
      <c r="V35" s="35">
        <v>1202</v>
      </c>
      <c r="W35" s="112">
        <f t="shared" si="1"/>
        <v>1</v>
      </c>
      <c r="X35" s="106">
        <f t="shared" si="2"/>
        <v>1</v>
      </c>
      <c r="Y35" s="106">
        <f t="shared" si="3"/>
        <v>0</v>
      </c>
      <c r="Z35" s="107">
        <f t="shared" si="4"/>
        <v>0</v>
      </c>
      <c r="AA35" s="113" t="str">
        <f t="shared" si="5"/>
        <v>SRSA</v>
      </c>
      <c r="AB35" s="112">
        <f t="shared" si="6"/>
        <v>1</v>
      </c>
      <c r="AC35" s="106">
        <f t="shared" si="7"/>
        <v>0</v>
      </c>
      <c r="AD35" s="107">
        <f t="shared" si="8"/>
        <v>0</v>
      </c>
      <c r="AE35" s="113" t="str">
        <f t="shared" si="9"/>
        <v>-</v>
      </c>
      <c r="AF35" s="112">
        <f t="shared" si="10"/>
        <v>0</v>
      </c>
      <c r="AG35" s="1" t="s">
        <v>1214</v>
      </c>
    </row>
    <row r="36" spans="1:33" s="1" customFormat="1" ht="12.75">
      <c r="A36" s="128">
        <v>2004800</v>
      </c>
      <c r="B36" s="128" t="s">
        <v>201</v>
      </c>
      <c r="C36" s="112" t="s">
        <v>202</v>
      </c>
      <c r="D36" s="106" t="s">
        <v>922</v>
      </c>
      <c r="E36" s="106" t="s">
        <v>203</v>
      </c>
      <c r="F36" s="106">
        <v>67835</v>
      </c>
      <c r="G36" s="106">
        <v>489</v>
      </c>
      <c r="H36" s="107">
        <v>6208557743</v>
      </c>
      <c r="I36" s="108">
        <v>7</v>
      </c>
      <c r="J36" s="109" t="s">
        <v>1042</v>
      </c>
      <c r="K36" s="71" t="s">
        <v>1041</v>
      </c>
      <c r="L36" s="61">
        <v>580.49</v>
      </c>
      <c r="M36" s="66" t="s">
        <v>1041</v>
      </c>
      <c r="N36" s="110">
        <v>10.78014184</v>
      </c>
      <c r="O36" s="109" t="s">
        <v>1043</v>
      </c>
      <c r="P36" s="38"/>
      <c r="Q36" s="71" t="str">
        <f t="shared" si="0"/>
        <v>NO</v>
      </c>
      <c r="R36" s="111" t="s">
        <v>1042</v>
      </c>
      <c r="S36" s="36">
        <v>25494</v>
      </c>
      <c r="T36" s="40">
        <v>2374</v>
      </c>
      <c r="U36" s="40">
        <v>3372</v>
      </c>
      <c r="V36" s="35">
        <v>3532</v>
      </c>
      <c r="W36" s="112">
        <f t="shared" si="1"/>
        <v>1</v>
      </c>
      <c r="X36" s="106">
        <f t="shared" si="2"/>
        <v>1</v>
      </c>
      <c r="Y36" s="106">
        <f t="shared" si="3"/>
        <v>0</v>
      </c>
      <c r="Z36" s="107">
        <f t="shared" si="4"/>
        <v>0</v>
      </c>
      <c r="AA36" s="113" t="str">
        <f t="shared" si="5"/>
        <v>SRSA</v>
      </c>
      <c r="AB36" s="112">
        <f t="shared" si="6"/>
        <v>1</v>
      </c>
      <c r="AC36" s="106">
        <f t="shared" si="7"/>
        <v>0</v>
      </c>
      <c r="AD36" s="107">
        <f t="shared" si="8"/>
        <v>0</v>
      </c>
      <c r="AE36" s="113" t="str">
        <f t="shared" si="9"/>
        <v>-</v>
      </c>
      <c r="AF36" s="112">
        <f t="shared" si="10"/>
        <v>0</v>
      </c>
      <c r="AG36" s="1" t="s">
        <v>1213</v>
      </c>
    </row>
    <row r="37" spans="1:33" s="1" customFormat="1" ht="12.75">
      <c r="A37" s="128">
        <v>2004860</v>
      </c>
      <c r="B37" s="128" t="s">
        <v>208</v>
      </c>
      <c r="C37" s="112" t="s">
        <v>209</v>
      </c>
      <c r="D37" s="106" t="s">
        <v>210</v>
      </c>
      <c r="E37" s="106" t="s">
        <v>209</v>
      </c>
      <c r="F37" s="106">
        <v>67525</v>
      </c>
      <c r="G37" s="106">
        <v>346</v>
      </c>
      <c r="H37" s="107">
        <v>6205873878</v>
      </c>
      <c r="I37" s="108">
        <v>7</v>
      </c>
      <c r="J37" s="109" t="s">
        <v>1042</v>
      </c>
      <c r="K37" s="71" t="s">
        <v>1041</v>
      </c>
      <c r="L37" s="61">
        <v>288.24</v>
      </c>
      <c r="M37" s="66" t="s">
        <v>1041</v>
      </c>
      <c r="N37" s="110">
        <v>8.571428571</v>
      </c>
      <c r="O37" s="109" t="s">
        <v>1043</v>
      </c>
      <c r="P37" s="38"/>
      <c r="Q37" s="71" t="str">
        <f t="shared" si="0"/>
        <v>NO</v>
      </c>
      <c r="R37" s="111" t="s">
        <v>1042</v>
      </c>
      <c r="S37" s="36">
        <v>13495</v>
      </c>
      <c r="T37" s="40">
        <v>989</v>
      </c>
      <c r="U37" s="40">
        <v>1476</v>
      </c>
      <c r="V37" s="35">
        <v>1729</v>
      </c>
      <c r="W37" s="112">
        <f t="shared" si="1"/>
        <v>1</v>
      </c>
      <c r="X37" s="106">
        <f t="shared" si="2"/>
        <v>1</v>
      </c>
      <c r="Y37" s="106">
        <f t="shared" si="3"/>
        <v>0</v>
      </c>
      <c r="Z37" s="107">
        <f t="shared" si="4"/>
        <v>0</v>
      </c>
      <c r="AA37" s="113" t="str">
        <f t="shared" si="5"/>
        <v>SRSA</v>
      </c>
      <c r="AB37" s="112">
        <f t="shared" si="6"/>
        <v>1</v>
      </c>
      <c r="AC37" s="106">
        <f t="shared" si="7"/>
        <v>0</v>
      </c>
      <c r="AD37" s="107">
        <f t="shared" si="8"/>
        <v>0</v>
      </c>
      <c r="AE37" s="113" t="str">
        <f t="shared" si="9"/>
        <v>-</v>
      </c>
      <c r="AF37" s="112">
        <f t="shared" si="10"/>
        <v>0</v>
      </c>
      <c r="AG37" s="1" t="s">
        <v>1098</v>
      </c>
    </row>
    <row r="38" spans="1:33" s="1" customFormat="1" ht="12.75">
      <c r="A38" s="128">
        <v>2004950</v>
      </c>
      <c r="B38" s="128" t="s">
        <v>216</v>
      </c>
      <c r="C38" s="112" t="s">
        <v>217</v>
      </c>
      <c r="D38" s="106" t="s">
        <v>218</v>
      </c>
      <c r="E38" s="106" t="s">
        <v>945</v>
      </c>
      <c r="F38" s="106">
        <v>66937</v>
      </c>
      <c r="G38" s="106">
        <v>301</v>
      </c>
      <c r="H38" s="107">
        <v>7854553313</v>
      </c>
      <c r="I38" s="108">
        <v>7</v>
      </c>
      <c r="J38" s="109" t="s">
        <v>1042</v>
      </c>
      <c r="K38" s="71" t="s">
        <v>1041</v>
      </c>
      <c r="L38" s="61">
        <v>302.6</v>
      </c>
      <c r="M38" s="66" t="s">
        <v>1041</v>
      </c>
      <c r="N38" s="110">
        <v>9.826589595</v>
      </c>
      <c r="O38" s="109" t="s">
        <v>1043</v>
      </c>
      <c r="P38" s="38"/>
      <c r="Q38" s="71" t="str">
        <f t="shared" si="0"/>
        <v>NO</v>
      </c>
      <c r="R38" s="111" t="s">
        <v>1042</v>
      </c>
      <c r="S38" s="36">
        <v>14467</v>
      </c>
      <c r="T38" s="40">
        <v>1583</v>
      </c>
      <c r="U38" s="40">
        <v>1967</v>
      </c>
      <c r="V38" s="35">
        <v>2457</v>
      </c>
      <c r="W38" s="112">
        <f t="shared" si="1"/>
        <v>1</v>
      </c>
      <c r="X38" s="106">
        <f t="shared" si="2"/>
        <v>1</v>
      </c>
      <c r="Y38" s="106">
        <f t="shared" si="3"/>
        <v>0</v>
      </c>
      <c r="Z38" s="107">
        <f t="shared" si="4"/>
        <v>0</v>
      </c>
      <c r="AA38" s="113" t="str">
        <f t="shared" si="5"/>
        <v>SRSA</v>
      </c>
      <c r="AB38" s="112">
        <f t="shared" si="6"/>
        <v>1</v>
      </c>
      <c r="AC38" s="106">
        <f t="shared" si="7"/>
        <v>0</v>
      </c>
      <c r="AD38" s="107">
        <f t="shared" si="8"/>
        <v>0</v>
      </c>
      <c r="AE38" s="113" t="str">
        <f t="shared" si="9"/>
        <v>-</v>
      </c>
      <c r="AF38" s="112">
        <f t="shared" si="10"/>
        <v>0</v>
      </c>
      <c r="AG38" s="1" t="s">
        <v>1212</v>
      </c>
    </row>
    <row r="39" spans="1:33" s="1" customFormat="1" ht="12.75">
      <c r="A39" s="128">
        <v>2005040</v>
      </c>
      <c r="B39" s="128" t="s">
        <v>226</v>
      </c>
      <c r="C39" s="112" t="s">
        <v>227</v>
      </c>
      <c r="D39" s="106" t="s">
        <v>228</v>
      </c>
      <c r="E39" s="106" t="s">
        <v>229</v>
      </c>
      <c r="F39" s="106">
        <v>67029</v>
      </c>
      <c r="G39" s="106">
        <v>721</v>
      </c>
      <c r="H39" s="107">
        <v>6205822181</v>
      </c>
      <c r="I39" s="108">
        <v>7</v>
      </c>
      <c r="J39" s="109" t="s">
        <v>1042</v>
      </c>
      <c r="K39" s="71" t="s">
        <v>1041</v>
      </c>
      <c r="L39" s="61">
        <v>278.15</v>
      </c>
      <c r="M39" s="66" t="s">
        <v>1041</v>
      </c>
      <c r="N39" s="110">
        <v>9.480122324</v>
      </c>
      <c r="O39" s="109" t="s">
        <v>1043</v>
      </c>
      <c r="P39" s="38"/>
      <c r="Q39" s="71" t="str">
        <f t="shared" si="0"/>
        <v>NO</v>
      </c>
      <c r="R39" s="111" t="s">
        <v>1042</v>
      </c>
      <c r="S39" s="36">
        <v>16673</v>
      </c>
      <c r="T39" s="40">
        <v>1385</v>
      </c>
      <c r="U39" s="40">
        <v>1722</v>
      </c>
      <c r="V39" s="35">
        <v>1581</v>
      </c>
      <c r="W39" s="112">
        <f t="shared" si="1"/>
        <v>1</v>
      </c>
      <c r="X39" s="106">
        <f t="shared" si="2"/>
        <v>1</v>
      </c>
      <c r="Y39" s="106">
        <f t="shared" si="3"/>
        <v>0</v>
      </c>
      <c r="Z39" s="107">
        <f t="shared" si="4"/>
        <v>0</v>
      </c>
      <c r="AA39" s="113" t="str">
        <f t="shared" si="5"/>
        <v>SRSA</v>
      </c>
      <c r="AB39" s="112">
        <f t="shared" si="6"/>
        <v>1</v>
      </c>
      <c r="AC39" s="106">
        <f t="shared" si="7"/>
        <v>0</v>
      </c>
      <c r="AD39" s="107">
        <f t="shared" si="8"/>
        <v>0</v>
      </c>
      <c r="AE39" s="113" t="str">
        <f t="shared" si="9"/>
        <v>-</v>
      </c>
      <c r="AF39" s="112">
        <f t="shared" si="10"/>
        <v>0</v>
      </c>
      <c r="AG39" s="1" t="s">
        <v>1211</v>
      </c>
    </row>
    <row r="40" spans="1:33" s="1" customFormat="1" ht="12.75">
      <c r="A40" s="128">
        <v>2005130</v>
      </c>
      <c r="B40" s="128" t="s">
        <v>235</v>
      </c>
      <c r="C40" s="112" t="s">
        <v>236</v>
      </c>
      <c r="D40" s="106" t="s">
        <v>237</v>
      </c>
      <c r="E40" s="106" t="s">
        <v>236</v>
      </c>
      <c r="F40" s="106">
        <v>67031</v>
      </c>
      <c r="G40" s="106">
        <v>218</v>
      </c>
      <c r="H40" s="107">
        <v>6204562961</v>
      </c>
      <c r="I40" s="108">
        <v>8</v>
      </c>
      <c r="J40" s="109" t="s">
        <v>1042</v>
      </c>
      <c r="K40" s="71" t="s">
        <v>1041</v>
      </c>
      <c r="L40" s="61">
        <v>509.45</v>
      </c>
      <c r="M40" s="66" t="s">
        <v>1041</v>
      </c>
      <c r="N40" s="110">
        <v>4.40060698</v>
      </c>
      <c r="O40" s="109" t="s">
        <v>1043</v>
      </c>
      <c r="P40" s="38"/>
      <c r="Q40" s="71" t="str">
        <f t="shared" si="0"/>
        <v>NO</v>
      </c>
      <c r="R40" s="111" t="s">
        <v>1042</v>
      </c>
      <c r="S40" s="36">
        <v>15780</v>
      </c>
      <c r="T40" s="40">
        <v>1187</v>
      </c>
      <c r="U40" s="40">
        <v>2158</v>
      </c>
      <c r="V40" s="35">
        <v>1513</v>
      </c>
      <c r="W40" s="112">
        <f t="shared" si="1"/>
        <v>1</v>
      </c>
      <c r="X40" s="106">
        <f t="shared" si="2"/>
        <v>1</v>
      </c>
      <c r="Y40" s="106">
        <f t="shared" si="3"/>
        <v>0</v>
      </c>
      <c r="Z40" s="107">
        <f t="shared" si="4"/>
        <v>0</v>
      </c>
      <c r="AA40" s="113" t="str">
        <f t="shared" si="5"/>
        <v>SRSA</v>
      </c>
      <c r="AB40" s="112">
        <f t="shared" si="6"/>
        <v>1</v>
      </c>
      <c r="AC40" s="106">
        <f t="shared" si="7"/>
        <v>0</v>
      </c>
      <c r="AD40" s="107">
        <f t="shared" si="8"/>
        <v>0</v>
      </c>
      <c r="AE40" s="113" t="str">
        <f t="shared" si="9"/>
        <v>-</v>
      </c>
      <c r="AF40" s="112">
        <f t="shared" si="10"/>
        <v>0</v>
      </c>
      <c r="AG40" s="1" t="s">
        <v>1097</v>
      </c>
    </row>
    <row r="41" spans="1:33" s="1" customFormat="1" ht="12.75">
      <c r="A41" s="128">
        <v>2005190</v>
      </c>
      <c r="B41" s="128" t="s">
        <v>238</v>
      </c>
      <c r="C41" s="112" t="s">
        <v>239</v>
      </c>
      <c r="D41" s="106" t="s">
        <v>240</v>
      </c>
      <c r="E41" s="106" t="s">
        <v>239</v>
      </c>
      <c r="F41" s="106">
        <v>67837</v>
      </c>
      <c r="G41" s="106" t="s">
        <v>1033</v>
      </c>
      <c r="H41" s="107">
        <v>6206685565</v>
      </c>
      <c r="I41" s="108">
        <v>7</v>
      </c>
      <c r="J41" s="109" t="s">
        <v>1042</v>
      </c>
      <c r="K41" s="71" t="s">
        <v>1041</v>
      </c>
      <c r="L41" s="61">
        <v>123.2</v>
      </c>
      <c r="M41" s="66" t="s">
        <v>1041</v>
      </c>
      <c r="N41" s="110">
        <v>18.18181818</v>
      </c>
      <c r="O41" s="109" t="s">
        <v>1043</v>
      </c>
      <c r="P41" s="38"/>
      <c r="Q41" s="71" t="str">
        <f t="shared" si="0"/>
        <v>NO</v>
      </c>
      <c r="R41" s="111" t="s">
        <v>1042</v>
      </c>
      <c r="S41" s="36">
        <v>10163</v>
      </c>
      <c r="T41" s="40">
        <v>1187</v>
      </c>
      <c r="U41" s="40">
        <v>1179</v>
      </c>
      <c r="V41" s="35">
        <v>1216</v>
      </c>
      <c r="W41" s="112">
        <f t="shared" si="1"/>
        <v>1</v>
      </c>
      <c r="X41" s="106">
        <f t="shared" si="2"/>
        <v>1</v>
      </c>
      <c r="Y41" s="106">
        <f t="shared" si="3"/>
        <v>0</v>
      </c>
      <c r="Z41" s="107">
        <f t="shared" si="4"/>
        <v>0</v>
      </c>
      <c r="AA41" s="113" t="str">
        <f t="shared" si="5"/>
        <v>SRSA</v>
      </c>
      <c r="AB41" s="112">
        <f t="shared" si="6"/>
        <v>1</v>
      </c>
      <c r="AC41" s="106">
        <f t="shared" si="7"/>
        <v>0</v>
      </c>
      <c r="AD41" s="107">
        <f t="shared" si="8"/>
        <v>0</v>
      </c>
      <c r="AE41" s="113" t="str">
        <f t="shared" si="9"/>
        <v>-</v>
      </c>
      <c r="AF41" s="112">
        <f t="shared" si="10"/>
        <v>0</v>
      </c>
      <c r="AG41" s="1" t="s">
        <v>1210</v>
      </c>
    </row>
    <row r="42" spans="1:33" s="1" customFormat="1" ht="12.75">
      <c r="A42" s="128">
        <v>2008040</v>
      </c>
      <c r="B42" s="128" t="s">
        <v>494</v>
      </c>
      <c r="C42" s="112" t="s">
        <v>495</v>
      </c>
      <c r="D42" s="106" t="s">
        <v>496</v>
      </c>
      <c r="E42" s="106" t="s">
        <v>497</v>
      </c>
      <c r="F42" s="106">
        <v>66015</v>
      </c>
      <c r="G42" s="106" t="s">
        <v>1033</v>
      </c>
      <c r="H42" s="107">
        <v>6208523540</v>
      </c>
      <c r="I42" s="108">
        <v>7</v>
      </c>
      <c r="J42" s="109" t="s">
        <v>1042</v>
      </c>
      <c r="K42" s="71" t="s">
        <v>1041</v>
      </c>
      <c r="L42" s="61">
        <v>231.65</v>
      </c>
      <c r="M42" s="66" t="s">
        <v>1041</v>
      </c>
      <c r="N42" s="110">
        <v>12.36749117</v>
      </c>
      <c r="O42" s="109" t="s">
        <v>1043</v>
      </c>
      <c r="P42" s="38"/>
      <c r="Q42" s="71" t="str">
        <f t="shared" si="0"/>
        <v>NO</v>
      </c>
      <c r="R42" s="111" t="s">
        <v>1042</v>
      </c>
      <c r="S42" s="36">
        <v>17936</v>
      </c>
      <c r="T42" s="40">
        <v>1187</v>
      </c>
      <c r="U42" s="40">
        <v>1555</v>
      </c>
      <c r="V42" s="35">
        <v>1905</v>
      </c>
      <c r="W42" s="112">
        <f t="shared" si="1"/>
        <v>1</v>
      </c>
      <c r="X42" s="106">
        <f t="shared" si="2"/>
        <v>1</v>
      </c>
      <c r="Y42" s="106">
        <f t="shared" si="3"/>
        <v>0</v>
      </c>
      <c r="Z42" s="107">
        <f t="shared" si="4"/>
        <v>0</v>
      </c>
      <c r="AA42" s="113" t="str">
        <f t="shared" si="5"/>
        <v>SRSA</v>
      </c>
      <c r="AB42" s="112">
        <f t="shared" si="6"/>
        <v>1</v>
      </c>
      <c r="AC42" s="106">
        <f t="shared" si="7"/>
        <v>0</v>
      </c>
      <c r="AD42" s="107">
        <f t="shared" si="8"/>
        <v>0</v>
      </c>
      <c r="AE42" s="113" t="str">
        <f t="shared" si="9"/>
        <v>-</v>
      </c>
      <c r="AF42" s="112">
        <f t="shared" si="10"/>
        <v>0</v>
      </c>
      <c r="AG42" s="1" t="s">
        <v>1209</v>
      </c>
    </row>
    <row r="43" spans="1:33" s="1" customFormat="1" ht="12.75">
      <c r="A43" s="128">
        <v>2005370</v>
      </c>
      <c r="B43" s="128" t="s">
        <v>256</v>
      </c>
      <c r="C43" s="112" t="s">
        <v>257</v>
      </c>
      <c r="D43" s="106" t="s">
        <v>258</v>
      </c>
      <c r="E43" s="106" t="s">
        <v>257</v>
      </c>
      <c r="F43" s="106">
        <v>67035</v>
      </c>
      <c r="G43" s="106">
        <v>67</v>
      </c>
      <c r="H43" s="107">
        <v>6202983271</v>
      </c>
      <c r="I43" s="108">
        <v>7</v>
      </c>
      <c r="J43" s="109" t="s">
        <v>1042</v>
      </c>
      <c r="K43" s="71" t="s">
        <v>1041</v>
      </c>
      <c r="L43" s="61">
        <v>210.76</v>
      </c>
      <c r="M43" s="66" t="s">
        <v>1041</v>
      </c>
      <c r="N43" s="110">
        <v>7.255520505</v>
      </c>
      <c r="O43" s="109" t="s">
        <v>1043</v>
      </c>
      <c r="P43" s="38"/>
      <c r="Q43" s="71" t="str">
        <f t="shared" si="0"/>
        <v>NO</v>
      </c>
      <c r="R43" s="111" t="s">
        <v>1042</v>
      </c>
      <c r="S43" s="36">
        <v>17025</v>
      </c>
      <c r="T43" s="40">
        <v>1385</v>
      </c>
      <c r="U43" s="40">
        <v>1637</v>
      </c>
      <c r="V43" s="35">
        <v>1948</v>
      </c>
      <c r="W43" s="112">
        <f t="shared" si="1"/>
        <v>1</v>
      </c>
      <c r="X43" s="106">
        <f t="shared" si="2"/>
        <v>1</v>
      </c>
      <c r="Y43" s="106">
        <f t="shared" si="3"/>
        <v>0</v>
      </c>
      <c r="Z43" s="107">
        <f t="shared" si="4"/>
        <v>0</v>
      </c>
      <c r="AA43" s="113" t="str">
        <f t="shared" si="5"/>
        <v>SRSA</v>
      </c>
      <c r="AB43" s="112">
        <f t="shared" si="6"/>
        <v>1</v>
      </c>
      <c r="AC43" s="106">
        <f t="shared" si="7"/>
        <v>0</v>
      </c>
      <c r="AD43" s="107">
        <f t="shared" si="8"/>
        <v>0</v>
      </c>
      <c r="AE43" s="113" t="str">
        <f t="shared" si="9"/>
        <v>-</v>
      </c>
      <c r="AF43" s="112">
        <f t="shared" si="10"/>
        <v>0</v>
      </c>
      <c r="AG43" s="1" t="s">
        <v>1129</v>
      </c>
    </row>
    <row r="44" spans="1:33" s="1" customFormat="1" ht="12.75">
      <c r="A44" s="128">
        <v>2005400</v>
      </c>
      <c r="B44" s="128" t="s">
        <v>259</v>
      </c>
      <c r="C44" s="112" t="s">
        <v>987</v>
      </c>
      <c r="D44" s="106" t="s">
        <v>260</v>
      </c>
      <c r="E44" s="106" t="s">
        <v>987</v>
      </c>
      <c r="F44" s="106">
        <v>67838</v>
      </c>
      <c r="G44" s="106">
        <v>274</v>
      </c>
      <c r="H44" s="107">
        <v>6204268516</v>
      </c>
      <c r="I44" s="108">
        <v>7</v>
      </c>
      <c r="J44" s="109" t="s">
        <v>1042</v>
      </c>
      <c r="K44" s="71" t="s">
        <v>1041</v>
      </c>
      <c r="L44" s="61">
        <v>294.23</v>
      </c>
      <c r="M44" s="66" t="s">
        <v>1041</v>
      </c>
      <c r="N44" s="110">
        <v>15.22988506</v>
      </c>
      <c r="O44" s="109" t="s">
        <v>1043</v>
      </c>
      <c r="P44" s="38"/>
      <c r="Q44" s="71" t="str">
        <f t="shared" si="0"/>
        <v>NO</v>
      </c>
      <c r="R44" s="111" t="s">
        <v>1042</v>
      </c>
      <c r="S44" s="36">
        <v>17713</v>
      </c>
      <c r="T44" s="40">
        <v>2177</v>
      </c>
      <c r="U44" s="40">
        <v>2455</v>
      </c>
      <c r="V44" s="35">
        <v>2670</v>
      </c>
      <c r="W44" s="112">
        <f t="shared" si="1"/>
        <v>1</v>
      </c>
      <c r="X44" s="106">
        <f t="shared" si="2"/>
        <v>1</v>
      </c>
      <c r="Y44" s="106">
        <f t="shared" si="3"/>
        <v>0</v>
      </c>
      <c r="Z44" s="107">
        <f t="shared" si="4"/>
        <v>0</v>
      </c>
      <c r="AA44" s="113" t="str">
        <f t="shared" si="5"/>
        <v>SRSA</v>
      </c>
      <c r="AB44" s="112">
        <f t="shared" si="6"/>
        <v>1</v>
      </c>
      <c r="AC44" s="106">
        <f t="shared" si="7"/>
        <v>0</v>
      </c>
      <c r="AD44" s="107">
        <f t="shared" si="8"/>
        <v>0</v>
      </c>
      <c r="AE44" s="113" t="str">
        <f t="shared" si="9"/>
        <v>-</v>
      </c>
      <c r="AF44" s="112">
        <f t="shared" si="10"/>
        <v>0</v>
      </c>
      <c r="AG44" s="1" t="s">
        <v>1208</v>
      </c>
    </row>
    <row r="45" spans="1:33" s="1" customFormat="1" ht="12.75">
      <c r="A45" s="128">
        <v>2005520</v>
      </c>
      <c r="B45" s="128" t="s">
        <v>270</v>
      </c>
      <c r="C45" s="112" t="s">
        <v>271</v>
      </c>
      <c r="D45" s="106" t="s">
        <v>983</v>
      </c>
      <c r="E45" s="106" t="s">
        <v>271</v>
      </c>
      <c r="F45" s="106">
        <v>67038</v>
      </c>
      <c r="G45" s="106">
        <v>97</v>
      </c>
      <c r="H45" s="107">
        <v>6208765415</v>
      </c>
      <c r="I45" s="108">
        <v>7</v>
      </c>
      <c r="J45" s="109" t="s">
        <v>1042</v>
      </c>
      <c r="K45" s="71" t="s">
        <v>1041</v>
      </c>
      <c r="L45" s="61">
        <v>192</v>
      </c>
      <c r="M45" s="66" t="s">
        <v>1041</v>
      </c>
      <c r="N45" s="110">
        <v>16.35220126</v>
      </c>
      <c r="O45" s="109" t="s">
        <v>1043</v>
      </c>
      <c r="P45" s="38"/>
      <c r="Q45" s="71" t="str">
        <f t="shared" si="0"/>
        <v>NO</v>
      </c>
      <c r="R45" s="111" t="s">
        <v>1042</v>
      </c>
      <c r="S45" s="36">
        <v>5592</v>
      </c>
      <c r="T45" s="40">
        <v>989</v>
      </c>
      <c r="U45" s="40">
        <v>1273</v>
      </c>
      <c r="V45" s="35">
        <v>1618</v>
      </c>
      <c r="W45" s="112">
        <f t="shared" si="1"/>
        <v>1</v>
      </c>
      <c r="X45" s="106">
        <f t="shared" si="2"/>
        <v>1</v>
      </c>
      <c r="Y45" s="106">
        <f t="shared" si="3"/>
        <v>0</v>
      </c>
      <c r="Z45" s="107">
        <f t="shared" si="4"/>
        <v>0</v>
      </c>
      <c r="AA45" s="113" t="str">
        <f t="shared" si="5"/>
        <v>SRSA</v>
      </c>
      <c r="AB45" s="112">
        <f t="shared" si="6"/>
        <v>1</v>
      </c>
      <c r="AC45" s="106">
        <f t="shared" si="7"/>
        <v>0</v>
      </c>
      <c r="AD45" s="107">
        <f t="shared" si="8"/>
        <v>0</v>
      </c>
      <c r="AE45" s="113" t="str">
        <f t="shared" si="9"/>
        <v>-</v>
      </c>
      <c r="AF45" s="112">
        <f t="shared" si="10"/>
        <v>0</v>
      </c>
      <c r="AG45" s="1" t="s">
        <v>1137</v>
      </c>
    </row>
    <row r="46" spans="1:33" s="1" customFormat="1" ht="12.75">
      <c r="A46" s="128">
        <v>2005550</v>
      </c>
      <c r="B46" s="128" t="s">
        <v>272</v>
      </c>
      <c r="C46" s="112" t="s">
        <v>273</v>
      </c>
      <c r="D46" s="106" t="s">
        <v>274</v>
      </c>
      <c r="E46" s="106" t="s">
        <v>273</v>
      </c>
      <c r="F46" s="106">
        <v>67839</v>
      </c>
      <c r="G46" s="106">
        <v>878</v>
      </c>
      <c r="H46" s="107">
        <v>6203972835</v>
      </c>
      <c r="I46" s="108">
        <v>7</v>
      </c>
      <c r="J46" s="109" t="s">
        <v>1042</v>
      </c>
      <c r="K46" s="71" t="s">
        <v>1041</v>
      </c>
      <c r="L46" s="61">
        <v>239.04</v>
      </c>
      <c r="M46" s="66" t="s">
        <v>1041</v>
      </c>
      <c r="N46" s="110">
        <v>13.21428571</v>
      </c>
      <c r="O46" s="109" t="s">
        <v>1043</v>
      </c>
      <c r="P46" s="38"/>
      <c r="Q46" s="71" t="str">
        <f t="shared" si="0"/>
        <v>NO</v>
      </c>
      <c r="R46" s="111" t="s">
        <v>1042</v>
      </c>
      <c r="S46" s="36">
        <v>14489</v>
      </c>
      <c r="T46" s="40">
        <v>1385</v>
      </c>
      <c r="U46" s="40">
        <v>1664</v>
      </c>
      <c r="V46" s="35">
        <v>1951</v>
      </c>
      <c r="W46" s="112">
        <f t="shared" si="1"/>
        <v>1</v>
      </c>
      <c r="X46" s="106">
        <f t="shared" si="2"/>
        <v>1</v>
      </c>
      <c r="Y46" s="106">
        <f t="shared" si="3"/>
        <v>0</v>
      </c>
      <c r="Z46" s="107">
        <f t="shared" si="4"/>
        <v>0</v>
      </c>
      <c r="AA46" s="113" t="str">
        <f t="shared" si="5"/>
        <v>SRSA</v>
      </c>
      <c r="AB46" s="112">
        <f t="shared" si="6"/>
        <v>1</v>
      </c>
      <c r="AC46" s="106">
        <f t="shared" si="7"/>
        <v>0</v>
      </c>
      <c r="AD46" s="107">
        <f t="shared" si="8"/>
        <v>0</v>
      </c>
      <c r="AE46" s="113" t="str">
        <f t="shared" si="9"/>
        <v>-</v>
      </c>
      <c r="AF46" s="112">
        <f t="shared" si="10"/>
        <v>0</v>
      </c>
      <c r="AG46" s="1" t="s">
        <v>1087</v>
      </c>
    </row>
    <row r="47" spans="1:33" s="1" customFormat="1" ht="12.75">
      <c r="A47" s="128">
        <v>2008160</v>
      </c>
      <c r="B47" s="128" t="s">
        <v>510</v>
      </c>
      <c r="C47" s="112" t="s">
        <v>511</v>
      </c>
      <c r="D47" s="106" t="s">
        <v>512</v>
      </c>
      <c r="E47" s="106" t="s">
        <v>513</v>
      </c>
      <c r="F47" s="106">
        <v>67621</v>
      </c>
      <c r="G47" s="106">
        <v>209</v>
      </c>
      <c r="H47" s="107">
        <v>7856382255</v>
      </c>
      <c r="I47" s="108">
        <v>7</v>
      </c>
      <c r="J47" s="109" t="s">
        <v>1042</v>
      </c>
      <c r="K47" s="71" t="s">
        <v>1041</v>
      </c>
      <c r="L47" s="61">
        <v>155.62</v>
      </c>
      <c r="M47" s="66" t="s">
        <v>1041</v>
      </c>
      <c r="N47" s="110">
        <v>18.3908046</v>
      </c>
      <c r="O47" s="109" t="s">
        <v>1043</v>
      </c>
      <c r="P47" s="38"/>
      <c r="Q47" s="71" t="str">
        <f t="shared" si="0"/>
        <v>NO</v>
      </c>
      <c r="R47" s="111" t="s">
        <v>1042</v>
      </c>
      <c r="S47" s="36">
        <v>13509</v>
      </c>
      <c r="T47" s="40">
        <v>1187</v>
      </c>
      <c r="U47" s="40">
        <v>1324</v>
      </c>
      <c r="V47" s="35">
        <v>1158</v>
      </c>
      <c r="W47" s="112">
        <f t="shared" si="1"/>
        <v>1</v>
      </c>
      <c r="X47" s="106">
        <f t="shared" si="2"/>
        <v>1</v>
      </c>
      <c r="Y47" s="106">
        <f t="shared" si="3"/>
        <v>0</v>
      </c>
      <c r="Z47" s="107">
        <f t="shared" si="4"/>
        <v>0</v>
      </c>
      <c r="AA47" s="113" t="str">
        <f t="shared" si="5"/>
        <v>SRSA</v>
      </c>
      <c r="AB47" s="112">
        <f t="shared" si="6"/>
        <v>1</v>
      </c>
      <c r="AC47" s="106">
        <f t="shared" si="7"/>
        <v>0</v>
      </c>
      <c r="AD47" s="107">
        <f t="shared" si="8"/>
        <v>0</v>
      </c>
      <c r="AE47" s="113" t="str">
        <f t="shared" si="9"/>
        <v>-</v>
      </c>
      <c r="AF47" s="112">
        <f t="shared" si="10"/>
        <v>0</v>
      </c>
      <c r="AG47" s="1" t="s">
        <v>1143</v>
      </c>
    </row>
    <row r="48" spans="1:33" s="1" customFormat="1" ht="12.75">
      <c r="A48" s="128">
        <v>2005760</v>
      </c>
      <c r="B48" s="128" t="s">
        <v>290</v>
      </c>
      <c r="C48" s="112" t="s">
        <v>291</v>
      </c>
      <c r="D48" s="106" t="s">
        <v>292</v>
      </c>
      <c r="E48" s="106" t="s">
        <v>293</v>
      </c>
      <c r="F48" s="106">
        <v>67352</v>
      </c>
      <c r="G48" s="106">
        <v>87</v>
      </c>
      <c r="H48" s="107">
        <v>6206422811</v>
      </c>
      <c r="I48" s="108">
        <v>7</v>
      </c>
      <c r="J48" s="109" t="s">
        <v>1042</v>
      </c>
      <c r="K48" s="71" t="s">
        <v>1041</v>
      </c>
      <c r="L48" s="61">
        <v>185.86</v>
      </c>
      <c r="M48" s="66" t="s">
        <v>1041</v>
      </c>
      <c r="N48" s="110">
        <v>21.57894737</v>
      </c>
      <c r="O48" s="109" t="s">
        <v>1042</v>
      </c>
      <c r="P48" s="38"/>
      <c r="Q48" s="71" t="str">
        <f t="shared" si="0"/>
        <v>NO</v>
      </c>
      <c r="R48" s="111" t="s">
        <v>1042</v>
      </c>
      <c r="S48" s="36">
        <v>15789</v>
      </c>
      <c r="T48" s="40">
        <v>1979</v>
      </c>
      <c r="U48" s="40">
        <v>1986</v>
      </c>
      <c r="V48" s="35">
        <v>1897</v>
      </c>
      <c r="W48" s="112">
        <f t="shared" si="1"/>
        <v>1</v>
      </c>
      <c r="X48" s="106">
        <f t="shared" si="2"/>
        <v>1</v>
      </c>
      <c r="Y48" s="106">
        <f t="shared" si="3"/>
        <v>0</v>
      </c>
      <c r="Z48" s="107">
        <f t="shared" si="4"/>
        <v>0</v>
      </c>
      <c r="AA48" s="113" t="str">
        <f t="shared" si="5"/>
        <v>SRSA</v>
      </c>
      <c r="AB48" s="112">
        <f t="shared" si="6"/>
        <v>1</v>
      </c>
      <c r="AC48" s="106">
        <f t="shared" si="7"/>
        <v>1</v>
      </c>
      <c r="AD48" s="107" t="str">
        <f t="shared" si="8"/>
        <v>Initial</v>
      </c>
      <c r="AE48" s="113" t="str">
        <f t="shared" si="9"/>
        <v>-</v>
      </c>
      <c r="AF48" s="112" t="str">
        <f t="shared" si="10"/>
        <v>SRSA</v>
      </c>
      <c r="AG48" s="1" t="s">
        <v>1207</v>
      </c>
    </row>
    <row r="49" spans="1:33" s="1" customFormat="1" ht="12.75">
      <c r="A49" s="128">
        <v>2005790</v>
      </c>
      <c r="B49" s="128" t="s">
        <v>294</v>
      </c>
      <c r="C49" s="112" t="s">
        <v>938</v>
      </c>
      <c r="D49" s="106" t="s">
        <v>295</v>
      </c>
      <c r="E49" s="106" t="s">
        <v>938</v>
      </c>
      <c r="F49" s="106">
        <v>67950</v>
      </c>
      <c r="G49" s="106" t="s">
        <v>1033</v>
      </c>
      <c r="H49" s="107">
        <v>6206972195</v>
      </c>
      <c r="I49" s="108">
        <v>7</v>
      </c>
      <c r="J49" s="109" t="s">
        <v>1042</v>
      </c>
      <c r="K49" s="71" t="s">
        <v>1041</v>
      </c>
      <c r="L49" s="61">
        <v>444.93</v>
      </c>
      <c r="M49" s="66" t="s">
        <v>1041</v>
      </c>
      <c r="N49" s="110">
        <v>14.25702811</v>
      </c>
      <c r="O49" s="109" t="s">
        <v>1043</v>
      </c>
      <c r="P49" s="38"/>
      <c r="Q49" s="71" t="str">
        <f t="shared" si="0"/>
        <v>NO</v>
      </c>
      <c r="R49" s="111" t="s">
        <v>1042</v>
      </c>
      <c r="S49" s="36">
        <v>27018</v>
      </c>
      <c r="T49" s="40">
        <v>2177</v>
      </c>
      <c r="U49" s="40">
        <v>3111</v>
      </c>
      <c r="V49" s="35">
        <v>3419</v>
      </c>
      <c r="W49" s="112">
        <f t="shared" si="1"/>
        <v>1</v>
      </c>
      <c r="X49" s="106">
        <f t="shared" si="2"/>
        <v>1</v>
      </c>
      <c r="Y49" s="106">
        <f t="shared" si="3"/>
        <v>0</v>
      </c>
      <c r="Z49" s="107">
        <f t="shared" si="4"/>
        <v>0</v>
      </c>
      <c r="AA49" s="113" t="str">
        <f t="shared" si="5"/>
        <v>SRSA</v>
      </c>
      <c r="AB49" s="112">
        <f t="shared" si="6"/>
        <v>1</v>
      </c>
      <c r="AC49" s="106">
        <f t="shared" si="7"/>
        <v>0</v>
      </c>
      <c r="AD49" s="107">
        <f t="shared" si="8"/>
        <v>0</v>
      </c>
      <c r="AE49" s="113" t="str">
        <f t="shared" si="9"/>
        <v>-</v>
      </c>
      <c r="AF49" s="112">
        <f t="shared" si="10"/>
        <v>0</v>
      </c>
      <c r="AG49" s="1" t="s">
        <v>1206</v>
      </c>
    </row>
    <row r="50" spans="1:33" s="1" customFormat="1" ht="12.75">
      <c r="A50" s="128">
        <v>2005820</v>
      </c>
      <c r="B50" s="128" t="s">
        <v>298</v>
      </c>
      <c r="C50" s="112" t="s">
        <v>299</v>
      </c>
      <c r="D50" s="106" t="s">
        <v>300</v>
      </c>
      <c r="E50" s="106" t="s">
        <v>301</v>
      </c>
      <c r="F50" s="106">
        <v>67526</v>
      </c>
      <c r="G50" s="106" t="s">
        <v>1033</v>
      </c>
      <c r="H50" s="107">
        <v>6205643226</v>
      </c>
      <c r="I50" s="108">
        <v>7</v>
      </c>
      <c r="J50" s="109" t="s">
        <v>1042</v>
      </c>
      <c r="K50" s="71" t="s">
        <v>1041</v>
      </c>
      <c r="L50" s="61">
        <v>480.74</v>
      </c>
      <c r="M50" s="66" t="s">
        <v>1041</v>
      </c>
      <c r="N50" s="110">
        <v>4.195804196</v>
      </c>
      <c r="O50" s="109" t="s">
        <v>1043</v>
      </c>
      <c r="P50" s="38"/>
      <c r="Q50" s="71" t="str">
        <f t="shared" si="0"/>
        <v>NO</v>
      </c>
      <c r="R50" s="111" t="s">
        <v>1042</v>
      </c>
      <c r="S50" s="36">
        <v>26612</v>
      </c>
      <c r="T50" s="40">
        <v>2177</v>
      </c>
      <c r="U50" s="40">
        <v>2931</v>
      </c>
      <c r="V50" s="35">
        <v>2745</v>
      </c>
      <c r="W50" s="112">
        <f t="shared" si="1"/>
        <v>1</v>
      </c>
      <c r="X50" s="106">
        <f t="shared" si="2"/>
        <v>1</v>
      </c>
      <c r="Y50" s="106">
        <f t="shared" si="3"/>
        <v>0</v>
      </c>
      <c r="Z50" s="107">
        <f t="shared" si="4"/>
        <v>0</v>
      </c>
      <c r="AA50" s="113" t="str">
        <f t="shared" si="5"/>
        <v>SRSA</v>
      </c>
      <c r="AB50" s="112">
        <f t="shared" si="6"/>
        <v>1</v>
      </c>
      <c r="AC50" s="106">
        <f t="shared" si="7"/>
        <v>0</v>
      </c>
      <c r="AD50" s="107">
        <f t="shared" si="8"/>
        <v>0</v>
      </c>
      <c r="AE50" s="113" t="str">
        <f t="shared" si="9"/>
        <v>-</v>
      </c>
      <c r="AF50" s="112">
        <f t="shared" si="10"/>
        <v>0</v>
      </c>
      <c r="AG50" s="1" t="s">
        <v>1116</v>
      </c>
    </row>
    <row r="51" spans="1:33" s="1" customFormat="1" ht="12.75">
      <c r="A51" s="128">
        <v>2005850</v>
      </c>
      <c r="B51" s="128" t="s">
        <v>302</v>
      </c>
      <c r="C51" s="112" t="s">
        <v>303</v>
      </c>
      <c r="D51" s="106" t="s">
        <v>969</v>
      </c>
      <c r="E51" s="106" t="s">
        <v>303</v>
      </c>
      <c r="F51" s="106">
        <v>67637</v>
      </c>
      <c r="G51" s="106">
        <v>256</v>
      </c>
      <c r="H51" s="107">
        <v>7857264281</v>
      </c>
      <c r="I51" s="108">
        <v>7</v>
      </c>
      <c r="J51" s="109" t="s">
        <v>1042</v>
      </c>
      <c r="K51" s="71" t="s">
        <v>1041</v>
      </c>
      <c r="L51" s="61">
        <v>352.36</v>
      </c>
      <c r="M51" s="66" t="s">
        <v>1041</v>
      </c>
      <c r="N51" s="110">
        <v>10.26315789</v>
      </c>
      <c r="O51" s="109" t="s">
        <v>1043</v>
      </c>
      <c r="P51" s="38"/>
      <c r="Q51" s="71" t="str">
        <f t="shared" si="0"/>
        <v>NO</v>
      </c>
      <c r="R51" s="111" t="s">
        <v>1042</v>
      </c>
      <c r="S51" s="36">
        <v>15210</v>
      </c>
      <c r="T51" s="40">
        <v>1781</v>
      </c>
      <c r="U51" s="40">
        <v>2319</v>
      </c>
      <c r="V51" s="35">
        <v>2323</v>
      </c>
      <c r="W51" s="112">
        <f t="shared" si="1"/>
        <v>1</v>
      </c>
      <c r="X51" s="106">
        <f t="shared" si="2"/>
        <v>1</v>
      </c>
      <c r="Y51" s="106">
        <f t="shared" si="3"/>
        <v>0</v>
      </c>
      <c r="Z51" s="107">
        <f t="shared" si="4"/>
        <v>0</v>
      </c>
      <c r="AA51" s="113" t="str">
        <f t="shared" si="5"/>
        <v>SRSA</v>
      </c>
      <c r="AB51" s="112">
        <f t="shared" si="6"/>
        <v>1</v>
      </c>
      <c r="AC51" s="106">
        <f t="shared" si="7"/>
        <v>0</v>
      </c>
      <c r="AD51" s="107">
        <f t="shared" si="8"/>
        <v>0</v>
      </c>
      <c r="AE51" s="113" t="str">
        <f t="shared" si="9"/>
        <v>-</v>
      </c>
      <c r="AF51" s="112">
        <f t="shared" si="10"/>
        <v>0</v>
      </c>
      <c r="AG51" s="1" t="s">
        <v>1205</v>
      </c>
    </row>
    <row r="52" spans="1:33" s="1" customFormat="1" ht="12.75">
      <c r="A52" s="128">
        <v>2005800</v>
      </c>
      <c r="B52" s="128" t="s">
        <v>296</v>
      </c>
      <c r="C52" s="112" t="s">
        <v>297</v>
      </c>
      <c r="D52" s="106" t="s">
        <v>991</v>
      </c>
      <c r="E52" s="106" t="s">
        <v>944</v>
      </c>
      <c r="F52" s="106">
        <v>67425</v>
      </c>
      <c r="G52" s="106" t="s">
        <v>1033</v>
      </c>
      <c r="H52" s="107">
        <v>7858271121</v>
      </c>
      <c r="I52" s="108">
        <v>7</v>
      </c>
      <c r="J52" s="109" t="s">
        <v>1042</v>
      </c>
      <c r="K52" s="71" t="s">
        <v>1041</v>
      </c>
      <c r="L52" s="61">
        <v>418.99</v>
      </c>
      <c r="M52" s="66" t="s">
        <v>1041</v>
      </c>
      <c r="N52" s="110">
        <v>9.917355372</v>
      </c>
      <c r="O52" s="109" t="s">
        <v>1043</v>
      </c>
      <c r="P52" s="38"/>
      <c r="Q52" s="71" t="str">
        <f t="shared" si="0"/>
        <v>NO</v>
      </c>
      <c r="R52" s="111" t="s">
        <v>1042</v>
      </c>
      <c r="S52" s="36">
        <v>21082</v>
      </c>
      <c r="T52" s="40">
        <v>1385</v>
      </c>
      <c r="U52" s="40">
        <v>2152</v>
      </c>
      <c r="V52" s="35">
        <v>2411</v>
      </c>
      <c r="W52" s="112">
        <f t="shared" si="1"/>
        <v>1</v>
      </c>
      <c r="X52" s="106">
        <f t="shared" si="2"/>
        <v>1</v>
      </c>
      <c r="Y52" s="106">
        <f t="shared" si="3"/>
        <v>0</v>
      </c>
      <c r="Z52" s="107">
        <f t="shared" si="4"/>
        <v>0</v>
      </c>
      <c r="AA52" s="113" t="str">
        <f t="shared" si="5"/>
        <v>SRSA</v>
      </c>
      <c r="AB52" s="112">
        <f t="shared" si="6"/>
        <v>1</v>
      </c>
      <c r="AC52" s="106">
        <f t="shared" si="7"/>
        <v>0</v>
      </c>
      <c r="AD52" s="107">
        <f t="shared" si="8"/>
        <v>0</v>
      </c>
      <c r="AE52" s="113" t="str">
        <f t="shared" si="9"/>
        <v>-</v>
      </c>
      <c r="AF52" s="112">
        <f t="shared" si="10"/>
        <v>0</v>
      </c>
      <c r="AG52" s="1" t="s">
        <v>1204</v>
      </c>
    </row>
    <row r="53" spans="1:33" s="1" customFormat="1" ht="12.75">
      <c r="A53" s="128">
        <v>2005910</v>
      </c>
      <c r="B53" s="128" t="s">
        <v>307</v>
      </c>
      <c r="C53" s="112" t="s">
        <v>949</v>
      </c>
      <c r="D53" s="106" t="s">
        <v>308</v>
      </c>
      <c r="E53" s="106" t="s">
        <v>949</v>
      </c>
      <c r="F53" s="106">
        <v>66024</v>
      </c>
      <c r="G53" s="106">
        <v>368</v>
      </c>
      <c r="H53" s="107">
        <v>9133656735</v>
      </c>
      <c r="I53" s="108" t="s">
        <v>1046</v>
      </c>
      <c r="J53" s="109" t="s">
        <v>1043</v>
      </c>
      <c r="K53" s="71" t="s">
        <v>1042</v>
      </c>
      <c r="L53" s="61">
        <v>235.17</v>
      </c>
      <c r="M53" s="66" t="s">
        <v>1041</v>
      </c>
      <c r="N53" s="110">
        <v>17.44186047</v>
      </c>
      <c r="O53" s="109" t="s">
        <v>1043</v>
      </c>
      <c r="P53" s="38"/>
      <c r="Q53" s="71" t="str">
        <f t="shared" si="0"/>
        <v>NO</v>
      </c>
      <c r="R53" s="111" t="s">
        <v>1043</v>
      </c>
      <c r="S53" s="36">
        <v>15166</v>
      </c>
      <c r="T53" s="40">
        <v>1979</v>
      </c>
      <c r="U53" s="40">
        <v>2326</v>
      </c>
      <c r="V53" s="35">
        <v>1889</v>
      </c>
      <c r="W53" s="112">
        <f t="shared" si="1"/>
        <v>1</v>
      </c>
      <c r="X53" s="106">
        <f t="shared" si="2"/>
        <v>1</v>
      </c>
      <c r="Y53" s="106">
        <f t="shared" si="3"/>
        <v>0</v>
      </c>
      <c r="Z53" s="107">
        <f t="shared" si="4"/>
        <v>0</v>
      </c>
      <c r="AA53" s="113" t="str">
        <f t="shared" si="5"/>
        <v>SRSA</v>
      </c>
      <c r="AB53" s="112">
        <f t="shared" si="6"/>
        <v>0</v>
      </c>
      <c r="AC53" s="106">
        <f t="shared" si="7"/>
        <v>0</v>
      </c>
      <c r="AD53" s="107">
        <f t="shared" si="8"/>
        <v>0</v>
      </c>
      <c r="AE53" s="113" t="str">
        <f t="shared" si="9"/>
        <v>-</v>
      </c>
      <c r="AF53" s="112">
        <f t="shared" si="10"/>
        <v>0</v>
      </c>
      <c r="AG53" s="1" t="s">
        <v>1203</v>
      </c>
    </row>
    <row r="54" spans="1:33" s="1" customFormat="1" ht="12.75">
      <c r="A54" s="128">
        <v>2008310</v>
      </c>
      <c r="B54" s="128" t="s">
        <v>528</v>
      </c>
      <c r="C54" s="112" t="s">
        <v>1000</v>
      </c>
      <c r="D54" s="106" t="s">
        <v>529</v>
      </c>
      <c r="E54" s="106" t="s">
        <v>530</v>
      </c>
      <c r="F54" s="106">
        <v>67583</v>
      </c>
      <c r="G54" s="106">
        <v>9307</v>
      </c>
      <c r="H54" s="107">
        <v>6205962152</v>
      </c>
      <c r="I54" s="108">
        <v>7</v>
      </c>
      <c r="J54" s="109" t="s">
        <v>1042</v>
      </c>
      <c r="K54" s="71" t="s">
        <v>1041</v>
      </c>
      <c r="L54" s="61">
        <v>346.83</v>
      </c>
      <c r="M54" s="66" t="s">
        <v>1041</v>
      </c>
      <c r="N54" s="110">
        <v>16.796875</v>
      </c>
      <c r="O54" s="109" t="s">
        <v>1043</v>
      </c>
      <c r="P54" s="38"/>
      <c r="Q54" s="71" t="str">
        <f t="shared" si="0"/>
        <v>NO</v>
      </c>
      <c r="R54" s="111" t="s">
        <v>1042</v>
      </c>
      <c r="S54" s="36">
        <v>25676</v>
      </c>
      <c r="T54" s="40">
        <v>2572</v>
      </c>
      <c r="U54" s="40">
        <v>2900</v>
      </c>
      <c r="V54" s="35">
        <v>3174</v>
      </c>
      <c r="W54" s="112">
        <f t="shared" si="1"/>
        <v>1</v>
      </c>
      <c r="X54" s="106">
        <f t="shared" si="2"/>
        <v>1</v>
      </c>
      <c r="Y54" s="106">
        <f t="shared" si="3"/>
        <v>0</v>
      </c>
      <c r="Z54" s="107">
        <f t="shared" si="4"/>
        <v>0</v>
      </c>
      <c r="AA54" s="113" t="str">
        <f t="shared" si="5"/>
        <v>SRSA</v>
      </c>
      <c r="AB54" s="112">
        <f t="shared" si="6"/>
        <v>1</v>
      </c>
      <c r="AC54" s="106">
        <f t="shared" si="7"/>
        <v>0</v>
      </c>
      <c r="AD54" s="107">
        <f t="shared" si="8"/>
        <v>0</v>
      </c>
      <c r="AE54" s="113" t="str">
        <f t="shared" si="9"/>
        <v>-</v>
      </c>
      <c r="AF54" s="112">
        <f t="shared" si="10"/>
        <v>0</v>
      </c>
      <c r="AG54" s="1" t="s">
        <v>1202</v>
      </c>
    </row>
    <row r="55" spans="1:33" s="1" customFormat="1" ht="12.75">
      <c r="A55" s="128">
        <v>2011220</v>
      </c>
      <c r="B55" s="128" t="s">
        <v>745</v>
      </c>
      <c r="C55" s="112" t="s">
        <v>746</v>
      </c>
      <c r="D55" s="106" t="s">
        <v>36</v>
      </c>
      <c r="E55" s="106" t="s">
        <v>747</v>
      </c>
      <c r="F55" s="106">
        <v>67132</v>
      </c>
      <c r="G55" s="106">
        <v>188</v>
      </c>
      <c r="H55" s="107">
        <v>6204762237</v>
      </c>
      <c r="I55" s="108" t="s">
        <v>1047</v>
      </c>
      <c r="J55" s="109" t="s">
        <v>1043</v>
      </c>
      <c r="K55" s="71" t="s">
        <v>1042</v>
      </c>
      <c r="L55" s="61">
        <v>291.33</v>
      </c>
      <c r="M55" s="66" t="s">
        <v>1041</v>
      </c>
      <c r="N55" s="110">
        <v>7.857142857</v>
      </c>
      <c r="O55" s="109" t="s">
        <v>1043</v>
      </c>
      <c r="P55" s="38"/>
      <c r="Q55" s="71" t="str">
        <f t="shared" si="0"/>
        <v>NO</v>
      </c>
      <c r="R55" s="111" t="s">
        <v>1043</v>
      </c>
      <c r="S55" s="36">
        <v>9606</v>
      </c>
      <c r="T55" s="40">
        <v>791</v>
      </c>
      <c r="U55" s="40">
        <v>1417</v>
      </c>
      <c r="V55" s="35">
        <v>1740</v>
      </c>
      <c r="W55" s="112">
        <f t="shared" si="1"/>
        <v>1</v>
      </c>
      <c r="X55" s="106">
        <f t="shared" si="2"/>
        <v>1</v>
      </c>
      <c r="Y55" s="106">
        <f t="shared" si="3"/>
        <v>0</v>
      </c>
      <c r="Z55" s="107">
        <f t="shared" si="4"/>
        <v>0</v>
      </c>
      <c r="AA55" s="113" t="str">
        <f t="shared" si="5"/>
        <v>SRSA</v>
      </c>
      <c r="AB55" s="112">
        <f t="shared" si="6"/>
        <v>0</v>
      </c>
      <c r="AC55" s="106">
        <f t="shared" si="7"/>
        <v>0</v>
      </c>
      <c r="AD55" s="107">
        <f t="shared" si="8"/>
        <v>0</v>
      </c>
      <c r="AE55" s="113" t="str">
        <f t="shared" si="9"/>
        <v>-</v>
      </c>
      <c r="AF55" s="112">
        <f t="shared" si="10"/>
        <v>0</v>
      </c>
      <c r="AG55" s="1" t="s">
        <v>1131</v>
      </c>
    </row>
    <row r="56" spans="1:33" s="1" customFormat="1" ht="12.75">
      <c r="A56" s="128">
        <v>2006210</v>
      </c>
      <c r="B56" s="128" t="s">
        <v>325</v>
      </c>
      <c r="C56" s="112" t="s">
        <v>939</v>
      </c>
      <c r="D56" s="106" t="s">
        <v>326</v>
      </c>
      <c r="E56" s="106" t="s">
        <v>939</v>
      </c>
      <c r="F56" s="106">
        <v>67844</v>
      </c>
      <c r="G56" s="106">
        <v>170</v>
      </c>
      <c r="H56" s="107">
        <v>6206465661</v>
      </c>
      <c r="I56" s="108">
        <v>7</v>
      </c>
      <c r="J56" s="109" t="s">
        <v>1042</v>
      </c>
      <c r="K56" s="71" t="s">
        <v>1041</v>
      </c>
      <c r="L56" s="61">
        <v>154.83</v>
      </c>
      <c r="M56" s="66" t="s">
        <v>1041</v>
      </c>
      <c r="N56" s="110">
        <v>6.214689266</v>
      </c>
      <c r="O56" s="109" t="s">
        <v>1043</v>
      </c>
      <c r="P56" s="38"/>
      <c r="Q56" s="71" t="str">
        <f t="shared" si="0"/>
        <v>NO</v>
      </c>
      <c r="R56" s="111" t="s">
        <v>1042</v>
      </c>
      <c r="S56" s="36">
        <v>6243</v>
      </c>
      <c r="T56" s="40">
        <v>594</v>
      </c>
      <c r="U56" s="40">
        <v>834</v>
      </c>
      <c r="V56" s="35">
        <v>1326</v>
      </c>
      <c r="W56" s="112">
        <f t="shared" si="1"/>
        <v>1</v>
      </c>
      <c r="X56" s="106">
        <f t="shared" si="2"/>
        <v>1</v>
      </c>
      <c r="Y56" s="106">
        <f t="shared" si="3"/>
        <v>0</v>
      </c>
      <c r="Z56" s="107">
        <f t="shared" si="4"/>
        <v>0</v>
      </c>
      <c r="AA56" s="113" t="str">
        <f t="shared" si="5"/>
        <v>SRSA</v>
      </c>
      <c r="AB56" s="112">
        <f t="shared" si="6"/>
        <v>1</v>
      </c>
      <c r="AC56" s="106">
        <f t="shared" si="7"/>
        <v>0</v>
      </c>
      <c r="AD56" s="107">
        <f t="shared" si="8"/>
        <v>0</v>
      </c>
      <c r="AE56" s="113" t="str">
        <f t="shared" si="9"/>
        <v>-</v>
      </c>
      <c r="AF56" s="112">
        <f t="shared" si="10"/>
        <v>0</v>
      </c>
      <c r="AG56" s="1" t="s">
        <v>1109</v>
      </c>
    </row>
    <row r="57" spans="1:33" s="1" customFormat="1" ht="12.75">
      <c r="A57" s="128">
        <v>2006570</v>
      </c>
      <c r="B57" s="128" t="s">
        <v>361</v>
      </c>
      <c r="C57" s="112" t="s">
        <v>362</v>
      </c>
      <c r="D57" s="106" t="s">
        <v>917</v>
      </c>
      <c r="E57" s="106" t="s">
        <v>362</v>
      </c>
      <c r="F57" s="106">
        <v>67053</v>
      </c>
      <c r="G57" s="106">
        <v>6</v>
      </c>
      <c r="H57" s="107">
        <v>6203674601</v>
      </c>
      <c r="I57" s="108">
        <v>7</v>
      </c>
      <c r="J57" s="109" t="s">
        <v>1042</v>
      </c>
      <c r="K57" s="71" t="s">
        <v>1041</v>
      </c>
      <c r="L57" s="61">
        <v>275.49</v>
      </c>
      <c r="M57" s="66" t="s">
        <v>1041</v>
      </c>
      <c r="N57" s="110">
        <v>6.5830721</v>
      </c>
      <c r="O57" s="109" t="s">
        <v>1043</v>
      </c>
      <c r="P57" s="38"/>
      <c r="Q57" s="71" t="str">
        <f t="shared" si="0"/>
        <v>NO</v>
      </c>
      <c r="R57" s="111" t="s">
        <v>1042</v>
      </c>
      <c r="S57" s="36">
        <v>15221</v>
      </c>
      <c r="T57" s="40">
        <v>989</v>
      </c>
      <c r="U57" s="40">
        <v>1356</v>
      </c>
      <c r="V57" s="35">
        <v>771</v>
      </c>
      <c r="W57" s="112">
        <f t="shared" si="1"/>
        <v>1</v>
      </c>
      <c r="X57" s="106">
        <f t="shared" si="2"/>
        <v>1</v>
      </c>
      <c r="Y57" s="106">
        <f t="shared" si="3"/>
        <v>0</v>
      </c>
      <c r="Z57" s="107">
        <f t="shared" si="4"/>
        <v>0</v>
      </c>
      <c r="AA57" s="113" t="str">
        <f t="shared" si="5"/>
        <v>SRSA</v>
      </c>
      <c r="AB57" s="112">
        <f t="shared" si="6"/>
        <v>1</v>
      </c>
      <c r="AC57" s="106">
        <f t="shared" si="7"/>
        <v>0</v>
      </c>
      <c r="AD57" s="107">
        <f t="shared" si="8"/>
        <v>0</v>
      </c>
      <c r="AE57" s="113" t="str">
        <f t="shared" si="9"/>
        <v>-</v>
      </c>
      <c r="AF57" s="112">
        <f t="shared" si="10"/>
        <v>0</v>
      </c>
      <c r="AG57" s="1" t="s">
        <v>1201</v>
      </c>
    </row>
    <row r="58" spans="1:33" s="1" customFormat="1" ht="12.75">
      <c r="A58" s="128">
        <v>2011040</v>
      </c>
      <c r="B58" s="128" t="s">
        <v>730</v>
      </c>
      <c r="C58" s="112" t="s">
        <v>731</v>
      </c>
      <c r="D58" s="106" t="s">
        <v>732</v>
      </c>
      <c r="E58" s="106" t="s">
        <v>733</v>
      </c>
      <c r="F58" s="106">
        <v>67757</v>
      </c>
      <c r="G58" s="106">
        <v>199</v>
      </c>
      <c r="H58" s="107">
        <v>7853864559</v>
      </c>
      <c r="I58" s="108">
        <v>7</v>
      </c>
      <c r="J58" s="109" t="s">
        <v>1042</v>
      </c>
      <c r="K58" s="71" t="s">
        <v>1041</v>
      </c>
      <c r="L58" s="61">
        <v>181.2</v>
      </c>
      <c r="M58" s="66" t="s">
        <v>1041</v>
      </c>
      <c r="N58" s="110">
        <v>6.299212598</v>
      </c>
      <c r="O58" s="109" t="s">
        <v>1043</v>
      </c>
      <c r="P58" s="38"/>
      <c r="Q58" s="71" t="str">
        <f t="shared" si="0"/>
        <v>NO</v>
      </c>
      <c r="R58" s="111" t="s">
        <v>1042</v>
      </c>
      <c r="S58" s="36">
        <v>5088</v>
      </c>
      <c r="T58" s="40">
        <v>791</v>
      </c>
      <c r="U58" s="40">
        <v>1098</v>
      </c>
      <c r="V58" s="35">
        <v>1662</v>
      </c>
      <c r="W58" s="112">
        <f t="shared" si="1"/>
        <v>1</v>
      </c>
      <c r="X58" s="106">
        <f t="shared" si="2"/>
        <v>1</v>
      </c>
      <c r="Y58" s="106">
        <f t="shared" si="3"/>
        <v>0</v>
      </c>
      <c r="Z58" s="107">
        <f t="shared" si="4"/>
        <v>0</v>
      </c>
      <c r="AA58" s="113" t="str">
        <f t="shared" si="5"/>
        <v>SRSA</v>
      </c>
      <c r="AB58" s="112">
        <f t="shared" si="6"/>
        <v>1</v>
      </c>
      <c r="AC58" s="106">
        <f t="shared" si="7"/>
        <v>0</v>
      </c>
      <c r="AD58" s="107">
        <f t="shared" si="8"/>
        <v>0</v>
      </c>
      <c r="AE58" s="113" t="str">
        <f t="shared" si="9"/>
        <v>-</v>
      </c>
      <c r="AF58" s="112">
        <f t="shared" si="10"/>
        <v>0</v>
      </c>
      <c r="AG58" s="1" t="s">
        <v>1200</v>
      </c>
    </row>
    <row r="59" spans="1:33" s="1" customFormat="1" ht="12.75">
      <c r="A59" s="128">
        <v>2006690</v>
      </c>
      <c r="B59" s="128" t="s">
        <v>372</v>
      </c>
      <c r="C59" s="112" t="s">
        <v>373</v>
      </c>
      <c r="D59" s="106" t="s">
        <v>374</v>
      </c>
      <c r="E59" s="106" t="s">
        <v>375</v>
      </c>
      <c r="F59" s="106">
        <v>67879</v>
      </c>
      <c r="G59" s="106">
        <v>580</v>
      </c>
      <c r="H59" s="107">
        <v>6203764211</v>
      </c>
      <c r="I59" s="108">
        <v>7</v>
      </c>
      <c r="J59" s="109" t="s">
        <v>1042</v>
      </c>
      <c r="K59" s="71" t="s">
        <v>1041</v>
      </c>
      <c r="L59" s="61">
        <v>250.45</v>
      </c>
      <c r="M59" s="66" t="s">
        <v>1041</v>
      </c>
      <c r="N59" s="110">
        <v>8.802816901</v>
      </c>
      <c r="O59" s="109" t="s">
        <v>1043</v>
      </c>
      <c r="P59" s="38"/>
      <c r="Q59" s="71" t="str">
        <f t="shared" si="0"/>
        <v>NO</v>
      </c>
      <c r="R59" s="111" t="s">
        <v>1042</v>
      </c>
      <c r="S59" s="36">
        <v>13547</v>
      </c>
      <c r="T59" s="40">
        <v>1385</v>
      </c>
      <c r="U59" s="40">
        <v>1664</v>
      </c>
      <c r="V59" s="35">
        <v>2196</v>
      </c>
      <c r="W59" s="112">
        <f t="shared" si="1"/>
        <v>1</v>
      </c>
      <c r="X59" s="106">
        <f t="shared" si="2"/>
        <v>1</v>
      </c>
      <c r="Y59" s="106">
        <f t="shared" si="3"/>
        <v>0</v>
      </c>
      <c r="Z59" s="107">
        <f t="shared" si="4"/>
        <v>0</v>
      </c>
      <c r="AA59" s="113" t="str">
        <f t="shared" si="5"/>
        <v>SRSA</v>
      </c>
      <c r="AB59" s="112">
        <f t="shared" si="6"/>
        <v>1</v>
      </c>
      <c r="AC59" s="106">
        <f t="shared" si="7"/>
        <v>0</v>
      </c>
      <c r="AD59" s="107">
        <f t="shared" si="8"/>
        <v>0</v>
      </c>
      <c r="AE59" s="113" t="str">
        <f t="shared" si="9"/>
        <v>-</v>
      </c>
      <c r="AF59" s="112">
        <f t="shared" si="10"/>
        <v>0</v>
      </c>
      <c r="AG59" s="1" t="s">
        <v>1199</v>
      </c>
    </row>
    <row r="60" spans="1:33" s="1" customFormat="1" ht="12.75">
      <c r="A60" s="128">
        <v>2006720</v>
      </c>
      <c r="B60" s="128" t="s">
        <v>376</v>
      </c>
      <c r="C60" s="112" t="s">
        <v>942</v>
      </c>
      <c r="D60" s="106" t="s">
        <v>377</v>
      </c>
      <c r="E60" s="106" t="s">
        <v>942</v>
      </c>
      <c r="F60" s="106">
        <v>67054</v>
      </c>
      <c r="G60" s="106">
        <v>2399</v>
      </c>
      <c r="H60" s="107">
        <v>6207232145</v>
      </c>
      <c r="I60" s="108">
        <v>7</v>
      </c>
      <c r="J60" s="109" t="s">
        <v>1042</v>
      </c>
      <c r="K60" s="71" t="s">
        <v>1041</v>
      </c>
      <c r="L60" s="61">
        <v>282.1</v>
      </c>
      <c r="M60" s="66" t="s">
        <v>1041</v>
      </c>
      <c r="N60" s="110">
        <v>15.66666667</v>
      </c>
      <c r="O60" s="109" t="s">
        <v>1043</v>
      </c>
      <c r="P60" s="38"/>
      <c r="Q60" s="71" t="str">
        <f t="shared" si="0"/>
        <v>NO</v>
      </c>
      <c r="R60" s="111" t="s">
        <v>1042</v>
      </c>
      <c r="S60" s="36">
        <v>14654</v>
      </c>
      <c r="T60" s="40">
        <v>1583</v>
      </c>
      <c r="U60" s="40">
        <v>1952</v>
      </c>
      <c r="V60" s="35">
        <v>1663</v>
      </c>
      <c r="W60" s="112">
        <f t="shared" si="1"/>
        <v>1</v>
      </c>
      <c r="X60" s="106">
        <f t="shared" si="2"/>
        <v>1</v>
      </c>
      <c r="Y60" s="106">
        <f t="shared" si="3"/>
        <v>0</v>
      </c>
      <c r="Z60" s="107">
        <f t="shared" si="4"/>
        <v>0</v>
      </c>
      <c r="AA60" s="113" t="str">
        <f t="shared" si="5"/>
        <v>SRSA</v>
      </c>
      <c r="AB60" s="112">
        <f t="shared" si="6"/>
        <v>1</v>
      </c>
      <c r="AC60" s="106">
        <f t="shared" si="7"/>
        <v>0</v>
      </c>
      <c r="AD60" s="107">
        <f t="shared" si="8"/>
        <v>0</v>
      </c>
      <c r="AE60" s="113" t="str">
        <f t="shared" si="9"/>
        <v>-</v>
      </c>
      <c r="AF60" s="112">
        <f t="shared" si="10"/>
        <v>0</v>
      </c>
      <c r="AG60" s="1" t="s">
        <v>1132</v>
      </c>
    </row>
    <row r="61" spans="1:33" s="1" customFormat="1" ht="12.75">
      <c r="A61" s="128">
        <v>2006780</v>
      </c>
      <c r="B61" s="128" t="s">
        <v>378</v>
      </c>
      <c r="C61" s="112" t="s">
        <v>379</v>
      </c>
      <c r="D61" s="106" t="s">
        <v>380</v>
      </c>
      <c r="E61" s="106" t="s">
        <v>918</v>
      </c>
      <c r="F61" s="106">
        <v>67738</v>
      </c>
      <c r="G61" s="106">
        <v>68</v>
      </c>
      <c r="H61" s="107">
        <v>7858243277</v>
      </c>
      <c r="I61" s="108">
        <v>7</v>
      </c>
      <c r="J61" s="109" t="s">
        <v>1042</v>
      </c>
      <c r="K61" s="71" t="s">
        <v>1041</v>
      </c>
      <c r="L61" s="61">
        <v>111.9</v>
      </c>
      <c r="M61" s="66" t="s">
        <v>1041</v>
      </c>
      <c r="N61" s="110">
        <v>5.263157895</v>
      </c>
      <c r="O61" s="109" t="s">
        <v>1043</v>
      </c>
      <c r="P61" s="38"/>
      <c r="Q61" s="71" t="str">
        <f t="shared" si="0"/>
        <v>NO</v>
      </c>
      <c r="R61" s="111" t="s">
        <v>1042</v>
      </c>
      <c r="S61" s="36">
        <v>4453</v>
      </c>
      <c r="T61" s="40">
        <v>396</v>
      </c>
      <c r="U61" s="40">
        <v>609</v>
      </c>
      <c r="V61" s="35">
        <v>714</v>
      </c>
      <c r="W61" s="112">
        <f t="shared" si="1"/>
        <v>1</v>
      </c>
      <c r="X61" s="106">
        <f t="shared" si="2"/>
        <v>1</v>
      </c>
      <c r="Y61" s="106">
        <f t="shared" si="3"/>
        <v>0</v>
      </c>
      <c r="Z61" s="107">
        <f t="shared" si="4"/>
        <v>0</v>
      </c>
      <c r="AA61" s="113" t="str">
        <f t="shared" si="5"/>
        <v>SRSA</v>
      </c>
      <c r="AB61" s="112">
        <f t="shared" si="6"/>
        <v>1</v>
      </c>
      <c r="AC61" s="106">
        <f t="shared" si="7"/>
        <v>0</v>
      </c>
      <c r="AD61" s="107">
        <f t="shared" si="8"/>
        <v>0</v>
      </c>
      <c r="AE61" s="113" t="str">
        <f t="shared" si="9"/>
        <v>-</v>
      </c>
      <c r="AF61" s="112">
        <f t="shared" si="10"/>
        <v>0</v>
      </c>
      <c r="AG61" s="1" t="s">
        <v>1119</v>
      </c>
    </row>
    <row r="62" spans="1:33" s="1" customFormat="1" ht="12.75">
      <c r="A62" s="128">
        <v>2006870</v>
      </c>
      <c r="B62" s="128" t="s">
        <v>384</v>
      </c>
      <c r="C62" s="112" t="s">
        <v>1038</v>
      </c>
      <c r="D62" s="106" t="s">
        <v>385</v>
      </c>
      <c r="E62" s="106" t="s">
        <v>1038</v>
      </c>
      <c r="F62" s="106">
        <v>66853</v>
      </c>
      <c r="G62" s="106">
        <v>9702</v>
      </c>
      <c r="H62" s="107">
        <v>6206783321</v>
      </c>
      <c r="I62" s="108">
        <v>7</v>
      </c>
      <c r="J62" s="109" t="s">
        <v>1042</v>
      </c>
      <c r="K62" s="71" t="s">
        <v>1041</v>
      </c>
      <c r="L62" s="61">
        <v>99.47</v>
      </c>
      <c r="M62" s="66" t="s">
        <v>1041</v>
      </c>
      <c r="N62" s="110">
        <v>22.85714286</v>
      </c>
      <c r="O62" s="109" t="s">
        <v>1042</v>
      </c>
      <c r="P62" s="38"/>
      <c r="Q62" s="71" t="str">
        <f t="shared" si="0"/>
        <v>NO</v>
      </c>
      <c r="R62" s="111" t="s">
        <v>1042</v>
      </c>
      <c r="S62" s="36">
        <v>5083</v>
      </c>
      <c r="T62" s="40">
        <v>791</v>
      </c>
      <c r="U62" s="40">
        <v>938</v>
      </c>
      <c r="V62" s="35">
        <v>1024</v>
      </c>
      <c r="W62" s="112">
        <f t="shared" si="1"/>
        <v>1</v>
      </c>
      <c r="X62" s="106">
        <f t="shared" si="2"/>
        <v>1</v>
      </c>
      <c r="Y62" s="106">
        <f t="shared" si="3"/>
        <v>0</v>
      </c>
      <c r="Z62" s="107">
        <f t="shared" si="4"/>
        <v>0</v>
      </c>
      <c r="AA62" s="113" t="str">
        <f t="shared" si="5"/>
        <v>SRSA</v>
      </c>
      <c r="AB62" s="112">
        <f t="shared" si="6"/>
        <v>1</v>
      </c>
      <c r="AC62" s="106">
        <f t="shared" si="7"/>
        <v>1</v>
      </c>
      <c r="AD62" s="107" t="str">
        <f t="shared" si="8"/>
        <v>Initial</v>
      </c>
      <c r="AE62" s="113" t="str">
        <f t="shared" si="9"/>
        <v>-</v>
      </c>
      <c r="AF62" s="112" t="str">
        <f t="shared" si="10"/>
        <v>SRSA</v>
      </c>
      <c r="AG62" s="1" t="s">
        <v>1198</v>
      </c>
    </row>
    <row r="63" spans="1:33" s="1" customFormat="1" ht="12.75">
      <c r="A63" s="128">
        <v>2006900</v>
      </c>
      <c r="B63" s="128" t="s">
        <v>386</v>
      </c>
      <c r="C63" s="112" t="s">
        <v>387</v>
      </c>
      <c r="D63" s="106" t="s">
        <v>388</v>
      </c>
      <c r="E63" s="106" t="s">
        <v>387</v>
      </c>
      <c r="F63" s="106">
        <v>67849</v>
      </c>
      <c r="G63" s="106">
        <v>219</v>
      </c>
      <c r="H63" s="107">
        <v>6206232641</v>
      </c>
      <c r="I63" s="108">
        <v>7</v>
      </c>
      <c r="J63" s="109" t="s">
        <v>1042</v>
      </c>
      <c r="K63" s="71" t="s">
        <v>1041</v>
      </c>
      <c r="L63" s="61">
        <v>88.19</v>
      </c>
      <c r="M63" s="66" t="s">
        <v>1041</v>
      </c>
      <c r="N63" s="110">
        <v>5.217391304</v>
      </c>
      <c r="O63" s="109" t="s">
        <v>1043</v>
      </c>
      <c r="P63" s="38"/>
      <c r="Q63" s="71" t="str">
        <f t="shared" si="0"/>
        <v>NO</v>
      </c>
      <c r="R63" s="111" t="s">
        <v>1042</v>
      </c>
      <c r="S63" s="36">
        <v>5516</v>
      </c>
      <c r="T63" s="40">
        <v>396</v>
      </c>
      <c r="U63" s="40">
        <v>550</v>
      </c>
      <c r="V63" s="35">
        <v>533</v>
      </c>
      <c r="W63" s="112">
        <f t="shared" si="1"/>
        <v>1</v>
      </c>
      <c r="X63" s="106">
        <f t="shared" si="2"/>
        <v>1</v>
      </c>
      <c r="Y63" s="106">
        <f t="shared" si="3"/>
        <v>0</v>
      </c>
      <c r="Z63" s="107">
        <f t="shared" si="4"/>
        <v>0</v>
      </c>
      <c r="AA63" s="113" t="str">
        <f t="shared" si="5"/>
        <v>SRSA</v>
      </c>
      <c r="AB63" s="112">
        <f t="shared" si="6"/>
        <v>1</v>
      </c>
      <c r="AC63" s="106">
        <f t="shared" si="7"/>
        <v>0</v>
      </c>
      <c r="AD63" s="107">
        <f t="shared" si="8"/>
        <v>0</v>
      </c>
      <c r="AE63" s="113" t="str">
        <f t="shared" si="9"/>
        <v>-</v>
      </c>
      <c r="AF63" s="112">
        <f t="shared" si="10"/>
        <v>0</v>
      </c>
      <c r="AG63" s="1" t="s">
        <v>1122</v>
      </c>
    </row>
    <row r="64" spans="1:33" s="1" customFormat="1" ht="12.75">
      <c r="A64" s="128">
        <v>2006990</v>
      </c>
      <c r="B64" s="128" t="s">
        <v>395</v>
      </c>
      <c r="C64" s="112" t="s">
        <v>396</v>
      </c>
      <c r="D64" s="106" t="s">
        <v>397</v>
      </c>
      <c r="E64" s="106" t="s">
        <v>396</v>
      </c>
      <c r="F64" s="106">
        <v>67059</v>
      </c>
      <c r="G64" s="106">
        <v>243</v>
      </c>
      <c r="H64" s="107">
        <v>6208625256</v>
      </c>
      <c r="I64" s="108">
        <v>7</v>
      </c>
      <c r="J64" s="109" t="s">
        <v>1042</v>
      </c>
      <c r="K64" s="71" t="s">
        <v>1041</v>
      </c>
      <c r="L64" s="61">
        <v>156.09</v>
      </c>
      <c r="M64" s="66" t="s">
        <v>1041</v>
      </c>
      <c r="N64" s="110">
        <v>12.5</v>
      </c>
      <c r="O64" s="109" t="s">
        <v>1043</v>
      </c>
      <c r="P64" s="38"/>
      <c r="Q64" s="71" t="str">
        <f t="shared" si="0"/>
        <v>NO</v>
      </c>
      <c r="R64" s="111" t="s">
        <v>1042</v>
      </c>
      <c r="S64" s="36">
        <v>6902</v>
      </c>
      <c r="T64" s="40">
        <v>791</v>
      </c>
      <c r="U64" s="40">
        <v>1022</v>
      </c>
      <c r="V64" s="35">
        <v>1412</v>
      </c>
      <c r="W64" s="112">
        <f t="shared" si="1"/>
        <v>1</v>
      </c>
      <c r="X64" s="106">
        <f t="shared" si="2"/>
        <v>1</v>
      </c>
      <c r="Y64" s="106">
        <f t="shared" si="3"/>
        <v>0</v>
      </c>
      <c r="Z64" s="107">
        <f t="shared" si="4"/>
        <v>0</v>
      </c>
      <c r="AA64" s="113" t="str">
        <f t="shared" si="5"/>
        <v>SRSA</v>
      </c>
      <c r="AB64" s="112">
        <f t="shared" si="6"/>
        <v>1</v>
      </c>
      <c r="AC64" s="106">
        <f t="shared" si="7"/>
        <v>0</v>
      </c>
      <c r="AD64" s="107">
        <f t="shared" si="8"/>
        <v>0</v>
      </c>
      <c r="AE64" s="113" t="str">
        <f t="shared" si="9"/>
        <v>-</v>
      </c>
      <c r="AF64" s="112">
        <f t="shared" si="10"/>
        <v>0</v>
      </c>
      <c r="AG64" s="1" t="s">
        <v>1197</v>
      </c>
    </row>
    <row r="65" spans="1:33" s="1" customFormat="1" ht="12.75">
      <c r="A65" s="128">
        <v>2007080</v>
      </c>
      <c r="B65" s="128" t="s">
        <v>404</v>
      </c>
      <c r="C65" s="112" t="s">
        <v>405</v>
      </c>
      <c r="D65" s="106" t="s">
        <v>406</v>
      </c>
      <c r="E65" s="106" t="s">
        <v>407</v>
      </c>
      <c r="F65" s="106">
        <v>67850</v>
      </c>
      <c r="G65" s="106">
        <v>5022</v>
      </c>
      <c r="H65" s="107">
        <v>6203982248</v>
      </c>
      <c r="I65" s="108">
        <v>7</v>
      </c>
      <c r="J65" s="109" t="s">
        <v>1042</v>
      </c>
      <c r="K65" s="71" t="s">
        <v>1041</v>
      </c>
      <c r="L65" s="61">
        <v>113</v>
      </c>
      <c r="M65" s="66" t="s">
        <v>1041</v>
      </c>
      <c r="N65" s="110">
        <v>2.666666667</v>
      </c>
      <c r="O65" s="109" t="s">
        <v>1043</v>
      </c>
      <c r="P65" s="38"/>
      <c r="Q65" s="71" t="str">
        <f t="shared" si="0"/>
        <v>NO</v>
      </c>
      <c r="R65" s="111" t="s">
        <v>1042</v>
      </c>
      <c r="S65" s="36">
        <v>4205</v>
      </c>
      <c r="T65" s="40">
        <v>396</v>
      </c>
      <c r="U65" s="40">
        <v>540</v>
      </c>
      <c r="V65" s="35">
        <v>595</v>
      </c>
      <c r="W65" s="112">
        <f t="shared" si="1"/>
        <v>1</v>
      </c>
      <c r="X65" s="106">
        <f t="shared" si="2"/>
        <v>1</v>
      </c>
      <c r="Y65" s="106">
        <f t="shared" si="3"/>
        <v>0</v>
      </c>
      <c r="Z65" s="107">
        <f t="shared" si="4"/>
        <v>0</v>
      </c>
      <c r="AA65" s="113" t="str">
        <f t="shared" si="5"/>
        <v>SRSA</v>
      </c>
      <c r="AB65" s="112">
        <f t="shared" si="6"/>
        <v>1</v>
      </c>
      <c r="AC65" s="106">
        <f t="shared" si="7"/>
        <v>0</v>
      </c>
      <c r="AD65" s="107">
        <f t="shared" si="8"/>
        <v>0</v>
      </c>
      <c r="AE65" s="113" t="str">
        <f t="shared" si="9"/>
        <v>-</v>
      </c>
      <c r="AF65" s="112">
        <f t="shared" si="10"/>
        <v>0</v>
      </c>
      <c r="AG65" s="1" t="s">
        <v>405</v>
      </c>
    </row>
    <row r="66" spans="1:33" s="1" customFormat="1" ht="12.75">
      <c r="A66" s="128">
        <v>2007110</v>
      </c>
      <c r="B66" s="128" t="s">
        <v>408</v>
      </c>
      <c r="C66" s="112" t="s">
        <v>409</v>
      </c>
      <c r="D66" s="106" t="s">
        <v>410</v>
      </c>
      <c r="E66" s="106" t="s">
        <v>409</v>
      </c>
      <c r="F66" s="106">
        <v>67449</v>
      </c>
      <c r="G66" s="106">
        <v>2430</v>
      </c>
      <c r="H66" s="107">
        <v>7852582263</v>
      </c>
      <c r="I66" s="108">
        <v>7</v>
      </c>
      <c r="J66" s="109" t="s">
        <v>1042</v>
      </c>
      <c r="K66" s="71" t="s">
        <v>1041</v>
      </c>
      <c r="L66" s="61">
        <v>451.04</v>
      </c>
      <c r="M66" s="66" t="s">
        <v>1041</v>
      </c>
      <c r="N66" s="110">
        <v>10.67961165</v>
      </c>
      <c r="O66" s="109" t="s">
        <v>1043</v>
      </c>
      <c r="P66" s="38"/>
      <c r="Q66" s="71" t="str">
        <f t="shared" si="0"/>
        <v>NO</v>
      </c>
      <c r="R66" s="111" t="s">
        <v>1042</v>
      </c>
      <c r="S66" s="36">
        <v>22651</v>
      </c>
      <c r="T66" s="40">
        <v>1979</v>
      </c>
      <c r="U66" s="40">
        <v>2676</v>
      </c>
      <c r="V66" s="35">
        <v>1369</v>
      </c>
      <c r="W66" s="112">
        <f t="shared" si="1"/>
        <v>1</v>
      </c>
      <c r="X66" s="106">
        <f t="shared" si="2"/>
        <v>1</v>
      </c>
      <c r="Y66" s="106">
        <f t="shared" si="3"/>
        <v>0</v>
      </c>
      <c r="Z66" s="107">
        <f t="shared" si="4"/>
        <v>0</v>
      </c>
      <c r="AA66" s="113" t="str">
        <f t="shared" si="5"/>
        <v>SRSA</v>
      </c>
      <c r="AB66" s="112">
        <f t="shared" si="6"/>
        <v>1</v>
      </c>
      <c r="AC66" s="106">
        <f t="shared" si="7"/>
        <v>0</v>
      </c>
      <c r="AD66" s="107">
        <f t="shared" si="8"/>
        <v>0</v>
      </c>
      <c r="AE66" s="113" t="str">
        <f t="shared" si="9"/>
        <v>-</v>
      </c>
      <c r="AF66" s="112">
        <f t="shared" si="10"/>
        <v>0</v>
      </c>
      <c r="AG66" s="1" t="s">
        <v>1086</v>
      </c>
    </row>
    <row r="67" spans="1:33" s="1" customFormat="1" ht="12.75">
      <c r="A67" s="128">
        <v>2007230</v>
      </c>
      <c r="B67" s="128" t="s">
        <v>414</v>
      </c>
      <c r="C67" s="112" t="s">
        <v>955</v>
      </c>
      <c r="D67" s="106" t="s">
        <v>941</v>
      </c>
      <c r="E67" s="106" t="s">
        <v>955</v>
      </c>
      <c r="F67" s="106">
        <v>66035</v>
      </c>
      <c r="G67" s="106">
        <v>8</v>
      </c>
      <c r="H67" s="107">
        <v>7854423286</v>
      </c>
      <c r="I67" s="108">
        <v>8</v>
      </c>
      <c r="J67" s="109" t="s">
        <v>1042</v>
      </c>
      <c r="K67" s="71" t="s">
        <v>1041</v>
      </c>
      <c r="L67" s="61">
        <v>235.78</v>
      </c>
      <c r="M67" s="66" t="s">
        <v>1041</v>
      </c>
      <c r="N67" s="110">
        <v>3.333333333</v>
      </c>
      <c r="O67" s="109" t="s">
        <v>1043</v>
      </c>
      <c r="P67" s="38"/>
      <c r="Q67" s="71" t="str">
        <f t="shared" si="0"/>
        <v>NO</v>
      </c>
      <c r="R67" s="111" t="s">
        <v>1042</v>
      </c>
      <c r="S67" s="36">
        <v>12758</v>
      </c>
      <c r="T67" s="40">
        <v>989</v>
      </c>
      <c r="U67" s="40">
        <v>1360</v>
      </c>
      <c r="V67" s="35">
        <v>723</v>
      </c>
      <c r="W67" s="112">
        <f t="shared" si="1"/>
        <v>1</v>
      </c>
      <c r="X67" s="106">
        <f t="shared" si="2"/>
        <v>1</v>
      </c>
      <c r="Y67" s="106">
        <f t="shared" si="3"/>
        <v>0</v>
      </c>
      <c r="Z67" s="107">
        <f t="shared" si="4"/>
        <v>0</v>
      </c>
      <c r="AA67" s="113" t="str">
        <f t="shared" si="5"/>
        <v>SRSA</v>
      </c>
      <c r="AB67" s="112">
        <f t="shared" si="6"/>
        <v>1</v>
      </c>
      <c r="AC67" s="106">
        <f t="shared" si="7"/>
        <v>0</v>
      </c>
      <c r="AD67" s="107">
        <f t="shared" si="8"/>
        <v>0</v>
      </c>
      <c r="AE67" s="113" t="str">
        <f t="shared" si="9"/>
        <v>-</v>
      </c>
      <c r="AF67" s="112">
        <f t="shared" si="10"/>
        <v>0</v>
      </c>
      <c r="AG67" s="1" t="s">
        <v>1196</v>
      </c>
    </row>
    <row r="68" spans="1:33" s="1" customFormat="1" ht="12.75">
      <c r="A68" s="128">
        <v>2007260</v>
      </c>
      <c r="B68" s="128" t="s">
        <v>415</v>
      </c>
      <c r="C68" s="112" t="s">
        <v>416</v>
      </c>
      <c r="D68" s="106" t="s">
        <v>417</v>
      </c>
      <c r="E68" s="106" t="s">
        <v>416</v>
      </c>
      <c r="F68" s="106">
        <v>67642</v>
      </c>
      <c r="G68" s="106">
        <v>309</v>
      </c>
      <c r="H68" s="107">
        <v>7854212135</v>
      </c>
      <c r="I68" s="108">
        <v>7</v>
      </c>
      <c r="J68" s="109" t="s">
        <v>1042</v>
      </c>
      <c r="K68" s="71" t="s">
        <v>1041</v>
      </c>
      <c r="L68" s="61">
        <v>372.661</v>
      </c>
      <c r="M68" s="66" t="s">
        <v>1041</v>
      </c>
      <c r="N68" s="110">
        <v>12.15880893</v>
      </c>
      <c r="O68" s="109" t="s">
        <v>1043</v>
      </c>
      <c r="P68" s="38"/>
      <c r="Q68" s="71" t="str">
        <f t="shared" si="0"/>
        <v>NO</v>
      </c>
      <c r="R68" s="111" t="s">
        <v>1042</v>
      </c>
      <c r="S68" s="36">
        <v>20842</v>
      </c>
      <c r="T68" s="40">
        <v>2374</v>
      </c>
      <c r="U68" s="40">
        <v>2732</v>
      </c>
      <c r="V68" s="35">
        <v>3207</v>
      </c>
      <c r="W68" s="112">
        <f t="shared" si="1"/>
        <v>1</v>
      </c>
      <c r="X68" s="106">
        <f t="shared" si="2"/>
        <v>1</v>
      </c>
      <c r="Y68" s="106">
        <f t="shared" si="3"/>
        <v>0</v>
      </c>
      <c r="Z68" s="107">
        <f t="shared" si="4"/>
        <v>0</v>
      </c>
      <c r="AA68" s="113" t="str">
        <f t="shared" si="5"/>
        <v>SRSA</v>
      </c>
      <c r="AB68" s="112">
        <f t="shared" si="6"/>
        <v>1</v>
      </c>
      <c r="AC68" s="106">
        <f t="shared" si="7"/>
        <v>0</v>
      </c>
      <c r="AD68" s="107">
        <f t="shared" si="8"/>
        <v>0</v>
      </c>
      <c r="AE68" s="113" t="str">
        <f t="shared" si="9"/>
        <v>-</v>
      </c>
      <c r="AF68" s="112">
        <f t="shared" si="10"/>
        <v>0</v>
      </c>
      <c r="AG68" s="1" t="s">
        <v>1102</v>
      </c>
    </row>
    <row r="69" spans="1:33" s="1" customFormat="1" ht="12.75">
      <c r="A69" s="128">
        <v>2005340</v>
      </c>
      <c r="B69" s="128" t="s">
        <v>253</v>
      </c>
      <c r="C69" s="112" t="s">
        <v>254</v>
      </c>
      <c r="D69" s="106" t="s">
        <v>255</v>
      </c>
      <c r="E69" s="106" t="s">
        <v>947</v>
      </c>
      <c r="F69" s="106">
        <v>66940</v>
      </c>
      <c r="G69" s="106">
        <v>167</v>
      </c>
      <c r="H69" s="107">
        <v>7857293816</v>
      </c>
      <c r="I69" s="108">
        <v>7</v>
      </c>
      <c r="J69" s="109" t="s">
        <v>1042</v>
      </c>
      <c r="K69" s="71" t="s">
        <v>1041</v>
      </c>
      <c r="L69" s="61">
        <v>101.33</v>
      </c>
      <c r="M69" s="66" t="s">
        <v>1041</v>
      </c>
      <c r="N69" s="110">
        <v>12.96296296</v>
      </c>
      <c r="O69" s="109" t="s">
        <v>1043</v>
      </c>
      <c r="P69" s="38"/>
      <c r="Q69" s="71" t="str">
        <f t="shared" si="0"/>
        <v>NO</v>
      </c>
      <c r="R69" s="111" t="s">
        <v>1042</v>
      </c>
      <c r="S69" s="36">
        <v>9409</v>
      </c>
      <c r="T69" s="40">
        <v>791</v>
      </c>
      <c r="U69" s="40">
        <v>918</v>
      </c>
      <c r="V69" s="35">
        <v>1086</v>
      </c>
      <c r="W69" s="112">
        <f t="shared" si="1"/>
        <v>1</v>
      </c>
      <c r="X69" s="106">
        <f t="shared" si="2"/>
        <v>1</v>
      </c>
      <c r="Y69" s="106">
        <f t="shared" si="3"/>
        <v>0</v>
      </c>
      <c r="Z69" s="107">
        <f t="shared" si="4"/>
        <v>0</v>
      </c>
      <c r="AA69" s="113" t="str">
        <f t="shared" si="5"/>
        <v>SRSA</v>
      </c>
      <c r="AB69" s="112">
        <f t="shared" si="6"/>
        <v>1</v>
      </c>
      <c r="AC69" s="106">
        <f t="shared" si="7"/>
        <v>0</v>
      </c>
      <c r="AD69" s="107">
        <f t="shared" si="8"/>
        <v>0</v>
      </c>
      <c r="AE69" s="113" t="str">
        <f t="shared" si="9"/>
        <v>-</v>
      </c>
      <c r="AF69" s="112">
        <f t="shared" si="10"/>
        <v>0</v>
      </c>
      <c r="AG69" s="1" t="s">
        <v>1142</v>
      </c>
    </row>
    <row r="70" spans="1:33" s="1" customFormat="1" ht="12.75">
      <c r="A70" s="128">
        <v>2007530</v>
      </c>
      <c r="B70" s="128" t="s">
        <v>440</v>
      </c>
      <c r="C70" s="112" t="s">
        <v>441</v>
      </c>
      <c r="D70" s="106" t="s">
        <v>442</v>
      </c>
      <c r="E70" s="106" t="s">
        <v>443</v>
      </c>
      <c r="F70" s="106">
        <v>67740</v>
      </c>
      <c r="G70" s="106">
        <v>348</v>
      </c>
      <c r="H70" s="107">
        <v>7856753258</v>
      </c>
      <c r="I70" s="108">
        <v>7</v>
      </c>
      <c r="J70" s="109" t="s">
        <v>1042</v>
      </c>
      <c r="K70" s="71" t="s">
        <v>1041</v>
      </c>
      <c r="L70" s="61">
        <v>296.05</v>
      </c>
      <c r="M70" s="66" t="s">
        <v>1041</v>
      </c>
      <c r="N70" s="110">
        <v>14.75826972</v>
      </c>
      <c r="O70" s="109" t="s">
        <v>1043</v>
      </c>
      <c r="P70" s="38"/>
      <c r="Q70" s="71" t="str">
        <f t="shared" si="0"/>
        <v>NO</v>
      </c>
      <c r="R70" s="111" t="s">
        <v>1042</v>
      </c>
      <c r="S70" s="36">
        <v>21701</v>
      </c>
      <c r="T70" s="40">
        <v>1979</v>
      </c>
      <c r="U70" s="40">
        <v>2344</v>
      </c>
      <c r="V70" s="35">
        <v>1794</v>
      </c>
      <c r="W70" s="112">
        <f t="shared" si="1"/>
        <v>1</v>
      </c>
      <c r="X70" s="106">
        <f t="shared" si="2"/>
        <v>1</v>
      </c>
      <c r="Y70" s="106">
        <f t="shared" si="3"/>
        <v>0</v>
      </c>
      <c r="Z70" s="107">
        <f t="shared" si="4"/>
        <v>0</v>
      </c>
      <c r="AA70" s="113" t="str">
        <f t="shared" si="5"/>
        <v>SRSA</v>
      </c>
      <c r="AB70" s="112">
        <f t="shared" si="6"/>
        <v>1</v>
      </c>
      <c r="AC70" s="106">
        <f t="shared" si="7"/>
        <v>0</v>
      </c>
      <c r="AD70" s="107">
        <f t="shared" si="8"/>
        <v>0</v>
      </c>
      <c r="AE70" s="113" t="str">
        <f t="shared" si="9"/>
        <v>-</v>
      </c>
      <c r="AF70" s="112">
        <f t="shared" si="10"/>
        <v>0</v>
      </c>
      <c r="AG70" s="1" t="s">
        <v>1114</v>
      </c>
    </row>
    <row r="71" spans="1:33" s="1" customFormat="1" ht="12.75">
      <c r="A71" s="128">
        <v>2007590</v>
      </c>
      <c r="B71" s="128" t="s">
        <v>448</v>
      </c>
      <c r="C71" s="112" t="s">
        <v>919</v>
      </c>
      <c r="D71" s="106" t="s">
        <v>449</v>
      </c>
      <c r="E71" s="106" t="s">
        <v>919</v>
      </c>
      <c r="F71" s="106">
        <v>66748</v>
      </c>
      <c r="G71" s="106">
        <v>1857</v>
      </c>
      <c r="H71" s="107">
        <v>6204733121</v>
      </c>
      <c r="I71" s="108">
        <v>7</v>
      </c>
      <c r="J71" s="109" t="s">
        <v>1042</v>
      </c>
      <c r="K71" s="71" t="s">
        <v>1041</v>
      </c>
      <c r="L71" s="61">
        <v>466.25</v>
      </c>
      <c r="M71" s="66" t="s">
        <v>1041</v>
      </c>
      <c r="N71" s="110">
        <v>7.608695652</v>
      </c>
      <c r="O71" s="109" t="s">
        <v>1043</v>
      </c>
      <c r="P71" s="38"/>
      <c r="Q71" s="71" t="str">
        <f t="shared" si="0"/>
        <v>NO</v>
      </c>
      <c r="R71" s="111" t="s">
        <v>1042</v>
      </c>
      <c r="S71" s="36">
        <v>28090</v>
      </c>
      <c r="T71" s="40">
        <v>2374</v>
      </c>
      <c r="U71" s="40">
        <v>3004</v>
      </c>
      <c r="V71" s="35">
        <v>2569</v>
      </c>
      <c r="W71" s="112">
        <f t="shared" si="1"/>
        <v>1</v>
      </c>
      <c r="X71" s="106">
        <f t="shared" si="2"/>
        <v>1</v>
      </c>
      <c r="Y71" s="106">
        <f t="shared" si="3"/>
        <v>0</v>
      </c>
      <c r="Z71" s="107">
        <f t="shared" si="4"/>
        <v>0</v>
      </c>
      <c r="AA71" s="113" t="str">
        <f t="shared" si="5"/>
        <v>SRSA</v>
      </c>
      <c r="AB71" s="112">
        <f t="shared" si="6"/>
        <v>1</v>
      </c>
      <c r="AC71" s="106">
        <f t="shared" si="7"/>
        <v>0</v>
      </c>
      <c r="AD71" s="107">
        <f t="shared" si="8"/>
        <v>0</v>
      </c>
      <c r="AE71" s="113" t="str">
        <f t="shared" si="9"/>
        <v>-</v>
      </c>
      <c r="AF71" s="112">
        <f t="shared" si="10"/>
        <v>0</v>
      </c>
      <c r="AG71" s="1" t="s">
        <v>1195</v>
      </c>
    </row>
    <row r="72" spans="1:33" s="1" customFormat="1" ht="12.75">
      <c r="A72" s="128">
        <v>2007680</v>
      </c>
      <c r="B72" s="128" t="s">
        <v>456</v>
      </c>
      <c r="C72" s="112" t="s">
        <v>457</v>
      </c>
      <c r="D72" s="106" t="s">
        <v>926</v>
      </c>
      <c r="E72" s="106" t="s">
        <v>457</v>
      </c>
      <c r="F72" s="106">
        <v>67853</v>
      </c>
      <c r="G72" s="106">
        <v>99</v>
      </c>
      <c r="H72" s="107">
        <v>6203355136</v>
      </c>
      <c r="I72" s="108">
        <v>7</v>
      </c>
      <c r="J72" s="109" t="s">
        <v>1042</v>
      </c>
      <c r="K72" s="71" t="s">
        <v>1041</v>
      </c>
      <c r="L72" s="61">
        <v>230.25</v>
      </c>
      <c r="M72" s="66" t="s">
        <v>1041</v>
      </c>
      <c r="N72" s="110">
        <v>8.558558559</v>
      </c>
      <c r="O72" s="109" t="s">
        <v>1043</v>
      </c>
      <c r="P72" s="38"/>
      <c r="Q72" s="71" t="str">
        <f t="shared" si="0"/>
        <v>NO</v>
      </c>
      <c r="R72" s="111" t="s">
        <v>1042</v>
      </c>
      <c r="S72" s="36">
        <v>9633</v>
      </c>
      <c r="T72" s="40">
        <v>791</v>
      </c>
      <c r="U72" s="40">
        <v>1139</v>
      </c>
      <c r="V72" s="35">
        <v>1940</v>
      </c>
      <c r="W72" s="112">
        <f t="shared" si="1"/>
        <v>1</v>
      </c>
      <c r="X72" s="106">
        <f t="shared" si="2"/>
        <v>1</v>
      </c>
      <c r="Y72" s="106">
        <f t="shared" si="3"/>
        <v>0</v>
      </c>
      <c r="Z72" s="107">
        <f t="shared" si="4"/>
        <v>0</v>
      </c>
      <c r="AA72" s="113" t="str">
        <f t="shared" si="5"/>
        <v>SRSA</v>
      </c>
      <c r="AB72" s="112">
        <f t="shared" si="6"/>
        <v>1</v>
      </c>
      <c r="AC72" s="106">
        <f t="shared" si="7"/>
        <v>0</v>
      </c>
      <c r="AD72" s="107">
        <f t="shared" si="8"/>
        <v>0</v>
      </c>
      <c r="AE72" s="113" t="str">
        <f t="shared" si="9"/>
        <v>-</v>
      </c>
      <c r="AF72" s="112">
        <f t="shared" si="10"/>
        <v>0</v>
      </c>
      <c r="AG72" s="1" t="s">
        <v>1194</v>
      </c>
    </row>
    <row r="73" spans="1:33" s="1" customFormat="1" ht="12.75">
      <c r="A73" s="128">
        <v>2007710</v>
      </c>
      <c r="B73" s="128" t="s">
        <v>458</v>
      </c>
      <c r="C73" s="112" t="s">
        <v>459</v>
      </c>
      <c r="D73" s="106" t="s">
        <v>460</v>
      </c>
      <c r="E73" s="106" t="s">
        <v>459</v>
      </c>
      <c r="F73" s="106">
        <v>67546</v>
      </c>
      <c r="G73" s="106" t="s">
        <v>1033</v>
      </c>
      <c r="H73" s="107">
        <v>6205856424</v>
      </c>
      <c r="I73" s="108">
        <v>7</v>
      </c>
      <c r="J73" s="109" t="s">
        <v>1042</v>
      </c>
      <c r="K73" s="71" t="s">
        <v>1041</v>
      </c>
      <c r="L73" s="61">
        <v>438.39</v>
      </c>
      <c r="M73" s="66" t="s">
        <v>1041</v>
      </c>
      <c r="N73" s="110">
        <v>9.561752988</v>
      </c>
      <c r="O73" s="109" t="s">
        <v>1043</v>
      </c>
      <c r="P73" s="38"/>
      <c r="Q73" s="71" t="str">
        <f t="shared" si="0"/>
        <v>NO</v>
      </c>
      <c r="R73" s="111" t="s">
        <v>1042</v>
      </c>
      <c r="S73" s="36">
        <v>13097</v>
      </c>
      <c r="T73" s="40">
        <v>989</v>
      </c>
      <c r="U73" s="40">
        <v>1828</v>
      </c>
      <c r="V73" s="35">
        <v>1180</v>
      </c>
      <c r="W73" s="112">
        <f t="shared" si="1"/>
        <v>1</v>
      </c>
      <c r="X73" s="106">
        <f t="shared" si="2"/>
        <v>1</v>
      </c>
      <c r="Y73" s="106">
        <f t="shared" si="3"/>
        <v>0</v>
      </c>
      <c r="Z73" s="107">
        <f t="shared" si="4"/>
        <v>0</v>
      </c>
      <c r="AA73" s="113" t="str">
        <f t="shared" si="5"/>
        <v>SRSA</v>
      </c>
      <c r="AB73" s="112">
        <f t="shared" si="6"/>
        <v>1</v>
      </c>
      <c r="AC73" s="106">
        <f t="shared" si="7"/>
        <v>0</v>
      </c>
      <c r="AD73" s="107">
        <f t="shared" si="8"/>
        <v>0</v>
      </c>
      <c r="AE73" s="113" t="str">
        <f t="shared" si="9"/>
        <v>-</v>
      </c>
      <c r="AF73" s="112">
        <f t="shared" si="10"/>
        <v>0</v>
      </c>
      <c r="AG73" s="1" t="s">
        <v>1085</v>
      </c>
    </row>
    <row r="74" spans="1:33" s="1" customFormat="1" ht="12.75">
      <c r="A74" s="128">
        <v>2007750</v>
      </c>
      <c r="B74" s="128" t="s">
        <v>464</v>
      </c>
      <c r="C74" s="112" t="s">
        <v>465</v>
      </c>
      <c r="D74" s="106" t="s">
        <v>903</v>
      </c>
      <c r="E74" s="106" t="s">
        <v>466</v>
      </c>
      <c r="F74" s="106">
        <v>66056</v>
      </c>
      <c r="G74" s="106">
        <v>278</v>
      </c>
      <c r="H74" s="107">
        <v>9137952247</v>
      </c>
      <c r="I74" s="108">
        <v>8</v>
      </c>
      <c r="J74" s="109" t="s">
        <v>1042</v>
      </c>
      <c r="K74" s="71" t="s">
        <v>1041</v>
      </c>
      <c r="L74" s="61">
        <v>559.48</v>
      </c>
      <c r="M74" s="66" t="s">
        <v>1041</v>
      </c>
      <c r="N74" s="110">
        <v>13.91162029</v>
      </c>
      <c r="O74" s="109" t="s">
        <v>1043</v>
      </c>
      <c r="P74" s="38"/>
      <c r="Q74" s="71" t="str">
        <f t="shared" si="0"/>
        <v>NO</v>
      </c>
      <c r="R74" s="111" t="s">
        <v>1042</v>
      </c>
      <c r="S74" s="36">
        <v>34906</v>
      </c>
      <c r="T74" s="40">
        <v>2770</v>
      </c>
      <c r="U74" s="40">
        <v>3578</v>
      </c>
      <c r="V74" s="35">
        <v>4582</v>
      </c>
      <c r="W74" s="112">
        <f t="shared" si="1"/>
        <v>1</v>
      </c>
      <c r="X74" s="106">
        <f t="shared" si="2"/>
        <v>1</v>
      </c>
      <c r="Y74" s="106">
        <f t="shared" si="3"/>
        <v>0</v>
      </c>
      <c r="Z74" s="107">
        <f t="shared" si="4"/>
        <v>0</v>
      </c>
      <c r="AA74" s="113" t="str">
        <f t="shared" si="5"/>
        <v>SRSA</v>
      </c>
      <c r="AB74" s="112">
        <f t="shared" si="6"/>
        <v>1</v>
      </c>
      <c r="AC74" s="106">
        <f t="shared" si="7"/>
        <v>0</v>
      </c>
      <c r="AD74" s="107">
        <f t="shared" si="8"/>
        <v>0</v>
      </c>
      <c r="AE74" s="113" t="str">
        <f t="shared" si="9"/>
        <v>-</v>
      </c>
      <c r="AF74" s="112">
        <f t="shared" si="10"/>
        <v>0</v>
      </c>
      <c r="AG74" s="1" t="s">
        <v>1193</v>
      </c>
    </row>
    <row r="75" spans="1:33" s="1" customFormat="1" ht="12.75">
      <c r="A75" s="128">
        <v>2013020</v>
      </c>
      <c r="B75" s="128" t="s">
        <v>894</v>
      </c>
      <c r="C75" s="112" t="s">
        <v>895</v>
      </c>
      <c r="D75" s="106" t="s">
        <v>896</v>
      </c>
      <c r="E75" s="106" t="s">
        <v>934</v>
      </c>
      <c r="F75" s="106">
        <v>66097</v>
      </c>
      <c r="G75" s="106">
        <v>416</v>
      </c>
      <c r="H75" s="107">
        <v>9137742000</v>
      </c>
      <c r="I75" s="108">
        <v>8</v>
      </c>
      <c r="J75" s="109" t="s">
        <v>1042</v>
      </c>
      <c r="K75" s="71" t="s">
        <v>1041</v>
      </c>
      <c r="L75" s="61">
        <v>499.1</v>
      </c>
      <c r="M75" s="66" t="s">
        <v>1041</v>
      </c>
      <c r="N75" s="110">
        <v>11.9047619</v>
      </c>
      <c r="O75" s="109" t="s">
        <v>1043</v>
      </c>
      <c r="P75" s="38"/>
      <c r="Q75" s="71" t="str">
        <f aca="true" t="shared" si="11" ref="Q75:Q138">IF(AND(ISNUMBER(P75),P75&gt;=20),"YES","NO")</f>
        <v>NO</v>
      </c>
      <c r="R75" s="111" t="s">
        <v>1042</v>
      </c>
      <c r="S75" s="36">
        <v>21675</v>
      </c>
      <c r="T75" s="40">
        <v>1781</v>
      </c>
      <c r="U75" s="40">
        <v>2542</v>
      </c>
      <c r="V75" s="35">
        <v>1402</v>
      </c>
      <c r="W75" s="112">
        <f aca="true" t="shared" si="12" ref="W75:W138">IF(OR(J75="YES",K75="YES"),1,0)</f>
        <v>1</v>
      </c>
      <c r="X75" s="106">
        <f aca="true" t="shared" si="13" ref="X75:X138">IF(OR(AND(ISNUMBER(L75),AND(L75&gt;0,L75&lt;600)),AND(ISNUMBER(L75),AND(L75&gt;0,M75="YES"))),1,0)</f>
        <v>1</v>
      </c>
      <c r="Y75" s="106">
        <f aca="true" t="shared" si="14" ref="Y75:Y138">IF(AND(OR(J75="YES",K75="YES"),(W75=0)),"Trouble",0)</f>
        <v>0</v>
      </c>
      <c r="Z75" s="107">
        <f aca="true" t="shared" si="15" ref="Z75:Z138">IF(AND(OR(AND(ISNUMBER(L75),AND(L75&gt;0,L75&lt;600)),AND(ISNUMBER(L75),AND(L75&gt;0,M75="YES"))),(X75=0)),"Trouble",0)</f>
        <v>0</v>
      </c>
      <c r="AA75" s="113" t="str">
        <f aca="true" t="shared" si="16" ref="AA75:AA138">IF(AND(W75=1,X75=1),"SRSA","-")</f>
        <v>SRSA</v>
      </c>
      <c r="AB75" s="112">
        <f aca="true" t="shared" si="17" ref="AB75:AB138">IF(R75="YES",1,0)</f>
        <v>1</v>
      </c>
      <c r="AC75" s="106">
        <f aca="true" t="shared" si="18" ref="AC75:AC138">IF(OR(AND(ISNUMBER(P75),P75&gt;=20),(AND(ISNUMBER(P75)=FALSE,AND(ISNUMBER(N75),N75&gt;=20)))),1,0)</f>
        <v>0</v>
      </c>
      <c r="AD75" s="107">
        <f aca="true" t="shared" si="19" ref="AD75:AD138">IF(AND(AB75=1,AC75=1),"Initial",0)</f>
        <v>0</v>
      </c>
      <c r="AE75" s="113" t="str">
        <f aca="true" t="shared" si="20" ref="AE75:AE138">IF(AND(AND(AD75="Initial",AF75=0),AND(ISNUMBER(L75),L75&gt;0)),"RLIS","-")</f>
        <v>-</v>
      </c>
      <c r="AF75" s="112">
        <f aca="true" t="shared" si="21" ref="AF75:AF138">IF(AND(AA75="SRSA",AD75="Initial"),"SRSA",0)</f>
        <v>0</v>
      </c>
      <c r="AG75" s="1" t="s">
        <v>1141</v>
      </c>
    </row>
    <row r="76" spans="1:33" s="1" customFormat="1" ht="12.75">
      <c r="A76" s="128">
        <v>2007800</v>
      </c>
      <c r="B76" s="128" t="s">
        <v>471</v>
      </c>
      <c r="C76" s="112" t="s">
        <v>472</v>
      </c>
      <c r="D76" s="106" t="s">
        <v>473</v>
      </c>
      <c r="E76" s="106" t="s">
        <v>472</v>
      </c>
      <c r="F76" s="106">
        <v>67854</v>
      </c>
      <c r="G76" s="106">
        <v>100</v>
      </c>
      <c r="H76" s="107">
        <v>6203578301</v>
      </c>
      <c r="I76" s="108">
        <v>7</v>
      </c>
      <c r="J76" s="109" t="s">
        <v>1042</v>
      </c>
      <c r="K76" s="71" t="s">
        <v>1041</v>
      </c>
      <c r="L76" s="61">
        <v>288.9</v>
      </c>
      <c r="M76" s="66" t="s">
        <v>1041</v>
      </c>
      <c r="N76" s="110">
        <v>10.84745763</v>
      </c>
      <c r="O76" s="109" t="s">
        <v>1043</v>
      </c>
      <c r="P76" s="38"/>
      <c r="Q76" s="71" t="str">
        <f t="shared" si="11"/>
        <v>NO</v>
      </c>
      <c r="R76" s="111" t="s">
        <v>1042</v>
      </c>
      <c r="S76" s="36">
        <v>12367</v>
      </c>
      <c r="T76" s="40">
        <v>1187</v>
      </c>
      <c r="U76" s="40">
        <v>1559</v>
      </c>
      <c r="V76" s="35">
        <v>1573</v>
      </c>
      <c r="W76" s="112">
        <f t="shared" si="12"/>
        <v>1</v>
      </c>
      <c r="X76" s="106">
        <f t="shared" si="13"/>
        <v>1</v>
      </c>
      <c r="Y76" s="106">
        <f t="shared" si="14"/>
        <v>0</v>
      </c>
      <c r="Z76" s="107">
        <f t="shared" si="15"/>
        <v>0</v>
      </c>
      <c r="AA76" s="113" t="str">
        <f t="shared" si="16"/>
        <v>SRSA</v>
      </c>
      <c r="AB76" s="112">
        <f t="shared" si="17"/>
        <v>1</v>
      </c>
      <c r="AC76" s="106">
        <f t="shared" si="18"/>
        <v>0</v>
      </c>
      <c r="AD76" s="107">
        <f t="shared" si="19"/>
        <v>0</v>
      </c>
      <c r="AE76" s="113" t="str">
        <f t="shared" si="20"/>
        <v>-</v>
      </c>
      <c r="AF76" s="112">
        <f t="shared" si="21"/>
        <v>0</v>
      </c>
      <c r="AG76" s="1" t="s">
        <v>1192</v>
      </c>
    </row>
    <row r="77" spans="1:33" s="1" customFormat="1" ht="12.75">
      <c r="A77" s="128">
        <v>2007830</v>
      </c>
      <c r="B77" s="128" t="s">
        <v>474</v>
      </c>
      <c r="C77" s="112" t="s">
        <v>4</v>
      </c>
      <c r="D77" s="106" t="s">
        <v>475</v>
      </c>
      <c r="E77" s="106" t="s">
        <v>476</v>
      </c>
      <c r="F77" s="106">
        <v>66963</v>
      </c>
      <c r="G77" s="106">
        <v>96</v>
      </c>
      <c r="H77" s="107">
        <v>7857392216</v>
      </c>
      <c r="I77" s="108">
        <v>7</v>
      </c>
      <c r="J77" s="109" t="s">
        <v>1042</v>
      </c>
      <c r="K77" s="71" t="s">
        <v>1041</v>
      </c>
      <c r="L77" s="61">
        <v>189.25</v>
      </c>
      <c r="M77" s="66" t="s">
        <v>1041</v>
      </c>
      <c r="N77" s="110">
        <v>16.56050955</v>
      </c>
      <c r="O77" s="109" t="s">
        <v>1043</v>
      </c>
      <c r="P77" s="38"/>
      <c r="Q77" s="71" t="str">
        <f t="shared" si="11"/>
        <v>NO</v>
      </c>
      <c r="R77" s="111" t="s">
        <v>1042</v>
      </c>
      <c r="S77" s="36">
        <v>8337</v>
      </c>
      <c r="T77" s="40">
        <v>791</v>
      </c>
      <c r="U77" s="40">
        <v>1049</v>
      </c>
      <c r="V77" s="35">
        <v>1379</v>
      </c>
      <c r="W77" s="112">
        <f t="shared" si="12"/>
        <v>1</v>
      </c>
      <c r="X77" s="106">
        <f t="shared" si="13"/>
        <v>1</v>
      </c>
      <c r="Y77" s="106">
        <f t="shared" si="14"/>
        <v>0</v>
      </c>
      <c r="Z77" s="107">
        <f t="shared" si="15"/>
        <v>0</v>
      </c>
      <c r="AA77" s="113" t="str">
        <f t="shared" si="16"/>
        <v>SRSA</v>
      </c>
      <c r="AB77" s="112">
        <f t="shared" si="17"/>
        <v>1</v>
      </c>
      <c r="AC77" s="106">
        <f t="shared" si="18"/>
        <v>0</v>
      </c>
      <c r="AD77" s="107">
        <f t="shared" si="19"/>
        <v>0</v>
      </c>
      <c r="AE77" s="113" t="str">
        <f t="shared" si="20"/>
        <v>-</v>
      </c>
      <c r="AF77" s="112">
        <f t="shared" si="21"/>
        <v>0</v>
      </c>
      <c r="AG77" s="1" t="s">
        <v>1103</v>
      </c>
    </row>
    <row r="78" spans="1:33" s="1" customFormat="1" ht="12.75">
      <c r="A78" s="128">
        <v>2008100</v>
      </c>
      <c r="B78" s="128" t="s">
        <v>502</v>
      </c>
      <c r="C78" s="112" t="s">
        <v>503</v>
      </c>
      <c r="D78" s="106" t="s">
        <v>504</v>
      </c>
      <c r="E78" s="106" t="s">
        <v>505</v>
      </c>
      <c r="F78" s="106">
        <v>67547</v>
      </c>
      <c r="G78" s="106">
        <v>1168</v>
      </c>
      <c r="H78" s="107">
        <v>6206593646</v>
      </c>
      <c r="I78" s="108">
        <v>7</v>
      </c>
      <c r="J78" s="109" t="s">
        <v>1042</v>
      </c>
      <c r="K78" s="71" t="s">
        <v>1041</v>
      </c>
      <c r="L78" s="61">
        <v>293.23</v>
      </c>
      <c r="M78" s="66" t="s">
        <v>1041</v>
      </c>
      <c r="N78" s="110">
        <v>11.70212766</v>
      </c>
      <c r="O78" s="109" t="s">
        <v>1043</v>
      </c>
      <c r="P78" s="38"/>
      <c r="Q78" s="71" t="str">
        <f t="shared" si="11"/>
        <v>NO</v>
      </c>
      <c r="R78" s="111" t="s">
        <v>1042</v>
      </c>
      <c r="S78" s="36">
        <v>20202</v>
      </c>
      <c r="T78" s="40">
        <v>1583</v>
      </c>
      <c r="U78" s="40">
        <v>2115</v>
      </c>
      <c r="V78" s="35">
        <v>2973</v>
      </c>
      <c r="W78" s="112">
        <f t="shared" si="12"/>
        <v>1</v>
      </c>
      <c r="X78" s="106">
        <f t="shared" si="13"/>
        <v>1</v>
      </c>
      <c r="Y78" s="106">
        <f t="shared" si="14"/>
        <v>0</v>
      </c>
      <c r="Z78" s="107">
        <f t="shared" si="15"/>
        <v>0</v>
      </c>
      <c r="AA78" s="113" t="str">
        <f t="shared" si="16"/>
        <v>SRSA</v>
      </c>
      <c r="AB78" s="112">
        <f t="shared" si="17"/>
        <v>1</v>
      </c>
      <c r="AC78" s="106">
        <f t="shared" si="18"/>
        <v>0</v>
      </c>
      <c r="AD78" s="107">
        <f t="shared" si="19"/>
        <v>0</v>
      </c>
      <c r="AE78" s="113" t="str">
        <f t="shared" si="20"/>
        <v>-</v>
      </c>
      <c r="AF78" s="112">
        <f t="shared" si="21"/>
        <v>0</v>
      </c>
      <c r="AG78" s="1" t="s">
        <v>1117</v>
      </c>
    </row>
    <row r="79" spans="1:33" s="1" customFormat="1" ht="12.75">
      <c r="A79" s="128">
        <v>2008220</v>
      </c>
      <c r="B79" s="128" t="s">
        <v>518</v>
      </c>
      <c r="C79" s="112" t="s">
        <v>519</v>
      </c>
      <c r="D79" s="106" t="s">
        <v>520</v>
      </c>
      <c r="E79" s="106" t="s">
        <v>519</v>
      </c>
      <c r="F79" s="106">
        <v>67548</v>
      </c>
      <c r="G79" s="106">
        <v>778</v>
      </c>
      <c r="H79" s="107">
        <v>7852222505</v>
      </c>
      <c r="I79" s="108">
        <v>7</v>
      </c>
      <c r="J79" s="109" t="s">
        <v>1042</v>
      </c>
      <c r="K79" s="71" t="s">
        <v>1041</v>
      </c>
      <c r="L79" s="61">
        <v>289.23</v>
      </c>
      <c r="M79" s="66" t="s">
        <v>1041</v>
      </c>
      <c r="N79" s="110">
        <v>13.38797814</v>
      </c>
      <c r="O79" s="109" t="s">
        <v>1043</v>
      </c>
      <c r="P79" s="38"/>
      <c r="Q79" s="71" t="str">
        <f t="shared" si="11"/>
        <v>NO</v>
      </c>
      <c r="R79" s="111" t="s">
        <v>1042</v>
      </c>
      <c r="S79" s="36">
        <v>20876</v>
      </c>
      <c r="T79" s="40">
        <v>1781</v>
      </c>
      <c r="U79" s="40">
        <v>2253</v>
      </c>
      <c r="V79" s="35">
        <v>2672</v>
      </c>
      <c r="W79" s="112">
        <f t="shared" si="12"/>
        <v>1</v>
      </c>
      <c r="X79" s="106">
        <f t="shared" si="13"/>
        <v>1</v>
      </c>
      <c r="Y79" s="106">
        <f t="shared" si="14"/>
        <v>0</v>
      </c>
      <c r="Z79" s="107">
        <f t="shared" si="15"/>
        <v>0</v>
      </c>
      <c r="AA79" s="113" t="str">
        <f t="shared" si="16"/>
        <v>SRSA</v>
      </c>
      <c r="AB79" s="112">
        <f t="shared" si="17"/>
        <v>1</v>
      </c>
      <c r="AC79" s="106">
        <f t="shared" si="18"/>
        <v>0</v>
      </c>
      <c r="AD79" s="107">
        <f t="shared" si="19"/>
        <v>0</v>
      </c>
      <c r="AE79" s="113" t="str">
        <f t="shared" si="20"/>
        <v>-</v>
      </c>
      <c r="AF79" s="112">
        <f t="shared" si="21"/>
        <v>0</v>
      </c>
      <c r="AG79" s="1" t="s">
        <v>1128</v>
      </c>
    </row>
    <row r="80" spans="1:33" s="1" customFormat="1" ht="12.75">
      <c r="A80" s="128">
        <v>2008280</v>
      </c>
      <c r="B80" s="128" t="s">
        <v>525</v>
      </c>
      <c r="C80" s="112" t="s">
        <v>526</v>
      </c>
      <c r="D80" s="106" t="s">
        <v>527</v>
      </c>
      <c r="E80" s="106" t="s">
        <v>526</v>
      </c>
      <c r="F80" s="106">
        <v>67860</v>
      </c>
      <c r="G80" s="106" t="s">
        <v>1033</v>
      </c>
      <c r="H80" s="107">
        <v>6203556761</v>
      </c>
      <c r="I80" s="108">
        <v>7</v>
      </c>
      <c r="J80" s="109" t="s">
        <v>1042</v>
      </c>
      <c r="K80" s="71" t="s">
        <v>1041</v>
      </c>
      <c r="L80" s="61">
        <v>638.1</v>
      </c>
      <c r="M80" s="66" t="s">
        <v>1042</v>
      </c>
      <c r="N80" s="110">
        <v>10.55408971</v>
      </c>
      <c r="O80" s="109" t="s">
        <v>1043</v>
      </c>
      <c r="P80" s="38"/>
      <c r="Q80" s="71" t="str">
        <f t="shared" si="11"/>
        <v>NO</v>
      </c>
      <c r="R80" s="111" t="s">
        <v>1042</v>
      </c>
      <c r="S80" s="36">
        <v>35083</v>
      </c>
      <c r="T80" s="40">
        <v>2968</v>
      </c>
      <c r="U80" s="40">
        <v>3797</v>
      </c>
      <c r="V80" s="35">
        <v>5140</v>
      </c>
      <c r="W80" s="112">
        <f t="shared" si="12"/>
        <v>1</v>
      </c>
      <c r="X80" s="106">
        <f t="shared" si="13"/>
        <v>1</v>
      </c>
      <c r="Y80" s="106">
        <f t="shared" si="14"/>
        <v>0</v>
      </c>
      <c r="Z80" s="107">
        <f t="shared" si="15"/>
        <v>0</v>
      </c>
      <c r="AA80" s="113" t="str">
        <f t="shared" si="16"/>
        <v>SRSA</v>
      </c>
      <c r="AB80" s="112">
        <f t="shared" si="17"/>
        <v>1</v>
      </c>
      <c r="AC80" s="106">
        <f t="shared" si="18"/>
        <v>0</v>
      </c>
      <c r="AD80" s="107">
        <f t="shared" si="19"/>
        <v>0</v>
      </c>
      <c r="AE80" s="113" t="str">
        <f t="shared" si="20"/>
        <v>-</v>
      </c>
      <c r="AF80" s="112">
        <f t="shared" si="21"/>
        <v>0</v>
      </c>
      <c r="AG80" s="1" t="s">
        <v>1191</v>
      </c>
    </row>
    <row r="81" spans="1:33" s="1" customFormat="1" ht="12.75">
      <c r="A81" s="128">
        <v>2012810</v>
      </c>
      <c r="B81" s="128" t="s">
        <v>876</v>
      </c>
      <c r="C81" s="112" t="s">
        <v>877</v>
      </c>
      <c r="D81" s="106" t="s">
        <v>878</v>
      </c>
      <c r="E81" s="106" t="s">
        <v>932</v>
      </c>
      <c r="F81" s="106">
        <v>66871</v>
      </c>
      <c r="G81" s="106">
        <v>457</v>
      </c>
      <c r="H81" s="107">
        <v>7857332651</v>
      </c>
      <c r="I81" s="108">
        <v>7</v>
      </c>
      <c r="J81" s="109" t="s">
        <v>1042</v>
      </c>
      <c r="K81" s="71" t="s">
        <v>1041</v>
      </c>
      <c r="L81" s="61">
        <v>558</v>
      </c>
      <c r="M81" s="66" t="s">
        <v>1041</v>
      </c>
      <c r="N81" s="110">
        <v>7.116104869</v>
      </c>
      <c r="O81" s="109" t="s">
        <v>1043</v>
      </c>
      <c r="P81" s="38"/>
      <c r="Q81" s="71" t="str">
        <f t="shared" si="11"/>
        <v>NO</v>
      </c>
      <c r="R81" s="111" t="s">
        <v>1042</v>
      </c>
      <c r="S81" s="36">
        <v>19831</v>
      </c>
      <c r="T81" s="40">
        <v>1583</v>
      </c>
      <c r="U81" s="40">
        <v>2509</v>
      </c>
      <c r="V81" s="35">
        <v>1530</v>
      </c>
      <c r="W81" s="112">
        <f t="shared" si="12"/>
        <v>1</v>
      </c>
      <c r="X81" s="106">
        <f t="shared" si="13"/>
        <v>1</v>
      </c>
      <c r="Y81" s="106">
        <f t="shared" si="14"/>
        <v>0</v>
      </c>
      <c r="Z81" s="107">
        <f t="shared" si="15"/>
        <v>0</v>
      </c>
      <c r="AA81" s="113" t="str">
        <f t="shared" si="16"/>
        <v>SRSA</v>
      </c>
      <c r="AB81" s="112">
        <f t="shared" si="17"/>
        <v>1</v>
      </c>
      <c r="AC81" s="106">
        <f t="shared" si="18"/>
        <v>0</v>
      </c>
      <c r="AD81" s="107">
        <f t="shared" si="19"/>
        <v>0</v>
      </c>
      <c r="AE81" s="113" t="str">
        <f t="shared" si="20"/>
        <v>-</v>
      </c>
      <c r="AF81" s="112">
        <f t="shared" si="21"/>
        <v>0</v>
      </c>
      <c r="AG81" s="1" t="s">
        <v>1190</v>
      </c>
    </row>
    <row r="82" spans="1:33" s="1" customFormat="1" ht="12.75">
      <c r="A82" s="128">
        <v>2008610</v>
      </c>
      <c r="B82" s="128" t="s">
        <v>547</v>
      </c>
      <c r="C82" s="112" t="s">
        <v>548</v>
      </c>
      <c r="D82" s="106" t="s">
        <v>549</v>
      </c>
      <c r="E82" s="106" t="s">
        <v>548</v>
      </c>
      <c r="F82" s="106">
        <v>67861</v>
      </c>
      <c r="G82" s="106">
        <v>967</v>
      </c>
      <c r="H82" s="107">
        <v>6203754677</v>
      </c>
      <c r="I82" s="108">
        <v>7</v>
      </c>
      <c r="J82" s="109" t="s">
        <v>1042</v>
      </c>
      <c r="K82" s="71" t="s">
        <v>1041</v>
      </c>
      <c r="L82" s="61">
        <v>459.6</v>
      </c>
      <c r="M82" s="66" t="s">
        <v>1041</v>
      </c>
      <c r="N82" s="110">
        <v>12.7744511</v>
      </c>
      <c r="O82" s="109" t="s">
        <v>1043</v>
      </c>
      <c r="P82" s="38"/>
      <c r="Q82" s="71" t="str">
        <f t="shared" si="11"/>
        <v>NO</v>
      </c>
      <c r="R82" s="111" t="s">
        <v>1042</v>
      </c>
      <c r="S82" s="36">
        <v>28982</v>
      </c>
      <c r="T82" s="40">
        <v>2572</v>
      </c>
      <c r="U82" s="40">
        <v>3053</v>
      </c>
      <c r="V82" s="35">
        <v>2567</v>
      </c>
      <c r="W82" s="112">
        <f t="shared" si="12"/>
        <v>1</v>
      </c>
      <c r="X82" s="106">
        <f t="shared" si="13"/>
        <v>1</v>
      </c>
      <c r="Y82" s="106">
        <f t="shared" si="14"/>
        <v>0</v>
      </c>
      <c r="Z82" s="107">
        <f t="shared" si="15"/>
        <v>0</v>
      </c>
      <c r="AA82" s="113" t="str">
        <f t="shared" si="16"/>
        <v>SRSA</v>
      </c>
      <c r="AB82" s="112">
        <f t="shared" si="17"/>
        <v>1</v>
      </c>
      <c r="AC82" s="106">
        <f t="shared" si="18"/>
        <v>0</v>
      </c>
      <c r="AD82" s="107">
        <f t="shared" si="19"/>
        <v>0</v>
      </c>
      <c r="AE82" s="113" t="str">
        <f t="shared" si="20"/>
        <v>-</v>
      </c>
      <c r="AF82" s="112">
        <f t="shared" si="21"/>
        <v>0</v>
      </c>
      <c r="AG82" s="1" t="s">
        <v>1189</v>
      </c>
    </row>
    <row r="83" spans="1:33" s="1" customFormat="1" ht="12.75">
      <c r="A83" s="128">
        <v>2008670</v>
      </c>
      <c r="B83" s="128" t="s">
        <v>550</v>
      </c>
      <c r="C83" s="112" t="s">
        <v>551</v>
      </c>
      <c r="D83" s="106" t="s">
        <v>391</v>
      </c>
      <c r="E83" s="106" t="s">
        <v>552</v>
      </c>
      <c r="F83" s="106">
        <v>66857</v>
      </c>
      <c r="G83" s="106" t="s">
        <v>1033</v>
      </c>
      <c r="H83" s="107">
        <v>6209642212</v>
      </c>
      <c r="I83" s="108" t="s">
        <v>1050</v>
      </c>
      <c r="J83" s="109" t="s">
        <v>1042</v>
      </c>
      <c r="K83" s="71" t="s">
        <v>1041</v>
      </c>
      <c r="L83" s="61">
        <v>249.13</v>
      </c>
      <c r="M83" s="66" t="s">
        <v>1041</v>
      </c>
      <c r="N83" s="110">
        <v>10.15873016</v>
      </c>
      <c r="O83" s="109" t="s">
        <v>1043</v>
      </c>
      <c r="P83" s="38"/>
      <c r="Q83" s="71" t="str">
        <f t="shared" si="11"/>
        <v>NO</v>
      </c>
      <c r="R83" s="111" t="s">
        <v>1042</v>
      </c>
      <c r="S83" s="36">
        <v>13417</v>
      </c>
      <c r="T83" s="40">
        <v>989</v>
      </c>
      <c r="U83" s="40">
        <v>1457</v>
      </c>
      <c r="V83" s="35">
        <v>1571</v>
      </c>
      <c r="W83" s="112">
        <f t="shared" si="12"/>
        <v>1</v>
      </c>
      <c r="X83" s="106">
        <f t="shared" si="13"/>
        <v>1</v>
      </c>
      <c r="Y83" s="106">
        <f t="shared" si="14"/>
        <v>0</v>
      </c>
      <c r="Z83" s="107">
        <f t="shared" si="15"/>
        <v>0</v>
      </c>
      <c r="AA83" s="113" t="str">
        <f t="shared" si="16"/>
        <v>SRSA</v>
      </c>
      <c r="AB83" s="112">
        <f t="shared" si="17"/>
        <v>1</v>
      </c>
      <c r="AC83" s="106">
        <f t="shared" si="18"/>
        <v>0</v>
      </c>
      <c r="AD83" s="107">
        <f t="shared" si="19"/>
        <v>0</v>
      </c>
      <c r="AE83" s="113" t="str">
        <f t="shared" si="20"/>
        <v>-</v>
      </c>
      <c r="AF83" s="112">
        <f t="shared" si="21"/>
        <v>0</v>
      </c>
      <c r="AG83" s="1" t="s">
        <v>1105</v>
      </c>
    </row>
    <row r="84" spans="1:33" s="1" customFormat="1" ht="12.75">
      <c r="A84" s="128">
        <v>2008700</v>
      </c>
      <c r="B84" s="128" t="s">
        <v>553</v>
      </c>
      <c r="C84" s="112" t="s">
        <v>554</v>
      </c>
      <c r="D84" s="106" t="s">
        <v>937</v>
      </c>
      <c r="E84" s="106" t="s">
        <v>554</v>
      </c>
      <c r="F84" s="106">
        <v>67552</v>
      </c>
      <c r="G84" s="106">
        <v>97</v>
      </c>
      <c r="H84" s="107">
        <v>6203245547</v>
      </c>
      <c r="I84" s="108">
        <v>7</v>
      </c>
      <c r="J84" s="109" t="s">
        <v>1042</v>
      </c>
      <c r="K84" s="71" t="s">
        <v>1041</v>
      </c>
      <c r="L84" s="61">
        <v>120</v>
      </c>
      <c r="M84" s="66" t="s">
        <v>1041</v>
      </c>
      <c r="N84" s="110">
        <v>21.01910828</v>
      </c>
      <c r="O84" s="109" t="s">
        <v>1042</v>
      </c>
      <c r="P84" s="38"/>
      <c r="Q84" s="71" t="str">
        <f t="shared" si="11"/>
        <v>NO</v>
      </c>
      <c r="R84" s="111" t="s">
        <v>1042</v>
      </c>
      <c r="S84" s="36">
        <v>9955</v>
      </c>
      <c r="T84" s="40">
        <v>1187</v>
      </c>
      <c r="U84" s="40">
        <v>1166</v>
      </c>
      <c r="V84" s="35">
        <v>1008</v>
      </c>
      <c r="W84" s="112">
        <f t="shared" si="12"/>
        <v>1</v>
      </c>
      <c r="X84" s="106">
        <f t="shared" si="13"/>
        <v>1</v>
      </c>
      <c r="Y84" s="106">
        <f t="shared" si="14"/>
        <v>0</v>
      </c>
      <c r="Z84" s="107">
        <f t="shared" si="15"/>
        <v>0</v>
      </c>
      <c r="AA84" s="113" t="str">
        <f t="shared" si="16"/>
        <v>SRSA</v>
      </c>
      <c r="AB84" s="112">
        <f t="shared" si="17"/>
        <v>1</v>
      </c>
      <c r="AC84" s="106">
        <f t="shared" si="18"/>
        <v>1</v>
      </c>
      <c r="AD84" s="107" t="str">
        <f t="shared" si="19"/>
        <v>Initial</v>
      </c>
      <c r="AE84" s="113" t="str">
        <f t="shared" si="20"/>
        <v>-</v>
      </c>
      <c r="AF84" s="112" t="str">
        <f t="shared" si="21"/>
        <v>SRSA</v>
      </c>
      <c r="AG84" s="1" t="s">
        <v>1188</v>
      </c>
    </row>
    <row r="85" spans="1:33" s="1" customFormat="1" ht="12.75">
      <c r="A85" s="128">
        <v>2008790</v>
      </c>
      <c r="B85" s="128" t="s">
        <v>558</v>
      </c>
      <c r="C85" s="112" t="s">
        <v>973</v>
      </c>
      <c r="D85" s="106" t="s">
        <v>923</v>
      </c>
      <c r="E85" s="106" t="s">
        <v>973</v>
      </c>
      <c r="F85" s="106">
        <v>67455</v>
      </c>
      <c r="G85" s="106" t="s">
        <v>1033</v>
      </c>
      <c r="H85" s="107">
        <v>7855244436</v>
      </c>
      <c r="I85" s="108">
        <v>7</v>
      </c>
      <c r="J85" s="109" t="s">
        <v>1042</v>
      </c>
      <c r="K85" s="71" t="s">
        <v>1041</v>
      </c>
      <c r="L85" s="61">
        <v>378</v>
      </c>
      <c r="M85" s="66" t="s">
        <v>1041</v>
      </c>
      <c r="N85" s="110">
        <v>12.29314421</v>
      </c>
      <c r="O85" s="109" t="s">
        <v>1043</v>
      </c>
      <c r="P85" s="38"/>
      <c r="Q85" s="71" t="str">
        <f t="shared" si="11"/>
        <v>NO</v>
      </c>
      <c r="R85" s="111" t="s">
        <v>1042</v>
      </c>
      <c r="S85" s="36">
        <v>17782</v>
      </c>
      <c r="T85" s="40">
        <v>1781</v>
      </c>
      <c r="U85" s="40">
        <v>2169</v>
      </c>
      <c r="V85" s="35">
        <v>2896</v>
      </c>
      <c r="W85" s="112">
        <f t="shared" si="12"/>
        <v>1</v>
      </c>
      <c r="X85" s="106">
        <f t="shared" si="13"/>
        <v>1</v>
      </c>
      <c r="Y85" s="106">
        <f t="shared" si="14"/>
        <v>0</v>
      </c>
      <c r="Z85" s="107">
        <f t="shared" si="15"/>
        <v>0</v>
      </c>
      <c r="AA85" s="113" t="str">
        <f t="shared" si="16"/>
        <v>SRSA</v>
      </c>
      <c r="AB85" s="112">
        <f t="shared" si="17"/>
        <v>1</v>
      </c>
      <c r="AC85" s="106">
        <f t="shared" si="18"/>
        <v>0</v>
      </c>
      <c r="AD85" s="107">
        <f t="shared" si="19"/>
        <v>0</v>
      </c>
      <c r="AE85" s="113" t="str">
        <f t="shared" si="20"/>
        <v>-</v>
      </c>
      <c r="AF85" s="112">
        <f t="shared" si="21"/>
        <v>0</v>
      </c>
      <c r="AG85" s="1" t="s">
        <v>1101</v>
      </c>
    </row>
    <row r="86" spans="1:33" s="1" customFormat="1" ht="12.75">
      <c r="A86" s="128">
        <v>2008880</v>
      </c>
      <c r="B86" s="128" t="s">
        <v>559</v>
      </c>
      <c r="C86" s="112" t="s">
        <v>560</v>
      </c>
      <c r="D86" s="106" t="s">
        <v>117</v>
      </c>
      <c r="E86" s="106" t="s">
        <v>560</v>
      </c>
      <c r="F86" s="106">
        <v>67457</v>
      </c>
      <c r="G86" s="106">
        <v>218</v>
      </c>
      <c r="H86" s="107">
        <v>6208976325</v>
      </c>
      <c r="I86" s="108">
        <v>7</v>
      </c>
      <c r="J86" s="109" t="s">
        <v>1042</v>
      </c>
      <c r="K86" s="71" t="s">
        <v>1041</v>
      </c>
      <c r="L86" s="61">
        <v>278.91</v>
      </c>
      <c r="M86" s="66" t="s">
        <v>1041</v>
      </c>
      <c r="N86" s="110">
        <v>12.75964392</v>
      </c>
      <c r="O86" s="109" t="s">
        <v>1043</v>
      </c>
      <c r="P86" s="38"/>
      <c r="Q86" s="71" t="str">
        <f t="shared" si="11"/>
        <v>NO</v>
      </c>
      <c r="R86" s="111" t="s">
        <v>1042</v>
      </c>
      <c r="S86" s="36">
        <v>15130</v>
      </c>
      <c r="T86" s="40">
        <v>989</v>
      </c>
      <c r="U86" s="40">
        <v>1435</v>
      </c>
      <c r="V86" s="35">
        <v>1463</v>
      </c>
      <c r="W86" s="112">
        <f t="shared" si="12"/>
        <v>1</v>
      </c>
      <c r="X86" s="106">
        <f t="shared" si="13"/>
        <v>1</v>
      </c>
      <c r="Y86" s="106">
        <f t="shared" si="14"/>
        <v>0</v>
      </c>
      <c r="Z86" s="107">
        <f t="shared" si="15"/>
        <v>0</v>
      </c>
      <c r="AA86" s="113" t="str">
        <f t="shared" si="16"/>
        <v>SRSA</v>
      </c>
      <c r="AB86" s="112">
        <f t="shared" si="17"/>
        <v>1</v>
      </c>
      <c r="AC86" s="106">
        <f t="shared" si="18"/>
        <v>0</v>
      </c>
      <c r="AD86" s="107">
        <f t="shared" si="19"/>
        <v>0</v>
      </c>
      <c r="AE86" s="113" t="str">
        <f t="shared" si="20"/>
        <v>-</v>
      </c>
      <c r="AF86" s="112">
        <f t="shared" si="21"/>
        <v>0</v>
      </c>
      <c r="AG86" s="1" t="s">
        <v>1089</v>
      </c>
    </row>
    <row r="87" spans="1:33" s="1" customFormat="1" ht="12.75">
      <c r="A87" s="128">
        <v>2008910</v>
      </c>
      <c r="B87" s="128" t="s">
        <v>561</v>
      </c>
      <c r="C87" s="112" t="s">
        <v>958</v>
      </c>
      <c r="D87" s="106" t="s">
        <v>910</v>
      </c>
      <c r="E87" s="106" t="s">
        <v>958</v>
      </c>
      <c r="F87" s="106">
        <v>67646</v>
      </c>
      <c r="G87" s="106">
        <v>98</v>
      </c>
      <c r="H87" s="107">
        <v>7856897595</v>
      </c>
      <c r="I87" s="108">
        <v>7</v>
      </c>
      <c r="J87" s="109" t="s">
        <v>1042</v>
      </c>
      <c r="K87" s="71" t="s">
        <v>1041</v>
      </c>
      <c r="L87" s="61">
        <v>180.09</v>
      </c>
      <c r="M87" s="66" t="s">
        <v>1041</v>
      </c>
      <c r="N87" s="110">
        <v>15.50802139</v>
      </c>
      <c r="O87" s="109" t="s">
        <v>1043</v>
      </c>
      <c r="P87" s="38"/>
      <c r="Q87" s="71" t="str">
        <f t="shared" si="11"/>
        <v>NO</v>
      </c>
      <c r="R87" s="111" t="s">
        <v>1042</v>
      </c>
      <c r="S87" s="36">
        <v>12923</v>
      </c>
      <c r="T87" s="40">
        <v>1187</v>
      </c>
      <c r="U87" s="40">
        <v>1317</v>
      </c>
      <c r="V87" s="35">
        <v>1544</v>
      </c>
      <c r="W87" s="112">
        <f t="shared" si="12"/>
        <v>1</v>
      </c>
      <c r="X87" s="106">
        <f t="shared" si="13"/>
        <v>1</v>
      </c>
      <c r="Y87" s="106">
        <f t="shared" si="14"/>
        <v>0</v>
      </c>
      <c r="Z87" s="107">
        <f t="shared" si="15"/>
        <v>0</v>
      </c>
      <c r="AA87" s="113" t="str">
        <f t="shared" si="16"/>
        <v>SRSA</v>
      </c>
      <c r="AB87" s="112">
        <f t="shared" si="17"/>
        <v>1</v>
      </c>
      <c r="AC87" s="106">
        <f t="shared" si="18"/>
        <v>0</v>
      </c>
      <c r="AD87" s="107">
        <f t="shared" si="19"/>
        <v>0</v>
      </c>
      <c r="AE87" s="113" t="str">
        <f t="shared" si="20"/>
        <v>-</v>
      </c>
      <c r="AF87" s="112">
        <f t="shared" si="21"/>
        <v>0</v>
      </c>
      <c r="AG87" s="1" t="s">
        <v>1187</v>
      </c>
    </row>
    <row r="88" spans="1:33" s="1" customFormat="1" ht="12.75">
      <c r="A88" s="128">
        <v>2007410</v>
      </c>
      <c r="B88" s="128" t="s">
        <v>428</v>
      </c>
      <c r="C88" s="112" t="s">
        <v>429</v>
      </c>
      <c r="D88" s="106" t="s">
        <v>2</v>
      </c>
      <c r="E88" s="106" t="s">
        <v>429</v>
      </c>
      <c r="F88" s="106">
        <v>67459</v>
      </c>
      <c r="G88" s="106">
        <v>109</v>
      </c>
      <c r="H88" s="107">
        <v>7854725241</v>
      </c>
      <c r="I88" s="108">
        <v>7</v>
      </c>
      <c r="J88" s="109" t="s">
        <v>1042</v>
      </c>
      <c r="K88" s="71" t="s">
        <v>1041</v>
      </c>
      <c r="L88" s="61">
        <v>458</v>
      </c>
      <c r="M88" s="66" t="s">
        <v>1041</v>
      </c>
      <c r="N88" s="110">
        <v>8.8794926</v>
      </c>
      <c r="O88" s="109" t="s">
        <v>1043</v>
      </c>
      <c r="P88" s="38"/>
      <c r="Q88" s="71" t="str">
        <f t="shared" si="11"/>
        <v>NO</v>
      </c>
      <c r="R88" s="111" t="s">
        <v>1042</v>
      </c>
      <c r="S88" s="36">
        <v>23447</v>
      </c>
      <c r="T88" s="40">
        <v>1979</v>
      </c>
      <c r="U88" s="40">
        <v>2602</v>
      </c>
      <c r="V88" s="35">
        <v>3820</v>
      </c>
      <c r="W88" s="112">
        <f t="shared" si="12"/>
        <v>1</v>
      </c>
      <c r="X88" s="106">
        <f t="shared" si="13"/>
        <v>1</v>
      </c>
      <c r="Y88" s="106">
        <f t="shared" si="14"/>
        <v>0</v>
      </c>
      <c r="Z88" s="107">
        <f t="shared" si="15"/>
        <v>0</v>
      </c>
      <c r="AA88" s="113" t="str">
        <f t="shared" si="16"/>
        <v>SRSA</v>
      </c>
      <c r="AB88" s="112">
        <f t="shared" si="17"/>
        <v>1</v>
      </c>
      <c r="AC88" s="106">
        <f t="shared" si="18"/>
        <v>0</v>
      </c>
      <c r="AD88" s="107">
        <f t="shared" si="19"/>
        <v>0</v>
      </c>
      <c r="AE88" s="113" t="str">
        <f t="shared" si="20"/>
        <v>-</v>
      </c>
      <c r="AF88" s="112">
        <f t="shared" si="21"/>
        <v>0</v>
      </c>
      <c r="AG88" s="1" t="s">
        <v>1100</v>
      </c>
    </row>
    <row r="89" spans="1:33" s="1" customFormat="1" ht="12.75">
      <c r="A89" s="128">
        <v>2009000</v>
      </c>
      <c r="B89" s="128" t="s">
        <v>569</v>
      </c>
      <c r="C89" s="112" t="s">
        <v>570</v>
      </c>
      <c r="D89" s="106" t="s">
        <v>971</v>
      </c>
      <c r="E89" s="106" t="s">
        <v>570</v>
      </c>
      <c r="F89" s="106">
        <v>66451</v>
      </c>
      <c r="G89" s="106">
        <v>488</v>
      </c>
      <c r="H89" s="107">
        <v>7858284413</v>
      </c>
      <c r="I89" s="108">
        <v>8</v>
      </c>
      <c r="J89" s="109" t="s">
        <v>1042</v>
      </c>
      <c r="K89" s="71" t="s">
        <v>1041</v>
      </c>
      <c r="L89" s="61">
        <v>434.1</v>
      </c>
      <c r="M89" s="66" t="s">
        <v>1041</v>
      </c>
      <c r="N89" s="110">
        <v>5.701754386</v>
      </c>
      <c r="O89" s="109" t="s">
        <v>1043</v>
      </c>
      <c r="P89" s="38"/>
      <c r="Q89" s="71" t="str">
        <f t="shared" si="11"/>
        <v>NO</v>
      </c>
      <c r="R89" s="111" t="s">
        <v>1042</v>
      </c>
      <c r="S89" s="36">
        <v>14392</v>
      </c>
      <c r="T89" s="40">
        <v>791</v>
      </c>
      <c r="U89" s="40">
        <v>1684</v>
      </c>
      <c r="V89" s="35">
        <v>1214</v>
      </c>
      <c r="W89" s="112">
        <f t="shared" si="12"/>
        <v>1</v>
      </c>
      <c r="X89" s="106">
        <f t="shared" si="13"/>
        <v>1</v>
      </c>
      <c r="Y89" s="106">
        <f t="shared" si="14"/>
        <v>0</v>
      </c>
      <c r="Z89" s="107">
        <f t="shared" si="15"/>
        <v>0</v>
      </c>
      <c r="AA89" s="113" t="str">
        <f t="shared" si="16"/>
        <v>SRSA</v>
      </c>
      <c r="AB89" s="112">
        <f t="shared" si="17"/>
        <v>1</v>
      </c>
      <c r="AC89" s="106">
        <f t="shared" si="18"/>
        <v>0</v>
      </c>
      <c r="AD89" s="107">
        <f t="shared" si="19"/>
        <v>0</v>
      </c>
      <c r="AE89" s="113" t="str">
        <f t="shared" si="20"/>
        <v>-</v>
      </c>
      <c r="AF89" s="112">
        <f t="shared" si="21"/>
        <v>0</v>
      </c>
      <c r="AG89" s="1" t="s">
        <v>1091</v>
      </c>
    </row>
    <row r="90" spans="1:33" s="1" customFormat="1" ht="12.75">
      <c r="A90" s="128">
        <v>2009060</v>
      </c>
      <c r="B90" s="128" t="s">
        <v>573</v>
      </c>
      <c r="C90" s="112" t="s">
        <v>574</v>
      </c>
      <c r="D90" s="106" t="s">
        <v>0</v>
      </c>
      <c r="E90" s="106" t="s">
        <v>574</v>
      </c>
      <c r="F90" s="106">
        <v>67557</v>
      </c>
      <c r="G90" s="106">
        <v>487</v>
      </c>
      <c r="H90" s="107">
        <v>6203483415</v>
      </c>
      <c r="I90" s="108">
        <v>7</v>
      </c>
      <c r="J90" s="109" t="s">
        <v>1042</v>
      </c>
      <c r="K90" s="71" t="s">
        <v>1041</v>
      </c>
      <c r="L90" s="61">
        <v>263.36</v>
      </c>
      <c r="M90" s="66" t="s">
        <v>1041</v>
      </c>
      <c r="N90" s="110">
        <v>15.49815498</v>
      </c>
      <c r="O90" s="109" t="s">
        <v>1043</v>
      </c>
      <c r="P90" s="38"/>
      <c r="Q90" s="71" t="str">
        <f t="shared" si="11"/>
        <v>NO</v>
      </c>
      <c r="R90" s="111" t="s">
        <v>1042</v>
      </c>
      <c r="S90" s="36">
        <v>16875</v>
      </c>
      <c r="T90" s="40">
        <v>1583</v>
      </c>
      <c r="U90" s="40">
        <v>1948</v>
      </c>
      <c r="V90" s="35">
        <v>2589</v>
      </c>
      <c r="W90" s="112">
        <f t="shared" si="12"/>
        <v>1</v>
      </c>
      <c r="X90" s="106">
        <f t="shared" si="13"/>
        <v>1</v>
      </c>
      <c r="Y90" s="106">
        <f t="shared" si="14"/>
        <v>0</v>
      </c>
      <c r="Z90" s="107">
        <f t="shared" si="15"/>
        <v>0</v>
      </c>
      <c r="AA90" s="113" t="str">
        <f t="shared" si="16"/>
        <v>SRSA</v>
      </c>
      <c r="AB90" s="112">
        <f t="shared" si="17"/>
        <v>1</v>
      </c>
      <c r="AC90" s="106">
        <f t="shared" si="18"/>
        <v>0</v>
      </c>
      <c r="AD90" s="107">
        <f t="shared" si="19"/>
        <v>0</v>
      </c>
      <c r="AE90" s="113" t="str">
        <f t="shared" si="20"/>
        <v>-</v>
      </c>
      <c r="AF90" s="112">
        <f t="shared" si="21"/>
        <v>0</v>
      </c>
      <c r="AG90" s="1" t="s">
        <v>1082</v>
      </c>
    </row>
    <row r="91" spans="1:33" s="1" customFormat="1" ht="12.75">
      <c r="A91" s="128">
        <v>2009090</v>
      </c>
      <c r="B91" s="128" t="s">
        <v>575</v>
      </c>
      <c r="C91" s="112" t="s">
        <v>576</v>
      </c>
      <c r="D91" s="106" t="s">
        <v>577</v>
      </c>
      <c r="E91" s="106" t="s">
        <v>996</v>
      </c>
      <c r="F91" s="106">
        <v>66860</v>
      </c>
      <c r="G91" s="106">
        <v>398</v>
      </c>
      <c r="H91" s="107">
        <v>6204372910</v>
      </c>
      <c r="I91" s="108">
        <v>7</v>
      </c>
      <c r="J91" s="109" t="s">
        <v>1042</v>
      </c>
      <c r="K91" s="71" t="s">
        <v>1041</v>
      </c>
      <c r="L91" s="61">
        <v>231.1</v>
      </c>
      <c r="M91" s="66" t="s">
        <v>1041</v>
      </c>
      <c r="N91" s="110">
        <v>14.7260274</v>
      </c>
      <c r="O91" s="109" t="s">
        <v>1043</v>
      </c>
      <c r="P91" s="38"/>
      <c r="Q91" s="71" t="str">
        <f t="shared" si="11"/>
        <v>NO</v>
      </c>
      <c r="R91" s="111" t="s">
        <v>1042</v>
      </c>
      <c r="S91" s="36">
        <v>21614</v>
      </c>
      <c r="T91" s="40">
        <v>1781</v>
      </c>
      <c r="U91" s="40">
        <v>1978</v>
      </c>
      <c r="V91" s="35">
        <v>2125</v>
      </c>
      <c r="W91" s="112">
        <f t="shared" si="12"/>
        <v>1</v>
      </c>
      <c r="X91" s="106">
        <f t="shared" si="13"/>
        <v>1</v>
      </c>
      <c r="Y91" s="106">
        <f t="shared" si="14"/>
        <v>0</v>
      </c>
      <c r="Z91" s="107">
        <f t="shared" si="15"/>
        <v>0</v>
      </c>
      <c r="AA91" s="113" t="str">
        <f t="shared" si="16"/>
        <v>SRSA</v>
      </c>
      <c r="AB91" s="112">
        <f t="shared" si="17"/>
        <v>1</v>
      </c>
      <c r="AC91" s="106">
        <f t="shared" si="18"/>
        <v>0</v>
      </c>
      <c r="AD91" s="107">
        <f t="shared" si="19"/>
        <v>0</v>
      </c>
      <c r="AE91" s="113" t="str">
        <f t="shared" si="20"/>
        <v>-</v>
      </c>
      <c r="AF91" s="112">
        <f t="shared" si="21"/>
        <v>0</v>
      </c>
      <c r="AG91" s="1" t="s">
        <v>1186</v>
      </c>
    </row>
    <row r="92" spans="1:33" s="1" customFormat="1" ht="12.75">
      <c r="A92" s="128">
        <v>2009210</v>
      </c>
      <c r="B92" s="128" t="s">
        <v>587</v>
      </c>
      <c r="C92" s="112" t="s">
        <v>588</v>
      </c>
      <c r="D92" s="106" t="s">
        <v>589</v>
      </c>
      <c r="E92" s="106" t="s">
        <v>588</v>
      </c>
      <c r="F92" s="106">
        <v>66956</v>
      </c>
      <c r="G92" s="106">
        <v>1999</v>
      </c>
      <c r="H92" s="107">
        <v>7853783102</v>
      </c>
      <c r="I92" s="108" t="s">
        <v>1050</v>
      </c>
      <c r="J92" s="109" t="s">
        <v>1042</v>
      </c>
      <c r="K92" s="71" t="s">
        <v>1041</v>
      </c>
      <c r="L92" s="61">
        <v>205.97</v>
      </c>
      <c r="M92" s="66" t="s">
        <v>1041</v>
      </c>
      <c r="N92" s="110">
        <v>14.49275362</v>
      </c>
      <c r="O92" s="109" t="s">
        <v>1043</v>
      </c>
      <c r="P92" s="38"/>
      <c r="Q92" s="71" t="str">
        <f t="shared" si="11"/>
        <v>NO</v>
      </c>
      <c r="R92" s="111" t="s">
        <v>1042</v>
      </c>
      <c r="S92" s="36">
        <v>14435</v>
      </c>
      <c r="T92" s="40">
        <v>1187</v>
      </c>
      <c r="U92" s="40">
        <v>1442</v>
      </c>
      <c r="V92" s="35">
        <v>1722</v>
      </c>
      <c r="W92" s="112">
        <f t="shared" si="12"/>
        <v>1</v>
      </c>
      <c r="X92" s="106">
        <f t="shared" si="13"/>
        <v>1</v>
      </c>
      <c r="Y92" s="106">
        <f t="shared" si="14"/>
        <v>0</v>
      </c>
      <c r="Z92" s="107">
        <f t="shared" si="15"/>
        <v>0</v>
      </c>
      <c r="AA92" s="113" t="str">
        <f t="shared" si="16"/>
        <v>SRSA</v>
      </c>
      <c r="AB92" s="112">
        <f t="shared" si="17"/>
        <v>1</v>
      </c>
      <c r="AC92" s="106">
        <f t="shared" si="18"/>
        <v>0</v>
      </c>
      <c r="AD92" s="107">
        <f t="shared" si="19"/>
        <v>0</v>
      </c>
      <c r="AE92" s="113" t="str">
        <f t="shared" si="20"/>
        <v>-</v>
      </c>
      <c r="AF92" s="112">
        <f t="shared" si="21"/>
        <v>0</v>
      </c>
      <c r="AG92" s="1" t="s">
        <v>1185</v>
      </c>
    </row>
    <row r="93" spans="1:33" s="1" customFormat="1" ht="12.75">
      <c r="A93" s="128">
        <v>2009480</v>
      </c>
      <c r="B93" s="128" t="s">
        <v>609</v>
      </c>
      <c r="C93" s="112" t="s">
        <v>610</v>
      </c>
      <c r="D93" s="106" t="s">
        <v>911</v>
      </c>
      <c r="E93" s="106" t="s">
        <v>611</v>
      </c>
      <c r="F93" s="106">
        <v>66510</v>
      </c>
      <c r="G93" s="106" t="s">
        <v>1033</v>
      </c>
      <c r="H93" s="107">
        <v>7855493521</v>
      </c>
      <c r="I93" s="108">
        <v>8</v>
      </c>
      <c r="J93" s="109" t="s">
        <v>1042</v>
      </c>
      <c r="K93" s="71" t="s">
        <v>1041</v>
      </c>
      <c r="L93" s="61">
        <v>242.6429</v>
      </c>
      <c r="M93" s="66" t="s">
        <v>1041</v>
      </c>
      <c r="N93" s="110">
        <v>16.09195402</v>
      </c>
      <c r="O93" s="109" t="s">
        <v>1043</v>
      </c>
      <c r="P93" s="38"/>
      <c r="Q93" s="71" t="str">
        <f t="shared" si="11"/>
        <v>NO</v>
      </c>
      <c r="R93" s="111" t="s">
        <v>1042</v>
      </c>
      <c r="S93" s="36">
        <v>15666</v>
      </c>
      <c r="T93" s="40">
        <v>1979</v>
      </c>
      <c r="U93" s="40">
        <v>2148</v>
      </c>
      <c r="V93" s="35">
        <v>1538</v>
      </c>
      <c r="W93" s="112">
        <f t="shared" si="12"/>
        <v>1</v>
      </c>
      <c r="X93" s="106">
        <f t="shared" si="13"/>
        <v>1</v>
      </c>
      <c r="Y93" s="106">
        <f t="shared" si="14"/>
        <v>0</v>
      </c>
      <c r="Z93" s="107">
        <f t="shared" si="15"/>
        <v>0</v>
      </c>
      <c r="AA93" s="113" t="str">
        <f t="shared" si="16"/>
        <v>SRSA</v>
      </c>
      <c r="AB93" s="112">
        <f t="shared" si="17"/>
        <v>1</v>
      </c>
      <c r="AC93" s="106">
        <f t="shared" si="18"/>
        <v>0</v>
      </c>
      <c r="AD93" s="107">
        <f t="shared" si="19"/>
        <v>0</v>
      </c>
      <c r="AE93" s="113" t="str">
        <f t="shared" si="20"/>
        <v>-</v>
      </c>
      <c r="AF93" s="112">
        <f t="shared" si="21"/>
        <v>0</v>
      </c>
      <c r="AG93" s="1" t="s">
        <v>1088</v>
      </c>
    </row>
    <row r="94" spans="1:33" s="1" customFormat="1" ht="12.75">
      <c r="A94" s="128">
        <v>2009660</v>
      </c>
      <c r="B94" s="128" t="s">
        <v>622</v>
      </c>
      <c r="C94" s="112" t="s">
        <v>623</v>
      </c>
      <c r="D94" s="106" t="s">
        <v>624</v>
      </c>
      <c r="E94" s="106" t="s">
        <v>625</v>
      </c>
      <c r="F94" s="106">
        <v>66755</v>
      </c>
      <c r="G94" s="106" t="s">
        <v>1033</v>
      </c>
      <c r="H94" s="107">
        <v>6202374250</v>
      </c>
      <c r="I94" s="108">
        <v>7</v>
      </c>
      <c r="J94" s="109" t="s">
        <v>1042</v>
      </c>
      <c r="K94" s="71" t="s">
        <v>1041</v>
      </c>
      <c r="L94" s="61">
        <v>346.61</v>
      </c>
      <c r="M94" s="66" t="s">
        <v>1041</v>
      </c>
      <c r="N94" s="110">
        <v>13.16526611</v>
      </c>
      <c r="O94" s="109" t="s">
        <v>1043</v>
      </c>
      <c r="P94" s="38"/>
      <c r="Q94" s="71" t="str">
        <f t="shared" si="11"/>
        <v>NO</v>
      </c>
      <c r="R94" s="111" t="s">
        <v>1042</v>
      </c>
      <c r="S94" s="36">
        <v>23961</v>
      </c>
      <c r="T94" s="40">
        <v>1979</v>
      </c>
      <c r="U94" s="40">
        <v>2451</v>
      </c>
      <c r="V94" s="35">
        <v>2923</v>
      </c>
      <c r="W94" s="112">
        <f t="shared" si="12"/>
        <v>1</v>
      </c>
      <c r="X94" s="106">
        <f t="shared" si="13"/>
        <v>1</v>
      </c>
      <c r="Y94" s="106">
        <f t="shared" si="14"/>
        <v>0</v>
      </c>
      <c r="Z94" s="107">
        <f t="shared" si="15"/>
        <v>0</v>
      </c>
      <c r="AA94" s="113" t="str">
        <f t="shared" si="16"/>
        <v>SRSA</v>
      </c>
      <c r="AB94" s="112">
        <f t="shared" si="17"/>
        <v>1</v>
      </c>
      <c r="AC94" s="106">
        <f t="shared" si="18"/>
        <v>0</v>
      </c>
      <c r="AD94" s="107">
        <f t="shared" si="19"/>
        <v>0</v>
      </c>
      <c r="AE94" s="113" t="str">
        <f t="shared" si="20"/>
        <v>-</v>
      </c>
      <c r="AF94" s="112">
        <f t="shared" si="21"/>
        <v>0</v>
      </c>
      <c r="AG94" s="1" t="s">
        <v>1184</v>
      </c>
    </row>
    <row r="95" spans="1:33" s="1" customFormat="1" ht="12.75">
      <c r="A95" s="128">
        <v>2009360</v>
      </c>
      <c r="B95" s="128" t="s">
        <v>597</v>
      </c>
      <c r="C95" s="112" t="s">
        <v>598</v>
      </c>
      <c r="D95" s="106" t="s">
        <v>599</v>
      </c>
      <c r="E95" s="106" t="s">
        <v>598</v>
      </c>
      <c r="F95" s="106">
        <v>66054</v>
      </c>
      <c r="G95" s="106" t="s">
        <v>1033</v>
      </c>
      <c r="H95" s="107">
        <v>9137962201</v>
      </c>
      <c r="I95" s="108">
        <v>8</v>
      </c>
      <c r="J95" s="109" t="s">
        <v>1042</v>
      </c>
      <c r="K95" s="71" t="s">
        <v>1041</v>
      </c>
      <c r="L95" s="61">
        <v>538.5</v>
      </c>
      <c r="M95" s="66" t="s">
        <v>1041</v>
      </c>
      <c r="N95" s="110">
        <v>10.42345277</v>
      </c>
      <c r="O95" s="109" t="s">
        <v>1043</v>
      </c>
      <c r="P95" s="38"/>
      <c r="Q95" s="71" t="str">
        <f t="shared" si="11"/>
        <v>NO</v>
      </c>
      <c r="R95" s="111" t="s">
        <v>1042</v>
      </c>
      <c r="S95" s="36">
        <v>22549</v>
      </c>
      <c r="T95" s="40">
        <v>1583</v>
      </c>
      <c r="U95" s="40">
        <v>2399</v>
      </c>
      <c r="V95" s="35">
        <v>1476</v>
      </c>
      <c r="W95" s="112">
        <f t="shared" si="12"/>
        <v>1</v>
      </c>
      <c r="X95" s="106">
        <f t="shared" si="13"/>
        <v>1</v>
      </c>
      <c r="Y95" s="106">
        <f t="shared" si="14"/>
        <v>0</v>
      </c>
      <c r="Z95" s="107">
        <f t="shared" si="15"/>
        <v>0</v>
      </c>
      <c r="AA95" s="113" t="str">
        <f t="shared" si="16"/>
        <v>SRSA</v>
      </c>
      <c r="AB95" s="112">
        <f t="shared" si="17"/>
        <v>1</v>
      </c>
      <c r="AC95" s="106">
        <f t="shared" si="18"/>
        <v>0</v>
      </c>
      <c r="AD95" s="107">
        <f t="shared" si="19"/>
        <v>0</v>
      </c>
      <c r="AE95" s="113" t="str">
        <f t="shared" si="20"/>
        <v>-</v>
      </c>
      <c r="AF95" s="112">
        <f t="shared" si="21"/>
        <v>0</v>
      </c>
      <c r="AG95" s="1" t="s">
        <v>1183</v>
      </c>
    </row>
    <row r="96" spans="1:33" s="1" customFormat="1" ht="12.75">
      <c r="A96" s="128">
        <v>2009420</v>
      </c>
      <c r="B96" s="128" t="s">
        <v>603</v>
      </c>
      <c r="C96" s="112" t="s">
        <v>604</v>
      </c>
      <c r="D96" s="106" t="s">
        <v>605</v>
      </c>
      <c r="E96" s="106" t="s">
        <v>604</v>
      </c>
      <c r="F96" s="106">
        <v>67864</v>
      </c>
      <c r="G96" s="106">
        <v>400</v>
      </c>
      <c r="H96" s="107">
        <v>6208732081</v>
      </c>
      <c r="I96" s="108">
        <v>7</v>
      </c>
      <c r="J96" s="109" t="s">
        <v>1042</v>
      </c>
      <c r="K96" s="71" t="s">
        <v>1041</v>
      </c>
      <c r="L96" s="61">
        <v>436.18</v>
      </c>
      <c r="M96" s="66" t="s">
        <v>1041</v>
      </c>
      <c r="N96" s="110">
        <v>9.438202247</v>
      </c>
      <c r="O96" s="109" t="s">
        <v>1043</v>
      </c>
      <c r="P96" s="38"/>
      <c r="Q96" s="71" t="str">
        <f t="shared" si="11"/>
        <v>NO</v>
      </c>
      <c r="R96" s="111" t="s">
        <v>1042</v>
      </c>
      <c r="S96" s="36">
        <v>16013</v>
      </c>
      <c r="T96" s="40">
        <v>1385</v>
      </c>
      <c r="U96" s="40">
        <v>2302</v>
      </c>
      <c r="V96" s="35">
        <v>2743</v>
      </c>
      <c r="W96" s="112">
        <f t="shared" si="12"/>
        <v>1</v>
      </c>
      <c r="X96" s="106">
        <f t="shared" si="13"/>
        <v>1</v>
      </c>
      <c r="Y96" s="106">
        <f t="shared" si="14"/>
        <v>0</v>
      </c>
      <c r="Z96" s="107">
        <f t="shared" si="15"/>
        <v>0</v>
      </c>
      <c r="AA96" s="113" t="str">
        <f t="shared" si="16"/>
        <v>SRSA</v>
      </c>
      <c r="AB96" s="112">
        <f t="shared" si="17"/>
        <v>1</v>
      </c>
      <c r="AC96" s="106">
        <f t="shared" si="18"/>
        <v>0</v>
      </c>
      <c r="AD96" s="107">
        <f t="shared" si="19"/>
        <v>0</v>
      </c>
      <c r="AE96" s="113" t="str">
        <f t="shared" si="20"/>
        <v>-</v>
      </c>
      <c r="AF96" s="112">
        <f t="shared" si="21"/>
        <v>0</v>
      </c>
      <c r="AG96" s="1" t="s">
        <v>1182</v>
      </c>
    </row>
    <row r="97" spans="1:33" s="1" customFormat="1" ht="12.75">
      <c r="A97" s="128">
        <v>2005430</v>
      </c>
      <c r="B97" s="128" t="s">
        <v>261</v>
      </c>
      <c r="C97" s="112" t="s">
        <v>262</v>
      </c>
      <c r="D97" s="106" t="s">
        <v>263</v>
      </c>
      <c r="E97" s="106" t="s">
        <v>264</v>
      </c>
      <c r="F97" s="106">
        <v>66017</v>
      </c>
      <c r="G97" s="106">
        <v>9715</v>
      </c>
      <c r="H97" s="107">
        <v>7853596526</v>
      </c>
      <c r="I97" s="108">
        <v>8</v>
      </c>
      <c r="J97" s="109" t="s">
        <v>1042</v>
      </c>
      <c r="K97" s="71" t="s">
        <v>1041</v>
      </c>
      <c r="L97" s="61">
        <v>192.15</v>
      </c>
      <c r="M97" s="66" t="s">
        <v>1041</v>
      </c>
      <c r="N97" s="110">
        <v>10.37344398</v>
      </c>
      <c r="O97" s="109" t="s">
        <v>1043</v>
      </c>
      <c r="P97" s="38"/>
      <c r="Q97" s="71" t="str">
        <f t="shared" si="11"/>
        <v>NO</v>
      </c>
      <c r="R97" s="111" t="s">
        <v>1042</v>
      </c>
      <c r="S97" s="36">
        <v>11952</v>
      </c>
      <c r="T97" s="40">
        <v>989</v>
      </c>
      <c r="U97" s="40">
        <v>1311</v>
      </c>
      <c r="V97" s="35">
        <v>1619</v>
      </c>
      <c r="W97" s="112">
        <f t="shared" si="12"/>
        <v>1</v>
      </c>
      <c r="X97" s="106">
        <f t="shared" si="13"/>
        <v>1</v>
      </c>
      <c r="Y97" s="106">
        <f t="shared" si="14"/>
        <v>0</v>
      </c>
      <c r="Z97" s="107">
        <f t="shared" si="15"/>
        <v>0</v>
      </c>
      <c r="AA97" s="113" t="str">
        <f t="shared" si="16"/>
        <v>SRSA</v>
      </c>
      <c r="AB97" s="112">
        <f t="shared" si="17"/>
        <v>1</v>
      </c>
      <c r="AC97" s="106">
        <f t="shared" si="18"/>
        <v>0</v>
      </c>
      <c r="AD97" s="107">
        <f t="shared" si="19"/>
        <v>0</v>
      </c>
      <c r="AE97" s="113" t="str">
        <f t="shared" si="20"/>
        <v>-</v>
      </c>
      <c r="AF97" s="112">
        <f t="shared" si="21"/>
        <v>0</v>
      </c>
      <c r="AG97" s="1" t="s">
        <v>1181</v>
      </c>
    </row>
    <row r="98" spans="1:33" s="1" customFormat="1" ht="12.75">
      <c r="A98" s="128">
        <v>2003240</v>
      </c>
      <c r="B98" s="128" t="s">
        <v>66</v>
      </c>
      <c r="C98" s="112" t="s">
        <v>67</v>
      </c>
      <c r="D98" s="106" t="s">
        <v>68</v>
      </c>
      <c r="E98" s="106" t="s">
        <v>1036</v>
      </c>
      <c r="F98" s="106">
        <v>66401</v>
      </c>
      <c r="G98" s="106">
        <v>157</v>
      </c>
      <c r="H98" s="107">
        <v>7857653394</v>
      </c>
      <c r="I98" s="108">
        <v>8</v>
      </c>
      <c r="J98" s="109" t="s">
        <v>1042</v>
      </c>
      <c r="K98" s="71" t="s">
        <v>1041</v>
      </c>
      <c r="L98" s="61">
        <v>455.82</v>
      </c>
      <c r="M98" s="66" t="s">
        <v>1041</v>
      </c>
      <c r="N98" s="110">
        <v>3.577235772</v>
      </c>
      <c r="O98" s="109" t="s">
        <v>1043</v>
      </c>
      <c r="P98" s="38"/>
      <c r="Q98" s="71" t="str">
        <f t="shared" si="11"/>
        <v>NO</v>
      </c>
      <c r="R98" s="111" t="s">
        <v>1042</v>
      </c>
      <c r="S98" s="36">
        <v>20486</v>
      </c>
      <c r="T98" s="40">
        <v>1385</v>
      </c>
      <c r="U98" s="40">
        <v>2264</v>
      </c>
      <c r="V98" s="35">
        <v>2706</v>
      </c>
      <c r="W98" s="112">
        <f t="shared" si="12"/>
        <v>1</v>
      </c>
      <c r="X98" s="106">
        <f t="shared" si="13"/>
        <v>1</v>
      </c>
      <c r="Y98" s="106">
        <f t="shared" si="14"/>
        <v>0</v>
      </c>
      <c r="Z98" s="107">
        <f t="shared" si="15"/>
        <v>0</v>
      </c>
      <c r="AA98" s="113" t="str">
        <f t="shared" si="16"/>
        <v>SRSA</v>
      </c>
      <c r="AB98" s="112">
        <f t="shared" si="17"/>
        <v>1</v>
      </c>
      <c r="AC98" s="106">
        <f t="shared" si="18"/>
        <v>0</v>
      </c>
      <c r="AD98" s="107">
        <f t="shared" si="19"/>
        <v>0</v>
      </c>
      <c r="AE98" s="113" t="str">
        <f t="shared" si="20"/>
        <v>-</v>
      </c>
      <c r="AF98" s="112">
        <f t="shared" si="21"/>
        <v>0</v>
      </c>
      <c r="AG98" s="1" t="s">
        <v>1180</v>
      </c>
    </row>
    <row r="99" spans="1:33" s="1" customFormat="1" ht="12.75">
      <c r="A99" s="128">
        <v>2009600</v>
      </c>
      <c r="B99" s="128" t="s">
        <v>618</v>
      </c>
      <c r="C99" s="112" t="s">
        <v>619</v>
      </c>
      <c r="D99" s="106" t="s">
        <v>933</v>
      </c>
      <c r="E99" s="106" t="s">
        <v>619</v>
      </c>
      <c r="F99" s="106">
        <v>67865</v>
      </c>
      <c r="G99" s="106">
        <v>157</v>
      </c>
      <c r="H99" s="107">
        <v>6208854372</v>
      </c>
      <c r="I99" s="108">
        <v>7</v>
      </c>
      <c r="J99" s="109" t="s">
        <v>1042</v>
      </c>
      <c r="K99" s="71" t="s">
        <v>1041</v>
      </c>
      <c r="L99" s="61">
        <v>254.47</v>
      </c>
      <c r="M99" s="66" t="s">
        <v>1041</v>
      </c>
      <c r="N99" s="110">
        <v>13.39712919</v>
      </c>
      <c r="O99" s="109" t="s">
        <v>1043</v>
      </c>
      <c r="P99" s="38"/>
      <c r="Q99" s="71" t="str">
        <f t="shared" si="11"/>
        <v>NO</v>
      </c>
      <c r="R99" s="111" t="s">
        <v>1042</v>
      </c>
      <c r="S99" s="36">
        <v>10415</v>
      </c>
      <c r="T99" s="40">
        <v>1187</v>
      </c>
      <c r="U99" s="40">
        <v>1470</v>
      </c>
      <c r="V99" s="35">
        <v>2010</v>
      </c>
      <c r="W99" s="112">
        <f t="shared" si="12"/>
        <v>1</v>
      </c>
      <c r="X99" s="106">
        <f t="shared" si="13"/>
        <v>1</v>
      </c>
      <c r="Y99" s="106">
        <f t="shared" si="14"/>
        <v>0</v>
      </c>
      <c r="Z99" s="107">
        <f t="shared" si="15"/>
        <v>0</v>
      </c>
      <c r="AA99" s="113" t="str">
        <f t="shared" si="16"/>
        <v>SRSA</v>
      </c>
      <c r="AB99" s="112">
        <f t="shared" si="17"/>
        <v>1</v>
      </c>
      <c r="AC99" s="106">
        <f t="shared" si="18"/>
        <v>0</v>
      </c>
      <c r="AD99" s="107">
        <f t="shared" si="19"/>
        <v>0</v>
      </c>
      <c r="AE99" s="113" t="str">
        <f t="shared" si="20"/>
        <v>-</v>
      </c>
      <c r="AF99" s="112">
        <f t="shared" si="21"/>
        <v>0</v>
      </c>
      <c r="AG99" s="1" t="s">
        <v>1179</v>
      </c>
    </row>
    <row r="100" spans="1:33" s="1" customFormat="1" ht="12.75">
      <c r="A100" s="128">
        <v>2009630</v>
      </c>
      <c r="B100" s="128" t="s">
        <v>620</v>
      </c>
      <c r="C100" s="112" t="s">
        <v>907</v>
      </c>
      <c r="D100" s="106" t="s">
        <v>621</v>
      </c>
      <c r="E100" s="106" t="s">
        <v>907</v>
      </c>
      <c r="F100" s="106">
        <v>67867</v>
      </c>
      <c r="G100" s="106">
        <v>355</v>
      </c>
      <c r="H100" s="107">
        <v>6208462293</v>
      </c>
      <c r="I100" s="108">
        <v>7</v>
      </c>
      <c r="J100" s="109" t="s">
        <v>1042</v>
      </c>
      <c r="K100" s="71" t="s">
        <v>1041</v>
      </c>
      <c r="L100" s="61">
        <v>193</v>
      </c>
      <c r="M100" s="66" t="s">
        <v>1041</v>
      </c>
      <c r="N100" s="110">
        <v>10.68249258</v>
      </c>
      <c r="O100" s="109" t="s">
        <v>1043</v>
      </c>
      <c r="P100" s="38"/>
      <c r="Q100" s="71" t="str">
        <f t="shared" si="11"/>
        <v>NO</v>
      </c>
      <c r="R100" s="111" t="s">
        <v>1042</v>
      </c>
      <c r="S100" s="36">
        <v>12594</v>
      </c>
      <c r="T100" s="40">
        <v>989</v>
      </c>
      <c r="U100" s="40">
        <v>1542</v>
      </c>
      <c r="V100" s="35">
        <v>1699</v>
      </c>
      <c r="W100" s="112">
        <f t="shared" si="12"/>
        <v>1</v>
      </c>
      <c r="X100" s="106">
        <f t="shared" si="13"/>
        <v>1</v>
      </c>
      <c r="Y100" s="106">
        <f t="shared" si="14"/>
        <v>0</v>
      </c>
      <c r="Z100" s="107">
        <f t="shared" si="15"/>
        <v>0</v>
      </c>
      <c r="AA100" s="113" t="str">
        <f t="shared" si="16"/>
        <v>SRSA</v>
      </c>
      <c r="AB100" s="112">
        <f t="shared" si="17"/>
        <v>1</v>
      </c>
      <c r="AC100" s="106">
        <f t="shared" si="18"/>
        <v>0</v>
      </c>
      <c r="AD100" s="107">
        <f t="shared" si="19"/>
        <v>0</v>
      </c>
      <c r="AE100" s="113" t="str">
        <f t="shared" si="20"/>
        <v>-</v>
      </c>
      <c r="AF100" s="112">
        <f t="shared" si="21"/>
        <v>0</v>
      </c>
      <c r="AG100" s="1" t="s">
        <v>1178</v>
      </c>
    </row>
    <row r="101" spans="1:33" s="1" customFormat="1" ht="12.75">
      <c r="A101" s="128">
        <v>2005280</v>
      </c>
      <c r="B101" s="128" t="s">
        <v>245</v>
      </c>
      <c r="C101" s="112" t="s">
        <v>246</v>
      </c>
      <c r="D101" s="106" t="s">
        <v>247</v>
      </c>
      <c r="E101" s="106" t="s">
        <v>248</v>
      </c>
      <c r="F101" s="106">
        <v>66846</v>
      </c>
      <c r="G101" s="106" t="s">
        <v>1033</v>
      </c>
      <c r="H101" s="107">
        <v>6207675192</v>
      </c>
      <c r="I101" s="108" t="s">
        <v>1051</v>
      </c>
      <c r="J101" s="109" t="s">
        <v>1042</v>
      </c>
      <c r="K101" s="71" t="s">
        <v>1041</v>
      </c>
      <c r="L101" s="61">
        <v>846.76</v>
      </c>
      <c r="M101" s="66" t="s">
        <v>1042</v>
      </c>
      <c r="N101" s="110">
        <v>9.989909183</v>
      </c>
      <c r="O101" s="109" t="s">
        <v>1043</v>
      </c>
      <c r="P101" s="38"/>
      <c r="Q101" s="71" t="str">
        <f t="shared" si="11"/>
        <v>NO</v>
      </c>
      <c r="R101" s="111" t="s">
        <v>1042</v>
      </c>
      <c r="S101" s="36">
        <v>45024</v>
      </c>
      <c r="T101" s="40">
        <v>3760</v>
      </c>
      <c r="U101" s="40">
        <v>5074</v>
      </c>
      <c r="V101" s="35">
        <v>6910</v>
      </c>
      <c r="W101" s="112">
        <f t="shared" si="12"/>
        <v>1</v>
      </c>
      <c r="X101" s="106">
        <f t="shared" si="13"/>
        <v>1</v>
      </c>
      <c r="Y101" s="106">
        <f t="shared" si="14"/>
        <v>0</v>
      </c>
      <c r="Z101" s="107">
        <f t="shared" si="15"/>
        <v>0</v>
      </c>
      <c r="AA101" s="113" t="str">
        <f t="shared" si="16"/>
        <v>SRSA</v>
      </c>
      <c r="AB101" s="112">
        <f t="shared" si="17"/>
        <v>1</v>
      </c>
      <c r="AC101" s="106">
        <f t="shared" si="18"/>
        <v>0</v>
      </c>
      <c r="AD101" s="107">
        <f t="shared" si="19"/>
        <v>0</v>
      </c>
      <c r="AE101" s="113" t="str">
        <f t="shared" si="20"/>
        <v>-</v>
      </c>
      <c r="AF101" s="112">
        <f t="shared" si="21"/>
        <v>0</v>
      </c>
      <c r="AG101" s="1" t="s">
        <v>1177</v>
      </c>
    </row>
    <row r="102" spans="1:33" s="1" customFormat="1" ht="12.75">
      <c r="A102" s="128">
        <v>2009720</v>
      </c>
      <c r="B102" s="128" t="s">
        <v>626</v>
      </c>
      <c r="C102" s="112" t="s">
        <v>627</v>
      </c>
      <c r="D102" s="106" t="s">
        <v>911</v>
      </c>
      <c r="E102" s="106" t="s">
        <v>968</v>
      </c>
      <c r="F102" s="106">
        <v>67952</v>
      </c>
      <c r="G102" s="106">
        <v>158</v>
      </c>
      <c r="H102" s="107">
        <v>6205982205</v>
      </c>
      <c r="I102" s="108">
        <v>7</v>
      </c>
      <c r="J102" s="109" t="s">
        <v>1042</v>
      </c>
      <c r="K102" s="71" t="s">
        <v>1041</v>
      </c>
      <c r="L102" s="61">
        <v>179</v>
      </c>
      <c r="M102" s="66" t="s">
        <v>1041</v>
      </c>
      <c r="N102" s="110">
        <v>9.625668449</v>
      </c>
      <c r="O102" s="109" t="s">
        <v>1043</v>
      </c>
      <c r="P102" s="38"/>
      <c r="Q102" s="71" t="str">
        <f t="shared" si="11"/>
        <v>NO</v>
      </c>
      <c r="R102" s="111" t="s">
        <v>1042</v>
      </c>
      <c r="S102" s="36">
        <v>9424</v>
      </c>
      <c r="T102" s="40">
        <v>989</v>
      </c>
      <c r="U102" s="40">
        <v>1306</v>
      </c>
      <c r="V102" s="35">
        <v>1347</v>
      </c>
      <c r="W102" s="112">
        <f t="shared" si="12"/>
        <v>1</v>
      </c>
      <c r="X102" s="106">
        <f t="shared" si="13"/>
        <v>1</v>
      </c>
      <c r="Y102" s="106">
        <f t="shared" si="14"/>
        <v>0</v>
      </c>
      <c r="Z102" s="107">
        <f t="shared" si="15"/>
        <v>0</v>
      </c>
      <c r="AA102" s="113" t="str">
        <f t="shared" si="16"/>
        <v>SRSA</v>
      </c>
      <c r="AB102" s="112">
        <f t="shared" si="17"/>
        <v>1</v>
      </c>
      <c r="AC102" s="106">
        <f t="shared" si="18"/>
        <v>0</v>
      </c>
      <c r="AD102" s="107">
        <f t="shared" si="19"/>
        <v>0</v>
      </c>
      <c r="AE102" s="113" t="str">
        <f t="shared" si="20"/>
        <v>-</v>
      </c>
      <c r="AF102" s="112">
        <f t="shared" si="21"/>
        <v>0</v>
      </c>
      <c r="AG102" s="1" t="s">
        <v>1176</v>
      </c>
    </row>
    <row r="103" spans="1:33" s="1" customFormat="1" ht="12.75">
      <c r="A103" s="128">
        <v>2009780</v>
      </c>
      <c r="B103" s="128" t="s">
        <v>628</v>
      </c>
      <c r="C103" s="112" t="s">
        <v>629</v>
      </c>
      <c r="D103" s="106" t="s">
        <v>630</v>
      </c>
      <c r="E103" s="106" t="s">
        <v>629</v>
      </c>
      <c r="F103" s="106">
        <v>67107</v>
      </c>
      <c r="G103" s="106">
        <v>588</v>
      </c>
      <c r="H103" s="107">
        <v>6203458611</v>
      </c>
      <c r="I103" s="108" t="s">
        <v>1050</v>
      </c>
      <c r="J103" s="109" t="s">
        <v>1042</v>
      </c>
      <c r="K103" s="71" t="s">
        <v>1041</v>
      </c>
      <c r="L103" s="61">
        <v>407.9</v>
      </c>
      <c r="M103" s="66" t="s">
        <v>1041</v>
      </c>
      <c r="N103" s="110">
        <v>3.305785124</v>
      </c>
      <c r="O103" s="109" t="s">
        <v>1043</v>
      </c>
      <c r="P103" s="38"/>
      <c r="Q103" s="71" t="str">
        <f t="shared" si="11"/>
        <v>NO</v>
      </c>
      <c r="R103" s="111" t="s">
        <v>1042</v>
      </c>
      <c r="S103" s="36">
        <v>14532</v>
      </c>
      <c r="T103" s="40">
        <v>791</v>
      </c>
      <c r="U103" s="40">
        <v>1527</v>
      </c>
      <c r="V103" s="35">
        <v>1117</v>
      </c>
      <c r="W103" s="112">
        <f t="shared" si="12"/>
        <v>1</v>
      </c>
      <c r="X103" s="106">
        <f t="shared" si="13"/>
        <v>1</v>
      </c>
      <c r="Y103" s="106">
        <f t="shared" si="14"/>
        <v>0</v>
      </c>
      <c r="Z103" s="107">
        <f t="shared" si="15"/>
        <v>0</v>
      </c>
      <c r="AA103" s="113" t="str">
        <f t="shared" si="16"/>
        <v>SRSA</v>
      </c>
      <c r="AB103" s="112">
        <f t="shared" si="17"/>
        <v>1</v>
      </c>
      <c r="AC103" s="106">
        <f t="shared" si="18"/>
        <v>0</v>
      </c>
      <c r="AD103" s="107">
        <f t="shared" si="19"/>
        <v>0</v>
      </c>
      <c r="AE103" s="113" t="str">
        <f t="shared" si="20"/>
        <v>-</v>
      </c>
      <c r="AF103" s="112">
        <f t="shared" si="21"/>
        <v>0</v>
      </c>
      <c r="AG103" s="1" t="s">
        <v>1175</v>
      </c>
    </row>
    <row r="104" spans="1:33" s="1" customFormat="1" ht="12.75">
      <c r="A104" s="128">
        <v>2009810</v>
      </c>
      <c r="B104" s="128" t="s">
        <v>631</v>
      </c>
      <c r="C104" s="112" t="s">
        <v>632</v>
      </c>
      <c r="D104" s="106" t="s">
        <v>633</v>
      </c>
      <c r="E104" s="106" t="s">
        <v>632</v>
      </c>
      <c r="F104" s="106">
        <v>67109</v>
      </c>
      <c r="G104" s="106">
        <v>6</v>
      </c>
      <c r="H104" s="107">
        <v>6205482521</v>
      </c>
      <c r="I104" s="108">
        <v>7</v>
      </c>
      <c r="J104" s="109" t="s">
        <v>1042</v>
      </c>
      <c r="K104" s="71" t="s">
        <v>1041</v>
      </c>
      <c r="L104" s="61">
        <v>40.85</v>
      </c>
      <c r="M104" s="66" t="s">
        <v>1041</v>
      </c>
      <c r="N104" s="110">
        <v>13.0952381</v>
      </c>
      <c r="O104" s="109" t="s">
        <v>1043</v>
      </c>
      <c r="P104" s="38"/>
      <c r="Q104" s="71" t="str">
        <f t="shared" si="11"/>
        <v>NO</v>
      </c>
      <c r="R104" s="111" t="s">
        <v>1042</v>
      </c>
      <c r="S104" s="36">
        <v>4992</v>
      </c>
      <c r="T104" s="40">
        <v>594</v>
      </c>
      <c r="U104" s="40">
        <v>767</v>
      </c>
      <c r="V104" s="35">
        <v>843</v>
      </c>
      <c r="W104" s="112">
        <f t="shared" si="12"/>
        <v>1</v>
      </c>
      <c r="X104" s="106">
        <f t="shared" si="13"/>
        <v>1</v>
      </c>
      <c r="Y104" s="106">
        <f t="shared" si="14"/>
        <v>0</v>
      </c>
      <c r="Z104" s="107">
        <f t="shared" si="15"/>
        <v>0</v>
      </c>
      <c r="AA104" s="113" t="str">
        <f t="shared" si="16"/>
        <v>SRSA</v>
      </c>
      <c r="AB104" s="112">
        <f t="shared" si="17"/>
        <v>1</v>
      </c>
      <c r="AC104" s="106">
        <f t="shared" si="18"/>
        <v>0</v>
      </c>
      <c r="AD104" s="107">
        <f t="shared" si="19"/>
        <v>0</v>
      </c>
      <c r="AE104" s="113" t="str">
        <f t="shared" si="20"/>
        <v>-</v>
      </c>
      <c r="AF104" s="112">
        <f t="shared" si="21"/>
        <v>0</v>
      </c>
      <c r="AG104" s="1" t="s">
        <v>1174</v>
      </c>
    </row>
    <row r="105" spans="1:33" s="1" customFormat="1" ht="12.75">
      <c r="A105" s="128">
        <v>2011580</v>
      </c>
      <c r="B105" s="128" t="s">
        <v>778</v>
      </c>
      <c r="C105" s="112" t="s">
        <v>779</v>
      </c>
      <c r="D105" s="106" t="s">
        <v>780</v>
      </c>
      <c r="E105" s="106" t="s">
        <v>930</v>
      </c>
      <c r="F105" s="106">
        <v>66538</v>
      </c>
      <c r="G105" s="106">
        <v>1924</v>
      </c>
      <c r="H105" s="107">
        <v>7853366101</v>
      </c>
      <c r="I105" s="108">
        <v>7</v>
      </c>
      <c r="J105" s="109" t="s">
        <v>1042</v>
      </c>
      <c r="K105" s="71" t="s">
        <v>1041</v>
      </c>
      <c r="L105" s="61">
        <v>538</v>
      </c>
      <c r="M105" s="66" t="s">
        <v>1041</v>
      </c>
      <c r="N105" s="110">
        <v>4.84375</v>
      </c>
      <c r="O105" s="109" t="s">
        <v>1043</v>
      </c>
      <c r="P105" s="38"/>
      <c r="Q105" s="71" t="str">
        <f t="shared" si="11"/>
        <v>NO</v>
      </c>
      <c r="R105" s="111" t="s">
        <v>1042</v>
      </c>
      <c r="S105" s="36">
        <v>19439</v>
      </c>
      <c r="T105" s="40">
        <v>1583</v>
      </c>
      <c r="U105" s="40">
        <v>2611</v>
      </c>
      <c r="V105" s="35">
        <v>1680</v>
      </c>
      <c r="W105" s="112">
        <f t="shared" si="12"/>
        <v>1</v>
      </c>
      <c r="X105" s="106">
        <f t="shared" si="13"/>
        <v>1</v>
      </c>
      <c r="Y105" s="106">
        <f t="shared" si="14"/>
        <v>0</v>
      </c>
      <c r="Z105" s="107">
        <f t="shared" si="15"/>
        <v>0</v>
      </c>
      <c r="AA105" s="113" t="str">
        <f t="shared" si="16"/>
        <v>SRSA</v>
      </c>
      <c r="AB105" s="112">
        <f t="shared" si="17"/>
        <v>1</v>
      </c>
      <c r="AC105" s="106">
        <f t="shared" si="18"/>
        <v>0</v>
      </c>
      <c r="AD105" s="107">
        <f t="shared" si="19"/>
        <v>0</v>
      </c>
      <c r="AE105" s="113" t="str">
        <f t="shared" si="20"/>
        <v>-</v>
      </c>
      <c r="AF105" s="112">
        <f t="shared" si="21"/>
        <v>0</v>
      </c>
      <c r="AG105" s="1" t="s">
        <v>1173</v>
      </c>
    </row>
    <row r="106" spans="1:33" s="1" customFormat="1" ht="12.75">
      <c r="A106" s="128">
        <v>2009930</v>
      </c>
      <c r="B106" s="128" t="s">
        <v>642</v>
      </c>
      <c r="C106" s="112" t="s">
        <v>643</v>
      </c>
      <c r="D106" s="106" t="s">
        <v>644</v>
      </c>
      <c r="E106" s="106" t="s">
        <v>643</v>
      </c>
      <c r="F106" s="106">
        <v>67560</v>
      </c>
      <c r="G106" s="106">
        <v>1695</v>
      </c>
      <c r="H106" s="107">
        <v>7857982210</v>
      </c>
      <c r="I106" s="108">
        <v>7</v>
      </c>
      <c r="J106" s="109" t="s">
        <v>1042</v>
      </c>
      <c r="K106" s="71" t="s">
        <v>1041</v>
      </c>
      <c r="L106" s="61">
        <v>235.37</v>
      </c>
      <c r="M106" s="66" t="s">
        <v>1041</v>
      </c>
      <c r="N106" s="110">
        <v>3.95256917</v>
      </c>
      <c r="O106" s="109" t="s">
        <v>1043</v>
      </c>
      <c r="P106" s="38"/>
      <c r="Q106" s="71" t="str">
        <f t="shared" si="11"/>
        <v>NO</v>
      </c>
      <c r="R106" s="111" t="s">
        <v>1042</v>
      </c>
      <c r="S106" s="36">
        <v>9632</v>
      </c>
      <c r="T106" s="40">
        <v>594</v>
      </c>
      <c r="U106" s="40">
        <v>1132</v>
      </c>
      <c r="V106" s="35">
        <v>1687</v>
      </c>
      <c r="W106" s="112">
        <f t="shared" si="12"/>
        <v>1</v>
      </c>
      <c r="X106" s="106">
        <f t="shared" si="13"/>
        <v>1</v>
      </c>
      <c r="Y106" s="106">
        <f t="shared" si="14"/>
        <v>0</v>
      </c>
      <c r="Z106" s="107">
        <f t="shared" si="15"/>
        <v>0</v>
      </c>
      <c r="AA106" s="113" t="str">
        <f t="shared" si="16"/>
        <v>SRSA</v>
      </c>
      <c r="AB106" s="112">
        <f t="shared" si="17"/>
        <v>1</v>
      </c>
      <c r="AC106" s="106">
        <f t="shared" si="18"/>
        <v>0</v>
      </c>
      <c r="AD106" s="107">
        <f t="shared" si="19"/>
        <v>0</v>
      </c>
      <c r="AE106" s="113" t="str">
        <f t="shared" si="20"/>
        <v>-</v>
      </c>
      <c r="AF106" s="112">
        <f t="shared" si="21"/>
        <v>0</v>
      </c>
      <c r="AG106" s="1" t="s">
        <v>1172</v>
      </c>
    </row>
    <row r="107" spans="1:33" s="1" customFormat="1" ht="12.75">
      <c r="A107" s="128">
        <v>2009120</v>
      </c>
      <c r="B107" s="128" t="s">
        <v>578</v>
      </c>
      <c r="C107" s="112" t="s">
        <v>579</v>
      </c>
      <c r="D107" s="106" t="s">
        <v>580</v>
      </c>
      <c r="E107" s="106" t="s">
        <v>581</v>
      </c>
      <c r="F107" s="106">
        <v>66944</v>
      </c>
      <c r="G107" s="106">
        <v>9056</v>
      </c>
      <c r="H107" s="107">
        <v>7857782910</v>
      </c>
      <c r="I107" s="108">
        <v>7</v>
      </c>
      <c r="J107" s="109" t="s">
        <v>1042</v>
      </c>
      <c r="K107" s="71" t="s">
        <v>1041</v>
      </c>
      <c r="L107" s="61">
        <v>108.42</v>
      </c>
      <c r="M107" s="66" t="s">
        <v>1041</v>
      </c>
      <c r="N107" s="110">
        <v>11.11111111</v>
      </c>
      <c r="O107" s="109" t="s">
        <v>1043</v>
      </c>
      <c r="P107" s="38"/>
      <c r="Q107" s="71" t="str">
        <f t="shared" si="11"/>
        <v>NO</v>
      </c>
      <c r="R107" s="111" t="s">
        <v>1042</v>
      </c>
      <c r="S107" s="36">
        <v>16644</v>
      </c>
      <c r="T107" s="40">
        <v>1583</v>
      </c>
      <c r="U107" s="40">
        <v>1561</v>
      </c>
      <c r="V107" s="35">
        <v>644</v>
      </c>
      <c r="W107" s="112">
        <f t="shared" si="12"/>
        <v>1</v>
      </c>
      <c r="X107" s="106">
        <f t="shared" si="13"/>
        <v>1</v>
      </c>
      <c r="Y107" s="106">
        <f t="shared" si="14"/>
        <v>0</v>
      </c>
      <c r="Z107" s="107">
        <f t="shared" si="15"/>
        <v>0</v>
      </c>
      <c r="AA107" s="113" t="str">
        <f t="shared" si="16"/>
        <v>SRSA</v>
      </c>
      <c r="AB107" s="112">
        <f t="shared" si="17"/>
        <v>1</v>
      </c>
      <c r="AC107" s="106">
        <f t="shared" si="18"/>
        <v>0</v>
      </c>
      <c r="AD107" s="107">
        <f t="shared" si="19"/>
        <v>0</v>
      </c>
      <c r="AE107" s="113" t="str">
        <f t="shared" si="20"/>
        <v>-</v>
      </c>
      <c r="AF107" s="112">
        <f t="shared" si="21"/>
        <v>0</v>
      </c>
      <c r="AG107" s="1" t="s">
        <v>1123</v>
      </c>
    </row>
    <row r="108" spans="1:33" s="1" customFormat="1" ht="12.75">
      <c r="A108" s="128">
        <v>2004830</v>
      </c>
      <c r="B108" s="128" t="s">
        <v>204</v>
      </c>
      <c r="C108" s="112" t="s">
        <v>205</v>
      </c>
      <c r="D108" s="106" t="s">
        <v>206</v>
      </c>
      <c r="E108" s="106" t="s">
        <v>207</v>
      </c>
      <c r="F108" s="106">
        <v>66436</v>
      </c>
      <c r="G108" s="106">
        <v>1794</v>
      </c>
      <c r="H108" s="107">
        <v>7853642194</v>
      </c>
      <c r="I108" s="108">
        <v>4</v>
      </c>
      <c r="J108" s="109" t="s">
        <v>1043</v>
      </c>
      <c r="K108" s="71" t="s">
        <v>1042</v>
      </c>
      <c r="L108" s="61">
        <v>404</v>
      </c>
      <c r="M108" s="66" t="s">
        <v>1041</v>
      </c>
      <c r="N108" s="110">
        <v>5.555555556</v>
      </c>
      <c r="O108" s="109" t="s">
        <v>1043</v>
      </c>
      <c r="P108" s="38"/>
      <c r="Q108" s="71" t="str">
        <f t="shared" si="11"/>
        <v>NO</v>
      </c>
      <c r="R108" s="111" t="s">
        <v>1043</v>
      </c>
      <c r="S108" s="36">
        <v>14200</v>
      </c>
      <c r="T108" s="40">
        <v>989</v>
      </c>
      <c r="U108" s="40">
        <v>1690</v>
      </c>
      <c r="V108" s="35">
        <v>2282</v>
      </c>
      <c r="W108" s="112">
        <f t="shared" si="12"/>
        <v>1</v>
      </c>
      <c r="X108" s="106">
        <f t="shared" si="13"/>
        <v>1</v>
      </c>
      <c r="Y108" s="106">
        <f t="shared" si="14"/>
        <v>0</v>
      </c>
      <c r="Z108" s="107">
        <f t="shared" si="15"/>
        <v>0</v>
      </c>
      <c r="AA108" s="113" t="str">
        <f t="shared" si="16"/>
        <v>SRSA</v>
      </c>
      <c r="AB108" s="112">
        <f t="shared" si="17"/>
        <v>0</v>
      </c>
      <c r="AC108" s="106">
        <f t="shared" si="18"/>
        <v>0</v>
      </c>
      <c r="AD108" s="107">
        <f t="shared" si="19"/>
        <v>0</v>
      </c>
      <c r="AE108" s="113" t="str">
        <f t="shared" si="20"/>
        <v>-</v>
      </c>
      <c r="AF108" s="112">
        <f t="shared" si="21"/>
        <v>0</v>
      </c>
      <c r="AG108" s="1" t="s">
        <v>1171</v>
      </c>
    </row>
    <row r="109" spans="1:33" s="1" customFormat="1" ht="12.75">
      <c r="A109" s="128">
        <v>2003210</v>
      </c>
      <c r="B109" s="128" t="s">
        <v>63</v>
      </c>
      <c r="C109" s="112" t="s">
        <v>64</v>
      </c>
      <c r="D109" s="106" t="s">
        <v>65</v>
      </c>
      <c r="E109" s="106" t="s">
        <v>962</v>
      </c>
      <c r="F109" s="106">
        <v>66835</v>
      </c>
      <c r="G109" s="106" t="s">
        <v>1033</v>
      </c>
      <c r="H109" s="107">
        <v>6204435116</v>
      </c>
      <c r="I109" s="108">
        <v>7</v>
      </c>
      <c r="J109" s="109" t="s">
        <v>1042</v>
      </c>
      <c r="K109" s="71" t="s">
        <v>1041</v>
      </c>
      <c r="L109" s="61">
        <v>561</v>
      </c>
      <c r="M109" s="66" t="s">
        <v>1041</v>
      </c>
      <c r="N109" s="110">
        <v>6.52173913</v>
      </c>
      <c r="O109" s="109" t="s">
        <v>1043</v>
      </c>
      <c r="P109" s="38"/>
      <c r="Q109" s="71" t="str">
        <f t="shared" si="11"/>
        <v>NO</v>
      </c>
      <c r="R109" s="111" t="s">
        <v>1042</v>
      </c>
      <c r="S109" s="36">
        <v>27492</v>
      </c>
      <c r="T109" s="40">
        <v>1979</v>
      </c>
      <c r="U109" s="40">
        <v>3030</v>
      </c>
      <c r="V109" s="35">
        <v>3392</v>
      </c>
      <c r="W109" s="112">
        <f t="shared" si="12"/>
        <v>1</v>
      </c>
      <c r="X109" s="106">
        <f t="shared" si="13"/>
        <v>1</v>
      </c>
      <c r="Y109" s="106">
        <f t="shared" si="14"/>
        <v>0</v>
      </c>
      <c r="Z109" s="107">
        <f t="shared" si="15"/>
        <v>0</v>
      </c>
      <c r="AA109" s="113" t="str">
        <f t="shared" si="16"/>
        <v>SRSA</v>
      </c>
      <c r="AB109" s="112">
        <f t="shared" si="17"/>
        <v>1</v>
      </c>
      <c r="AC109" s="106">
        <f t="shared" si="18"/>
        <v>0</v>
      </c>
      <c r="AD109" s="107">
        <f t="shared" si="19"/>
        <v>0</v>
      </c>
      <c r="AE109" s="113" t="str">
        <f t="shared" si="20"/>
        <v>-</v>
      </c>
      <c r="AF109" s="112">
        <f t="shared" si="21"/>
        <v>0</v>
      </c>
      <c r="AG109" s="1" t="s">
        <v>1120</v>
      </c>
    </row>
    <row r="110" spans="1:33" s="1" customFormat="1" ht="12.75">
      <c r="A110" s="128">
        <v>2009570</v>
      </c>
      <c r="B110" s="128" t="s">
        <v>615</v>
      </c>
      <c r="C110" s="112" t="s">
        <v>616</v>
      </c>
      <c r="D110" s="106" t="s">
        <v>961</v>
      </c>
      <c r="E110" s="106" t="s">
        <v>617</v>
      </c>
      <c r="F110" s="106">
        <v>67467</v>
      </c>
      <c r="G110" s="106">
        <v>257</v>
      </c>
      <c r="H110" s="107">
        <v>7853922167</v>
      </c>
      <c r="I110" s="108" t="s">
        <v>1050</v>
      </c>
      <c r="J110" s="109" t="s">
        <v>1042</v>
      </c>
      <c r="K110" s="71" t="s">
        <v>1041</v>
      </c>
      <c r="L110" s="61">
        <v>515.27</v>
      </c>
      <c r="M110" s="66" t="s">
        <v>1041</v>
      </c>
      <c r="N110" s="110">
        <v>4.942339374</v>
      </c>
      <c r="O110" s="109" t="s">
        <v>1043</v>
      </c>
      <c r="P110" s="38"/>
      <c r="Q110" s="71" t="str">
        <f t="shared" si="11"/>
        <v>NO</v>
      </c>
      <c r="R110" s="111" t="s">
        <v>1042</v>
      </c>
      <c r="S110" s="36">
        <v>23780</v>
      </c>
      <c r="T110" s="40">
        <v>1979</v>
      </c>
      <c r="U110" s="40">
        <v>2781</v>
      </c>
      <c r="V110" s="35">
        <v>3009</v>
      </c>
      <c r="W110" s="112">
        <f t="shared" si="12"/>
        <v>1</v>
      </c>
      <c r="X110" s="106">
        <f t="shared" si="13"/>
        <v>1</v>
      </c>
      <c r="Y110" s="106">
        <f t="shared" si="14"/>
        <v>0</v>
      </c>
      <c r="Z110" s="107">
        <f t="shared" si="15"/>
        <v>0</v>
      </c>
      <c r="AA110" s="113" t="str">
        <f t="shared" si="16"/>
        <v>SRSA</v>
      </c>
      <c r="AB110" s="112">
        <f t="shared" si="17"/>
        <v>1</v>
      </c>
      <c r="AC110" s="106">
        <f t="shared" si="18"/>
        <v>0</v>
      </c>
      <c r="AD110" s="107">
        <f t="shared" si="19"/>
        <v>0</v>
      </c>
      <c r="AE110" s="113" t="str">
        <f t="shared" si="20"/>
        <v>-</v>
      </c>
      <c r="AF110" s="112">
        <f t="shared" si="21"/>
        <v>0</v>
      </c>
      <c r="AG110" s="1" t="s">
        <v>1108</v>
      </c>
    </row>
    <row r="111" spans="1:33" s="1" customFormat="1" ht="12.75">
      <c r="A111" s="128">
        <v>2003480</v>
      </c>
      <c r="B111" s="128" t="s">
        <v>87</v>
      </c>
      <c r="C111" s="112" t="s">
        <v>88</v>
      </c>
      <c r="D111" s="106" t="s">
        <v>89</v>
      </c>
      <c r="E111" s="106" t="s">
        <v>90</v>
      </c>
      <c r="F111" s="106">
        <v>66712</v>
      </c>
      <c r="G111" s="106">
        <v>669</v>
      </c>
      <c r="H111" s="107">
        <v>6203474116</v>
      </c>
      <c r="I111" s="108">
        <v>7</v>
      </c>
      <c r="J111" s="109" t="s">
        <v>1042</v>
      </c>
      <c r="K111" s="71" t="s">
        <v>1041</v>
      </c>
      <c r="L111" s="61">
        <v>555.28</v>
      </c>
      <c r="M111" s="66" t="s">
        <v>1041</v>
      </c>
      <c r="N111" s="110">
        <v>18.93004115</v>
      </c>
      <c r="O111" s="109" t="s">
        <v>1043</v>
      </c>
      <c r="P111" s="38"/>
      <c r="Q111" s="71" t="str">
        <f t="shared" si="11"/>
        <v>NO</v>
      </c>
      <c r="R111" s="111" t="s">
        <v>1042</v>
      </c>
      <c r="S111" s="36">
        <v>43641</v>
      </c>
      <c r="T111" s="40">
        <v>4155</v>
      </c>
      <c r="U111" s="40">
        <v>4524</v>
      </c>
      <c r="V111" s="35">
        <v>3224</v>
      </c>
      <c r="W111" s="112">
        <f t="shared" si="12"/>
        <v>1</v>
      </c>
      <c r="X111" s="106">
        <f t="shared" si="13"/>
        <v>1</v>
      </c>
      <c r="Y111" s="106">
        <f t="shared" si="14"/>
        <v>0</v>
      </c>
      <c r="Z111" s="107">
        <f t="shared" si="15"/>
        <v>0</v>
      </c>
      <c r="AA111" s="113" t="str">
        <f t="shared" si="16"/>
        <v>SRSA</v>
      </c>
      <c r="AB111" s="112">
        <f t="shared" si="17"/>
        <v>1</v>
      </c>
      <c r="AC111" s="106">
        <f t="shared" si="18"/>
        <v>0</v>
      </c>
      <c r="AD111" s="107">
        <f t="shared" si="19"/>
        <v>0</v>
      </c>
      <c r="AE111" s="113" t="str">
        <f t="shared" si="20"/>
        <v>-</v>
      </c>
      <c r="AF111" s="112">
        <f t="shared" si="21"/>
        <v>0</v>
      </c>
      <c r="AG111" s="1" t="s">
        <v>1170</v>
      </c>
    </row>
    <row r="112" spans="1:33" s="1" customFormat="1" ht="12.75">
      <c r="A112" s="128">
        <v>2003270</v>
      </c>
      <c r="B112" s="128" t="s">
        <v>69</v>
      </c>
      <c r="C112" s="112" t="s">
        <v>70</v>
      </c>
      <c r="D112" s="106" t="s">
        <v>990</v>
      </c>
      <c r="E112" s="106" t="s">
        <v>71</v>
      </c>
      <c r="F112" s="106">
        <v>67622</v>
      </c>
      <c r="G112" s="106" t="s">
        <v>1033</v>
      </c>
      <c r="H112" s="107">
        <v>7856692445</v>
      </c>
      <c r="I112" s="108">
        <v>7</v>
      </c>
      <c r="J112" s="109" t="s">
        <v>1042</v>
      </c>
      <c r="K112" s="71" t="s">
        <v>1041</v>
      </c>
      <c r="L112" s="61">
        <v>178.6</v>
      </c>
      <c r="M112" s="66" t="s">
        <v>1041</v>
      </c>
      <c r="N112" s="110">
        <v>12.19512195</v>
      </c>
      <c r="O112" s="109" t="s">
        <v>1043</v>
      </c>
      <c r="P112" s="38"/>
      <c r="Q112" s="71" t="str">
        <f t="shared" si="11"/>
        <v>NO</v>
      </c>
      <c r="R112" s="111" t="s">
        <v>1042</v>
      </c>
      <c r="S112" s="36">
        <v>9993</v>
      </c>
      <c r="T112" s="40">
        <v>989</v>
      </c>
      <c r="U112" s="40">
        <v>1178</v>
      </c>
      <c r="V112" s="35">
        <v>1519</v>
      </c>
      <c r="W112" s="112">
        <f t="shared" si="12"/>
        <v>1</v>
      </c>
      <c r="X112" s="106">
        <f t="shared" si="13"/>
        <v>1</v>
      </c>
      <c r="Y112" s="106">
        <f t="shared" si="14"/>
        <v>0</v>
      </c>
      <c r="Z112" s="107">
        <f t="shared" si="15"/>
        <v>0</v>
      </c>
      <c r="AA112" s="113" t="str">
        <f t="shared" si="16"/>
        <v>SRSA</v>
      </c>
      <c r="AB112" s="112">
        <f t="shared" si="17"/>
        <v>1</v>
      </c>
      <c r="AC112" s="106">
        <f t="shared" si="18"/>
        <v>0</v>
      </c>
      <c r="AD112" s="107">
        <f t="shared" si="19"/>
        <v>0</v>
      </c>
      <c r="AE112" s="113" t="str">
        <f t="shared" si="20"/>
        <v>-</v>
      </c>
      <c r="AF112" s="112">
        <f t="shared" si="21"/>
        <v>0</v>
      </c>
      <c r="AG112" s="1" t="s">
        <v>1169</v>
      </c>
    </row>
    <row r="113" spans="1:33" s="1" customFormat="1" ht="12.75">
      <c r="A113" s="128">
        <v>2010050</v>
      </c>
      <c r="B113" s="128" t="s">
        <v>654</v>
      </c>
      <c r="C113" s="112" t="s">
        <v>655</v>
      </c>
      <c r="D113" s="106" t="s">
        <v>656</v>
      </c>
      <c r="E113" s="106" t="s">
        <v>655</v>
      </c>
      <c r="F113" s="106">
        <v>67748</v>
      </c>
      <c r="G113" s="106" t="s">
        <v>1033</v>
      </c>
      <c r="H113" s="107">
        <v>7856724588</v>
      </c>
      <c r="I113" s="108" t="s">
        <v>1050</v>
      </c>
      <c r="J113" s="109" t="s">
        <v>1042</v>
      </c>
      <c r="K113" s="71" t="s">
        <v>1041</v>
      </c>
      <c r="L113" s="61">
        <v>375</v>
      </c>
      <c r="M113" s="66" t="s">
        <v>1041</v>
      </c>
      <c r="N113" s="110">
        <v>10.3030303</v>
      </c>
      <c r="O113" s="109" t="s">
        <v>1043</v>
      </c>
      <c r="P113" s="38"/>
      <c r="Q113" s="71" t="str">
        <f t="shared" si="11"/>
        <v>NO</v>
      </c>
      <c r="R113" s="111" t="s">
        <v>1042</v>
      </c>
      <c r="S113" s="36">
        <v>25934</v>
      </c>
      <c r="T113" s="40">
        <v>1979</v>
      </c>
      <c r="U113" s="40">
        <v>2649</v>
      </c>
      <c r="V113" s="35">
        <v>3757</v>
      </c>
      <c r="W113" s="112">
        <f t="shared" si="12"/>
        <v>1</v>
      </c>
      <c r="X113" s="106">
        <f t="shared" si="13"/>
        <v>1</v>
      </c>
      <c r="Y113" s="106">
        <f t="shared" si="14"/>
        <v>0</v>
      </c>
      <c r="Z113" s="107">
        <f t="shared" si="15"/>
        <v>0</v>
      </c>
      <c r="AA113" s="113" t="str">
        <f t="shared" si="16"/>
        <v>SRSA</v>
      </c>
      <c r="AB113" s="112">
        <f t="shared" si="17"/>
        <v>1</v>
      </c>
      <c r="AC113" s="106">
        <f t="shared" si="18"/>
        <v>0</v>
      </c>
      <c r="AD113" s="107">
        <f t="shared" si="19"/>
        <v>0</v>
      </c>
      <c r="AE113" s="113" t="str">
        <f t="shared" si="20"/>
        <v>-</v>
      </c>
      <c r="AF113" s="112">
        <f t="shared" si="21"/>
        <v>0</v>
      </c>
      <c r="AG113" s="1" t="s">
        <v>1084</v>
      </c>
    </row>
    <row r="114" spans="1:33" s="1" customFormat="1" ht="12.75">
      <c r="A114" s="128">
        <v>2010080</v>
      </c>
      <c r="B114" s="128" t="s">
        <v>657</v>
      </c>
      <c r="C114" s="112" t="s">
        <v>658</v>
      </c>
      <c r="D114" s="106" t="s">
        <v>659</v>
      </c>
      <c r="E114" s="106" t="s">
        <v>658</v>
      </c>
      <c r="F114" s="106">
        <v>67749</v>
      </c>
      <c r="G114" s="106">
        <v>2110</v>
      </c>
      <c r="H114" s="107">
        <v>7854753805</v>
      </c>
      <c r="I114" s="108">
        <v>7</v>
      </c>
      <c r="J114" s="109" t="s">
        <v>1042</v>
      </c>
      <c r="K114" s="71" t="s">
        <v>1041</v>
      </c>
      <c r="L114" s="61">
        <v>411.08</v>
      </c>
      <c r="M114" s="66" t="s">
        <v>1041</v>
      </c>
      <c r="N114" s="110">
        <v>13.44902386</v>
      </c>
      <c r="O114" s="109" t="s">
        <v>1043</v>
      </c>
      <c r="P114" s="38"/>
      <c r="Q114" s="71" t="str">
        <f t="shared" si="11"/>
        <v>NO</v>
      </c>
      <c r="R114" s="111" t="s">
        <v>1042</v>
      </c>
      <c r="S114" s="36">
        <v>27538</v>
      </c>
      <c r="T114" s="40">
        <v>2374</v>
      </c>
      <c r="U114" s="40">
        <v>2856</v>
      </c>
      <c r="V114" s="35">
        <v>3319</v>
      </c>
      <c r="W114" s="112">
        <f t="shared" si="12"/>
        <v>1</v>
      </c>
      <c r="X114" s="106">
        <f t="shared" si="13"/>
        <v>1</v>
      </c>
      <c r="Y114" s="106">
        <f t="shared" si="14"/>
        <v>0</v>
      </c>
      <c r="Z114" s="107">
        <f t="shared" si="15"/>
        <v>0</v>
      </c>
      <c r="AA114" s="113" t="str">
        <f t="shared" si="16"/>
        <v>SRSA</v>
      </c>
      <c r="AB114" s="112">
        <f t="shared" si="17"/>
        <v>1</v>
      </c>
      <c r="AC114" s="106">
        <f t="shared" si="18"/>
        <v>0</v>
      </c>
      <c r="AD114" s="107">
        <f t="shared" si="19"/>
        <v>0</v>
      </c>
      <c r="AE114" s="113" t="str">
        <f t="shared" si="20"/>
        <v>-</v>
      </c>
      <c r="AF114" s="112">
        <f t="shared" si="21"/>
        <v>0</v>
      </c>
      <c r="AG114" s="1" t="s">
        <v>1118</v>
      </c>
    </row>
    <row r="115" spans="1:33" s="1" customFormat="1" ht="12.75">
      <c r="A115" s="128">
        <v>2010170</v>
      </c>
      <c r="B115" s="128" t="s">
        <v>662</v>
      </c>
      <c r="C115" s="112" t="s">
        <v>663</v>
      </c>
      <c r="D115" s="106" t="s">
        <v>664</v>
      </c>
      <c r="E115" s="106" t="s">
        <v>665</v>
      </c>
      <c r="F115" s="106">
        <v>66521</v>
      </c>
      <c r="G115" s="106" t="s">
        <v>1033</v>
      </c>
      <c r="H115" s="107">
        <v>7858894614</v>
      </c>
      <c r="I115" s="108">
        <v>7</v>
      </c>
      <c r="J115" s="109" t="s">
        <v>1042</v>
      </c>
      <c r="K115" s="71" t="s">
        <v>1041</v>
      </c>
      <c r="L115" s="61">
        <v>356.5</v>
      </c>
      <c r="M115" s="66" t="s">
        <v>1041</v>
      </c>
      <c r="N115" s="110">
        <v>12.40105541</v>
      </c>
      <c r="O115" s="109" t="s">
        <v>1043</v>
      </c>
      <c r="P115" s="38"/>
      <c r="Q115" s="71" t="str">
        <f t="shared" si="11"/>
        <v>NO</v>
      </c>
      <c r="R115" s="111" t="s">
        <v>1042</v>
      </c>
      <c r="S115" s="36">
        <v>17440</v>
      </c>
      <c r="T115" s="40">
        <v>1583</v>
      </c>
      <c r="U115" s="40">
        <v>1990</v>
      </c>
      <c r="V115" s="35">
        <v>1945</v>
      </c>
      <c r="W115" s="112">
        <f t="shared" si="12"/>
        <v>1</v>
      </c>
      <c r="X115" s="106">
        <f t="shared" si="13"/>
        <v>1</v>
      </c>
      <c r="Y115" s="106">
        <f t="shared" si="14"/>
        <v>0</v>
      </c>
      <c r="Z115" s="107">
        <f t="shared" si="15"/>
        <v>0</v>
      </c>
      <c r="AA115" s="113" t="str">
        <f t="shared" si="16"/>
        <v>SRSA</v>
      </c>
      <c r="AB115" s="112">
        <f t="shared" si="17"/>
        <v>1</v>
      </c>
      <c r="AC115" s="106">
        <f t="shared" si="18"/>
        <v>0</v>
      </c>
      <c r="AD115" s="107">
        <f t="shared" si="19"/>
        <v>0</v>
      </c>
      <c r="AE115" s="113" t="str">
        <f t="shared" si="20"/>
        <v>-</v>
      </c>
      <c r="AF115" s="112">
        <f t="shared" si="21"/>
        <v>0</v>
      </c>
      <c r="AG115" s="1" t="s">
        <v>1130</v>
      </c>
    </row>
    <row r="116" spans="1:33" s="1" customFormat="1" ht="12.75">
      <c r="A116" s="128">
        <v>2010290</v>
      </c>
      <c r="B116" s="128" t="s">
        <v>672</v>
      </c>
      <c r="C116" s="112" t="s">
        <v>673</v>
      </c>
      <c r="D116" s="106" t="s">
        <v>674</v>
      </c>
      <c r="E116" s="106" t="s">
        <v>675</v>
      </c>
      <c r="F116" s="106">
        <v>67473</v>
      </c>
      <c r="G116" s="106">
        <v>209</v>
      </c>
      <c r="H116" s="107">
        <v>7853462145</v>
      </c>
      <c r="I116" s="108" t="s">
        <v>1050</v>
      </c>
      <c r="J116" s="109" t="s">
        <v>1042</v>
      </c>
      <c r="K116" s="71" t="s">
        <v>1041</v>
      </c>
      <c r="L116" s="61">
        <v>374.04</v>
      </c>
      <c r="M116" s="66" t="s">
        <v>1041</v>
      </c>
      <c r="N116" s="110">
        <v>16.26213592</v>
      </c>
      <c r="O116" s="109" t="s">
        <v>1043</v>
      </c>
      <c r="P116" s="38"/>
      <c r="Q116" s="71" t="str">
        <f t="shared" si="11"/>
        <v>NO</v>
      </c>
      <c r="R116" s="111" t="s">
        <v>1042</v>
      </c>
      <c r="S116" s="36">
        <v>27288</v>
      </c>
      <c r="T116" s="40">
        <v>2177</v>
      </c>
      <c r="U116" s="40">
        <v>2623</v>
      </c>
      <c r="V116" s="35">
        <v>3206</v>
      </c>
      <c r="W116" s="112">
        <f t="shared" si="12"/>
        <v>1</v>
      </c>
      <c r="X116" s="106">
        <f t="shared" si="13"/>
        <v>1</v>
      </c>
      <c r="Y116" s="106">
        <f t="shared" si="14"/>
        <v>0</v>
      </c>
      <c r="Z116" s="107">
        <f t="shared" si="15"/>
        <v>0</v>
      </c>
      <c r="AA116" s="113" t="str">
        <f t="shared" si="16"/>
        <v>SRSA</v>
      </c>
      <c r="AB116" s="112">
        <f t="shared" si="17"/>
        <v>1</v>
      </c>
      <c r="AC116" s="106">
        <f t="shared" si="18"/>
        <v>0</v>
      </c>
      <c r="AD116" s="107">
        <f t="shared" si="19"/>
        <v>0</v>
      </c>
      <c r="AE116" s="113" t="str">
        <f t="shared" si="20"/>
        <v>-</v>
      </c>
      <c r="AF116" s="112">
        <f t="shared" si="21"/>
        <v>0</v>
      </c>
      <c r="AG116" s="1" t="s">
        <v>1168</v>
      </c>
    </row>
    <row r="117" spans="1:33" s="1" customFormat="1" ht="12.75">
      <c r="A117" s="128">
        <v>2010350</v>
      </c>
      <c r="B117" s="128" t="s">
        <v>679</v>
      </c>
      <c r="C117" s="112" t="s">
        <v>927</v>
      </c>
      <c r="D117" s="106" t="s">
        <v>460</v>
      </c>
      <c r="E117" s="106" t="s">
        <v>927</v>
      </c>
      <c r="F117" s="106">
        <v>67356</v>
      </c>
      <c r="G117" s="106">
        <v>129</v>
      </c>
      <c r="H117" s="107">
        <v>6207952126</v>
      </c>
      <c r="I117" s="108">
        <v>7</v>
      </c>
      <c r="J117" s="109" t="s">
        <v>1042</v>
      </c>
      <c r="K117" s="71" t="s">
        <v>1041</v>
      </c>
      <c r="L117" s="61">
        <v>490.006</v>
      </c>
      <c r="M117" s="66" t="s">
        <v>1041</v>
      </c>
      <c r="N117" s="110">
        <v>19.71153846</v>
      </c>
      <c r="O117" s="109" t="s">
        <v>1043</v>
      </c>
      <c r="P117" s="38"/>
      <c r="Q117" s="71" t="str">
        <f t="shared" si="11"/>
        <v>NO</v>
      </c>
      <c r="R117" s="111" t="s">
        <v>1042</v>
      </c>
      <c r="S117" s="36">
        <v>26494</v>
      </c>
      <c r="T117" s="40">
        <v>2968</v>
      </c>
      <c r="U117" s="40">
        <v>3525</v>
      </c>
      <c r="V117" s="35">
        <v>2895</v>
      </c>
      <c r="W117" s="112">
        <f t="shared" si="12"/>
        <v>1</v>
      </c>
      <c r="X117" s="106">
        <f t="shared" si="13"/>
        <v>1</v>
      </c>
      <c r="Y117" s="106">
        <f t="shared" si="14"/>
        <v>0</v>
      </c>
      <c r="Z117" s="107">
        <f t="shared" si="15"/>
        <v>0</v>
      </c>
      <c r="AA117" s="113" t="str">
        <f t="shared" si="16"/>
        <v>SRSA</v>
      </c>
      <c r="AB117" s="112">
        <f t="shared" si="17"/>
        <v>1</v>
      </c>
      <c r="AC117" s="106">
        <f t="shared" si="18"/>
        <v>0</v>
      </c>
      <c r="AD117" s="107">
        <f t="shared" si="19"/>
        <v>0</v>
      </c>
      <c r="AE117" s="113" t="str">
        <f t="shared" si="20"/>
        <v>-</v>
      </c>
      <c r="AF117" s="112">
        <f t="shared" si="21"/>
        <v>0</v>
      </c>
      <c r="AG117" s="1" t="s">
        <v>1127</v>
      </c>
    </row>
    <row r="118" spans="1:33" s="1" customFormat="1" ht="12.75">
      <c r="A118" s="128">
        <v>2004020</v>
      </c>
      <c r="B118" s="128" t="s">
        <v>129</v>
      </c>
      <c r="C118" s="112" t="s">
        <v>130</v>
      </c>
      <c r="D118" s="106" t="s">
        <v>131</v>
      </c>
      <c r="E118" s="106" t="s">
        <v>132</v>
      </c>
      <c r="F118" s="106">
        <v>67511</v>
      </c>
      <c r="G118" s="106">
        <v>9647</v>
      </c>
      <c r="H118" s="107">
        <v>6209234661</v>
      </c>
      <c r="I118" s="108">
        <v>7</v>
      </c>
      <c r="J118" s="109" t="s">
        <v>1042</v>
      </c>
      <c r="K118" s="71" t="s">
        <v>1041</v>
      </c>
      <c r="L118" s="61">
        <v>431.24</v>
      </c>
      <c r="M118" s="66" t="s">
        <v>1041</v>
      </c>
      <c r="N118" s="110">
        <v>11.46953405</v>
      </c>
      <c r="O118" s="109" t="s">
        <v>1043</v>
      </c>
      <c r="P118" s="38"/>
      <c r="Q118" s="71" t="str">
        <f t="shared" si="11"/>
        <v>NO</v>
      </c>
      <c r="R118" s="111" t="s">
        <v>1042</v>
      </c>
      <c r="S118" s="36">
        <v>12176</v>
      </c>
      <c r="T118" s="40">
        <v>1187</v>
      </c>
      <c r="U118" s="40">
        <v>1427</v>
      </c>
      <c r="V118" s="35">
        <v>1748</v>
      </c>
      <c r="W118" s="112">
        <f t="shared" si="12"/>
        <v>1</v>
      </c>
      <c r="X118" s="106">
        <f t="shared" si="13"/>
        <v>1</v>
      </c>
      <c r="Y118" s="106">
        <f t="shared" si="14"/>
        <v>0</v>
      </c>
      <c r="Z118" s="107">
        <f t="shared" si="15"/>
        <v>0</v>
      </c>
      <c r="AA118" s="113" t="str">
        <f t="shared" si="16"/>
        <v>SRSA</v>
      </c>
      <c r="AB118" s="112">
        <f t="shared" si="17"/>
        <v>1</v>
      </c>
      <c r="AC118" s="106">
        <f t="shared" si="18"/>
        <v>0</v>
      </c>
      <c r="AD118" s="107">
        <f t="shared" si="19"/>
        <v>0</v>
      </c>
      <c r="AE118" s="113" t="str">
        <f t="shared" si="20"/>
        <v>-</v>
      </c>
      <c r="AF118" s="112">
        <f t="shared" si="21"/>
        <v>0</v>
      </c>
      <c r="AG118" s="1" t="s">
        <v>1167</v>
      </c>
    </row>
    <row r="119" spans="1:33" s="1" customFormat="1" ht="12.75">
      <c r="A119" s="128">
        <v>2010440</v>
      </c>
      <c r="B119" s="128" t="s">
        <v>682</v>
      </c>
      <c r="C119" s="112" t="s">
        <v>998</v>
      </c>
      <c r="D119" s="106" t="s">
        <v>683</v>
      </c>
      <c r="E119" s="106" t="s">
        <v>998</v>
      </c>
      <c r="F119" s="106">
        <v>67119</v>
      </c>
      <c r="G119" s="106">
        <v>937</v>
      </c>
      <c r="H119" s="107">
        <v>6204552227</v>
      </c>
      <c r="I119" s="108">
        <v>8</v>
      </c>
      <c r="J119" s="109" t="s">
        <v>1042</v>
      </c>
      <c r="K119" s="71" t="s">
        <v>1041</v>
      </c>
      <c r="L119" s="61">
        <v>384.1</v>
      </c>
      <c r="M119" s="66" t="s">
        <v>1041</v>
      </c>
      <c r="N119" s="110">
        <v>12.34567901</v>
      </c>
      <c r="O119" s="109" t="s">
        <v>1043</v>
      </c>
      <c r="P119" s="38"/>
      <c r="Q119" s="71" t="str">
        <f t="shared" si="11"/>
        <v>NO</v>
      </c>
      <c r="R119" s="111" t="s">
        <v>1042</v>
      </c>
      <c r="S119" s="36">
        <v>20001</v>
      </c>
      <c r="T119" s="40">
        <v>1583</v>
      </c>
      <c r="U119" s="40">
        <v>2051</v>
      </c>
      <c r="V119" s="35">
        <v>1025</v>
      </c>
      <c r="W119" s="112">
        <f t="shared" si="12"/>
        <v>1</v>
      </c>
      <c r="X119" s="106">
        <f t="shared" si="13"/>
        <v>1</v>
      </c>
      <c r="Y119" s="106">
        <f t="shared" si="14"/>
        <v>0</v>
      </c>
      <c r="Z119" s="107">
        <f t="shared" si="15"/>
        <v>0</v>
      </c>
      <c r="AA119" s="113" t="str">
        <f t="shared" si="16"/>
        <v>SRSA</v>
      </c>
      <c r="AB119" s="112">
        <f t="shared" si="17"/>
        <v>1</v>
      </c>
      <c r="AC119" s="106">
        <f t="shared" si="18"/>
        <v>0</v>
      </c>
      <c r="AD119" s="107">
        <f t="shared" si="19"/>
        <v>0</v>
      </c>
      <c r="AE119" s="113" t="str">
        <f t="shared" si="20"/>
        <v>-</v>
      </c>
      <c r="AF119" s="112">
        <f t="shared" si="21"/>
        <v>0</v>
      </c>
      <c r="AG119" s="1" t="s">
        <v>1140</v>
      </c>
    </row>
    <row r="120" spans="1:33" s="1" customFormat="1" ht="12.75">
      <c r="A120" s="129">
        <v>2010470</v>
      </c>
      <c r="B120" s="129" t="s">
        <v>684</v>
      </c>
      <c r="C120" s="104" t="s">
        <v>685</v>
      </c>
      <c r="D120" s="91" t="s">
        <v>686</v>
      </c>
      <c r="E120" s="91" t="s">
        <v>685</v>
      </c>
      <c r="F120" s="91">
        <v>67657</v>
      </c>
      <c r="G120" s="91">
        <v>21</v>
      </c>
      <c r="H120" s="92">
        <v>7857374635</v>
      </c>
      <c r="I120" s="93">
        <v>7</v>
      </c>
      <c r="J120" s="94" t="s">
        <v>1042</v>
      </c>
      <c r="K120" s="95" t="s">
        <v>1041</v>
      </c>
      <c r="L120" s="96">
        <v>138.12</v>
      </c>
      <c r="M120" s="97" t="s">
        <v>1041</v>
      </c>
      <c r="N120" s="98">
        <v>6.25</v>
      </c>
      <c r="O120" s="94" t="s">
        <v>1043</v>
      </c>
      <c r="P120" s="99"/>
      <c r="Q120" s="95" t="str">
        <f t="shared" si="11"/>
        <v>NO</v>
      </c>
      <c r="R120" s="100" t="s">
        <v>1042</v>
      </c>
      <c r="S120" s="101">
        <v>8031</v>
      </c>
      <c r="T120" s="102">
        <v>594</v>
      </c>
      <c r="U120" s="102">
        <v>863</v>
      </c>
      <c r="V120" s="103">
        <v>1188</v>
      </c>
      <c r="W120" s="104">
        <f t="shared" si="12"/>
        <v>1</v>
      </c>
      <c r="X120" s="91">
        <f t="shared" si="13"/>
        <v>1</v>
      </c>
      <c r="Y120" s="91">
        <f t="shared" si="14"/>
        <v>0</v>
      </c>
      <c r="Z120" s="92">
        <f t="shared" si="15"/>
        <v>0</v>
      </c>
      <c r="AA120" s="105" t="str">
        <f t="shared" si="16"/>
        <v>SRSA</v>
      </c>
      <c r="AB120" s="104">
        <f t="shared" si="17"/>
        <v>1</v>
      </c>
      <c r="AC120" s="91">
        <f t="shared" si="18"/>
        <v>0</v>
      </c>
      <c r="AD120" s="92">
        <f t="shared" si="19"/>
        <v>0</v>
      </c>
      <c r="AE120" s="105" t="str">
        <f t="shared" si="20"/>
        <v>-</v>
      </c>
      <c r="AF120" s="104">
        <f t="shared" si="21"/>
        <v>0</v>
      </c>
      <c r="AG120" s="1" t="e">
        <v>#N/A</v>
      </c>
    </row>
    <row r="121" spans="1:33" s="1" customFormat="1" ht="12.75">
      <c r="A121" s="128">
        <v>2009850</v>
      </c>
      <c r="B121" s="128" t="s">
        <v>636</v>
      </c>
      <c r="C121" s="112" t="s">
        <v>637</v>
      </c>
      <c r="D121" s="106" t="s">
        <v>916</v>
      </c>
      <c r="E121" s="106" t="s">
        <v>638</v>
      </c>
      <c r="F121" s="106">
        <v>67651</v>
      </c>
      <c r="G121" s="106">
        <v>10</v>
      </c>
      <c r="H121" s="107">
        <v>7858854843</v>
      </c>
      <c r="I121" s="108">
        <v>7</v>
      </c>
      <c r="J121" s="109" t="s">
        <v>1042</v>
      </c>
      <c r="K121" s="71" t="s">
        <v>1041</v>
      </c>
      <c r="L121" s="61">
        <v>154.8</v>
      </c>
      <c r="M121" s="66" t="s">
        <v>1041</v>
      </c>
      <c r="N121" s="110">
        <v>16.32653061</v>
      </c>
      <c r="O121" s="109" t="s">
        <v>1043</v>
      </c>
      <c r="P121" s="38"/>
      <c r="Q121" s="71" t="str">
        <f t="shared" si="11"/>
        <v>NO</v>
      </c>
      <c r="R121" s="111" t="s">
        <v>1042</v>
      </c>
      <c r="S121" s="36">
        <v>10019</v>
      </c>
      <c r="T121" s="40">
        <v>791</v>
      </c>
      <c r="U121" s="40">
        <v>1011</v>
      </c>
      <c r="V121" s="35">
        <v>1315</v>
      </c>
      <c r="W121" s="112">
        <f t="shared" si="12"/>
        <v>1</v>
      </c>
      <c r="X121" s="106">
        <f t="shared" si="13"/>
        <v>1</v>
      </c>
      <c r="Y121" s="106">
        <f t="shared" si="14"/>
        <v>0</v>
      </c>
      <c r="Z121" s="107">
        <f t="shared" si="15"/>
        <v>0</v>
      </c>
      <c r="AA121" s="113" t="str">
        <f t="shared" si="16"/>
        <v>SRSA</v>
      </c>
      <c r="AB121" s="112">
        <f t="shared" si="17"/>
        <v>1</v>
      </c>
      <c r="AC121" s="106">
        <f t="shared" si="18"/>
        <v>0</v>
      </c>
      <c r="AD121" s="107">
        <f t="shared" si="19"/>
        <v>0</v>
      </c>
      <c r="AE121" s="113" t="str">
        <f t="shared" si="20"/>
        <v>-</v>
      </c>
      <c r="AF121" s="112">
        <f t="shared" si="21"/>
        <v>0</v>
      </c>
      <c r="AG121" s="1" t="s">
        <v>1092</v>
      </c>
    </row>
    <row r="122" spans="1:33" s="1" customFormat="1" ht="12.75">
      <c r="A122" s="128">
        <v>2011280</v>
      </c>
      <c r="B122" s="128" t="s">
        <v>752</v>
      </c>
      <c r="C122" s="112" t="s">
        <v>753</v>
      </c>
      <c r="D122" s="106" t="s">
        <v>754</v>
      </c>
      <c r="E122" s="106" t="s">
        <v>755</v>
      </c>
      <c r="F122" s="106">
        <v>67574</v>
      </c>
      <c r="G122" s="106">
        <v>98</v>
      </c>
      <c r="H122" s="107">
        <v>6205274212</v>
      </c>
      <c r="I122" s="108">
        <v>7</v>
      </c>
      <c r="J122" s="109" t="s">
        <v>1042</v>
      </c>
      <c r="K122" s="71" t="s">
        <v>1041</v>
      </c>
      <c r="L122" s="61">
        <v>177.2</v>
      </c>
      <c r="M122" s="66" t="s">
        <v>1041</v>
      </c>
      <c r="N122" s="110">
        <v>12.03007519</v>
      </c>
      <c r="O122" s="109" t="s">
        <v>1043</v>
      </c>
      <c r="P122" s="38"/>
      <c r="Q122" s="71" t="str">
        <f t="shared" si="11"/>
        <v>NO</v>
      </c>
      <c r="R122" s="111" t="s">
        <v>1042</v>
      </c>
      <c r="S122" s="36">
        <v>4011</v>
      </c>
      <c r="T122" s="40">
        <v>791</v>
      </c>
      <c r="U122" s="40">
        <v>997</v>
      </c>
      <c r="V122" s="35">
        <v>1573</v>
      </c>
      <c r="W122" s="112">
        <f t="shared" si="12"/>
        <v>1</v>
      </c>
      <c r="X122" s="106">
        <f t="shared" si="13"/>
        <v>1</v>
      </c>
      <c r="Y122" s="106">
        <f t="shared" si="14"/>
        <v>0</v>
      </c>
      <c r="Z122" s="107">
        <f t="shared" si="15"/>
        <v>0</v>
      </c>
      <c r="AA122" s="113" t="str">
        <f t="shared" si="16"/>
        <v>SRSA</v>
      </c>
      <c r="AB122" s="112">
        <f t="shared" si="17"/>
        <v>1</v>
      </c>
      <c r="AC122" s="106">
        <f t="shared" si="18"/>
        <v>0</v>
      </c>
      <c r="AD122" s="107">
        <f t="shared" si="19"/>
        <v>0</v>
      </c>
      <c r="AE122" s="113" t="str">
        <f t="shared" si="20"/>
        <v>-</v>
      </c>
      <c r="AF122" s="112">
        <f t="shared" si="21"/>
        <v>0</v>
      </c>
      <c r="AG122" s="1" t="s">
        <v>1166</v>
      </c>
    </row>
    <row r="123" spans="1:33" s="1" customFormat="1" ht="12.75">
      <c r="A123" s="128">
        <v>2010590</v>
      </c>
      <c r="B123" s="128" t="s">
        <v>693</v>
      </c>
      <c r="C123" s="112" t="s">
        <v>694</v>
      </c>
      <c r="D123" s="106" t="s">
        <v>695</v>
      </c>
      <c r="E123" s="106" t="s">
        <v>696</v>
      </c>
      <c r="F123" s="106">
        <v>66866</v>
      </c>
      <c r="G123" s="106" t="s">
        <v>1033</v>
      </c>
      <c r="H123" s="107">
        <v>6209832198</v>
      </c>
      <c r="I123" s="108">
        <v>7</v>
      </c>
      <c r="J123" s="109" t="s">
        <v>1042</v>
      </c>
      <c r="K123" s="71" t="s">
        <v>1041</v>
      </c>
      <c r="L123" s="61">
        <v>400.16</v>
      </c>
      <c r="M123" s="66" t="s">
        <v>1041</v>
      </c>
      <c r="N123" s="110">
        <v>9.8</v>
      </c>
      <c r="O123" s="109" t="s">
        <v>1043</v>
      </c>
      <c r="P123" s="38"/>
      <c r="Q123" s="71" t="str">
        <f t="shared" si="11"/>
        <v>NO</v>
      </c>
      <c r="R123" s="111" t="s">
        <v>1042</v>
      </c>
      <c r="S123" s="36">
        <v>21716</v>
      </c>
      <c r="T123" s="40">
        <v>1583</v>
      </c>
      <c r="U123" s="40">
        <v>2276</v>
      </c>
      <c r="V123" s="35">
        <v>2324</v>
      </c>
      <c r="W123" s="112">
        <f t="shared" si="12"/>
        <v>1</v>
      </c>
      <c r="X123" s="106">
        <f t="shared" si="13"/>
        <v>1</v>
      </c>
      <c r="Y123" s="106">
        <f t="shared" si="14"/>
        <v>0</v>
      </c>
      <c r="Z123" s="107">
        <f t="shared" si="15"/>
        <v>0</v>
      </c>
      <c r="AA123" s="113" t="str">
        <f t="shared" si="16"/>
        <v>SRSA</v>
      </c>
      <c r="AB123" s="112">
        <f t="shared" si="17"/>
        <v>1</v>
      </c>
      <c r="AC123" s="106">
        <f t="shared" si="18"/>
        <v>0</v>
      </c>
      <c r="AD123" s="107">
        <f t="shared" si="19"/>
        <v>0</v>
      </c>
      <c r="AE123" s="113" t="str">
        <f t="shared" si="20"/>
        <v>-</v>
      </c>
      <c r="AF123" s="112">
        <f t="shared" si="21"/>
        <v>0</v>
      </c>
      <c r="AG123" s="1" t="s">
        <v>1165</v>
      </c>
    </row>
    <row r="124" spans="1:33" s="1" customFormat="1" ht="12.75">
      <c r="A124" s="128">
        <v>2005310</v>
      </c>
      <c r="B124" s="128" t="s">
        <v>249</v>
      </c>
      <c r="C124" s="112" t="s">
        <v>250</v>
      </c>
      <c r="D124" s="106" t="s">
        <v>251</v>
      </c>
      <c r="E124" s="106" t="s">
        <v>252</v>
      </c>
      <c r="F124" s="106">
        <v>66966</v>
      </c>
      <c r="G124" s="106" t="s">
        <v>1033</v>
      </c>
      <c r="H124" s="107">
        <v>7853352206</v>
      </c>
      <c r="I124" s="108">
        <v>7</v>
      </c>
      <c r="J124" s="109" t="s">
        <v>1042</v>
      </c>
      <c r="K124" s="71" t="s">
        <v>1041</v>
      </c>
      <c r="L124" s="61">
        <v>244</v>
      </c>
      <c r="M124" s="66" t="s">
        <v>1041</v>
      </c>
      <c r="N124" s="110">
        <v>13.58024691</v>
      </c>
      <c r="O124" s="109" t="s">
        <v>1043</v>
      </c>
      <c r="P124" s="38"/>
      <c r="Q124" s="71" t="str">
        <f t="shared" si="11"/>
        <v>NO</v>
      </c>
      <c r="R124" s="111" t="s">
        <v>1042</v>
      </c>
      <c r="S124" s="36">
        <v>11995</v>
      </c>
      <c r="T124" s="40">
        <v>1385</v>
      </c>
      <c r="U124" s="40">
        <v>1723</v>
      </c>
      <c r="V124" s="35">
        <v>2053</v>
      </c>
      <c r="W124" s="112">
        <f t="shared" si="12"/>
        <v>1</v>
      </c>
      <c r="X124" s="106">
        <f t="shared" si="13"/>
        <v>1</v>
      </c>
      <c r="Y124" s="106">
        <f t="shared" si="14"/>
        <v>0</v>
      </c>
      <c r="Z124" s="107">
        <f t="shared" si="15"/>
        <v>0</v>
      </c>
      <c r="AA124" s="113" t="str">
        <f t="shared" si="16"/>
        <v>SRSA</v>
      </c>
      <c r="AB124" s="112">
        <f t="shared" si="17"/>
        <v>1</v>
      </c>
      <c r="AC124" s="106">
        <f t="shared" si="18"/>
        <v>0</v>
      </c>
      <c r="AD124" s="107">
        <f t="shared" si="19"/>
        <v>0</v>
      </c>
      <c r="AE124" s="113" t="str">
        <f t="shared" si="20"/>
        <v>-</v>
      </c>
      <c r="AF124" s="112">
        <f t="shared" si="21"/>
        <v>0</v>
      </c>
      <c r="AG124" s="1" t="s">
        <v>1164</v>
      </c>
    </row>
    <row r="125" spans="1:33" s="1" customFormat="1" ht="12.75">
      <c r="A125" s="128">
        <v>2010740</v>
      </c>
      <c r="B125" s="128" t="s">
        <v>709</v>
      </c>
      <c r="C125" s="112" t="s">
        <v>999</v>
      </c>
      <c r="D125" s="106" t="s">
        <v>710</v>
      </c>
      <c r="E125" s="106" t="s">
        <v>999</v>
      </c>
      <c r="F125" s="106">
        <v>67663</v>
      </c>
      <c r="G125" s="106" t="s">
        <v>1033</v>
      </c>
      <c r="H125" s="107">
        <v>7854344678</v>
      </c>
      <c r="I125" s="108">
        <v>7</v>
      </c>
      <c r="J125" s="109" t="s">
        <v>1042</v>
      </c>
      <c r="K125" s="71" t="s">
        <v>1041</v>
      </c>
      <c r="L125" s="61">
        <v>338.9</v>
      </c>
      <c r="M125" s="66" t="s">
        <v>1041</v>
      </c>
      <c r="N125" s="110">
        <v>11.11111111</v>
      </c>
      <c r="O125" s="109" t="s">
        <v>1043</v>
      </c>
      <c r="P125" s="38"/>
      <c r="Q125" s="71" t="str">
        <f t="shared" si="11"/>
        <v>NO</v>
      </c>
      <c r="R125" s="111" t="s">
        <v>1042</v>
      </c>
      <c r="S125" s="36">
        <v>25516</v>
      </c>
      <c r="T125" s="40">
        <v>1979</v>
      </c>
      <c r="U125" s="40">
        <v>2615</v>
      </c>
      <c r="V125" s="35">
        <v>2620</v>
      </c>
      <c r="W125" s="112">
        <f t="shared" si="12"/>
        <v>1</v>
      </c>
      <c r="X125" s="106">
        <f t="shared" si="13"/>
        <v>1</v>
      </c>
      <c r="Y125" s="106">
        <f t="shared" si="14"/>
        <v>0</v>
      </c>
      <c r="Z125" s="107">
        <f t="shared" si="15"/>
        <v>0</v>
      </c>
      <c r="AA125" s="113" t="str">
        <f t="shared" si="16"/>
        <v>SRSA</v>
      </c>
      <c r="AB125" s="112">
        <f t="shared" si="17"/>
        <v>1</v>
      </c>
      <c r="AC125" s="106">
        <f t="shared" si="18"/>
        <v>0</v>
      </c>
      <c r="AD125" s="107">
        <f t="shared" si="19"/>
        <v>0</v>
      </c>
      <c r="AE125" s="113" t="str">
        <f t="shared" si="20"/>
        <v>-</v>
      </c>
      <c r="AF125" s="112">
        <f t="shared" si="21"/>
        <v>0</v>
      </c>
      <c r="AG125" s="1" t="s">
        <v>1163</v>
      </c>
    </row>
    <row r="126" spans="1:33" s="1" customFormat="1" ht="12.75">
      <c r="A126" s="128">
        <v>2010770</v>
      </c>
      <c r="B126" s="128" t="s">
        <v>711</v>
      </c>
      <c r="C126" s="112" t="s">
        <v>712</v>
      </c>
      <c r="D126" s="106" t="s">
        <v>713</v>
      </c>
      <c r="E126" s="106" t="s">
        <v>712</v>
      </c>
      <c r="F126" s="106">
        <v>66075</v>
      </c>
      <c r="G126" s="106" t="s">
        <v>1033</v>
      </c>
      <c r="H126" s="107">
        <v>9133528534</v>
      </c>
      <c r="I126" s="108">
        <v>8</v>
      </c>
      <c r="J126" s="109" t="s">
        <v>1042</v>
      </c>
      <c r="K126" s="71" t="s">
        <v>1041</v>
      </c>
      <c r="L126" s="61">
        <v>376.46</v>
      </c>
      <c r="M126" s="66" t="s">
        <v>1041</v>
      </c>
      <c r="N126" s="110">
        <v>23.55889724</v>
      </c>
      <c r="O126" s="109" t="s">
        <v>1042</v>
      </c>
      <c r="P126" s="38"/>
      <c r="Q126" s="71" t="str">
        <f t="shared" si="11"/>
        <v>NO</v>
      </c>
      <c r="R126" s="111" t="s">
        <v>1042</v>
      </c>
      <c r="S126" s="36">
        <v>23736</v>
      </c>
      <c r="T126" s="40">
        <v>3166</v>
      </c>
      <c r="U126" s="40">
        <v>3357</v>
      </c>
      <c r="V126" s="35">
        <v>2096</v>
      </c>
      <c r="W126" s="112">
        <f t="shared" si="12"/>
        <v>1</v>
      </c>
      <c r="X126" s="106">
        <f t="shared" si="13"/>
        <v>1</v>
      </c>
      <c r="Y126" s="106">
        <f t="shared" si="14"/>
        <v>0</v>
      </c>
      <c r="Z126" s="107">
        <f t="shared" si="15"/>
        <v>0</v>
      </c>
      <c r="AA126" s="113" t="str">
        <f t="shared" si="16"/>
        <v>SRSA</v>
      </c>
      <c r="AB126" s="112">
        <f t="shared" si="17"/>
        <v>1</v>
      </c>
      <c r="AC126" s="106">
        <f t="shared" si="18"/>
        <v>1</v>
      </c>
      <c r="AD126" s="107" t="str">
        <f t="shared" si="19"/>
        <v>Initial</v>
      </c>
      <c r="AE126" s="113" t="str">
        <f t="shared" si="20"/>
        <v>-</v>
      </c>
      <c r="AF126" s="112" t="str">
        <f t="shared" si="21"/>
        <v>SRSA</v>
      </c>
      <c r="AG126" s="1" t="s">
        <v>1099</v>
      </c>
    </row>
    <row r="127" spans="1:33" s="1" customFormat="1" ht="12.75">
      <c r="A127" s="128">
        <v>2007770</v>
      </c>
      <c r="B127" s="128" t="s">
        <v>467</v>
      </c>
      <c r="C127" s="112" t="s">
        <v>468</v>
      </c>
      <c r="D127" s="106" t="s">
        <v>469</v>
      </c>
      <c r="E127" s="106" t="s">
        <v>470</v>
      </c>
      <c r="F127" s="106">
        <v>67643</v>
      </c>
      <c r="G127" s="106">
        <v>160</v>
      </c>
      <c r="H127" s="107">
        <v>7856782414</v>
      </c>
      <c r="I127" s="108">
        <v>7</v>
      </c>
      <c r="J127" s="109" t="s">
        <v>1042</v>
      </c>
      <c r="K127" s="71" t="s">
        <v>1041</v>
      </c>
      <c r="L127" s="61">
        <v>30.13</v>
      </c>
      <c r="M127" s="66" t="s">
        <v>1041</v>
      </c>
      <c r="N127" s="110">
        <v>17.56756757</v>
      </c>
      <c r="O127" s="109" t="s">
        <v>1043</v>
      </c>
      <c r="P127" s="38"/>
      <c r="Q127" s="71" t="str">
        <f t="shared" si="11"/>
        <v>NO</v>
      </c>
      <c r="R127" s="111" t="s">
        <v>1042</v>
      </c>
      <c r="S127" s="36">
        <v>7119</v>
      </c>
      <c r="T127" s="40">
        <v>791</v>
      </c>
      <c r="U127" s="40">
        <v>711</v>
      </c>
      <c r="V127" s="35">
        <v>471</v>
      </c>
      <c r="W127" s="112">
        <f t="shared" si="12"/>
        <v>1</v>
      </c>
      <c r="X127" s="106">
        <f t="shared" si="13"/>
        <v>1</v>
      </c>
      <c r="Y127" s="106">
        <f t="shared" si="14"/>
        <v>0</v>
      </c>
      <c r="Z127" s="107">
        <f t="shared" si="15"/>
        <v>0</v>
      </c>
      <c r="AA127" s="113" t="str">
        <f t="shared" si="16"/>
        <v>SRSA</v>
      </c>
      <c r="AB127" s="112">
        <f t="shared" si="17"/>
        <v>1</v>
      </c>
      <c r="AC127" s="106">
        <f t="shared" si="18"/>
        <v>0</v>
      </c>
      <c r="AD127" s="107">
        <f t="shared" si="19"/>
        <v>0</v>
      </c>
      <c r="AE127" s="113" t="str">
        <f t="shared" si="20"/>
        <v>-</v>
      </c>
      <c r="AF127" s="112">
        <f t="shared" si="21"/>
        <v>0</v>
      </c>
      <c r="AG127" s="1" t="s">
        <v>1162</v>
      </c>
    </row>
    <row r="128" spans="1:33" s="1" customFormat="1" ht="12.75">
      <c r="A128" s="128">
        <v>2010920</v>
      </c>
      <c r="B128" s="128" t="s">
        <v>721</v>
      </c>
      <c r="C128" s="112" t="s">
        <v>722</v>
      </c>
      <c r="D128" s="106" t="s">
        <v>956</v>
      </c>
      <c r="E128" s="106" t="s">
        <v>722</v>
      </c>
      <c r="F128" s="106">
        <v>67570</v>
      </c>
      <c r="G128" s="106">
        <v>218</v>
      </c>
      <c r="H128" s="107">
        <v>6204596241</v>
      </c>
      <c r="I128" s="108">
        <v>7</v>
      </c>
      <c r="J128" s="109" t="s">
        <v>1042</v>
      </c>
      <c r="K128" s="71" t="s">
        <v>1041</v>
      </c>
      <c r="L128" s="61">
        <v>280.82</v>
      </c>
      <c r="M128" s="66" t="s">
        <v>1041</v>
      </c>
      <c r="N128" s="110">
        <v>6.990881459</v>
      </c>
      <c r="O128" s="109" t="s">
        <v>1043</v>
      </c>
      <c r="P128" s="38"/>
      <c r="Q128" s="71" t="str">
        <f t="shared" si="11"/>
        <v>NO</v>
      </c>
      <c r="R128" s="111" t="s">
        <v>1042</v>
      </c>
      <c r="S128" s="36">
        <v>8158</v>
      </c>
      <c r="T128" s="40">
        <v>791</v>
      </c>
      <c r="U128" s="40">
        <v>1259</v>
      </c>
      <c r="V128" s="35">
        <v>1683</v>
      </c>
      <c r="W128" s="112">
        <f t="shared" si="12"/>
        <v>1</v>
      </c>
      <c r="X128" s="106">
        <f t="shared" si="13"/>
        <v>1</v>
      </c>
      <c r="Y128" s="106">
        <f t="shared" si="14"/>
        <v>0</v>
      </c>
      <c r="Z128" s="107">
        <f t="shared" si="15"/>
        <v>0</v>
      </c>
      <c r="AA128" s="113" t="str">
        <f t="shared" si="16"/>
        <v>SRSA</v>
      </c>
      <c r="AB128" s="112">
        <f t="shared" si="17"/>
        <v>1</v>
      </c>
      <c r="AC128" s="106">
        <f t="shared" si="18"/>
        <v>0</v>
      </c>
      <c r="AD128" s="107">
        <f t="shared" si="19"/>
        <v>0</v>
      </c>
      <c r="AE128" s="113" t="str">
        <f t="shared" si="20"/>
        <v>-</v>
      </c>
      <c r="AF128" s="112">
        <f t="shared" si="21"/>
        <v>0</v>
      </c>
      <c r="AG128" s="1" t="s">
        <v>1135</v>
      </c>
    </row>
    <row r="129" spans="1:33" s="1" customFormat="1" ht="12.75">
      <c r="A129" s="128">
        <v>2010950</v>
      </c>
      <c r="B129" s="128" t="s">
        <v>723</v>
      </c>
      <c r="C129" s="112" t="s">
        <v>724</v>
      </c>
      <c r="D129" s="106" t="s">
        <v>725</v>
      </c>
      <c r="E129" s="106" t="s">
        <v>726</v>
      </c>
      <c r="F129" s="106">
        <v>67752</v>
      </c>
      <c r="G129" s="106" t="s">
        <v>1033</v>
      </c>
      <c r="H129" s="107">
        <v>7857542470</v>
      </c>
      <c r="I129" s="108">
        <v>7</v>
      </c>
      <c r="J129" s="109" t="s">
        <v>1042</v>
      </c>
      <c r="K129" s="71" t="s">
        <v>1041</v>
      </c>
      <c r="L129" s="61">
        <v>313.1</v>
      </c>
      <c r="M129" s="66" t="s">
        <v>1041</v>
      </c>
      <c r="N129" s="110">
        <v>9.570957096</v>
      </c>
      <c r="O129" s="109" t="s">
        <v>1043</v>
      </c>
      <c r="P129" s="38"/>
      <c r="Q129" s="71" t="str">
        <f t="shared" si="11"/>
        <v>NO</v>
      </c>
      <c r="R129" s="111" t="s">
        <v>1042</v>
      </c>
      <c r="S129" s="36">
        <v>12286</v>
      </c>
      <c r="T129" s="40">
        <v>1187</v>
      </c>
      <c r="U129" s="40">
        <v>1647</v>
      </c>
      <c r="V129" s="35">
        <v>1894</v>
      </c>
      <c r="W129" s="112">
        <f t="shared" si="12"/>
        <v>1</v>
      </c>
      <c r="X129" s="106">
        <f t="shared" si="13"/>
        <v>1</v>
      </c>
      <c r="Y129" s="106">
        <f t="shared" si="14"/>
        <v>0</v>
      </c>
      <c r="Z129" s="107">
        <f t="shared" si="15"/>
        <v>0</v>
      </c>
      <c r="AA129" s="113" t="str">
        <f t="shared" si="16"/>
        <v>SRSA</v>
      </c>
      <c r="AB129" s="112">
        <f t="shared" si="17"/>
        <v>1</v>
      </c>
      <c r="AC129" s="106">
        <f t="shared" si="18"/>
        <v>0</v>
      </c>
      <c r="AD129" s="107">
        <f t="shared" si="19"/>
        <v>0</v>
      </c>
      <c r="AE129" s="113" t="str">
        <f t="shared" si="20"/>
        <v>-</v>
      </c>
      <c r="AF129" s="112">
        <f t="shared" si="21"/>
        <v>0</v>
      </c>
      <c r="AG129" s="1" t="s">
        <v>1161</v>
      </c>
    </row>
    <row r="130" spans="1:33" s="1" customFormat="1" ht="12.75">
      <c r="A130" s="128">
        <v>2000023</v>
      </c>
      <c r="B130" s="128" t="s">
        <v>54</v>
      </c>
      <c r="C130" s="112" t="s">
        <v>55</v>
      </c>
      <c r="D130" s="106" t="s">
        <v>56</v>
      </c>
      <c r="E130" s="106" t="s">
        <v>986</v>
      </c>
      <c r="F130" s="106">
        <v>67730</v>
      </c>
      <c r="G130" s="106">
        <v>1708</v>
      </c>
      <c r="H130" s="107">
        <v>7856263236</v>
      </c>
      <c r="I130" s="108">
        <v>7</v>
      </c>
      <c r="J130" s="109" t="s">
        <v>1042</v>
      </c>
      <c r="K130" s="71" t="s">
        <v>1041</v>
      </c>
      <c r="L130" s="61">
        <v>331.1</v>
      </c>
      <c r="M130" s="66" t="s">
        <v>1041</v>
      </c>
      <c r="N130" s="110">
        <v>11.61616162</v>
      </c>
      <c r="O130" s="109" t="s">
        <v>1043</v>
      </c>
      <c r="P130" s="38"/>
      <c r="Q130" s="71" t="str">
        <f t="shared" si="11"/>
        <v>NO</v>
      </c>
      <c r="R130" s="111" t="s">
        <v>1042</v>
      </c>
      <c r="S130" s="36">
        <v>25125</v>
      </c>
      <c r="T130" s="40">
        <v>2374</v>
      </c>
      <c r="U130" s="40">
        <v>2687</v>
      </c>
      <c r="V130" s="35">
        <v>2961</v>
      </c>
      <c r="W130" s="112">
        <f t="shared" si="12"/>
        <v>1</v>
      </c>
      <c r="X130" s="106">
        <f t="shared" si="13"/>
        <v>1</v>
      </c>
      <c r="Y130" s="106">
        <f t="shared" si="14"/>
        <v>0</v>
      </c>
      <c r="Z130" s="107">
        <f t="shared" si="15"/>
        <v>0</v>
      </c>
      <c r="AA130" s="113" t="str">
        <f t="shared" si="16"/>
        <v>SRSA</v>
      </c>
      <c r="AB130" s="112">
        <f t="shared" si="17"/>
        <v>1</v>
      </c>
      <c r="AC130" s="106">
        <f t="shared" si="18"/>
        <v>0</v>
      </c>
      <c r="AD130" s="107">
        <f t="shared" si="19"/>
        <v>0</v>
      </c>
      <c r="AE130" s="113" t="str">
        <f t="shared" si="20"/>
        <v>-</v>
      </c>
      <c r="AF130" s="112">
        <f t="shared" si="21"/>
        <v>0</v>
      </c>
      <c r="AG130" s="1" t="s">
        <v>1160</v>
      </c>
    </row>
    <row r="131" spans="1:33" s="1" customFormat="1" ht="12.75">
      <c r="A131" s="128">
        <v>2006240</v>
      </c>
      <c r="B131" s="128" t="s">
        <v>327</v>
      </c>
      <c r="C131" s="112" t="s">
        <v>328</v>
      </c>
      <c r="D131" s="106" t="s">
        <v>329</v>
      </c>
      <c r="E131" s="106" t="s">
        <v>330</v>
      </c>
      <c r="F131" s="106">
        <v>67154</v>
      </c>
      <c r="G131" s="106">
        <v>243</v>
      </c>
      <c r="H131" s="107">
        <v>3167992115</v>
      </c>
      <c r="I131" s="108">
        <v>8</v>
      </c>
      <c r="J131" s="109" t="s">
        <v>1042</v>
      </c>
      <c r="K131" s="71" t="s">
        <v>1041</v>
      </c>
      <c r="L131" s="61">
        <v>496.67</v>
      </c>
      <c r="M131" s="66" t="s">
        <v>1041</v>
      </c>
      <c r="N131" s="110">
        <v>6.105006105</v>
      </c>
      <c r="O131" s="109" t="s">
        <v>1043</v>
      </c>
      <c r="P131" s="38"/>
      <c r="Q131" s="71" t="str">
        <f t="shared" si="11"/>
        <v>NO</v>
      </c>
      <c r="R131" s="111" t="s">
        <v>1042</v>
      </c>
      <c r="S131" s="36">
        <v>19830</v>
      </c>
      <c r="T131" s="40">
        <v>1385</v>
      </c>
      <c r="U131" s="40">
        <v>2858</v>
      </c>
      <c r="V131" s="35">
        <v>2174</v>
      </c>
      <c r="W131" s="112">
        <f t="shared" si="12"/>
        <v>1</v>
      </c>
      <c r="X131" s="106">
        <f t="shared" si="13"/>
        <v>1</v>
      </c>
      <c r="Y131" s="106">
        <f t="shared" si="14"/>
        <v>0</v>
      </c>
      <c r="Z131" s="107">
        <f t="shared" si="15"/>
        <v>0</v>
      </c>
      <c r="AA131" s="113" t="str">
        <f t="shared" si="16"/>
        <v>SRSA</v>
      </c>
      <c r="AB131" s="112">
        <f t="shared" si="17"/>
        <v>1</v>
      </c>
      <c r="AC131" s="106">
        <f t="shared" si="18"/>
        <v>0</v>
      </c>
      <c r="AD131" s="107">
        <f t="shared" si="19"/>
        <v>0</v>
      </c>
      <c r="AE131" s="113" t="str">
        <f t="shared" si="20"/>
        <v>-</v>
      </c>
      <c r="AF131" s="112">
        <f t="shared" si="21"/>
        <v>0</v>
      </c>
      <c r="AG131" s="1" t="s">
        <v>1159</v>
      </c>
    </row>
    <row r="132" spans="1:33" s="1" customFormat="1" ht="12.75">
      <c r="A132" s="128">
        <v>2003930</v>
      </c>
      <c r="B132" s="128" t="s">
        <v>122</v>
      </c>
      <c r="C132" s="112" t="s">
        <v>123</v>
      </c>
      <c r="D132" s="106" t="s">
        <v>124</v>
      </c>
      <c r="E132" s="106" t="s">
        <v>980</v>
      </c>
      <c r="F132" s="106">
        <v>66935</v>
      </c>
      <c r="G132" s="106">
        <v>469</v>
      </c>
      <c r="H132" s="107">
        <v>7855275621</v>
      </c>
      <c r="I132" s="108">
        <v>7</v>
      </c>
      <c r="J132" s="109" t="s">
        <v>1042</v>
      </c>
      <c r="K132" s="71" t="s">
        <v>1041</v>
      </c>
      <c r="L132" s="61">
        <v>442.6</v>
      </c>
      <c r="M132" s="66" t="s">
        <v>1041</v>
      </c>
      <c r="N132" s="110">
        <v>11.94029851</v>
      </c>
      <c r="O132" s="109" t="s">
        <v>1043</v>
      </c>
      <c r="P132" s="38"/>
      <c r="Q132" s="71" t="str">
        <f t="shared" si="11"/>
        <v>NO</v>
      </c>
      <c r="R132" s="111" t="s">
        <v>1042</v>
      </c>
      <c r="S132" s="36">
        <v>30966</v>
      </c>
      <c r="T132" s="40">
        <v>2177</v>
      </c>
      <c r="U132" s="40">
        <v>2842</v>
      </c>
      <c r="V132" s="35">
        <v>2546</v>
      </c>
      <c r="W132" s="112">
        <f t="shared" si="12"/>
        <v>1</v>
      </c>
      <c r="X132" s="106">
        <f t="shared" si="13"/>
        <v>1</v>
      </c>
      <c r="Y132" s="106">
        <f t="shared" si="14"/>
        <v>0</v>
      </c>
      <c r="Z132" s="107">
        <f t="shared" si="15"/>
        <v>0</v>
      </c>
      <c r="AA132" s="113" t="str">
        <f t="shared" si="16"/>
        <v>SRSA</v>
      </c>
      <c r="AB132" s="112">
        <f t="shared" si="17"/>
        <v>1</v>
      </c>
      <c r="AC132" s="106">
        <f t="shared" si="18"/>
        <v>0</v>
      </c>
      <c r="AD132" s="107">
        <f t="shared" si="19"/>
        <v>0</v>
      </c>
      <c r="AE132" s="113" t="str">
        <f t="shared" si="20"/>
        <v>-</v>
      </c>
      <c r="AF132" s="112">
        <f t="shared" si="21"/>
        <v>0</v>
      </c>
      <c r="AG132" s="1" t="s">
        <v>1158</v>
      </c>
    </row>
    <row r="133" spans="1:33" s="1" customFormat="1" ht="12.75">
      <c r="A133" s="128">
        <v>2011190</v>
      </c>
      <c r="B133" s="128" t="s">
        <v>743</v>
      </c>
      <c r="C133" s="112" t="s">
        <v>744</v>
      </c>
      <c r="D133" s="106" t="s">
        <v>255</v>
      </c>
      <c r="E133" s="106" t="s">
        <v>744</v>
      </c>
      <c r="F133" s="106">
        <v>67954</v>
      </c>
      <c r="G133" s="106">
        <v>167</v>
      </c>
      <c r="H133" s="107">
        <v>6205934344</v>
      </c>
      <c r="I133" s="108">
        <v>7</v>
      </c>
      <c r="J133" s="109" t="s">
        <v>1042</v>
      </c>
      <c r="K133" s="71" t="s">
        <v>1041</v>
      </c>
      <c r="L133" s="61">
        <v>199.11</v>
      </c>
      <c r="M133" s="66" t="s">
        <v>1041</v>
      </c>
      <c r="N133" s="110">
        <v>14.20454545</v>
      </c>
      <c r="O133" s="109" t="s">
        <v>1043</v>
      </c>
      <c r="P133" s="38"/>
      <c r="Q133" s="71" t="str">
        <f t="shared" si="11"/>
        <v>NO</v>
      </c>
      <c r="R133" s="111" t="s">
        <v>1042</v>
      </c>
      <c r="S133" s="36">
        <v>10753</v>
      </c>
      <c r="T133" s="40">
        <v>1187</v>
      </c>
      <c r="U133" s="40">
        <v>1383</v>
      </c>
      <c r="V133" s="35">
        <v>1800</v>
      </c>
      <c r="W133" s="112">
        <f t="shared" si="12"/>
        <v>1</v>
      </c>
      <c r="X133" s="106">
        <f t="shared" si="13"/>
        <v>1</v>
      </c>
      <c r="Y133" s="106">
        <f t="shared" si="14"/>
        <v>0</v>
      </c>
      <c r="Z133" s="107">
        <f t="shared" si="15"/>
        <v>0</v>
      </c>
      <c r="AA133" s="113" t="str">
        <f t="shared" si="16"/>
        <v>SRSA</v>
      </c>
      <c r="AB133" s="112">
        <f t="shared" si="17"/>
        <v>1</v>
      </c>
      <c r="AC133" s="106">
        <f t="shared" si="18"/>
        <v>0</v>
      </c>
      <c r="AD133" s="107">
        <f t="shared" si="19"/>
        <v>0</v>
      </c>
      <c r="AE133" s="113" t="str">
        <f t="shared" si="20"/>
        <v>-</v>
      </c>
      <c r="AF133" s="112">
        <f t="shared" si="21"/>
        <v>0</v>
      </c>
      <c r="AG133" s="1" t="s">
        <v>1110</v>
      </c>
    </row>
    <row r="134" spans="1:33" s="1" customFormat="1" ht="12.75">
      <c r="A134" s="128">
        <v>2007440</v>
      </c>
      <c r="B134" s="128" t="s">
        <v>430</v>
      </c>
      <c r="C134" s="112" t="s">
        <v>431</v>
      </c>
      <c r="D134" s="106" t="s">
        <v>432</v>
      </c>
      <c r="E134" s="106" t="s">
        <v>943</v>
      </c>
      <c r="F134" s="106">
        <v>67451</v>
      </c>
      <c r="G134" s="106">
        <v>217</v>
      </c>
      <c r="H134" s="107">
        <v>7853667215</v>
      </c>
      <c r="I134" s="108">
        <v>7</v>
      </c>
      <c r="J134" s="109" t="s">
        <v>1042</v>
      </c>
      <c r="K134" s="71" t="s">
        <v>1041</v>
      </c>
      <c r="L134" s="61">
        <v>404.64</v>
      </c>
      <c r="M134" s="66" t="s">
        <v>1041</v>
      </c>
      <c r="N134" s="110">
        <v>14.12300683</v>
      </c>
      <c r="O134" s="109" t="s">
        <v>1043</v>
      </c>
      <c r="P134" s="38"/>
      <c r="Q134" s="71" t="str">
        <f t="shared" si="11"/>
        <v>NO</v>
      </c>
      <c r="R134" s="111" t="s">
        <v>1042</v>
      </c>
      <c r="S134" s="36">
        <v>23497</v>
      </c>
      <c r="T134" s="40">
        <v>2177</v>
      </c>
      <c r="U134" s="40">
        <v>2611</v>
      </c>
      <c r="V134" s="35">
        <v>3219</v>
      </c>
      <c r="W134" s="112">
        <f t="shared" si="12"/>
        <v>1</v>
      </c>
      <c r="X134" s="106">
        <f t="shared" si="13"/>
        <v>1</v>
      </c>
      <c r="Y134" s="106">
        <f t="shared" si="14"/>
        <v>0</v>
      </c>
      <c r="Z134" s="107">
        <f t="shared" si="15"/>
        <v>0</v>
      </c>
      <c r="AA134" s="113" t="str">
        <f t="shared" si="16"/>
        <v>SRSA</v>
      </c>
      <c r="AB134" s="112">
        <f t="shared" si="17"/>
        <v>1</v>
      </c>
      <c r="AC134" s="106">
        <f t="shared" si="18"/>
        <v>0</v>
      </c>
      <c r="AD134" s="107">
        <f t="shared" si="19"/>
        <v>0</v>
      </c>
      <c r="AE134" s="113" t="str">
        <f t="shared" si="20"/>
        <v>-</v>
      </c>
      <c r="AF134" s="112">
        <f t="shared" si="21"/>
        <v>0</v>
      </c>
      <c r="AG134" s="1" t="s">
        <v>1157</v>
      </c>
    </row>
    <row r="135" spans="1:33" s="1" customFormat="1" ht="12.75">
      <c r="A135" s="128">
        <v>2011400</v>
      </c>
      <c r="B135" s="128" t="s">
        <v>762</v>
      </c>
      <c r="C135" s="112" t="s">
        <v>763</v>
      </c>
      <c r="D135" s="106" t="s">
        <v>764</v>
      </c>
      <c r="E135" s="106" t="s">
        <v>763</v>
      </c>
      <c r="F135" s="106">
        <v>67870</v>
      </c>
      <c r="G135" s="106">
        <v>279</v>
      </c>
      <c r="H135" s="107">
        <v>6206492234</v>
      </c>
      <c r="I135" s="108">
        <v>7</v>
      </c>
      <c r="J135" s="109" t="s">
        <v>1042</v>
      </c>
      <c r="K135" s="71" t="s">
        <v>1041</v>
      </c>
      <c r="L135" s="61">
        <v>363.45</v>
      </c>
      <c r="M135" s="66" t="s">
        <v>1041</v>
      </c>
      <c r="N135" s="110">
        <v>11.06094808</v>
      </c>
      <c r="O135" s="109" t="s">
        <v>1043</v>
      </c>
      <c r="P135" s="38"/>
      <c r="Q135" s="71" t="str">
        <f t="shared" si="11"/>
        <v>NO</v>
      </c>
      <c r="R135" s="111" t="s">
        <v>1042</v>
      </c>
      <c r="S135" s="36">
        <v>24739</v>
      </c>
      <c r="T135" s="40">
        <v>1979</v>
      </c>
      <c r="U135" s="40">
        <v>2454</v>
      </c>
      <c r="V135" s="35">
        <v>3182</v>
      </c>
      <c r="W135" s="112">
        <f t="shared" si="12"/>
        <v>1</v>
      </c>
      <c r="X135" s="106">
        <f t="shared" si="13"/>
        <v>1</v>
      </c>
      <c r="Y135" s="106">
        <f t="shared" si="14"/>
        <v>0</v>
      </c>
      <c r="Z135" s="107">
        <f t="shared" si="15"/>
        <v>0</v>
      </c>
      <c r="AA135" s="113" t="str">
        <f t="shared" si="16"/>
        <v>SRSA</v>
      </c>
      <c r="AB135" s="112">
        <f t="shared" si="17"/>
        <v>1</v>
      </c>
      <c r="AC135" s="106">
        <f t="shared" si="18"/>
        <v>0</v>
      </c>
      <c r="AD135" s="107">
        <f t="shared" si="19"/>
        <v>0</v>
      </c>
      <c r="AE135" s="113" t="str">
        <f t="shared" si="20"/>
        <v>-</v>
      </c>
      <c r="AF135" s="112">
        <f t="shared" si="21"/>
        <v>0</v>
      </c>
      <c r="AG135" s="1" t="s">
        <v>1156</v>
      </c>
    </row>
    <row r="136" spans="1:33" s="1" customFormat="1" ht="12.75">
      <c r="A136" s="128">
        <v>2011550</v>
      </c>
      <c r="B136" s="128" t="s">
        <v>775</v>
      </c>
      <c r="C136" s="112" t="s">
        <v>776</v>
      </c>
      <c r="D136" s="106" t="s">
        <v>960</v>
      </c>
      <c r="E136" s="106" t="s">
        <v>777</v>
      </c>
      <c r="F136" s="106">
        <v>67135</v>
      </c>
      <c r="G136" s="106">
        <v>1559</v>
      </c>
      <c r="H136" s="107">
        <v>3167725783</v>
      </c>
      <c r="I136" s="108">
        <v>8</v>
      </c>
      <c r="J136" s="109" t="s">
        <v>1042</v>
      </c>
      <c r="K136" s="71" t="s">
        <v>1041</v>
      </c>
      <c r="L136" s="61">
        <v>511.3</v>
      </c>
      <c r="M136" s="66" t="s">
        <v>1041</v>
      </c>
      <c r="N136" s="110">
        <v>12.01814059</v>
      </c>
      <c r="O136" s="109" t="s">
        <v>1043</v>
      </c>
      <c r="P136" s="38"/>
      <c r="Q136" s="71" t="str">
        <f t="shared" si="11"/>
        <v>NO</v>
      </c>
      <c r="R136" s="111" t="s">
        <v>1042</v>
      </c>
      <c r="S136" s="36">
        <v>17462</v>
      </c>
      <c r="T136" s="40">
        <v>1385</v>
      </c>
      <c r="U136" s="40">
        <v>2260</v>
      </c>
      <c r="V136" s="35">
        <v>1365</v>
      </c>
      <c r="W136" s="112">
        <f t="shared" si="12"/>
        <v>1</v>
      </c>
      <c r="X136" s="106">
        <f t="shared" si="13"/>
        <v>1</v>
      </c>
      <c r="Y136" s="106">
        <f t="shared" si="14"/>
        <v>0</v>
      </c>
      <c r="Z136" s="107">
        <f t="shared" si="15"/>
        <v>0</v>
      </c>
      <c r="AA136" s="113" t="str">
        <f t="shared" si="16"/>
        <v>SRSA</v>
      </c>
      <c r="AB136" s="112">
        <f t="shared" si="17"/>
        <v>1</v>
      </c>
      <c r="AC136" s="106">
        <f t="shared" si="18"/>
        <v>0</v>
      </c>
      <c r="AD136" s="107">
        <f t="shared" si="19"/>
        <v>0</v>
      </c>
      <c r="AE136" s="113" t="str">
        <f t="shared" si="20"/>
        <v>-</v>
      </c>
      <c r="AF136" s="112">
        <f t="shared" si="21"/>
        <v>0</v>
      </c>
      <c r="AG136" s="1" t="s">
        <v>1155</v>
      </c>
    </row>
    <row r="137" spans="1:33" s="1" customFormat="1" ht="12.75">
      <c r="A137" s="128">
        <v>2011430</v>
      </c>
      <c r="B137" s="128" t="s">
        <v>765</v>
      </c>
      <c r="C137" s="112" t="s">
        <v>766</v>
      </c>
      <c r="D137" s="106" t="s">
        <v>767</v>
      </c>
      <c r="E137" s="106" t="s">
        <v>719</v>
      </c>
      <c r="F137" s="106">
        <v>67124</v>
      </c>
      <c r="G137" s="106">
        <v>8204</v>
      </c>
      <c r="H137" s="107">
        <v>6206725651</v>
      </c>
      <c r="I137" s="108">
        <v>7</v>
      </c>
      <c r="J137" s="109" t="s">
        <v>1042</v>
      </c>
      <c r="K137" s="71" t="s">
        <v>1041</v>
      </c>
      <c r="L137" s="61">
        <v>344</v>
      </c>
      <c r="M137" s="66" t="s">
        <v>1041</v>
      </c>
      <c r="N137" s="110">
        <v>18.09954751</v>
      </c>
      <c r="O137" s="109" t="s">
        <v>1043</v>
      </c>
      <c r="P137" s="38"/>
      <c r="Q137" s="71" t="str">
        <f t="shared" si="11"/>
        <v>NO</v>
      </c>
      <c r="R137" s="111" t="s">
        <v>1042</v>
      </c>
      <c r="S137" s="36">
        <v>24564</v>
      </c>
      <c r="T137" s="40">
        <v>1979</v>
      </c>
      <c r="U137" s="40">
        <v>2552</v>
      </c>
      <c r="V137" s="35">
        <v>2394</v>
      </c>
      <c r="W137" s="112">
        <f t="shared" si="12"/>
        <v>1</v>
      </c>
      <c r="X137" s="106">
        <f t="shared" si="13"/>
        <v>1</v>
      </c>
      <c r="Y137" s="106">
        <f t="shared" si="14"/>
        <v>0</v>
      </c>
      <c r="Z137" s="107">
        <f t="shared" si="15"/>
        <v>0</v>
      </c>
      <c r="AA137" s="113" t="str">
        <f t="shared" si="16"/>
        <v>SRSA</v>
      </c>
      <c r="AB137" s="112">
        <f t="shared" si="17"/>
        <v>1</v>
      </c>
      <c r="AC137" s="106">
        <f t="shared" si="18"/>
        <v>0</v>
      </c>
      <c r="AD137" s="107">
        <f t="shared" si="19"/>
        <v>0</v>
      </c>
      <c r="AE137" s="113" t="str">
        <f t="shared" si="20"/>
        <v>-</v>
      </c>
      <c r="AF137" s="112">
        <f t="shared" si="21"/>
        <v>0</v>
      </c>
      <c r="AG137" s="1" t="s">
        <v>1144</v>
      </c>
    </row>
    <row r="138" spans="1:33" s="1" customFormat="1" ht="12.75">
      <c r="A138" s="128">
        <v>2000007</v>
      </c>
      <c r="B138" s="128" t="s">
        <v>27</v>
      </c>
      <c r="C138" s="112" t="s">
        <v>28</v>
      </c>
      <c r="D138" s="106" t="s">
        <v>29</v>
      </c>
      <c r="E138" s="106" t="s">
        <v>28</v>
      </c>
      <c r="F138" s="106">
        <v>66967</v>
      </c>
      <c r="G138" s="106">
        <v>329</v>
      </c>
      <c r="H138" s="107">
        <v>7852826665</v>
      </c>
      <c r="I138" s="108">
        <v>7</v>
      </c>
      <c r="J138" s="109" t="s">
        <v>1042</v>
      </c>
      <c r="K138" s="71" t="s">
        <v>1041</v>
      </c>
      <c r="L138" s="61">
        <v>419.91</v>
      </c>
      <c r="M138" s="66" t="s">
        <v>1041</v>
      </c>
      <c r="N138" s="110">
        <v>11.8609407</v>
      </c>
      <c r="O138" s="109" t="s">
        <v>1043</v>
      </c>
      <c r="P138" s="38"/>
      <c r="Q138" s="71" t="str">
        <f t="shared" si="11"/>
        <v>NO</v>
      </c>
      <c r="R138" s="111" t="s">
        <v>1042</v>
      </c>
      <c r="S138" s="36">
        <v>28320</v>
      </c>
      <c r="T138" s="40">
        <v>2374</v>
      </c>
      <c r="U138" s="40">
        <v>2955</v>
      </c>
      <c r="V138" s="35">
        <v>3653</v>
      </c>
      <c r="W138" s="112">
        <f t="shared" si="12"/>
        <v>1</v>
      </c>
      <c r="X138" s="106">
        <f t="shared" si="13"/>
        <v>1</v>
      </c>
      <c r="Y138" s="106">
        <f t="shared" si="14"/>
        <v>0</v>
      </c>
      <c r="Z138" s="107">
        <f t="shared" si="15"/>
        <v>0</v>
      </c>
      <c r="AA138" s="113" t="str">
        <f t="shared" si="16"/>
        <v>SRSA</v>
      </c>
      <c r="AB138" s="112">
        <f t="shared" si="17"/>
        <v>1</v>
      </c>
      <c r="AC138" s="106">
        <f t="shared" si="18"/>
        <v>0</v>
      </c>
      <c r="AD138" s="107">
        <f t="shared" si="19"/>
        <v>0</v>
      </c>
      <c r="AE138" s="113" t="str">
        <f t="shared" si="20"/>
        <v>-</v>
      </c>
      <c r="AF138" s="112">
        <f t="shared" si="21"/>
        <v>0</v>
      </c>
      <c r="AG138" s="1" t="s">
        <v>1121</v>
      </c>
    </row>
    <row r="139" spans="1:33" s="1" customFormat="1" ht="12.75">
      <c r="A139" s="128">
        <v>2011760</v>
      </c>
      <c r="B139" s="128" t="s">
        <v>791</v>
      </c>
      <c r="C139" s="112" t="s">
        <v>792</v>
      </c>
      <c r="D139" s="106" t="s">
        <v>793</v>
      </c>
      <c r="E139" s="106" t="s">
        <v>792</v>
      </c>
      <c r="F139" s="106">
        <v>67480</v>
      </c>
      <c r="G139" s="106" t="s">
        <v>1033</v>
      </c>
      <c r="H139" s="107">
        <v>7856552541</v>
      </c>
      <c r="I139" s="108">
        <v>7</v>
      </c>
      <c r="J139" s="109" t="s">
        <v>1042</v>
      </c>
      <c r="K139" s="71" t="s">
        <v>1041</v>
      </c>
      <c r="L139" s="61">
        <v>373.79</v>
      </c>
      <c r="M139" s="66" t="s">
        <v>1041</v>
      </c>
      <c r="N139" s="110">
        <v>14.1439206</v>
      </c>
      <c r="O139" s="109" t="s">
        <v>1043</v>
      </c>
      <c r="P139" s="38"/>
      <c r="Q139" s="71" t="str">
        <f aca="true" t="shared" si="22" ref="Q139:Q174">IF(AND(ISNUMBER(P139),P139&gt;=20),"YES","NO")</f>
        <v>NO</v>
      </c>
      <c r="R139" s="111" t="s">
        <v>1042</v>
      </c>
      <c r="S139" s="36">
        <v>19731</v>
      </c>
      <c r="T139" s="40">
        <v>1979</v>
      </c>
      <c r="U139" s="40">
        <v>2471</v>
      </c>
      <c r="V139" s="35">
        <v>1999</v>
      </c>
      <c r="W139" s="112">
        <f aca="true" t="shared" si="23" ref="W139:W174">IF(OR(J139="YES",K139="YES"),1,0)</f>
        <v>1</v>
      </c>
      <c r="X139" s="106">
        <f aca="true" t="shared" si="24" ref="X139:X174">IF(OR(AND(ISNUMBER(L139),AND(L139&gt;0,L139&lt;600)),AND(ISNUMBER(L139),AND(L139&gt;0,M139="YES"))),1,0)</f>
        <v>1</v>
      </c>
      <c r="Y139" s="106">
        <f aca="true" t="shared" si="25" ref="Y139:Y174">IF(AND(OR(J139="YES",K139="YES"),(W139=0)),"Trouble",0)</f>
        <v>0</v>
      </c>
      <c r="Z139" s="107">
        <f aca="true" t="shared" si="26" ref="Z139:Z174">IF(AND(OR(AND(ISNUMBER(L139),AND(L139&gt;0,L139&lt;600)),AND(ISNUMBER(L139),AND(L139&gt;0,M139="YES"))),(X139=0)),"Trouble",0)</f>
        <v>0</v>
      </c>
      <c r="AA139" s="113" t="str">
        <f aca="true" t="shared" si="27" ref="AA139:AA174">IF(AND(W139=1,X139=1),"SRSA","-")</f>
        <v>SRSA</v>
      </c>
      <c r="AB139" s="112">
        <f aca="true" t="shared" si="28" ref="AB139:AB174">IF(R139="YES",1,0)</f>
        <v>1</v>
      </c>
      <c r="AC139" s="106">
        <f aca="true" t="shared" si="29" ref="AC139:AC174">IF(OR(AND(ISNUMBER(P139),P139&gt;=20),(AND(ISNUMBER(P139)=FALSE,AND(ISNUMBER(N139),N139&gt;=20)))),1,0)</f>
        <v>0</v>
      </c>
      <c r="AD139" s="107">
        <f aca="true" t="shared" si="30" ref="AD139:AD174">IF(AND(AB139=1,AC139=1),"Initial",0)</f>
        <v>0</v>
      </c>
      <c r="AE139" s="113" t="str">
        <f aca="true" t="shared" si="31" ref="AE139:AE174">IF(AND(AND(AD139="Initial",AF139=0),AND(ISNUMBER(L139),L139&gt;0)),"RLIS","-")</f>
        <v>-</v>
      </c>
      <c r="AF139" s="112">
        <f aca="true" t="shared" si="32" ref="AF139:AF174">IF(AND(AA139="SRSA",AD139="Initial"),"SRSA",0)</f>
        <v>0</v>
      </c>
      <c r="AG139" s="1" t="s">
        <v>1154</v>
      </c>
    </row>
    <row r="140" spans="1:33" s="1" customFormat="1" ht="12.75">
      <c r="A140" s="128">
        <v>2008130</v>
      </c>
      <c r="B140" s="128" t="s">
        <v>506</v>
      </c>
      <c r="C140" s="112" t="s">
        <v>507</v>
      </c>
      <c r="D140" s="106" t="s">
        <v>508</v>
      </c>
      <c r="E140" s="106" t="s">
        <v>509</v>
      </c>
      <c r="F140" s="106">
        <v>67070</v>
      </c>
      <c r="G140" s="106" t="s">
        <v>1033</v>
      </c>
      <c r="H140" s="107">
        <v>6208254115</v>
      </c>
      <c r="I140" s="108" t="s">
        <v>1050</v>
      </c>
      <c r="J140" s="109" t="s">
        <v>1042</v>
      </c>
      <c r="K140" s="71" t="s">
        <v>1041</v>
      </c>
      <c r="L140" s="61">
        <v>255.35</v>
      </c>
      <c r="M140" s="66" t="s">
        <v>1041</v>
      </c>
      <c r="N140" s="110">
        <v>24.22145329</v>
      </c>
      <c r="O140" s="109" t="s">
        <v>1042</v>
      </c>
      <c r="P140" s="38"/>
      <c r="Q140" s="71" t="str">
        <f t="shared" si="22"/>
        <v>NO</v>
      </c>
      <c r="R140" s="111" t="s">
        <v>1042</v>
      </c>
      <c r="S140" s="36">
        <v>17961</v>
      </c>
      <c r="T140" s="40">
        <v>2374</v>
      </c>
      <c r="U140" s="40">
        <v>2491</v>
      </c>
      <c r="V140" s="35">
        <v>2196</v>
      </c>
      <c r="W140" s="112">
        <f t="shared" si="23"/>
        <v>1</v>
      </c>
      <c r="X140" s="106">
        <f t="shared" si="24"/>
        <v>1</v>
      </c>
      <c r="Y140" s="106">
        <f t="shared" si="25"/>
        <v>0</v>
      </c>
      <c r="Z140" s="107">
        <f t="shared" si="26"/>
        <v>0</v>
      </c>
      <c r="AA140" s="113" t="str">
        <f t="shared" si="27"/>
        <v>SRSA</v>
      </c>
      <c r="AB140" s="112">
        <f t="shared" si="28"/>
        <v>1</v>
      </c>
      <c r="AC140" s="106">
        <f t="shared" si="29"/>
        <v>1</v>
      </c>
      <c r="AD140" s="107" t="str">
        <f t="shared" si="30"/>
        <v>Initial</v>
      </c>
      <c r="AE140" s="113" t="str">
        <f t="shared" si="31"/>
        <v>-</v>
      </c>
      <c r="AF140" s="112" t="str">
        <f t="shared" si="32"/>
        <v>SRSA</v>
      </c>
      <c r="AG140" s="1" t="s">
        <v>1153</v>
      </c>
    </row>
    <row r="141" spans="1:33" s="1" customFormat="1" ht="12.75">
      <c r="A141" s="128">
        <v>2011790</v>
      </c>
      <c r="B141" s="128" t="s">
        <v>794</v>
      </c>
      <c r="C141" s="112" t="s">
        <v>795</v>
      </c>
      <c r="D141" s="106" t="s">
        <v>796</v>
      </c>
      <c r="E141" s="106" t="s">
        <v>795</v>
      </c>
      <c r="F141" s="106">
        <v>67140</v>
      </c>
      <c r="G141" s="106">
        <v>229</v>
      </c>
      <c r="H141" s="107">
        <v>6208925216</v>
      </c>
      <c r="I141" s="108">
        <v>8</v>
      </c>
      <c r="J141" s="109" t="s">
        <v>1042</v>
      </c>
      <c r="K141" s="71" t="s">
        <v>1041</v>
      </c>
      <c r="L141" s="61">
        <v>219.87</v>
      </c>
      <c r="M141" s="66" t="s">
        <v>1041</v>
      </c>
      <c r="N141" s="110">
        <v>14.35643564</v>
      </c>
      <c r="O141" s="109" t="s">
        <v>1043</v>
      </c>
      <c r="P141" s="38"/>
      <c r="Q141" s="71" t="str">
        <f t="shared" si="22"/>
        <v>NO</v>
      </c>
      <c r="R141" s="111" t="s">
        <v>1042</v>
      </c>
      <c r="S141" s="36">
        <v>16311</v>
      </c>
      <c r="T141" s="40">
        <v>1187</v>
      </c>
      <c r="U141" s="40">
        <v>1417</v>
      </c>
      <c r="V141" s="35">
        <v>1657</v>
      </c>
      <c r="W141" s="112">
        <f t="shared" si="23"/>
        <v>1</v>
      </c>
      <c r="X141" s="106">
        <f t="shared" si="24"/>
        <v>1</v>
      </c>
      <c r="Y141" s="106">
        <f t="shared" si="25"/>
        <v>0</v>
      </c>
      <c r="Z141" s="107">
        <f t="shared" si="26"/>
        <v>0</v>
      </c>
      <c r="AA141" s="113" t="str">
        <f t="shared" si="27"/>
        <v>SRSA</v>
      </c>
      <c r="AB141" s="112">
        <f t="shared" si="28"/>
        <v>1</v>
      </c>
      <c r="AC141" s="106">
        <f t="shared" si="29"/>
        <v>0</v>
      </c>
      <c r="AD141" s="107">
        <f t="shared" si="30"/>
        <v>0</v>
      </c>
      <c r="AE141" s="113" t="str">
        <f t="shared" si="31"/>
        <v>-</v>
      </c>
      <c r="AF141" s="112">
        <f t="shared" si="32"/>
        <v>0</v>
      </c>
      <c r="AG141" s="1" t="s">
        <v>1126</v>
      </c>
    </row>
    <row r="142" spans="1:33" s="1" customFormat="1" ht="12.75">
      <c r="A142" s="128">
        <v>2006510</v>
      </c>
      <c r="B142" s="128" t="s">
        <v>354</v>
      </c>
      <c r="C142" s="112" t="s">
        <v>355</v>
      </c>
      <c r="D142" s="106" t="s">
        <v>356</v>
      </c>
      <c r="E142" s="106" t="s">
        <v>357</v>
      </c>
      <c r="F142" s="106">
        <v>67445</v>
      </c>
      <c r="G142" s="106">
        <v>427</v>
      </c>
      <c r="H142" s="107">
        <v>7855682247</v>
      </c>
      <c r="I142" s="108">
        <v>7</v>
      </c>
      <c r="J142" s="109" t="s">
        <v>1042</v>
      </c>
      <c r="K142" s="71" t="s">
        <v>1041</v>
      </c>
      <c r="L142" s="61">
        <v>222.166</v>
      </c>
      <c r="M142" s="66" t="s">
        <v>1041</v>
      </c>
      <c r="N142" s="110">
        <v>18.07692308</v>
      </c>
      <c r="O142" s="109" t="s">
        <v>1043</v>
      </c>
      <c r="P142" s="38"/>
      <c r="Q142" s="71" t="str">
        <f t="shared" si="22"/>
        <v>NO</v>
      </c>
      <c r="R142" s="111" t="s">
        <v>1042</v>
      </c>
      <c r="S142" s="36">
        <v>19247</v>
      </c>
      <c r="T142" s="40">
        <v>1385</v>
      </c>
      <c r="U142" s="40">
        <v>1686</v>
      </c>
      <c r="V142" s="35">
        <v>1879</v>
      </c>
      <c r="W142" s="112">
        <f t="shared" si="23"/>
        <v>1</v>
      </c>
      <c r="X142" s="106">
        <f t="shared" si="24"/>
        <v>1</v>
      </c>
      <c r="Y142" s="106">
        <f t="shared" si="25"/>
        <v>0</v>
      </c>
      <c r="Z142" s="107">
        <f t="shared" si="26"/>
        <v>0</v>
      </c>
      <c r="AA142" s="113" t="str">
        <f t="shared" si="27"/>
        <v>SRSA</v>
      </c>
      <c r="AB142" s="112">
        <f t="shared" si="28"/>
        <v>1</v>
      </c>
      <c r="AC142" s="106">
        <f t="shared" si="29"/>
        <v>0</v>
      </c>
      <c r="AD142" s="107">
        <f t="shared" si="30"/>
        <v>0</v>
      </c>
      <c r="AE142" s="113" t="str">
        <f t="shared" si="31"/>
        <v>-</v>
      </c>
      <c r="AF142" s="112">
        <f t="shared" si="32"/>
        <v>0</v>
      </c>
      <c r="AG142" s="1" t="s">
        <v>1152</v>
      </c>
    </row>
    <row r="143" spans="1:33" s="1" customFormat="1" ht="12.75">
      <c r="A143" s="128">
        <v>2006930</v>
      </c>
      <c r="B143" s="128" t="s">
        <v>389</v>
      </c>
      <c r="C143" s="112" t="s">
        <v>390</v>
      </c>
      <c r="D143" s="106" t="s">
        <v>391</v>
      </c>
      <c r="E143" s="106" t="s">
        <v>1002</v>
      </c>
      <c r="F143" s="106">
        <v>66854</v>
      </c>
      <c r="G143" s="106" t="s">
        <v>1033</v>
      </c>
      <c r="H143" s="107">
        <v>6203925519</v>
      </c>
      <c r="I143" s="108">
        <v>7</v>
      </c>
      <c r="J143" s="109" t="s">
        <v>1042</v>
      </c>
      <c r="K143" s="71" t="s">
        <v>1041</v>
      </c>
      <c r="L143" s="61">
        <v>534.7</v>
      </c>
      <c r="M143" s="66" t="s">
        <v>1041</v>
      </c>
      <c r="N143" s="110">
        <v>5.34351145</v>
      </c>
      <c r="O143" s="109" t="s">
        <v>1043</v>
      </c>
      <c r="P143" s="38"/>
      <c r="Q143" s="71" t="str">
        <f t="shared" si="22"/>
        <v>NO</v>
      </c>
      <c r="R143" s="111" t="s">
        <v>1042</v>
      </c>
      <c r="S143" s="36">
        <v>20761</v>
      </c>
      <c r="T143" s="40">
        <v>1583</v>
      </c>
      <c r="U143" s="40">
        <v>2710</v>
      </c>
      <c r="V143" s="35">
        <v>1747</v>
      </c>
      <c r="W143" s="112">
        <f t="shared" si="23"/>
        <v>1</v>
      </c>
      <c r="X143" s="106">
        <f t="shared" si="24"/>
        <v>1</v>
      </c>
      <c r="Y143" s="106">
        <f t="shared" si="25"/>
        <v>0</v>
      </c>
      <c r="Z143" s="107">
        <f t="shared" si="26"/>
        <v>0</v>
      </c>
      <c r="AA143" s="113" t="str">
        <f t="shared" si="27"/>
        <v>SRSA</v>
      </c>
      <c r="AB143" s="112">
        <f t="shared" si="28"/>
        <v>1</v>
      </c>
      <c r="AC143" s="106">
        <f t="shared" si="29"/>
        <v>0</v>
      </c>
      <c r="AD143" s="107">
        <f t="shared" si="30"/>
        <v>0</v>
      </c>
      <c r="AE143" s="113" t="str">
        <f t="shared" si="31"/>
        <v>-</v>
      </c>
      <c r="AF143" s="112">
        <f t="shared" si="32"/>
        <v>0</v>
      </c>
      <c r="AG143" s="1" t="s">
        <v>1151</v>
      </c>
    </row>
    <row r="144" spans="1:33" s="1" customFormat="1" ht="12.75">
      <c r="A144" s="128">
        <v>2011820</v>
      </c>
      <c r="B144" s="128" t="s">
        <v>797</v>
      </c>
      <c r="C144" s="112" t="s">
        <v>798</v>
      </c>
      <c r="D144" s="106" t="s">
        <v>799</v>
      </c>
      <c r="E144" s="106" t="s">
        <v>798</v>
      </c>
      <c r="F144" s="106">
        <v>67876</v>
      </c>
      <c r="G144" s="106">
        <v>338</v>
      </c>
      <c r="H144" s="107">
        <v>6203852676</v>
      </c>
      <c r="I144" s="108">
        <v>7</v>
      </c>
      <c r="J144" s="109" t="s">
        <v>1042</v>
      </c>
      <c r="K144" s="71" t="s">
        <v>1041</v>
      </c>
      <c r="L144" s="61">
        <v>320.01</v>
      </c>
      <c r="M144" s="66" t="s">
        <v>1041</v>
      </c>
      <c r="N144" s="110">
        <v>6.188925081</v>
      </c>
      <c r="O144" s="109" t="s">
        <v>1043</v>
      </c>
      <c r="P144" s="38"/>
      <c r="Q144" s="71" t="str">
        <f t="shared" si="22"/>
        <v>NO</v>
      </c>
      <c r="R144" s="111" t="s">
        <v>1042</v>
      </c>
      <c r="S144" s="36">
        <v>9466</v>
      </c>
      <c r="T144" s="40">
        <v>594</v>
      </c>
      <c r="U144" s="40">
        <v>1307</v>
      </c>
      <c r="V144" s="35">
        <v>1843</v>
      </c>
      <c r="W144" s="112">
        <f t="shared" si="23"/>
        <v>1</v>
      </c>
      <c r="X144" s="106">
        <f t="shared" si="24"/>
        <v>1</v>
      </c>
      <c r="Y144" s="106">
        <f t="shared" si="25"/>
        <v>0</v>
      </c>
      <c r="Z144" s="107">
        <f t="shared" si="26"/>
        <v>0</v>
      </c>
      <c r="AA144" s="113" t="str">
        <f t="shared" si="27"/>
        <v>SRSA</v>
      </c>
      <c r="AB144" s="112">
        <f t="shared" si="28"/>
        <v>1</v>
      </c>
      <c r="AC144" s="106">
        <f t="shared" si="29"/>
        <v>0</v>
      </c>
      <c r="AD144" s="107">
        <f t="shared" si="30"/>
        <v>0</v>
      </c>
      <c r="AE144" s="113" t="str">
        <f t="shared" si="31"/>
        <v>-</v>
      </c>
      <c r="AF144" s="112">
        <f t="shared" si="32"/>
        <v>0</v>
      </c>
      <c r="AG144" s="1" t="s">
        <v>1150</v>
      </c>
    </row>
    <row r="145" spans="1:33" s="1" customFormat="1" ht="12.75">
      <c r="A145" s="128">
        <v>2011880</v>
      </c>
      <c r="B145" s="128" t="s">
        <v>803</v>
      </c>
      <c r="C145" s="112" t="s">
        <v>804</v>
      </c>
      <c r="D145" s="106" t="s">
        <v>805</v>
      </c>
      <c r="E145" s="106" t="s">
        <v>806</v>
      </c>
      <c r="F145" s="106">
        <v>67756</v>
      </c>
      <c r="G145" s="106">
        <v>1110</v>
      </c>
      <c r="H145" s="107">
        <v>7853328182</v>
      </c>
      <c r="I145" s="108">
        <v>7</v>
      </c>
      <c r="J145" s="109" t="s">
        <v>1042</v>
      </c>
      <c r="K145" s="71" t="s">
        <v>1041</v>
      </c>
      <c r="L145" s="61">
        <v>312</v>
      </c>
      <c r="M145" s="66" t="s">
        <v>1041</v>
      </c>
      <c r="N145" s="110">
        <v>10.9947644</v>
      </c>
      <c r="O145" s="109" t="s">
        <v>1043</v>
      </c>
      <c r="P145" s="38"/>
      <c r="Q145" s="71" t="str">
        <f t="shared" si="22"/>
        <v>NO</v>
      </c>
      <c r="R145" s="111" t="s">
        <v>1042</v>
      </c>
      <c r="S145" s="36">
        <v>20574</v>
      </c>
      <c r="T145" s="40">
        <v>1781</v>
      </c>
      <c r="U145" s="40">
        <v>2185</v>
      </c>
      <c r="V145" s="35">
        <v>2729</v>
      </c>
      <c r="W145" s="112">
        <f t="shared" si="23"/>
        <v>1</v>
      </c>
      <c r="X145" s="106">
        <f t="shared" si="24"/>
        <v>1</v>
      </c>
      <c r="Y145" s="106">
        <f t="shared" si="25"/>
        <v>0</v>
      </c>
      <c r="Z145" s="107">
        <f t="shared" si="26"/>
        <v>0</v>
      </c>
      <c r="AA145" s="113" t="str">
        <f t="shared" si="27"/>
        <v>SRSA</v>
      </c>
      <c r="AB145" s="112">
        <f t="shared" si="28"/>
        <v>1</v>
      </c>
      <c r="AC145" s="106">
        <f t="shared" si="29"/>
        <v>0</v>
      </c>
      <c r="AD145" s="107">
        <f t="shared" si="30"/>
        <v>0</v>
      </c>
      <c r="AE145" s="113" t="str">
        <f t="shared" si="31"/>
        <v>-</v>
      </c>
      <c r="AF145" s="112">
        <f t="shared" si="32"/>
        <v>0</v>
      </c>
      <c r="AG145" s="1" t="s">
        <v>1149</v>
      </c>
    </row>
    <row r="146" spans="1:33" s="1" customFormat="1" ht="12.75">
      <c r="A146" s="128">
        <v>2011910</v>
      </c>
      <c r="B146" s="128" t="s">
        <v>807</v>
      </c>
      <c r="C146" s="112" t="s">
        <v>808</v>
      </c>
      <c r="D146" s="106" t="s">
        <v>809</v>
      </c>
      <c r="E146" s="106" t="s">
        <v>810</v>
      </c>
      <c r="F146" s="106">
        <v>67576</v>
      </c>
      <c r="G146" s="106">
        <v>1836</v>
      </c>
      <c r="H146" s="107">
        <v>6205493564</v>
      </c>
      <c r="I146" s="108">
        <v>7</v>
      </c>
      <c r="J146" s="109" t="s">
        <v>1042</v>
      </c>
      <c r="K146" s="71" t="s">
        <v>1041</v>
      </c>
      <c r="L146" s="61">
        <v>355.75</v>
      </c>
      <c r="M146" s="66" t="s">
        <v>1041</v>
      </c>
      <c r="N146" s="110">
        <v>6.944444444</v>
      </c>
      <c r="O146" s="109" t="s">
        <v>1043</v>
      </c>
      <c r="P146" s="38"/>
      <c r="Q146" s="71" t="str">
        <f t="shared" si="22"/>
        <v>NO</v>
      </c>
      <c r="R146" s="111" t="s">
        <v>1042</v>
      </c>
      <c r="S146" s="36">
        <v>16586</v>
      </c>
      <c r="T146" s="40">
        <v>1583</v>
      </c>
      <c r="U146" s="40">
        <v>2208</v>
      </c>
      <c r="V146" s="35">
        <v>3403</v>
      </c>
      <c r="W146" s="112">
        <f t="shared" si="23"/>
        <v>1</v>
      </c>
      <c r="X146" s="106">
        <f t="shared" si="24"/>
        <v>1</v>
      </c>
      <c r="Y146" s="106">
        <f t="shared" si="25"/>
        <v>0</v>
      </c>
      <c r="Z146" s="107">
        <f t="shared" si="26"/>
        <v>0</v>
      </c>
      <c r="AA146" s="113" t="str">
        <f t="shared" si="27"/>
        <v>SRSA</v>
      </c>
      <c r="AB146" s="112">
        <f t="shared" si="28"/>
        <v>1</v>
      </c>
      <c r="AC146" s="106">
        <f t="shared" si="29"/>
        <v>0</v>
      </c>
      <c r="AD146" s="107">
        <f t="shared" si="30"/>
        <v>0</v>
      </c>
      <c r="AE146" s="113" t="str">
        <f t="shared" si="31"/>
        <v>-</v>
      </c>
      <c r="AF146" s="112">
        <f t="shared" si="32"/>
        <v>0</v>
      </c>
      <c r="AG146" s="1" t="s">
        <v>1148</v>
      </c>
    </row>
    <row r="147" spans="1:33" s="1" customFormat="1" ht="12.75">
      <c r="A147" s="128">
        <v>2011970</v>
      </c>
      <c r="B147" s="128" t="s">
        <v>811</v>
      </c>
      <c r="C147" s="112" t="s">
        <v>812</v>
      </c>
      <c r="D147" s="106" t="s">
        <v>813</v>
      </c>
      <c r="E147" s="106" t="s">
        <v>812</v>
      </c>
      <c r="F147" s="106">
        <v>67578</v>
      </c>
      <c r="G147" s="106">
        <v>400</v>
      </c>
      <c r="H147" s="107">
        <v>6202345243</v>
      </c>
      <c r="I147" s="108">
        <v>7</v>
      </c>
      <c r="J147" s="109" t="s">
        <v>1042</v>
      </c>
      <c r="K147" s="71" t="s">
        <v>1041</v>
      </c>
      <c r="L147" s="61">
        <v>260.21</v>
      </c>
      <c r="M147" s="66" t="s">
        <v>1041</v>
      </c>
      <c r="N147" s="110">
        <v>21.27659574</v>
      </c>
      <c r="O147" s="109" t="s">
        <v>1042</v>
      </c>
      <c r="P147" s="38"/>
      <c r="Q147" s="71" t="str">
        <f t="shared" si="22"/>
        <v>NO</v>
      </c>
      <c r="R147" s="111" t="s">
        <v>1042</v>
      </c>
      <c r="S147" s="36">
        <v>22188</v>
      </c>
      <c r="T147" s="40">
        <v>2374</v>
      </c>
      <c r="U147" s="40">
        <v>2609</v>
      </c>
      <c r="V147" s="35">
        <v>2763</v>
      </c>
      <c r="W147" s="112">
        <f t="shared" si="23"/>
        <v>1</v>
      </c>
      <c r="X147" s="106">
        <f t="shared" si="24"/>
        <v>1</v>
      </c>
      <c r="Y147" s="106">
        <f t="shared" si="25"/>
        <v>0</v>
      </c>
      <c r="Z147" s="107">
        <f t="shared" si="26"/>
        <v>0</v>
      </c>
      <c r="AA147" s="113" t="str">
        <f t="shared" si="27"/>
        <v>SRSA</v>
      </c>
      <c r="AB147" s="112">
        <f t="shared" si="28"/>
        <v>1</v>
      </c>
      <c r="AC147" s="106">
        <f t="shared" si="29"/>
        <v>1</v>
      </c>
      <c r="AD147" s="107" t="str">
        <f t="shared" si="30"/>
        <v>Initial</v>
      </c>
      <c r="AE147" s="113" t="str">
        <f t="shared" si="31"/>
        <v>-</v>
      </c>
      <c r="AF147" s="112" t="str">
        <f t="shared" si="32"/>
        <v>SRSA</v>
      </c>
      <c r="AG147" s="1" t="s">
        <v>1147</v>
      </c>
    </row>
    <row r="148" spans="1:33" s="1" customFormat="1" ht="12.75">
      <c r="A148" s="128">
        <v>2007860</v>
      </c>
      <c r="B148" s="128" t="s">
        <v>477</v>
      </c>
      <c r="C148" s="112" t="s">
        <v>478</v>
      </c>
      <c r="D148" s="106" t="s">
        <v>479</v>
      </c>
      <c r="E148" s="106" t="s">
        <v>480</v>
      </c>
      <c r="F148" s="106">
        <v>67855</v>
      </c>
      <c r="G148" s="106" t="s">
        <v>1033</v>
      </c>
      <c r="H148" s="107">
        <v>6204926226</v>
      </c>
      <c r="I148" s="108">
        <v>7</v>
      </c>
      <c r="J148" s="109" t="s">
        <v>1042</v>
      </c>
      <c r="K148" s="71" t="s">
        <v>1041</v>
      </c>
      <c r="L148" s="61">
        <v>405.36</v>
      </c>
      <c r="M148" s="66" t="s">
        <v>1041</v>
      </c>
      <c r="N148" s="110">
        <v>12.7744511</v>
      </c>
      <c r="O148" s="109" t="s">
        <v>1043</v>
      </c>
      <c r="P148" s="38"/>
      <c r="Q148" s="71" t="str">
        <f t="shared" si="22"/>
        <v>NO</v>
      </c>
      <c r="R148" s="111" t="s">
        <v>1042</v>
      </c>
      <c r="S148" s="36">
        <v>24351</v>
      </c>
      <c r="T148" s="40">
        <v>2572</v>
      </c>
      <c r="U148" s="40">
        <v>3177</v>
      </c>
      <c r="V148" s="35">
        <v>3924</v>
      </c>
      <c r="W148" s="112">
        <f t="shared" si="23"/>
        <v>1</v>
      </c>
      <c r="X148" s="106">
        <f t="shared" si="24"/>
        <v>1</v>
      </c>
      <c r="Y148" s="106">
        <f t="shared" si="25"/>
        <v>0</v>
      </c>
      <c r="Z148" s="107">
        <f t="shared" si="26"/>
        <v>0</v>
      </c>
      <c r="AA148" s="113" t="str">
        <f t="shared" si="27"/>
        <v>SRSA</v>
      </c>
      <c r="AB148" s="112">
        <f t="shared" si="28"/>
        <v>1</v>
      </c>
      <c r="AC148" s="106">
        <f t="shared" si="29"/>
        <v>0</v>
      </c>
      <c r="AD148" s="107">
        <f t="shared" si="30"/>
        <v>0</v>
      </c>
      <c r="AE148" s="113" t="str">
        <f t="shared" si="31"/>
        <v>-</v>
      </c>
      <c r="AF148" s="112">
        <f t="shared" si="32"/>
        <v>0</v>
      </c>
      <c r="AG148" s="1" t="s">
        <v>1113</v>
      </c>
    </row>
    <row r="149" spans="1:33" s="1" customFormat="1" ht="12.75">
      <c r="A149" s="128">
        <v>2012060</v>
      </c>
      <c r="B149" s="128" t="s">
        <v>818</v>
      </c>
      <c r="C149" s="112" t="s">
        <v>977</v>
      </c>
      <c r="D149" s="106" t="s">
        <v>819</v>
      </c>
      <c r="E149" s="106" t="s">
        <v>977</v>
      </c>
      <c r="F149" s="106">
        <v>67669</v>
      </c>
      <c r="G149" s="106">
        <v>1639</v>
      </c>
      <c r="H149" s="107">
        <v>7854256367</v>
      </c>
      <c r="I149" s="108">
        <v>7</v>
      </c>
      <c r="J149" s="109" t="s">
        <v>1042</v>
      </c>
      <c r="K149" s="71" t="s">
        <v>1041</v>
      </c>
      <c r="L149" s="61">
        <v>344.051</v>
      </c>
      <c r="M149" s="66" t="s">
        <v>1041</v>
      </c>
      <c r="N149" s="110">
        <v>16.7539267</v>
      </c>
      <c r="O149" s="109" t="s">
        <v>1043</v>
      </c>
      <c r="P149" s="38"/>
      <c r="Q149" s="71" t="str">
        <f t="shared" si="22"/>
        <v>NO</v>
      </c>
      <c r="R149" s="111" t="s">
        <v>1042</v>
      </c>
      <c r="S149" s="36">
        <v>25759</v>
      </c>
      <c r="T149" s="40">
        <v>2177</v>
      </c>
      <c r="U149" s="40">
        <v>2523</v>
      </c>
      <c r="V149" s="35">
        <v>1976</v>
      </c>
      <c r="W149" s="112">
        <f t="shared" si="23"/>
        <v>1</v>
      </c>
      <c r="X149" s="106">
        <f t="shared" si="24"/>
        <v>1</v>
      </c>
      <c r="Y149" s="106">
        <f t="shared" si="25"/>
        <v>0</v>
      </c>
      <c r="Z149" s="107">
        <f t="shared" si="26"/>
        <v>0</v>
      </c>
      <c r="AA149" s="113" t="str">
        <f t="shared" si="27"/>
        <v>SRSA</v>
      </c>
      <c r="AB149" s="112">
        <f t="shared" si="28"/>
        <v>1</v>
      </c>
      <c r="AC149" s="106">
        <f t="shared" si="29"/>
        <v>0</v>
      </c>
      <c r="AD149" s="107">
        <f t="shared" si="30"/>
        <v>0</v>
      </c>
      <c r="AE149" s="113" t="str">
        <f t="shared" si="31"/>
        <v>-</v>
      </c>
      <c r="AF149" s="112">
        <f t="shared" si="32"/>
        <v>0</v>
      </c>
      <c r="AG149" s="1" t="s">
        <v>1104</v>
      </c>
    </row>
    <row r="150" spans="1:33" s="1" customFormat="1" ht="12.75">
      <c r="A150" s="128">
        <v>2012090</v>
      </c>
      <c r="B150" s="128" t="s">
        <v>820</v>
      </c>
      <c r="C150" s="112" t="s">
        <v>821</v>
      </c>
      <c r="D150" s="106" t="s">
        <v>5</v>
      </c>
      <c r="E150" s="106" t="s">
        <v>821</v>
      </c>
      <c r="F150" s="106">
        <v>67877</v>
      </c>
      <c r="G150" s="106">
        <v>670</v>
      </c>
      <c r="H150" s="107">
        <v>6206752277</v>
      </c>
      <c r="I150" s="108">
        <v>7</v>
      </c>
      <c r="J150" s="109" t="s">
        <v>1042</v>
      </c>
      <c r="K150" s="71" t="s">
        <v>1041</v>
      </c>
      <c r="L150" s="61">
        <v>471.026</v>
      </c>
      <c r="M150" s="66" t="s">
        <v>1041</v>
      </c>
      <c r="N150" s="110">
        <v>12.61770245</v>
      </c>
      <c r="O150" s="109" t="s">
        <v>1043</v>
      </c>
      <c r="P150" s="38"/>
      <c r="Q150" s="71" t="str">
        <f t="shared" si="22"/>
        <v>NO</v>
      </c>
      <c r="R150" s="111" t="s">
        <v>1042</v>
      </c>
      <c r="S150" s="36">
        <v>17018</v>
      </c>
      <c r="T150" s="40">
        <v>2177</v>
      </c>
      <c r="U150" s="40">
        <v>2800</v>
      </c>
      <c r="V150" s="35">
        <v>3644</v>
      </c>
      <c r="W150" s="112">
        <f t="shared" si="23"/>
        <v>1</v>
      </c>
      <c r="X150" s="106">
        <f t="shared" si="24"/>
        <v>1</v>
      </c>
      <c r="Y150" s="106">
        <f t="shared" si="25"/>
        <v>0</v>
      </c>
      <c r="Z150" s="107">
        <f t="shared" si="26"/>
        <v>0</v>
      </c>
      <c r="AA150" s="113" t="str">
        <f t="shared" si="27"/>
        <v>SRSA</v>
      </c>
      <c r="AB150" s="112">
        <f t="shared" si="28"/>
        <v>1</v>
      </c>
      <c r="AC150" s="106">
        <f t="shared" si="29"/>
        <v>0</v>
      </c>
      <c r="AD150" s="107">
        <f t="shared" si="30"/>
        <v>0</v>
      </c>
      <c r="AE150" s="113" t="str">
        <f t="shared" si="31"/>
        <v>-</v>
      </c>
      <c r="AF150" s="112">
        <f t="shared" si="32"/>
        <v>0</v>
      </c>
      <c r="AG150" s="1" t="s">
        <v>1115</v>
      </c>
    </row>
    <row r="151" spans="1:33" s="1" customFormat="1" ht="12.75">
      <c r="A151" s="128">
        <v>2012120</v>
      </c>
      <c r="B151" s="128" t="s">
        <v>822</v>
      </c>
      <c r="C151" s="112" t="s">
        <v>823</v>
      </c>
      <c r="D151" s="106" t="s">
        <v>824</v>
      </c>
      <c r="E151" s="106" t="s">
        <v>825</v>
      </c>
      <c r="F151" s="106">
        <v>67481</v>
      </c>
      <c r="G151" s="106">
        <v>308</v>
      </c>
      <c r="H151" s="107">
        <v>7855267175</v>
      </c>
      <c r="I151" s="108">
        <v>7</v>
      </c>
      <c r="J151" s="109" t="s">
        <v>1042</v>
      </c>
      <c r="K151" s="71" t="s">
        <v>1041</v>
      </c>
      <c r="L151" s="61">
        <v>148.7</v>
      </c>
      <c r="M151" s="66" t="s">
        <v>1041</v>
      </c>
      <c r="N151" s="110">
        <v>11.86440678</v>
      </c>
      <c r="O151" s="109" t="s">
        <v>1043</v>
      </c>
      <c r="P151" s="38"/>
      <c r="Q151" s="71" t="str">
        <f t="shared" si="22"/>
        <v>NO</v>
      </c>
      <c r="R151" s="111" t="s">
        <v>1042</v>
      </c>
      <c r="S151" s="36">
        <v>10595</v>
      </c>
      <c r="T151" s="40">
        <v>791</v>
      </c>
      <c r="U151" s="40">
        <v>953</v>
      </c>
      <c r="V151" s="35">
        <v>1226</v>
      </c>
      <c r="W151" s="112">
        <f t="shared" si="23"/>
        <v>1</v>
      </c>
      <c r="X151" s="106">
        <f t="shared" si="24"/>
        <v>1</v>
      </c>
      <c r="Y151" s="106">
        <f t="shared" si="25"/>
        <v>0</v>
      </c>
      <c r="Z151" s="107">
        <f t="shared" si="26"/>
        <v>0</v>
      </c>
      <c r="AA151" s="113" t="str">
        <f t="shared" si="27"/>
        <v>SRSA</v>
      </c>
      <c r="AB151" s="112">
        <f t="shared" si="28"/>
        <v>1</v>
      </c>
      <c r="AC151" s="106">
        <f t="shared" si="29"/>
        <v>0</v>
      </c>
      <c r="AD151" s="107">
        <f t="shared" si="30"/>
        <v>0</v>
      </c>
      <c r="AE151" s="113" t="str">
        <f t="shared" si="31"/>
        <v>-</v>
      </c>
      <c r="AF151" s="112">
        <f t="shared" si="32"/>
        <v>0</v>
      </c>
      <c r="AG151" s="1" t="s">
        <v>1146</v>
      </c>
    </row>
    <row r="152" spans="1:33" s="1" customFormat="1" ht="12.75">
      <c r="A152" s="128">
        <v>2012150</v>
      </c>
      <c r="B152" s="128" t="s">
        <v>826</v>
      </c>
      <c r="C152" s="112" t="s">
        <v>904</v>
      </c>
      <c r="D152" s="106" t="s">
        <v>827</v>
      </c>
      <c r="E152" s="106" t="s">
        <v>904</v>
      </c>
      <c r="F152" s="106">
        <v>67878</v>
      </c>
      <c r="G152" s="106">
        <v>1187</v>
      </c>
      <c r="H152" s="107">
        <v>6203847872</v>
      </c>
      <c r="I152" s="108">
        <v>7</v>
      </c>
      <c r="J152" s="109" t="s">
        <v>1042</v>
      </c>
      <c r="K152" s="71" t="s">
        <v>1041</v>
      </c>
      <c r="L152" s="61">
        <v>437.04</v>
      </c>
      <c r="M152" s="66" t="s">
        <v>1041</v>
      </c>
      <c r="N152" s="110">
        <v>15.59454191</v>
      </c>
      <c r="O152" s="109" t="s">
        <v>1043</v>
      </c>
      <c r="P152" s="38"/>
      <c r="Q152" s="71" t="str">
        <f t="shared" si="22"/>
        <v>NO</v>
      </c>
      <c r="R152" s="111" t="s">
        <v>1042</v>
      </c>
      <c r="S152" s="36">
        <v>28579</v>
      </c>
      <c r="T152" s="40">
        <v>3166</v>
      </c>
      <c r="U152" s="40">
        <v>3569</v>
      </c>
      <c r="V152" s="35">
        <v>4090</v>
      </c>
      <c r="W152" s="112">
        <f t="shared" si="23"/>
        <v>1</v>
      </c>
      <c r="X152" s="106">
        <f t="shared" si="24"/>
        <v>1</v>
      </c>
      <c r="Y152" s="106">
        <f t="shared" si="25"/>
        <v>0</v>
      </c>
      <c r="Z152" s="107">
        <f t="shared" si="26"/>
        <v>0</v>
      </c>
      <c r="AA152" s="113" t="str">
        <f t="shared" si="27"/>
        <v>SRSA</v>
      </c>
      <c r="AB152" s="112">
        <f t="shared" si="28"/>
        <v>1</v>
      </c>
      <c r="AC152" s="106">
        <f t="shared" si="29"/>
        <v>0</v>
      </c>
      <c r="AD152" s="107">
        <f t="shared" si="30"/>
        <v>0</v>
      </c>
      <c r="AE152" s="113" t="str">
        <f t="shared" si="31"/>
        <v>-</v>
      </c>
      <c r="AF152" s="112">
        <f t="shared" si="32"/>
        <v>0</v>
      </c>
      <c r="AG152" s="1" t="s">
        <v>1136</v>
      </c>
    </row>
    <row r="153" spans="1:33" s="1" customFormat="1" ht="12.75">
      <c r="A153" s="128">
        <v>2000013</v>
      </c>
      <c r="B153" s="128" t="s">
        <v>37</v>
      </c>
      <c r="C153" s="112" t="s">
        <v>38</v>
      </c>
      <c r="D153" s="106" t="s">
        <v>937</v>
      </c>
      <c r="E153" s="106" t="s">
        <v>39</v>
      </c>
      <c r="F153" s="106">
        <v>67764</v>
      </c>
      <c r="G153" s="106">
        <v>97</v>
      </c>
      <c r="H153" s="107">
        <v>7858467869</v>
      </c>
      <c r="I153" s="108">
        <v>7</v>
      </c>
      <c r="J153" s="109" t="s">
        <v>1042</v>
      </c>
      <c r="K153" s="71" t="s">
        <v>1041</v>
      </c>
      <c r="L153" s="61">
        <v>80</v>
      </c>
      <c r="M153" s="66" t="s">
        <v>1041</v>
      </c>
      <c r="N153" s="110">
        <v>17.44186047</v>
      </c>
      <c r="O153" s="109" t="s">
        <v>1043</v>
      </c>
      <c r="P153" s="38"/>
      <c r="Q153" s="71" t="str">
        <f t="shared" si="22"/>
        <v>NO</v>
      </c>
      <c r="R153" s="111" t="s">
        <v>1042</v>
      </c>
      <c r="S153" s="36">
        <v>5397</v>
      </c>
      <c r="T153" s="40">
        <v>594</v>
      </c>
      <c r="U153" s="40">
        <v>646</v>
      </c>
      <c r="V153" s="35">
        <v>838</v>
      </c>
      <c r="W153" s="112">
        <f t="shared" si="23"/>
        <v>1</v>
      </c>
      <c r="X153" s="106">
        <f t="shared" si="24"/>
        <v>1</v>
      </c>
      <c r="Y153" s="106">
        <f t="shared" si="25"/>
        <v>0</v>
      </c>
      <c r="Z153" s="107">
        <f t="shared" si="26"/>
        <v>0</v>
      </c>
      <c r="AA153" s="113" t="str">
        <f t="shared" si="27"/>
        <v>SRSA</v>
      </c>
      <c r="AB153" s="112">
        <f t="shared" si="28"/>
        <v>1</v>
      </c>
      <c r="AC153" s="106">
        <f t="shared" si="29"/>
        <v>0</v>
      </c>
      <c r="AD153" s="107">
        <f t="shared" si="30"/>
        <v>0</v>
      </c>
      <c r="AE153" s="113" t="str">
        <f t="shared" si="31"/>
        <v>-</v>
      </c>
      <c r="AF153" s="112">
        <f t="shared" si="32"/>
        <v>0</v>
      </c>
      <c r="AG153" s="1" t="s">
        <v>1145</v>
      </c>
    </row>
    <row r="154" spans="1:33" s="1" customFormat="1" ht="12.75">
      <c r="A154" s="128">
        <v>2012330</v>
      </c>
      <c r="B154" s="128" t="s">
        <v>841</v>
      </c>
      <c r="C154" s="112" t="s">
        <v>842</v>
      </c>
      <c r="D154" s="106" t="s">
        <v>843</v>
      </c>
      <c r="E154" s="106" t="s">
        <v>964</v>
      </c>
      <c r="F154" s="106">
        <v>66087</v>
      </c>
      <c r="G154" s="106">
        <v>190</v>
      </c>
      <c r="H154" s="107">
        <v>7859853950</v>
      </c>
      <c r="I154" s="108">
        <v>8</v>
      </c>
      <c r="J154" s="109" t="s">
        <v>1042</v>
      </c>
      <c r="K154" s="71" t="s">
        <v>1041</v>
      </c>
      <c r="L154" s="61">
        <v>347.68</v>
      </c>
      <c r="M154" s="66" t="s">
        <v>1041</v>
      </c>
      <c r="N154" s="110">
        <v>7.650273224</v>
      </c>
      <c r="O154" s="109" t="s">
        <v>1043</v>
      </c>
      <c r="P154" s="38"/>
      <c r="Q154" s="71" t="str">
        <f t="shared" si="22"/>
        <v>NO</v>
      </c>
      <c r="R154" s="111" t="s">
        <v>1042</v>
      </c>
      <c r="S154" s="36">
        <v>15538</v>
      </c>
      <c r="T154" s="40">
        <v>1385</v>
      </c>
      <c r="U154" s="40">
        <v>1899</v>
      </c>
      <c r="V154" s="35">
        <v>1874</v>
      </c>
      <c r="W154" s="112">
        <f t="shared" si="23"/>
        <v>1</v>
      </c>
      <c r="X154" s="106">
        <f t="shared" si="24"/>
        <v>1</v>
      </c>
      <c r="Y154" s="106">
        <f t="shared" si="25"/>
        <v>0</v>
      </c>
      <c r="Z154" s="107">
        <f t="shared" si="26"/>
        <v>0</v>
      </c>
      <c r="AA154" s="113" t="str">
        <f t="shared" si="27"/>
        <v>SRSA</v>
      </c>
      <c r="AB154" s="112">
        <f t="shared" si="28"/>
        <v>1</v>
      </c>
      <c r="AC154" s="106">
        <f t="shared" si="29"/>
        <v>0</v>
      </c>
      <c r="AD154" s="107">
        <f t="shared" si="30"/>
        <v>0</v>
      </c>
      <c r="AE154" s="113" t="str">
        <f t="shared" si="31"/>
        <v>-</v>
      </c>
      <c r="AF154" s="112">
        <f t="shared" si="32"/>
        <v>0</v>
      </c>
      <c r="AG154" s="1" t="s">
        <v>1090</v>
      </c>
    </row>
    <row r="155" spans="1:33" s="1" customFormat="1" ht="12.75">
      <c r="A155" s="128">
        <v>2003960</v>
      </c>
      <c r="B155" s="128" t="s">
        <v>125</v>
      </c>
      <c r="C155" s="112" t="s">
        <v>126</v>
      </c>
      <c r="D155" s="106" t="s">
        <v>127</v>
      </c>
      <c r="E155" s="106" t="s">
        <v>128</v>
      </c>
      <c r="F155" s="106">
        <v>67422</v>
      </c>
      <c r="G155" s="106">
        <v>38</v>
      </c>
      <c r="H155" s="107">
        <v>7854883325</v>
      </c>
      <c r="I155" s="108">
        <v>7</v>
      </c>
      <c r="J155" s="109" t="s">
        <v>1042</v>
      </c>
      <c r="K155" s="71" t="s">
        <v>1041</v>
      </c>
      <c r="L155" s="61">
        <v>589.68</v>
      </c>
      <c r="M155" s="66" t="s">
        <v>1041</v>
      </c>
      <c r="N155" s="110">
        <v>10.6122449</v>
      </c>
      <c r="O155" s="109" t="s">
        <v>1043</v>
      </c>
      <c r="P155" s="38"/>
      <c r="Q155" s="71" t="str">
        <f t="shared" si="22"/>
        <v>NO</v>
      </c>
      <c r="R155" s="111" t="s">
        <v>1042</v>
      </c>
      <c r="S155" s="36">
        <v>22853</v>
      </c>
      <c r="T155" s="40">
        <v>1979</v>
      </c>
      <c r="U155" s="40">
        <v>2987</v>
      </c>
      <c r="V155" s="35">
        <v>1670</v>
      </c>
      <c r="W155" s="112">
        <f t="shared" si="23"/>
        <v>1</v>
      </c>
      <c r="X155" s="106">
        <f t="shared" si="24"/>
        <v>1</v>
      </c>
      <c r="Y155" s="106">
        <f t="shared" si="25"/>
        <v>0</v>
      </c>
      <c r="Z155" s="107">
        <f t="shared" si="26"/>
        <v>0</v>
      </c>
      <c r="AA155" s="113" t="str">
        <f t="shared" si="27"/>
        <v>SRSA</v>
      </c>
      <c r="AB155" s="112">
        <f t="shared" si="28"/>
        <v>1</v>
      </c>
      <c r="AC155" s="106">
        <f t="shared" si="29"/>
        <v>0</v>
      </c>
      <c r="AD155" s="107">
        <f t="shared" si="30"/>
        <v>0</v>
      </c>
      <c r="AE155" s="113" t="str">
        <f t="shared" si="31"/>
        <v>-</v>
      </c>
      <c r="AF155" s="112">
        <f t="shared" si="32"/>
        <v>0</v>
      </c>
      <c r="AG155" s="1" t="s">
        <v>1107</v>
      </c>
    </row>
    <row r="156" spans="1:33" s="1" customFormat="1" ht="12.75">
      <c r="A156" s="128">
        <v>2012390</v>
      </c>
      <c r="B156" s="128" t="s">
        <v>847</v>
      </c>
      <c r="C156" s="112" t="s">
        <v>848</v>
      </c>
      <c r="D156" s="106" t="s">
        <v>849</v>
      </c>
      <c r="E156" s="106" t="s">
        <v>848</v>
      </c>
      <c r="F156" s="106">
        <v>67146</v>
      </c>
      <c r="G156" s="106" t="s">
        <v>1033</v>
      </c>
      <c r="H156" s="107">
        <v>6207823355</v>
      </c>
      <c r="I156" s="108">
        <v>7</v>
      </c>
      <c r="J156" s="109" t="s">
        <v>1042</v>
      </c>
      <c r="K156" s="71" t="s">
        <v>1041</v>
      </c>
      <c r="L156" s="61">
        <v>330.55</v>
      </c>
      <c r="M156" s="66" t="s">
        <v>1041</v>
      </c>
      <c r="N156" s="110">
        <v>4.597701149</v>
      </c>
      <c r="O156" s="109" t="s">
        <v>1043</v>
      </c>
      <c r="P156" s="38"/>
      <c r="Q156" s="71" t="str">
        <f t="shared" si="22"/>
        <v>NO</v>
      </c>
      <c r="R156" s="111" t="s">
        <v>1042</v>
      </c>
      <c r="S156" s="36">
        <v>15942</v>
      </c>
      <c r="T156" s="40">
        <v>1187</v>
      </c>
      <c r="U156" s="40">
        <v>1739</v>
      </c>
      <c r="V156" s="35">
        <v>1796</v>
      </c>
      <c r="W156" s="112">
        <f t="shared" si="23"/>
        <v>1</v>
      </c>
      <c r="X156" s="106">
        <f t="shared" si="24"/>
        <v>1</v>
      </c>
      <c r="Y156" s="106">
        <f t="shared" si="25"/>
        <v>0</v>
      </c>
      <c r="Z156" s="107">
        <f t="shared" si="26"/>
        <v>0</v>
      </c>
      <c r="AA156" s="113" t="str">
        <f t="shared" si="27"/>
        <v>SRSA</v>
      </c>
      <c r="AB156" s="112">
        <f t="shared" si="28"/>
        <v>1</v>
      </c>
      <c r="AC156" s="106">
        <f t="shared" si="29"/>
        <v>0</v>
      </c>
      <c r="AD156" s="107">
        <f t="shared" si="30"/>
        <v>0</v>
      </c>
      <c r="AE156" s="113" t="str">
        <f t="shared" si="31"/>
        <v>-</v>
      </c>
      <c r="AF156" s="112">
        <f t="shared" si="32"/>
        <v>0</v>
      </c>
      <c r="AG156" s="1" t="s">
        <v>1112</v>
      </c>
    </row>
    <row r="157" spans="1:33" s="1" customFormat="1" ht="12.75">
      <c r="A157" s="128">
        <v>2012450</v>
      </c>
      <c r="B157" s="128" t="s">
        <v>853</v>
      </c>
      <c r="C157" s="112" t="s">
        <v>854</v>
      </c>
      <c r="D157" s="106" t="s">
        <v>855</v>
      </c>
      <c r="E157" s="106" t="s">
        <v>854</v>
      </c>
      <c r="F157" s="106">
        <v>66779</v>
      </c>
      <c r="G157" s="106" t="s">
        <v>1033</v>
      </c>
      <c r="H157" s="107">
        <v>6207564301</v>
      </c>
      <c r="I157" s="108">
        <v>7</v>
      </c>
      <c r="J157" s="109" t="s">
        <v>1042</v>
      </c>
      <c r="K157" s="71" t="s">
        <v>1041</v>
      </c>
      <c r="L157" s="61">
        <v>405.25</v>
      </c>
      <c r="M157" s="66" t="s">
        <v>1041</v>
      </c>
      <c r="N157" s="110">
        <v>16</v>
      </c>
      <c r="O157" s="109" t="s">
        <v>1043</v>
      </c>
      <c r="P157" s="38"/>
      <c r="Q157" s="71" t="str">
        <f t="shared" si="22"/>
        <v>NO</v>
      </c>
      <c r="R157" s="111" t="s">
        <v>1042</v>
      </c>
      <c r="S157" s="36">
        <v>33913</v>
      </c>
      <c r="T157" s="40">
        <v>2770</v>
      </c>
      <c r="U157" s="40">
        <v>3223</v>
      </c>
      <c r="V157" s="35">
        <v>3820</v>
      </c>
      <c r="W157" s="112">
        <f t="shared" si="23"/>
        <v>1</v>
      </c>
      <c r="X157" s="106">
        <f t="shared" si="24"/>
        <v>1</v>
      </c>
      <c r="Y157" s="106">
        <f t="shared" si="25"/>
        <v>0</v>
      </c>
      <c r="Z157" s="107">
        <f t="shared" si="26"/>
        <v>0</v>
      </c>
      <c r="AA157" s="113" t="str">
        <f t="shared" si="27"/>
        <v>SRSA</v>
      </c>
      <c r="AB157" s="112">
        <f t="shared" si="28"/>
        <v>1</v>
      </c>
      <c r="AC157" s="106">
        <f t="shared" si="29"/>
        <v>0</v>
      </c>
      <c r="AD157" s="107">
        <f t="shared" si="30"/>
        <v>0</v>
      </c>
      <c r="AE157" s="113" t="str">
        <f t="shared" si="31"/>
        <v>-</v>
      </c>
      <c r="AF157" s="112">
        <f t="shared" si="32"/>
        <v>0</v>
      </c>
      <c r="AG157" s="1" t="s">
        <v>1125</v>
      </c>
    </row>
    <row r="158" spans="1:33" s="1" customFormat="1" ht="12.75">
      <c r="A158" s="128">
        <v>2012540</v>
      </c>
      <c r="B158" s="128" t="s">
        <v>859</v>
      </c>
      <c r="C158" s="112" t="s">
        <v>860</v>
      </c>
      <c r="D158" s="106" t="s">
        <v>861</v>
      </c>
      <c r="E158" s="106" t="s">
        <v>860</v>
      </c>
      <c r="F158" s="106">
        <v>66088</v>
      </c>
      <c r="G158" s="106">
        <v>190</v>
      </c>
      <c r="H158" s="107">
        <v>7859453214</v>
      </c>
      <c r="I158" s="108">
        <v>8</v>
      </c>
      <c r="J158" s="109" t="s">
        <v>1042</v>
      </c>
      <c r="K158" s="71" t="s">
        <v>1041</v>
      </c>
      <c r="L158" s="61">
        <v>425.04</v>
      </c>
      <c r="M158" s="66" t="s">
        <v>1041</v>
      </c>
      <c r="N158" s="110">
        <v>4.690831557</v>
      </c>
      <c r="O158" s="109" t="s">
        <v>1043</v>
      </c>
      <c r="P158" s="38"/>
      <c r="Q158" s="71" t="str">
        <f t="shared" si="22"/>
        <v>NO</v>
      </c>
      <c r="R158" s="111" t="s">
        <v>1042</v>
      </c>
      <c r="S158" s="36">
        <v>16256</v>
      </c>
      <c r="T158" s="40">
        <v>989</v>
      </c>
      <c r="U158" s="40">
        <v>1743</v>
      </c>
      <c r="V158" s="35">
        <v>1160</v>
      </c>
      <c r="W158" s="112">
        <f t="shared" si="23"/>
        <v>1</v>
      </c>
      <c r="X158" s="106">
        <f t="shared" si="24"/>
        <v>1</v>
      </c>
      <c r="Y158" s="106">
        <f t="shared" si="25"/>
        <v>0</v>
      </c>
      <c r="Z158" s="107">
        <f t="shared" si="26"/>
        <v>0</v>
      </c>
      <c r="AA158" s="113" t="str">
        <f t="shared" si="27"/>
        <v>SRSA</v>
      </c>
      <c r="AB158" s="112">
        <f t="shared" si="28"/>
        <v>1</v>
      </c>
      <c r="AC158" s="106">
        <f t="shared" si="29"/>
        <v>0</v>
      </c>
      <c r="AD158" s="107">
        <f t="shared" si="30"/>
        <v>0</v>
      </c>
      <c r="AE158" s="113" t="str">
        <f t="shared" si="31"/>
        <v>-</v>
      </c>
      <c r="AF158" s="112">
        <f t="shared" si="32"/>
        <v>0</v>
      </c>
      <c r="AG158" s="1" t="s">
        <v>1081</v>
      </c>
    </row>
    <row r="159" spans="1:33" s="1" customFormat="1" ht="12.75">
      <c r="A159" s="128">
        <v>2012780</v>
      </c>
      <c r="B159" s="128" t="s">
        <v>873</v>
      </c>
      <c r="C159" s="112" t="s">
        <v>874</v>
      </c>
      <c r="D159" s="106" t="s">
        <v>32</v>
      </c>
      <c r="E159" s="106" t="s">
        <v>875</v>
      </c>
      <c r="F159" s="106">
        <v>66548</v>
      </c>
      <c r="G159" s="106" t="s">
        <v>1033</v>
      </c>
      <c r="H159" s="107">
        <v>7853632398</v>
      </c>
      <c r="I159" s="108">
        <v>7</v>
      </c>
      <c r="J159" s="109" t="s">
        <v>1042</v>
      </c>
      <c r="K159" s="71" t="s">
        <v>1041</v>
      </c>
      <c r="L159" s="61">
        <v>347.68</v>
      </c>
      <c r="M159" s="66" t="s">
        <v>1041</v>
      </c>
      <c r="N159" s="110">
        <v>15</v>
      </c>
      <c r="O159" s="109" t="s">
        <v>1043</v>
      </c>
      <c r="P159" s="38"/>
      <c r="Q159" s="71" t="str">
        <f t="shared" si="22"/>
        <v>NO</v>
      </c>
      <c r="R159" s="111" t="s">
        <v>1042</v>
      </c>
      <c r="S159" s="36">
        <v>22431</v>
      </c>
      <c r="T159" s="40">
        <v>2374</v>
      </c>
      <c r="U159" s="40">
        <v>2700</v>
      </c>
      <c r="V159" s="35">
        <v>3082</v>
      </c>
      <c r="W159" s="112">
        <f t="shared" si="23"/>
        <v>1</v>
      </c>
      <c r="X159" s="106">
        <f t="shared" si="24"/>
        <v>1</v>
      </c>
      <c r="Y159" s="106">
        <f t="shared" si="25"/>
        <v>0</v>
      </c>
      <c r="Z159" s="107">
        <f t="shared" si="26"/>
        <v>0</v>
      </c>
      <c r="AA159" s="113" t="str">
        <f t="shared" si="27"/>
        <v>SRSA</v>
      </c>
      <c r="AB159" s="112">
        <f t="shared" si="28"/>
        <v>1</v>
      </c>
      <c r="AC159" s="106">
        <f t="shared" si="29"/>
        <v>0</v>
      </c>
      <c r="AD159" s="107">
        <f t="shared" si="30"/>
        <v>0</v>
      </c>
      <c r="AE159" s="113" t="str">
        <f t="shared" si="31"/>
        <v>-</v>
      </c>
      <c r="AF159" s="112">
        <f t="shared" si="32"/>
        <v>0</v>
      </c>
      <c r="AG159" s="1" t="s">
        <v>1111</v>
      </c>
    </row>
    <row r="160" spans="1:33" s="1" customFormat="1" ht="12.75">
      <c r="A160" s="128">
        <v>2004560</v>
      </c>
      <c r="B160" s="128" t="s">
        <v>173</v>
      </c>
      <c r="C160" s="112" t="s">
        <v>174</v>
      </c>
      <c r="D160" s="106" t="s">
        <v>972</v>
      </c>
      <c r="E160" s="106" t="s">
        <v>174</v>
      </c>
      <c r="F160" s="106">
        <v>66544</v>
      </c>
      <c r="G160" s="106">
        <v>107</v>
      </c>
      <c r="H160" s="107">
        <v>7853826216</v>
      </c>
      <c r="I160" s="108">
        <v>7</v>
      </c>
      <c r="J160" s="109" t="s">
        <v>1042</v>
      </c>
      <c r="K160" s="71" t="s">
        <v>1041</v>
      </c>
      <c r="L160" s="61">
        <v>514.58</v>
      </c>
      <c r="M160" s="66" t="s">
        <v>1041</v>
      </c>
      <c r="N160" s="110">
        <v>19.47069943</v>
      </c>
      <c r="O160" s="109" t="s">
        <v>1043</v>
      </c>
      <c r="P160" s="38"/>
      <c r="Q160" s="71" t="str">
        <f t="shared" si="22"/>
        <v>NO</v>
      </c>
      <c r="R160" s="111" t="s">
        <v>1042</v>
      </c>
      <c r="S160" s="36">
        <v>40941</v>
      </c>
      <c r="T160" s="40">
        <v>3562</v>
      </c>
      <c r="U160" s="40">
        <v>4027</v>
      </c>
      <c r="V160" s="35">
        <v>2952</v>
      </c>
      <c r="W160" s="112">
        <f t="shared" si="23"/>
        <v>1</v>
      </c>
      <c r="X160" s="106">
        <f t="shared" si="24"/>
        <v>1</v>
      </c>
      <c r="Y160" s="106">
        <f t="shared" si="25"/>
        <v>0</v>
      </c>
      <c r="Z160" s="107">
        <f t="shared" si="26"/>
        <v>0</v>
      </c>
      <c r="AA160" s="113" t="str">
        <f t="shared" si="27"/>
        <v>SRSA</v>
      </c>
      <c r="AB160" s="112">
        <f t="shared" si="28"/>
        <v>1</v>
      </c>
      <c r="AC160" s="106">
        <f t="shared" si="29"/>
        <v>0</v>
      </c>
      <c r="AD160" s="107">
        <f t="shared" si="30"/>
        <v>0</v>
      </c>
      <c r="AE160" s="113" t="str">
        <f t="shared" si="31"/>
        <v>-</v>
      </c>
      <c r="AF160" s="112">
        <f t="shared" si="32"/>
        <v>0</v>
      </c>
      <c r="AG160" s="1" t="s">
        <v>1133</v>
      </c>
    </row>
    <row r="161" spans="1:33" s="1" customFormat="1" ht="12.75">
      <c r="A161" s="128">
        <v>2012600</v>
      </c>
      <c r="B161" s="128" t="s">
        <v>862</v>
      </c>
      <c r="C161" s="112" t="s">
        <v>863</v>
      </c>
      <c r="D161" s="106" t="s">
        <v>864</v>
      </c>
      <c r="E161" s="106" t="s">
        <v>863</v>
      </c>
      <c r="F161" s="106">
        <v>67671</v>
      </c>
      <c r="G161" s="106">
        <v>139</v>
      </c>
      <c r="H161" s="107">
        <v>7857359212</v>
      </c>
      <c r="I161" s="108">
        <v>7</v>
      </c>
      <c r="J161" s="109" t="s">
        <v>1042</v>
      </c>
      <c r="K161" s="71" t="s">
        <v>1041</v>
      </c>
      <c r="L161" s="61">
        <v>273.17</v>
      </c>
      <c r="M161" s="66" t="s">
        <v>1041</v>
      </c>
      <c r="N161" s="110">
        <v>5.128205128</v>
      </c>
      <c r="O161" s="109" t="s">
        <v>1043</v>
      </c>
      <c r="P161" s="38"/>
      <c r="Q161" s="71" t="str">
        <f t="shared" si="22"/>
        <v>NO</v>
      </c>
      <c r="R161" s="111" t="s">
        <v>1042</v>
      </c>
      <c r="S161" s="36">
        <v>13920</v>
      </c>
      <c r="T161" s="40">
        <v>791</v>
      </c>
      <c r="U161" s="40">
        <v>1262</v>
      </c>
      <c r="V161" s="35">
        <v>1490</v>
      </c>
      <c r="W161" s="112">
        <f t="shared" si="23"/>
        <v>1</v>
      </c>
      <c r="X161" s="106">
        <f t="shared" si="24"/>
        <v>1</v>
      </c>
      <c r="Y161" s="106">
        <f t="shared" si="25"/>
        <v>0</v>
      </c>
      <c r="Z161" s="107">
        <f t="shared" si="26"/>
        <v>0</v>
      </c>
      <c r="AA161" s="113" t="str">
        <f t="shared" si="27"/>
        <v>SRSA</v>
      </c>
      <c r="AB161" s="112">
        <f t="shared" si="28"/>
        <v>1</v>
      </c>
      <c r="AC161" s="106">
        <f t="shared" si="29"/>
        <v>0</v>
      </c>
      <c r="AD161" s="107">
        <f t="shared" si="30"/>
        <v>0</v>
      </c>
      <c r="AE161" s="113" t="str">
        <f t="shared" si="31"/>
        <v>-</v>
      </c>
      <c r="AF161" s="112">
        <f t="shared" si="32"/>
        <v>0</v>
      </c>
      <c r="AG161" s="1" t="s">
        <v>1124</v>
      </c>
    </row>
    <row r="162" spans="1:33" s="1" customFormat="1" ht="12.75">
      <c r="A162" s="128">
        <v>2004470</v>
      </c>
      <c r="B162" s="128" t="s">
        <v>166</v>
      </c>
      <c r="C162" s="112" t="s">
        <v>167</v>
      </c>
      <c r="D162" s="106" t="s">
        <v>168</v>
      </c>
      <c r="E162" s="106" t="s">
        <v>169</v>
      </c>
      <c r="F162" s="106">
        <v>67430</v>
      </c>
      <c r="G162" s="106">
        <v>326</v>
      </c>
      <c r="H162" s="107">
        <v>7857814328</v>
      </c>
      <c r="I162" s="108" t="s">
        <v>1050</v>
      </c>
      <c r="J162" s="109" t="s">
        <v>1042</v>
      </c>
      <c r="K162" s="71" t="s">
        <v>1041</v>
      </c>
      <c r="L162" s="61">
        <v>318.7</v>
      </c>
      <c r="M162" s="66" t="s">
        <v>1041</v>
      </c>
      <c r="N162" s="110">
        <v>6.276150628</v>
      </c>
      <c r="O162" s="109" t="s">
        <v>1043</v>
      </c>
      <c r="P162" s="38"/>
      <c r="Q162" s="71" t="str">
        <f t="shared" si="22"/>
        <v>NO</v>
      </c>
      <c r="R162" s="111" t="s">
        <v>1042</v>
      </c>
      <c r="S162" s="36">
        <v>20471</v>
      </c>
      <c r="T162" s="40">
        <v>1583</v>
      </c>
      <c r="U162" s="40">
        <v>2216</v>
      </c>
      <c r="V162" s="35">
        <v>2379</v>
      </c>
      <c r="W162" s="112">
        <f t="shared" si="23"/>
        <v>1</v>
      </c>
      <c r="X162" s="106">
        <f t="shared" si="24"/>
        <v>1</v>
      </c>
      <c r="Y162" s="106">
        <f t="shared" si="25"/>
        <v>0</v>
      </c>
      <c r="Z162" s="107">
        <f t="shared" si="26"/>
        <v>0</v>
      </c>
      <c r="AA162" s="113" t="str">
        <f t="shared" si="27"/>
        <v>SRSA</v>
      </c>
      <c r="AB162" s="112">
        <f t="shared" si="28"/>
        <v>1</v>
      </c>
      <c r="AC162" s="106">
        <f t="shared" si="29"/>
        <v>0</v>
      </c>
      <c r="AD162" s="107">
        <f t="shared" si="30"/>
        <v>0</v>
      </c>
      <c r="AE162" s="113" t="str">
        <f t="shared" si="31"/>
        <v>-</v>
      </c>
      <c r="AF162" s="112">
        <f t="shared" si="32"/>
        <v>0</v>
      </c>
      <c r="AG162" s="1" t="s">
        <v>1080</v>
      </c>
    </row>
    <row r="163" spans="1:33" s="1" customFormat="1" ht="12.75">
      <c r="A163" s="128">
        <v>2012630</v>
      </c>
      <c r="B163" s="128" t="s">
        <v>865</v>
      </c>
      <c r="C163" s="112" t="s">
        <v>866</v>
      </c>
      <c r="D163" s="106" t="s">
        <v>867</v>
      </c>
      <c r="E163" s="106" t="s">
        <v>866</v>
      </c>
      <c r="F163" s="106">
        <v>67672</v>
      </c>
      <c r="G163" s="106">
        <v>2108</v>
      </c>
      <c r="H163" s="107">
        <v>7857432145</v>
      </c>
      <c r="I163" s="108">
        <v>7</v>
      </c>
      <c r="J163" s="109" t="s">
        <v>1042</v>
      </c>
      <c r="K163" s="71" t="s">
        <v>1041</v>
      </c>
      <c r="L163" s="61">
        <v>356.99</v>
      </c>
      <c r="M163" s="66" t="s">
        <v>1041</v>
      </c>
      <c r="N163" s="110">
        <v>10.46511628</v>
      </c>
      <c r="O163" s="109" t="s">
        <v>1043</v>
      </c>
      <c r="P163" s="38"/>
      <c r="Q163" s="71" t="str">
        <f t="shared" si="22"/>
        <v>NO</v>
      </c>
      <c r="R163" s="111" t="s">
        <v>1042</v>
      </c>
      <c r="S163" s="36">
        <v>22657</v>
      </c>
      <c r="T163" s="40">
        <v>2177</v>
      </c>
      <c r="U163" s="40">
        <v>2620</v>
      </c>
      <c r="V163" s="35">
        <v>2099</v>
      </c>
      <c r="W163" s="112">
        <f t="shared" si="23"/>
        <v>1</v>
      </c>
      <c r="X163" s="106">
        <f t="shared" si="24"/>
        <v>1</v>
      </c>
      <c r="Y163" s="106">
        <f t="shared" si="25"/>
        <v>0</v>
      </c>
      <c r="Z163" s="107">
        <f t="shared" si="26"/>
        <v>0</v>
      </c>
      <c r="AA163" s="113" t="str">
        <f t="shared" si="27"/>
        <v>SRSA</v>
      </c>
      <c r="AB163" s="112">
        <f t="shared" si="28"/>
        <v>1</v>
      </c>
      <c r="AC163" s="106">
        <f t="shared" si="29"/>
        <v>0</v>
      </c>
      <c r="AD163" s="107">
        <f t="shared" si="30"/>
        <v>0</v>
      </c>
      <c r="AE163" s="113" t="str">
        <f t="shared" si="31"/>
        <v>-</v>
      </c>
      <c r="AF163" s="112">
        <f t="shared" si="32"/>
        <v>0</v>
      </c>
      <c r="AG163" s="1" t="s">
        <v>1079</v>
      </c>
    </row>
    <row r="164" spans="1:33" s="1" customFormat="1" ht="12.75">
      <c r="A164" s="128">
        <v>2011610</v>
      </c>
      <c r="B164" s="128" t="s">
        <v>781</v>
      </c>
      <c r="C164" s="112" t="s">
        <v>782</v>
      </c>
      <c r="D164" s="106" t="s">
        <v>783</v>
      </c>
      <c r="E164" s="106" t="s">
        <v>784</v>
      </c>
      <c r="F164" s="106">
        <v>67758</v>
      </c>
      <c r="G164" s="106">
        <v>580</v>
      </c>
      <c r="H164" s="107">
        <v>7858524252</v>
      </c>
      <c r="I164" s="108">
        <v>7</v>
      </c>
      <c r="J164" s="109" t="s">
        <v>1042</v>
      </c>
      <c r="K164" s="71" t="s">
        <v>1041</v>
      </c>
      <c r="L164" s="61">
        <v>211.22</v>
      </c>
      <c r="M164" s="66" t="s">
        <v>1041</v>
      </c>
      <c r="N164" s="110">
        <v>14.10788382</v>
      </c>
      <c r="O164" s="109" t="s">
        <v>1043</v>
      </c>
      <c r="P164" s="38"/>
      <c r="Q164" s="71" t="str">
        <f t="shared" si="22"/>
        <v>NO</v>
      </c>
      <c r="R164" s="111" t="s">
        <v>1042</v>
      </c>
      <c r="S164" s="36">
        <v>14471</v>
      </c>
      <c r="T164" s="40">
        <v>1187</v>
      </c>
      <c r="U164" s="40">
        <v>1501</v>
      </c>
      <c r="V164" s="35">
        <v>1803</v>
      </c>
      <c r="W164" s="112">
        <f t="shared" si="23"/>
        <v>1</v>
      </c>
      <c r="X164" s="106">
        <f t="shared" si="24"/>
        <v>1</v>
      </c>
      <c r="Y164" s="106">
        <f t="shared" si="25"/>
        <v>0</v>
      </c>
      <c r="Z164" s="107">
        <f t="shared" si="26"/>
        <v>0</v>
      </c>
      <c r="AA164" s="113" t="str">
        <f t="shared" si="27"/>
        <v>SRSA</v>
      </c>
      <c r="AB164" s="112">
        <f t="shared" si="28"/>
        <v>1</v>
      </c>
      <c r="AC164" s="106">
        <f t="shared" si="29"/>
        <v>0</v>
      </c>
      <c r="AD164" s="107">
        <f t="shared" si="30"/>
        <v>0</v>
      </c>
      <c r="AE164" s="113" t="str">
        <f t="shared" si="31"/>
        <v>-</v>
      </c>
      <c r="AF164" s="112">
        <f t="shared" si="32"/>
        <v>0</v>
      </c>
      <c r="AG164" s="1" t="s">
        <v>1078</v>
      </c>
    </row>
    <row r="165" spans="1:33" s="1" customFormat="1" ht="12.75">
      <c r="A165" s="128">
        <v>2012720</v>
      </c>
      <c r="B165" s="128" t="s">
        <v>868</v>
      </c>
      <c r="C165" s="112" t="s">
        <v>869</v>
      </c>
      <c r="D165" s="106" t="s">
        <v>870</v>
      </c>
      <c r="E165" s="106" t="s">
        <v>1034</v>
      </c>
      <c r="F165" s="106">
        <v>66968</v>
      </c>
      <c r="G165" s="106">
        <v>275</v>
      </c>
      <c r="H165" s="107">
        <v>7853252261</v>
      </c>
      <c r="I165" s="108">
        <v>7</v>
      </c>
      <c r="J165" s="109" t="s">
        <v>1042</v>
      </c>
      <c r="K165" s="71" t="s">
        <v>1041</v>
      </c>
      <c r="L165" s="61">
        <v>351.62</v>
      </c>
      <c r="M165" s="66" t="s">
        <v>1041</v>
      </c>
      <c r="N165" s="110">
        <v>11.5942029</v>
      </c>
      <c r="O165" s="109" t="s">
        <v>1043</v>
      </c>
      <c r="P165" s="38"/>
      <c r="Q165" s="71" t="str">
        <f t="shared" si="22"/>
        <v>NO</v>
      </c>
      <c r="R165" s="111" t="s">
        <v>1042</v>
      </c>
      <c r="S165" s="36">
        <v>14298</v>
      </c>
      <c r="T165" s="40">
        <v>1385</v>
      </c>
      <c r="U165" s="40">
        <v>1923</v>
      </c>
      <c r="V165" s="35">
        <v>1704</v>
      </c>
      <c r="W165" s="112">
        <f t="shared" si="23"/>
        <v>1</v>
      </c>
      <c r="X165" s="106">
        <f t="shared" si="24"/>
        <v>1</v>
      </c>
      <c r="Y165" s="106">
        <f t="shared" si="25"/>
        <v>0</v>
      </c>
      <c r="Z165" s="107">
        <f t="shared" si="26"/>
        <v>0</v>
      </c>
      <c r="AA165" s="113" t="str">
        <f t="shared" si="27"/>
        <v>SRSA</v>
      </c>
      <c r="AB165" s="112">
        <f t="shared" si="28"/>
        <v>1</v>
      </c>
      <c r="AC165" s="106">
        <f t="shared" si="29"/>
        <v>0</v>
      </c>
      <c r="AD165" s="107">
        <f t="shared" si="30"/>
        <v>0</v>
      </c>
      <c r="AE165" s="113" t="str">
        <f t="shared" si="31"/>
        <v>-</v>
      </c>
      <c r="AF165" s="112">
        <f t="shared" si="32"/>
        <v>0</v>
      </c>
      <c r="AG165" s="1" t="s">
        <v>1077</v>
      </c>
    </row>
    <row r="166" spans="1:33" s="1" customFormat="1" ht="12.75">
      <c r="A166" s="128">
        <v>2012750</v>
      </c>
      <c r="B166" s="128" t="s">
        <v>871</v>
      </c>
      <c r="C166" s="112" t="s">
        <v>872</v>
      </c>
      <c r="D166" s="106" t="s">
        <v>940</v>
      </c>
      <c r="E166" s="106" t="s">
        <v>872</v>
      </c>
      <c r="F166" s="106">
        <v>66090</v>
      </c>
      <c r="G166" s="106">
        <v>38</v>
      </c>
      <c r="H166" s="107">
        <v>7859894427</v>
      </c>
      <c r="I166" s="108">
        <v>8</v>
      </c>
      <c r="J166" s="109" t="s">
        <v>1042</v>
      </c>
      <c r="K166" s="71" t="s">
        <v>1041</v>
      </c>
      <c r="L166" s="61">
        <v>373.4</v>
      </c>
      <c r="M166" s="66" t="s">
        <v>1041</v>
      </c>
      <c r="N166" s="110">
        <v>12.78772379</v>
      </c>
      <c r="O166" s="109" t="s">
        <v>1043</v>
      </c>
      <c r="P166" s="38"/>
      <c r="Q166" s="71" t="str">
        <f t="shared" si="22"/>
        <v>NO</v>
      </c>
      <c r="R166" s="111" t="s">
        <v>1042</v>
      </c>
      <c r="S166" s="36">
        <v>22142</v>
      </c>
      <c r="T166" s="40">
        <v>1583</v>
      </c>
      <c r="U166" s="40">
        <v>2145</v>
      </c>
      <c r="V166" s="35">
        <v>1004</v>
      </c>
      <c r="W166" s="112">
        <f t="shared" si="23"/>
        <v>1</v>
      </c>
      <c r="X166" s="106">
        <f t="shared" si="24"/>
        <v>1</v>
      </c>
      <c r="Y166" s="106">
        <f t="shared" si="25"/>
        <v>0</v>
      </c>
      <c r="Z166" s="107">
        <f t="shared" si="26"/>
        <v>0</v>
      </c>
      <c r="AA166" s="113" t="str">
        <f t="shared" si="27"/>
        <v>SRSA</v>
      </c>
      <c r="AB166" s="112">
        <f t="shared" si="28"/>
        <v>1</v>
      </c>
      <c r="AC166" s="106">
        <f t="shared" si="29"/>
        <v>0</v>
      </c>
      <c r="AD166" s="107">
        <f t="shared" si="30"/>
        <v>0</v>
      </c>
      <c r="AE166" s="113" t="str">
        <f t="shared" si="31"/>
        <v>-</v>
      </c>
      <c r="AF166" s="112">
        <f t="shared" si="32"/>
        <v>0</v>
      </c>
      <c r="AG166" s="1" t="s">
        <v>1076</v>
      </c>
    </row>
    <row r="167" spans="1:33" s="1" customFormat="1" ht="12.75">
      <c r="A167" s="128">
        <v>2012900</v>
      </c>
      <c r="B167" s="128" t="s">
        <v>885</v>
      </c>
      <c r="C167" s="112" t="s">
        <v>886</v>
      </c>
      <c r="D167" s="106" t="s">
        <v>887</v>
      </c>
      <c r="E167" s="106" t="s">
        <v>886</v>
      </c>
      <c r="F167" s="106">
        <v>67762</v>
      </c>
      <c r="G167" s="106">
        <v>155</v>
      </c>
      <c r="H167" s="107">
        <v>7859435222</v>
      </c>
      <c r="I167" s="108">
        <v>7</v>
      </c>
      <c r="J167" s="109" t="s">
        <v>1042</v>
      </c>
      <c r="K167" s="71" t="s">
        <v>1041</v>
      </c>
      <c r="L167" s="61">
        <v>129.4</v>
      </c>
      <c r="M167" s="66" t="s">
        <v>1041</v>
      </c>
      <c r="N167" s="110">
        <v>26.96629213</v>
      </c>
      <c r="O167" s="109" t="s">
        <v>1042</v>
      </c>
      <c r="P167" s="38"/>
      <c r="Q167" s="71" t="str">
        <f t="shared" si="22"/>
        <v>NO</v>
      </c>
      <c r="R167" s="111" t="s">
        <v>1042</v>
      </c>
      <c r="S167" s="36">
        <v>6381</v>
      </c>
      <c r="T167" s="40">
        <v>989</v>
      </c>
      <c r="U167" s="40">
        <v>1000</v>
      </c>
      <c r="V167" s="35">
        <v>991</v>
      </c>
      <c r="W167" s="112">
        <f t="shared" si="23"/>
        <v>1</v>
      </c>
      <c r="X167" s="106">
        <f t="shared" si="24"/>
        <v>1</v>
      </c>
      <c r="Y167" s="106">
        <f t="shared" si="25"/>
        <v>0</v>
      </c>
      <c r="Z167" s="107">
        <f t="shared" si="26"/>
        <v>0</v>
      </c>
      <c r="AA167" s="113" t="str">
        <f t="shared" si="27"/>
        <v>SRSA</v>
      </c>
      <c r="AB167" s="112">
        <f t="shared" si="28"/>
        <v>1</v>
      </c>
      <c r="AC167" s="106">
        <f t="shared" si="29"/>
        <v>1</v>
      </c>
      <c r="AD167" s="107" t="str">
        <f t="shared" si="30"/>
        <v>Initial</v>
      </c>
      <c r="AE167" s="113" t="str">
        <f t="shared" si="31"/>
        <v>-</v>
      </c>
      <c r="AF167" s="112" t="str">
        <f t="shared" si="32"/>
        <v>SRSA</v>
      </c>
      <c r="AG167" s="1" t="s">
        <v>1106</v>
      </c>
    </row>
    <row r="168" spans="1:33" s="1" customFormat="1" ht="12.75">
      <c r="A168" s="128">
        <v>2007500</v>
      </c>
      <c r="B168" s="128" t="s">
        <v>437</v>
      </c>
      <c r="C168" s="112" t="s">
        <v>438</v>
      </c>
      <c r="D168" s="106" t="s">
        <v>928</v>
      </c>
      <c r="E168" s="106" t="s">
        <v>439</v>
      </c>
      <c r="F168" s="106">
        <v>67349</v>
      </c>
      <c r="G168" s="106">
        <v>607</v>
      </c>
      <c r="H168" s="107">
        <v>6203742113</v>
      </c>
      <c r="I168" s="108">
        <v>7</v>
      </c>
      <c r="J168" s="109" t="s">
        <v>1042</v>
      </c>
      <c r="K168" s="71" t="s">
        <v>1041</v>
      </c>
      <c r="L168" s="61">
        <v>387.28</v>
      </c>
      <c r="M168" s="66" t="s">
        <v>1041</v>
      </c>
      <c r="N168" s="110">
        <v>17.91767554</v>
      </c>
      <c r="O168" s="109" t="s">
        <v>1043</v>
      </c>
      <c r="P168" s="38"/>
      <c r="Q168" s="71" t="str">
        <f t="shared" si="22"/>
        <v>NO</v>
      </c>
      <c r="R168" s="111" t="s">
        <v>1042</v>
      </c>
      <c r="S168" s="36">
        <v>36405</v>
      </c>
      <c r="T168" s="40">
        <v>2968</v>
      </c>
      <c r="U168" s="40">
        <v>3302</v>
      </c>
      <c r="V168" s="35">
        <v>3723</v>
      </c>
      <c r="W168" s="112">
        <f t="shared" si="23"/>
        <v>1</v>
      </c>
      <c r="X168" s="106">
        <f t="shared" si="24"/>
        <v>1</v>
      </c>
      <c r="Y168" s="106">
        <f t="shared" si="25"/>
        <v>0</v>
      </c>
      <c r="Z168" s="107">
        <f t="shared" si="26"/>
        <v>0</v>
      </c>
      <c r="AA168" s="113" t="str">
        <f t="shared" si="27"/>
        <v>SRSA</v>
      </c>
      <c r="AB168" s="112">
        <f t="shared" si="28"/>
        <v>1</v>
      </c>
      <c r="AC168" s="106">
        <f t="shared" si="29"/>
        <v>0</v>
      </c>
      <c r="AD168" s="107">
        <f t="shared" si="30"/>
        <v>0</v>
      </c>
      <c r="AE168" s="113" t="str">
        <f t="shared" si="31"/>
        <v>-</v>
      </c>
      <c r="AF168" s="112">
        <f t="shared" si="32"/>
        <v>0</v>
      </c>
      <c r="AG168" s="1" t="s">
        <v>1083</v>
      </c>
    </row>
    <row r="169" spans="1:33" s="1" customFormat="1" ht="12.75">
      <c r="A169" s="128">
        <v>2008010</v>
      </c>
      <c r="B169" s="128" t="s">
        <v>491</v>
      </c>
      <c r="C169" s="112" t="s">
        <v>492</v>
      </c>
      <c r="D169" s="106" t="s">
        <v>36</v>
      </c>
      <c r="E169" s="106" t="s">
        <v>493</v>
      </c>
      <c r="F169" s="106">
        <v>66951</v>
      </c>
      <c r="G169" s="106">
        <v>188</v>
      </c>
      <c r="H169" s="107">
        <v>7854762218</v>
      </c>
      <c r="I169" s="108">
        <v>7</v>
      </c>
      <c r="J169" s="109" t="s">
        <v>1042</v>
      </c>
      <c r="K169" s="71" t="s">
        <v>1041</v>
      </c>
      <c r="L169" s="61">
        <v>181.07</v>
      </c>
      <c r="M169" s="66" t="s">
        <v>1041</v>
      </c>
      <c r="N169" s="110">
        <v>6.060606061</v>
      </c>
      <c r="O169" s="109" t="s">
        <v>1043</v>
      </c>
      <c r="P169" s="38"/>
      <c r="Q169" s="71" t="str">
        <f t="shared" si="22"/>
        <v>NO</v>
      </c>
      <c r="R169" s="111" t="s">
        <v>1042</v>
      </c>
      <c r="S169" s="36">
        <v>7751</v>
      </c>
      <c r="T169" s="40">
        <v>791</v>
      </c>
      <c r="U169" s="40">
        <v>1039</v>
      </c>
      <c r="V169" s="35">
        <v>1495</v>
      </c>
      <c r="W169" s="112">
        <f t="shared" si="23"/>
        <v>1</v>
      </c>
      <c r="X169" s="106">
        <f t="shared" si="24"/>
        <v>1</v>
      </c>
      <c r="Y169" s="106">
        <f t="shared" si="25"/>
        <v>0</v>
      </c>
      <c r="Z169" s="107">
        <f t="shared" si="26"/>
        <v>0</v>
      </c>
      <c r="AA169" s="113" t="str">
        <f t="shared" si="27"/>
        <v>SRSA</v>
      </c>
      <c r="AB169" s="112">
        <f t="shared" si="28"/>
        <v>1</v>
      </c>
      <c r="AC169" s="106">
        <f t="shared" si="29"/>
        <v>0</v>
      </c>
      <c r="AD169" s="107">
        <f t="shared" si="30"/>
        <v>0</v>
      </c>
      <c r="AE169" s="113" t="str">
        <f t="shared" si="31"/>
        <v>-</v>
      </c>
      <c r="AF169" s="112">
        <f t="shared" si="32"/>
        <v>0</v>
      </c>
      <c r="AG169" s="1" t="s">
        <v>1075</v>
      </c>
    </row>
    <row r="170" spans="1:33" s="1" customFormat="1" ht="12.75">
      <c r="A170" s="128">
        <v>2008520</v>
      </c>
      <c r="B170" s="128" t="s">
        <v>542</v>
      </c>
      <c r="C170" s="112" t="s">
        <v>543</v>
      </c>
      <c r="D170" s="106" t="s">
        <v>967</v>
      </c>
      <c r="E170" s="106" t="s">
        <v>544</v>
      </c>
      <c r="F170" s="106">
        <v>67645</v>
      </c>
      <c r="G170" s="106">
        <v>98</v>
      </c>
      <c r="H170" s="107">
        <v>7855674350</v>
      </c>
      <c r="I170" s="108">
        <v>7</v>
      </c>
      <c r="J170" s="109" t="s">
        <v>1042</v>
      </c>
      <c r="K170" s="71" t="s">
        <v>1041</v>
      </c>
      <c r="L170" s="61">
        <v>28.08</v>
      </c>
      <c r="M170" s="66" t="s">
        <v>1041</v>
      </c>
      <c r="N170" s="110">
        <v>6.930693069</v>
      </c>
      <c r="O170" s="109" t="s">
        <v>1043</v>
      </c>
      <c r="P170" s="38"/>
      <c r="Q170" s="71" t="str">
        <f t="shared" si="22"/>
        <v>NO</v>
      </c>
      <c r="R170" s="111" t="s">
        <v>1042</v>
      </c>
      <c r="S170" s="36">
        <v>4707</v>
      </c>
      <c r="T170" s="40">
        <v>396</v>
      </c>
      <c r="U170" s="40">
        <v>431</v>
      </c>
      <c r="V170" s="35">
        <v>383</v>
      </c>
      <c r="W170" s="112">
        <f t="shared" si="23"/>
        <v>1</v>
      </c>
      <c r="X170" s="106">
        <f t="shared" si="24"/>
        <v>1</v>
      </c>
      <c r="Y170" s="106">
        <f t="shared" si="25"/>
        <v>0</v>
      </c>
      <c r="Z170" s="107">
        <f t="shared" si="26"/>
        <v>0</v>
      </c>
      <c r="AA170" s="113" t="str">
        <f t="shared" si="27"/>
        <v>SRSA</v>
      </c>
      <c r="AB170" s="112">
        <f t="shared" si="28"/>
        <v>1</v>
      </c>
      <c r="AC170" s="106">
        <f t="shared" si="29"/>
        <v>0</v>
      </c>
      <c r="AD170" s="107">
        <f t="shared" si="30"/>
        <v>0</v>
      </c>
      <c r="AE170" s="113" t="str">
        <f t="shared" si="31"/>
        <v>-</v>
      </c>
      <c r="AF170" s="112">
        <f t="shared" si="32"/>
        <v>0</v>
      </c>
      <c r="AG170" s="1" t="s">
        <v>1074</v>
      </c>
    </row>
    <row r="171" spans="1:33" s="1" customFormat="1" ht="12.75">
      <c r="A171" s="129">
        <v>9992001</v>
      </c>
      <c r="B171" s="129" t="s">
        <v>1061</v>
      </c>
      <c r="C171" s="104" t="s">
        <v>1062</v>
      </c>
      <c r="D171" s="91" t="s">
        <v>956</v>
      </c>
      <c r="E171" s="91" t="s">
        <v>116</v>
      </c>
      <c r="F171" s="91">
        <v>67516</v>
      </c>
      <c r="G171" s="130"/>
      <c r="H171" s="92" t="s">
        <v>1063</v>
      </c>
      <c r="I171" s="131"/>
      <c r="J171" s="94"/>
      <c r="K171" s="95" t="s">
        <v>1042</v>
      </c>
      <c r="L171" s="132">
        <v>179.05</v>
      </c>
      <c r="M171" s="97" t="s">
        <v>1041</v>
      </c>
      <c r="N171" s="98"/>
      <c r="O171" s="94"/>
      <c r="P171" s="99"/>
      <c r="Q171" s="95" t="str">
        <f t="shared" si="22"/>
        <v>NO</v>
      </c>
      <c r="R171" s="100"/>
      <c r="S171" s="133">
        <v>11787</v>
      </c>
      <c r="T171" s="134">
        <v>989</v>
      </c>
      <c r="U171" s="134">
        <v>1258</v>
      </c>
      <c r="V171" s="135">
        <v>1046</v>
      </c>
      <c r="W171" s="104">
        <f t="shared" si="23"/>
        <v>1</v>
      </c>
      <c r="X171" s="91">
        <f t="shared" si="24"/>
        <v>1</v>
      </c>
      <c r="Y171" s="91">
        <f t="shared" si="25"/>
        <v>0</v>
      </c>
      <c r="Z171" s="92">
        <f t="shared" si="26"/>
        <v>0</v>
      </c>
      <c r="AA171" s="105" t="str">
        <f t="shared" si="27"/>
        <v>SRSA</v>
      </c>
      <c r="AB171" s="104">
        <f t="shared" si="28"/>
        <v>0</v>
      </c>
      <c r="AC171" s="91">
        <f t="shared" si="29"/>
        <v>0</v>
      </c>
      <c r="AD171" s="92">
        <f t="shared" si="30"/>
        <v>0</v>
      </c>
      <c r="AE171" s="105" t="str">
        <f t="shared" si="31"/>
        <v>-</v>
      </c>
      <c r="AF171" s="104">
        <f t="shared" si="32"/>
        <v>0</v>
      </c>
      <c r="AG171" s="1" t="e">
        <v>#N/A</v>
      </c>
    </row>
    <row r="172" spans="1:33" s="1" customFormat="1" ht="12.75">
      <c r="A172" s="128">
        <v>2006630</v>
      </c>
      <c r="B172" s="128" t="s">
        <v>366</v>
      </c>
      <c r="C172" s="112" t="s">
        <v>913</v>
      </c>
      <c r="D172" s="106" t="s">
        <v>367</v>
      </c>
      <c r="E172" s="106" t="s">
        <v>368</v>
      </c>
      <c r="F172" s="106">
        <v>67737</v>
      </c>
      <c r="G172" s="106">
        <v>165</v>
      </c>
      <c r="H172" s="107">
        <v>7856734213</v>
      </c>
      <c r="I172" s="108">
        <v>7</v>
      </c>
      <c r="J172" s="109" t="s">
        <v>1042</v>
      </c>
      <c r="K172" s="71" t="s">
        <v>1041</v>
      </c>
      <c r="L172" s="61">
        <v>181.73</v>
      </c>
      <c r="M172" s="66" t="s">
        <v>1041</v>
      </c>
      <c r="N172" s="110">
        <v>20.625</v>
      </c>
      <c r="O172" s="109" t="s">
        <v>1042</v>
      </c>
      <c r="P172" s="38"/>
      <c r="Q172" s="71" t="str">
        <f t="shared" si="22"/>
        <v>NO</v>
      </c>
      <c r="R172" s="111" t="s">
        <v>1042</v>
      </c>
      <c r="S172" s="36">
        <v>11281</v>
      </c>
      <c r="T172" s="40">
        <v>1187</v>
      </c>
      <c r="U172" s="40">
        <v>1320</v>
      </c>
      <c r="V172" s="35">
        <v>1458</v>
      </c>
      <c r="W172" s="112">
        <f t="shared" si="23"/>
        <v>1</v>
      </c>
      <c r="X172" s="106">
        <f t="shared" si="24"/>
        <v>1</v>
      </c>
      <c r="Y172" s="106">
        <f t="shared" si="25"/>
        <v>0</v>
      </c>
      <c r="Z172" s="107">
        <f t="shared" si="26"/>
        <v>0</v>
      </c>
      <c r="AA172" s="113" t="str">
        <f t="shared" si="27"/>
        <v>SRSA</v>
      </c>
      <c r="AB172" s="112">
        <f t="shared" si="28"/>
        <v>1</v>
      </c>
      <c r="AC172" s="106">
        <f t="shared" si="29"/>
        <v>1</v>
      </c>
      <c r="AD172" s="107" t="str">
        <f t="shared" si="30"/>
        <v>Initial</v>
      </c>
      <c r="AE172" s="113" t="str">
        <f t="shared" si="31"/>
        <v>-</v>
      </c>
      <c r="AF172" s="112" t="str">
        <f t="shared" si="32"/>
        <v>SRSA</v>
      </c>
      <c r="AG172" s="1" t="s">
        <v>1073</v>
      </c>
    </row>
    <row r="173" spans="1:33" s="1" customFormat="1" ht="12.75">
      <c r="A173" s="128">
        <v>2012950</v>
      </c>
      <c r="B173" s="128" t="s">
        <v>888</v>
      </c>
      <c r="C173" s="112" t="s">
        <v>889</v>
      </c>
      <c r="D173" s="106" t="s">
        <v>988</v>
      </c>
      <c r="E173" s="106" t="s">
        <v>890</v>
      </c>
      <c r="F173" s="106">
        <v>66941</v>
      </c>
      <c r="G173" s="106">
        <v>19</v>
      </c>
      <c r="H173" s="107">
        <v>7857253222</v>
      </c>
      <c r="I173" s="108">
        <v>7</v>
      </c>
      <c r="J173" s="109" t="s">
        <v>1042</v>
      </c>
      <c r="K173" s="71" t="s">
        <v>1041</v>
      </c>
      <c r="L173" s="61">
        <v>114.95</v>
      </c>
      <c r="M173" s="66" t="s">
        <v>1041</v>
      </c>
      <c r="N173" s="110">
        <v>14.54545455</v>
      </c>
      <c r="O173" s="109" t="s">
        <v>1043</v>
      </c>
      <c r="P173" s="38"/>
      <c r="Q173" s="71" t="str">
        <f t="shared" si="22"/>
        <v>NO</v>
      </c>
      <c r="R173" s="111" t="s">
        <v>1042</v>
      </c>
      <c r="S173" s="36">
        <v>8873</v>
      </c>
      <c r="T173" s="40">
        <v>594</v>
      </c>
      <c r="U173" s="40">
        <v>852</v>
      </c>
      <c r="V173" s="35">
        <v>1061</v>
      </c>
      <c r="W173" s="112">
        <f t="shared" si="23"/>
        <v>1</v>
      </c>
      <c r="X173" s="106">
        <f t="shared" si="24"/>
        <v>1</v>
      </c>
      <c r="Y173" s="106">
        <f t="shared" si="25"/>
        <v>0</v>
      </c>
      <c r="Z173" s="107">
        <f t="shared" si="26"/>
        <v>0</v>
      </c>
      <c r="AA173" s="113" t="str">
        <f t="shared" si="27"/>
        <v>SRSA</v>
      </c>
      <c r="AB173" s="112">
        <f t="shared" si="28"/>
        <v>1</v>
      </c>
      <c r="AC173" s="106">
        <f t="shared" si="29"/>
        <v>0</v>
      </c>
      <c r="AD173" s="107">
        <f t="shared" si="30"/>
        <v>0</v>
      </c>
      <c r="AE173" s="113" t="str">
        <f t="shared" si="31"/>
        <v>-</v>
      </c>
      <c r="AF173" s="112">
        <f t="shared" si="32"/>
        <v>0</v>
      </c>
      <c r="AG173" s="1" t="s">
        <v>1072</v>
      </c>
    </row>
    <row r="174" spans="1:33" s="1" customFormat="1" ht="12.75">
      <c r="A174" s="128">
        <v>2013110</v>
      </c>
      <c r="B174" s="128" t="s">
        <v>899</v>
      </c>
      <c r="C174" s="112" t="s">
        <v>900</v>
      </c>
      <c r="D174" s="106" t="s">
        <v>901</v>
      </c>
      <c r="E174" s="106" t="s">
        <v>902</v>
      </c>
      <c r="F174" s="106">
        <v>66783</v>
      </c>
      <c r="G174" s="106">
        <v>160</v>
      </c>
      <c r="H174" s="107">
        <v>6206258804</v>
      </c>
      <c r="I174" s="108">
        <v>7</v>
      </c>
      <c r="J174" s="109" t="s">
        <v>1042</v>
      </c>
      <c r="K174" s="71" t="s">
        <v>1041</v>
      </c>
      <c r="L174" s="61">
        <v>524.5</v>
      </c>
      <c r="M174" s="66" t="s">
        <v>1041</v>
      </c>
      <c r="N174" s="110">
        <v>14.34689507</v>
      </c>
      <c r="O174" s="109" t="s">
        <v>1043</v>
      </c>
      <c r="P174" s="38"/>
      <c r="Q174" s="71" t="str">
        <f t="shared" si="22"/>
        <v>NO</v>
      </c>
      <c r="R174" s="111" t="s">
        <v>1042</v>
      </c>
      <c r="S174" s="36">
        <v>33391</v>
      </c>
      <c r="T174" s="40">
        <v>2770</v>
      </c>
      <c r="U174" s="40">
        <v>3428</v>
      </c>
      <c r="V174" s="35">
        <v>4144</v>
      </c>
      <c r="W174" s="112">
        <f t="shared" si="23"/>
        <v>1</v>
      </c>
      <c r="X174" s="106">
        <f t="shared" si="24"/>
        <v>1</v>
      </c>
      <c r="Y174" s="106">
        <f t="shared" si="25"/>
        <v>0</v>
      </c>
      <c r="Z174" s="107">
        <f t="shared" si="26"/>
        <v>0</v>
      </c>
      <c r="AA174" s="113" t="str">
        <f t="shared" si="27"/>
        <v>SRSA</v>
      </c>
      <c r="AB174" s="112">
        <f t="shared" si="28"/>
        <v>1</v>
      </c>
      <c r="AC174" s="106">
        <f t="shared" si="29"/>
        <v>0</v>
      </c>
      <c r="AD174" s="107">
        <f t="shared" si="30"/>
        <v>0</v>
      </c>
      <c r="AE174" s="113" t="str">
        <f t="shared" si="31"/>
        <v>-</v>
      </c>
      <c r="AF174" s="112">
        <f t="shared" si="32"/>
        <v>0</v>
      </c>
      <c r="AG174" s="1" t="s">
        <v>1071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&amp;L&amp;"Arial,Bold"&amp;14 2005&amp;C&amp;P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12" customWidth="1"/>
    <col min="2" max="2" width="9.421875" style="13" bestFit="1" customWidth="1"/>
    <col min="3" max="3" width="32.140625" style="8" bestFit="1" customWidth="1"/>
    <col min="4" max="4" width="32.28125" style="8" bestFit="1" customWidth="1"/>
    <col min="5" max="5" width="21.28125" style="8" bestFit="1" customWidth="1"/>
    <col min="6" max="6" width="6.8515625" style="8" customWidth="1"/>
    <col min="7" max="7" width="5.8515625" style="11" customWidth="1"/>
    <col min="8" max="8" width="12.28125" style="8" bestFit="1" customWidth="1"/>
    <col min="9" max="9" width="7.00390625" style="14" customWidth="1"/>
    <col min="10" max="11" width="6.57421875" style="8" bestFit="1" customWidth="1"/>
    <col min="12" max="12" width="9.00390625" style="9" bestFit="1" customWidth="1"/>
    <col min="13" max="13" width="6.57421875" style="8" bestFit="1" customWidth="1"/>
    <col min="14" max="14" width="6.57421875" style="0" bestFit="1" customWidth="1"/>
    <col min="15" max="15" width="6.57421875" style="8" bestFit="1" customWidth="1"/>
    <col min="16" max="16" width="6.57421875" style="8" hidden="1" customWidth="1"/>
    <col min="17" max="17" width="9.140625" style="1" hidden="1" customWidth="1"/>
    <col min="18" max="18" width="6.57421875" style="8" bestFit="1" customWidth="1"/>
    <col min="19" max="19" width="8.00390625" style="10" bestFit="1" customWidth="1"/>
    <col min="20" max="22" width="7.00390625" style="10" bestFit="1" customWidth="1"/>
    <col min="23" max="26" width="4.00390625" style="8" hidden="1" customWidth="1"/>
    <col min="27" max="27" width="6.421875" style="8" customWidth="1"/>
    <col min="28" max="29" width="4.00390625" style="8" hidden="1" customWidth="1"/>
    <col min="30" max="30" width="5.28125" style="8" hidden="1" customWidth="1"/>
    <col min="31" max="31" width="6.421875" style="8" customWidth="1"/>
    <col min="32" max="32" width="6.421875" style="8" hidden="1" customWidth="1"/>
    <col min="33" max="16384" width="11.421875" style="8" customWidth="1"/>
  </cols>
  <sheetData>
    <row r="1" spans="1:17" ht="12.75">
      <c r="A1" s="15" t="s">
        <v>1026</v>
      </c>
      <c r="N1" s="88"/>
      <c r="Q1" s="8"/>
    </row>
    <row r="2" spans="1:17" ht="18">
      <c r="A2" s="23" t="s">
        <v>6</v>
      </c>
      <c r="N2" s="89"/>
      <c r="Q2" s="90"/>
    </row>
    <row r="3" spans="1:32" ht="159.75" customHeight="1" thickBot="1">
      <c r="A3" s="2" t="s">
        <v>1003</v>
      </c>
      <c r="B3" s="3" t="s">
        <v>1004</v>
      </c>
      <c r="C3" s="4" t="s">
        <v>1005</v>
      </c>
      <c r="D3" s="4" t="s">
        <v>1006</v>
      </c>
      <c r="E3" s="4" t="s">
        <v>1007</v>
      </c>
      <c r="F3" s="114" t="s">
        <v>1008</v>
      </c>
      <c r="G3" s="42" t="s">
        <v>1009</v>
      </c>
      <c r="H3" s="4" t="s">
        <v>1010</v>
      </c>
      <c r="I3" s="18" t="s">
        <v>1011</v>
      </c>
      <c r="J3" s="16" t="s">
        <v>1066</v>
      </c>
      <c r="K3" s="19" t="s">
        <v>1067</v>
      </c>
      <c r="L3" s="58" t="s">
        <v>1012</v>
      </c>
      <c r="M3" s="63" t="s">
        <v>1068</v>
      </c>
      <c r="N3" s="67" t="s">
        <v>1023</v>
      </c>
      <c r="O3" s="22" t="s">
        <v>1069</v>
      </c>
      <c r="P3" s="5" t="s">
        <v>1024</v>
      </c>
      <c r="Q3" s="69" t="s">
        <v>1070</v>
      </c>
      <c r="R3" s="72" t="s">
        <v>1013</v>
      </c>
      <c r="S3" s="20" t="s">
        <v>1028</v>
      </c>
      <c r="T3" s="17" t="s">
        <v>1027</v>
      </c>
      <c r="U3" s="17" t="s">
        <v>1029</v>
      </c>
      <c r="V3" s="21" t="s">
        <v>1030</v>
      </c>
      <c r="W3" s="6" t="s">
        <v>1014</v>
      </c>
      <c r="X3" s="7" t="s">
        <v>1015</v>
      </c>
      <c r="Y3" s="7" t="s">
        <v>1032</v>
      </c>
      <c r="Z3" s="79" t="s">
        <v>1031</v>
      </c>
      <c r="AA3" s="81" t="s">
        <v>1016</v>
      </c>
      <c r="AB3" s="6" t="s">
        <v>1017</v>
      </c>
      <c r="AC3" s="7" t="s">
        <v>1018</v>
      </c>
      <c r="AD3" s="79" t="s">
        <v>1019</v>
      </c>
      <c r="AE3" s="85" t="s">
        <v>1020</v>
      </c>
      <c r="AF3" s="84" t="s">
        <v>1021</v>
      </c>
    </row>
    <row r="4" spans="1:32" s="41" customFormat="1" ht="12" customHeight="1" thickBot="1">
      <c r="A4" s="116">
        <v>1</v>
      </c>
      <c r="B4" s="116">
        <v>2</v>
      </c>
      <c r="C4" s="56">
        <v>3</v>
      </c>
      <c r="D4" s="47">
        <v>4</v>
      </c>
      <c r="E4" s="47">
        <v>5</v>
      </c>
      <c r="F4" s="115">
        <v>6</v>
      </c>
      <c r="G4" s="48"/>
      <c r="H4" s="49">
        <v>7</v>
      </c>
      <c r="I4" s="50">
        <v>8</v>
      </c>
      <c r="J4" s="47">
        <v>9</v>
      </c>
      <c r="K4" s="51">
        <v>10</v>
      </c>
      <c r="L4" s="59">
        <v>11</v>
      </c>
      <c r="M4" s="64">
        <v>12</v>
      </c>
      <c r="N4" s="53">
        <v>13</v>
      </c>
      <c r="O4" s="54">
        <v>14</v>
      </c>
      <c r="P4" s="55" t="s">
        <v>1025</v>
      </c>
      <c r="Q4" s="51" t="s">
        <v>1064</v>
      </c>
      <c r="R4" s="73">
        <v>15</v>
      </c>
      <c r="S4" s="52">
        <v>16</v>
      </c>
      <c r="T4" s="55">
        <v>17</v>
      </c>
      <c r="U4" s="55">
        <v>18</v>
      </c>
      <c r="V4" s="51">
        <v>19</v>
      </c>
      <c r="W4" s="56"/>
      <c r="X4" s="47"/>
      <c r="Y4" s="47"/>
      <c r="Z4" s="49"/>
      <c r="AA4" s="82">
        <v>20</v>
      </c>
      <c r="AB4" s="80"/>
      <c r="AC4" s="57"/>
      <c r="AD4" s="83"/>
      <c r="AE4" s="82">
        <v>21</v>
      </c>
      <c r="AF4" s="56" t="s">
        <v>1022</v>
      </c>
    </row>
    <row r="5" spans="1:32" ht="12.75">
      <c r="A5" s="117">
        <v>2003180</v>
      </c>
      <c r="B5" s="117" t="s">
        <v>57</v>
      </c>
      <c r="C5" s="44" t="s">
        <v>58</v>
      </c>
      <c r="D5" s="24" t="s">
        <v>59</v>
      </c>
      <c r="E5" s="24" t="s">
        <v>58</v>
      </c>
      <c r="F5" s="24">
        <v>67410</v>
      </c>
      <c r="G5" s="24">
        <v>639</v>
      </c>
      <c r="H5" s="25">
        <v>7852632630</v>
      </c>
      <c r="I5" s="26">
        <v>6</v>
      </c>
      <c r="J5" s="27" t="s">
        <v>1043</v>
      </c>
      <c r="K5" s="70" t="s">
        <v>1041</v>
      </c>
      <c r="L5" s="60">
        <v>1327.79</v>
      </c>
      <c r="M5" s="65" t="s">
        <v>1043</v>
      </c>
      <c r="N5" s="43">
        <v>7.719546742</v>
      </c>
      <c r="O5" s="27" t="s">
        <v>1043</v>
      </c>
      <c r="P5" s="37"/>
      <c r="Q5" s="70" t="str">
        <f aca="true" t="shared" si="0" ref="Q5:Q36">IF(AND(ISNUMBER(P5),P5&gt;=20),"YES","NO")</f>
        <v>NO</v>
      </c>
      <c r="R5" s="74" t="s">
        <v>1042</v>
      </c>
      <c r="S5" s="34">
        <v>55973</v>
      </c>
      <c r="T5" s="39">
        <v>4947</v>
      </c>
      <c r="U5" s="39">
        <v>7196</v>
      </c>
      <c r="V5" s="33">
        <v>3992</v>
      </c>
      <c r="W5" s="44">
        <f aca="true" t="shared" si="1" ref="W5:W36">IF(OR(J5="YES",K5="YES"),1,0)</f>
        <v>0</v>
      </c>
      <c r="X5" s="24">
        <f aca="true" t="shared" si="2" ref="X5:X36">IF(OR(AND(ISNUMBER(L5),AND(L5&gt;0,L5&lt;600)),AND(ISNUMBER(L5),AND(L5&gt;0,M5="YES"))),1,0)</f>
        <v>0</v>
      </c>
      <c r="Y5" s="24">
        <f aca="true" t="shared" si="3" ref="Y5:Y36">IF(AND(OR(J5="YES",K5="YES"),(W5=0)),"Trouble",0)</f>
        <v>0</v>
      </c>
      <c r="Z5" s="25">
        <f aca="true" t="shared" si="4" ref="Z5:Z36">IF(AND(OR(AND(ISNUMBER(L5),AND(L5&gt;0,L5&lt;600)),AND(ISNUMBER(L5),AND(L5&gt;0,M5="YES"))),(X5=0)),"Trouble",0)</f>
        <v>0</v>
      </c>
      <c r="AA5" s="86" t="str">
        <f aca="true" t="shared" si="5" ref="AA5:AA36">IF(AND(W5=1,X5=1),"SRSA","-")</f>
        <v>-</v>
      </c>
      <c r="AB5" s="44">
        <f aca="true" t="shared" si="6" ref="AB5:AB36">IF(R5="YES",1,0)</f>
        <v>1</v>
      </c>
      <c r="AC5" s="24">
        <f aca="true" t="shared" si="7" ref="AC5:AC36">IF(OR(AND(ISNUMBER(P5),P5&gt;=20),(AND(ISNUMBER(P5)=FALSE,AND(ISNUMBER(N5),N5&gt;=20)))),1,0)</f>
        <v>0</v>
      </c>
      <c r="AD5" s="25">
        <f aca="true" t="shared" si="8" ref="AD5:AD36">IF(AND(AB5=1,AC5=1),"Initial",0)</f>
        <v>0</v>
      </c>
      <c r="AE5" s="86" t="str">
        <f aca="true" t="shared" si="9" ref="AE5:AE36">IF(AND(AND(AD5="Initial",AF5=0),AND(ISNUMBER(L5),L5&gt;0)),"RLIS","-")</f>
        <v>-</v>
      </c>
      <c r="AF5" s="44">
        <f aca="true" t="shared" si="10" ref="AF5:AF36">IF(AND(AA5="SRSA",AD5="Initial"),"SRSA",0)</f>
        <v>0</v>
      </c>
    </row>
    <row r="6" spans="1:32" ht="12.75">
      <c r="A6" s="118">
        <v>2004170</v>
      </c>
      <c r="B6" s="118" t="s">
        <v>140</v>
      </c>
      <c r="C6" s="77" t="s">
        <v>141</v>
      </c>
      <c r="D6" s="28" t="s">
        <v>142</v>
      </c>
      <c r="E6" s="28" t="s">
        <v>931</v>
      </c>
      <c r="F6" s="28">
        <v>66717</v>
      </c>
      <c r="G6" s="28">
        <v>9502</v>
      </c>
      <c r="H6" s="29">
        <v>6205377721</v>
      </c>
      <c r="I6" s="30">
        <v>7</v>
      </c>
      <c r="J6" s="31" t="s">
        <v>1042</v>
      </c>
      <c r="K6" s="71" t="s">
        <v>1041</v>
      </c>
      <c r="L6" s="61">
        <v>225.7</v>
      </c>
      <c r="M6" s="66" t="s">
        <v>1041</v>
      </c>
      <c r="N6" s="68">
        <v>8.157099698</v>
      </c>
      <c r="O6" s="31" t="s">
        <v>1043</v>
      </c>
      <c r="P6" s="38"/>
      <c r="Q6" s="71" t="str">
        <f t="shared" si="0"/>
        <v>NO</v>
      </c>
      <c r="R6" s="75" t="s">
        <v>1042</v>
      </c>
      <c r="S6" s="36">
        <v>19891</v>
      </c>
      <c r="T6" s="40">
        <v>1583</v>
      </c>
      <c r="U6" s="40">
        <v>1828</v>
      </c>
      <c r="V6" s="35">
        <v>2050</v>
      </c>
      <c r="W6" s="77">
        <f t="shared" si="1"/>
        <v>1</v>
      </c>
      <c r="X6" s="28">
        <f t="shared" si="2"/>
        <v>1</v>
      </c>
      <c r="Y6" s="28">
        <f t="shared" si="3"/>
        <v>0</v>
      </c>
      <c r="Z6" s="29">
        <f t="shared" si="4"/>
        <v>0</v>
      </c>
      <c r="AA6" s="87" t="str">
        <f t="shared" si="5"/>
        <v>SRSA</v>
      </c>
      <c r="AB6" s="77">
        <f t="shared" si="6"/>
        <v>1</v>
      </c>
      <c r="AC6" s="28">
        <f t="shared" si="7"/>
        <v>0</v>
      </c>
      <c r="AD6" s="29">
        <f t="shared" si="8"/>
        <v>0</v>
      </c>
      <c r="AE6" s="87" t="str">
        <f t="shared" si="9"/>
        <v>-</v>
      </c>
      <c r="AF6" s="77">
        <f t="shared" si="10"/>
        <v>0</v>
      </c>
    </row>
    <row r="7" spans="1:32" ht="12.75">
      <c r="A7" s="118">
        <v>2003360</v>
      </c>
      <c r="B7" s="118" t="s">
        <v>74</v>
      </c>
      <c r="C7" s="77" t="s">
        <v>993</v>
      </c>
      <c r="D7" s="28" t="s">
        <v>75</v>
      </c>
      <c r="E7" s="28" t="s">
        <v>993</v>
      </c>
      <c r="F7" s="28">
        <v>67002</v>
      </c>
      <c r="G7" s="28">
        <v>248</v>
      </c>
      <c r="H7" s="29">
        <v>3167335017</v>
      </c>
      <c r="I7" s="30" t="s">
        <v>1047</v>
      </c>
      <c r="J7" s="31" t="s">
        <v>1043</v>
      </c>
      <c r="K7" s="71" t="s">
        <v>1041</v>
      </c>
      <c r="L7" s="61"/>
      <c r="M7" s="66" t="s">
        <v>1043</v>
      </c>
      <c r="N7" s="68">
        <v>4.782483434</v>
      </c>
      <c r="O7" s="31" t="s">
        <v>1043</v>
      </c>
      <c r="P7" s="38"/>
      <c r="Q7" s="71" t="str">
        <f t="shared" si="0"/>
        <v>NO</v>
      </c>
      <c r="R7" s="75" t="s">
        <v>1043</v>
      </c>
      <c r="S7" s="36">
        <v>74785</v>
      </c>
      <c r="T7" s="40">
        <v>4155</v>
      </c>
      <c r="U7" s="40">
        <v>10834</v>
      </c>
      <c r="V7" s="35">
        <v>9106</v>
      </c>
      <c r="W7" s="77">
        <f t="shared" si="1"/>
        <v>0</v>
      </c>
      <c r="X7" s="28">
        <f t="shared" si="2"/>
        <v>0</v>
      </c>
      <c r="Y7" s="28">
        <f t="shared" si="3"/>
        <v>0</v>
      </c>
      <c r="Z7" s="29">
        <f t="shared" si="4"/>
        <v>0</v>
      </c>
      <c r="AA7" s="87" t="str">
        <f t="shared" si="5"/>
        <v>-</v>
      </c>
      <c r="AB7" s="77">
        <f t="shared" si="6"/>
        <v>0</v>
      </c>
      <c r="AC7" s="28">
        <f t="shared" si="7"/>
        <v>0</v>
      </c>
      <c r="AD7" s="29">
        <f t="shared" si="8"/>
        <v>0</v>
      </c>
      <c r="AE7" s="87" t="str">
        <f t="shared" si="9"/>
        <v>-</v>
      </c>
      <c r="AF7" s="77">
        <f t="shared" si="10"/>
        <v>0</v>
      </c>
    </row>
    <row r="8" spans="1:32" ht="12.75">
      <c r="A8" s="118">
        <v>2003390</v>
      </c>
      <c r="B8" s="118" t="s">
        <v>76</v>
      </c>
      <c r="C8" s="77" t="s">
        <v>77</v>
      </c>
      <c r="D8" s="28" t="s">
        <v>78</v>
      </c>
      <c r="E8" s="28" t="s">
        <v>79</v>
      </c>
      <c r="F8" s="28">
        <v>67003</v>
      </c>
      <c r="G8" s="28">
        <v>486</v>
      </c>
      <c r="H8" s="29">
        <v>6208425183</v>
      </c>
      <c r="I8" s="30">
        <v>7</v>
      </c>
      <c r="J8" s="31" t="s">
        <v>1042</v>
      </c>
      <c r="K8" s="71" t="s">
        <v>1041</v>
      </c>
      <c r="L8" s="61">
        <v>860.121</v>
      </c>
      <c r="M8" s="66" t="s">
        <v>1042</v>
      </c>
      <c r="N8" s="68">
        <v>13.3194589</v>
      </c>
      <c r="O8" s="31" t="s">
        <v>1043</v>
      </c>
      <c r="P8" s="38"/>
      <c r="Q8" s="71" t="str">
        <f t="shared" si="0"/>
        <v>NO</v>
      </c>
      <c r="R8" s="75" t="s">
        <v>1042</v>
      </c>
      <c r="S8" s="36">
        <v>48720</v>
      </c>
      <c r="T8" s="40">
        <v>4947</v>
      </c>
      <c r="U8" s="40">
        <v>6080</v>
      </c>
      <c r="V8" s="35">
        <v>7571</v>
      </c>
      <c r="W8" s="77">
        <f t="shared" si="1"/>
        <v>1</v>
      </c>
      <c r="X8" s="28">
        <f t="shared" si="2"/>
        <v>1</v>
      </c>
      <c r="Y8" s="28">
        <f t="shared" si="3"/>
        <v>0</v>
      </c>
      <c r="Z8" s="29">
        <f t="shared" si="4"/>
        <v>0</v>
      </c>
      <c r="AA8" s="87" t="str">
        <f t="shared" si="5"/>
        <v>SRSA</v>
      </c>
      <c r="AB8" s="77">
        <f t="shared" si="6"/>
        <v>1</v>
      </c>
      <c r="AC8" s="28">
        <f t="shared" si="7"/>
        <v>0</v>
      </c>
      <c r="AD8" s="29">
        <f t="shared" si="8"/>
        <v>0</v>
      </c>
      <c r="AE8" s="87" t="str">
        <f t="shared" si="9"/>
        <v>-</v>
      </c>
      <c r="AF8" s="77">
        <f t="shared" si="10"/>
        <v>0</v>
      </c>
    </row>
    <row r="9" spans="1:32" ht="12.75">
      <c r="A9" s="118">
        <v>2003430</v>
      </c>
      <c r="B9" s="118" t="s">
        <v>80</v>
      </c>
      <c r="C9" s="77" t="s">
        <v>81</v>
      </c>
      <c r="D9" s="28" t="s">
        <v>82</v>
      </c>
      <c r="E9" s="28" t="s">
        <v>83</v>
      </c>
      <c r="F9" s="28">
        <v>67004</v>
      </c>
      <c r="G9" s="28">
        <v>9741</v>
      </c>
      <c r="H9" s="29">
        <v>6204356311</v>
      </c>
      <c r="I9" s="30">
        <v>8</v>
      </c>
      <c r="J9" s="31" t="s">
        <v>1042</v>
      </c>
      <c r="K9" s="71" t="s">
        <v>1041</v>
      </c>
      <c r="L9" s="61">
        <v>182.33</v>
      </c>
      <c r="M9" s="66" t="s">
        <v>1041</v>
      </c>
      <c r="N9" s="68">
        <v>9.504132231</v>
      </c>
      <c r="O9" s="31" t="s">
        <v>1043</v>
      </c>
      <c r="P9" s="38"/>
      <c r="Q9" s="71" t="str">
        <f t="shared" si="0"/>
        <v>NO</v>
      </c>
      <c r="R9" s="75" t="s">
        <v>1042</v>
      </c>
      <c r="S9" s="36">
        <v>15002</v>
      </c>
      <c r="T9" s="40">
        <v>1187</v>
      </c>
      <c r="U9" s="40">
        <v>1396</v>
      </c>
      <c r="V9" s="35">
        <v>1660</v>
      </c>
      <c r="W9" s="77">
        <f t="shared" si="1"/>
        <v>1</v>
      </c>
      <c r="X9" s="28">
        <f t="shared" si="2"/>
        <v>1</v>
      </c>
      <c r="Y9" s="28">
        <f t="shared" si="3"/>
        <v>0</v>
      </c>
      <c r="Z9" s="29">
        <f t="shared" si="4"/>
        <v>0</v>
      </c>
      <c r="AA9" s="87" t="str">
        <f t="shared" si="5"/>
        <v>SRSA</v>
      </c>
      <c r="AB9" s="77">
        <f t="shared" si="6"/>
        <v>1</v>
      </c>
      <c r="AC9" s="28">
        <f t="shared" si="7"/>
        <v>0</v>
      </c>
      <c r="AD9" s="29">
        <f t="shared" si="8"/>
        <v>0</v>
      </c>
      <c r="AE9" s="87" t="str">
        <f t="shared" si="9"/>
        <v>-</v>
      </c>
      <c r="AF9" s="77">
        <f t="shared" si="10"/>
        <v>0</v>
      </c>
    </row>
    <row r="10" spans="1:32" ht="12.75">
      <c r="A10" s="118">
        <v>2003450</v>
      </c>
      <c r="B10" s="118" t="s">
        <v>84</v>
      </c>
      <c r="C10" s="77" t="s">
        <v>85</v>
      </c>
      <c r="D10" s="28" t="s">
        <v>86</v>
      </c>
      <c r="E10" s="28" t="s">
        <v>85</v>
      </c>
      <c r="F10" s="28">
        <v>67005</v>
      </c>
      <c r="G10" s="28">
        <v>1028</v>
      </c>
      <c r="H10" s="29">
        <v>6204412000</v>
      </c>
      <c r="I10" s="30" t="s">
        <v>1044</v>
      </c>
      <c r="J10" s="31" t="s">
        <v>1043</v>
      </c>
      <c r="K10" s="71" t="s">
        <v>1041</v>
      </c>
      <c r="L10" s="61">
        <v>2544.11</v>
      </c>
      <c r="M10" s="66" t="s">
        <v>1043</v>
      </c>
      <c r="N10" s="68">
        <v>12.5</v>
      </c>
      <c r="O10" s="31" t="s">
        <v>1043</v>
      </c>
      <c r="P10" s="38"/>
      <c r="Q10" s="71" t="str">
        <f t="shared" si="0"/>
        <v>NO</v>
      </c>
      <c r="R10" s="75" t="s">
        <v>1042</v>
      </c>
      <c r="S10" s="36">
        <v>165500</v>
      </c>
      <c r="T10" s="40">
        <v>16028</v>
      </c>
      <c r="U10" s="40">
        <v>19045</v>
      </c>
      <c r="V10" s="35">
        <v>17098</v>
      </c>
      <c r="W10" s="77">
        <f t="shared" si="1"/>
        <v>0</v>
      </c>
      <c r="X10" s="28">
        <f t="shared" si="2"/>
        <v>0</v>
      </c>
      <c r="Y10" s="28">
        <f t="shared" si="3"/>
        <v>0</v>
      </c>
      <c r="Z10" s="29">
        <f t="shared" si="4"/>
        <v>0</v>
      </c>
      <c r="AA10" s="87" t="str">
        <f t="shared" si="5"/>
        <v>-</v>
      </c>
      <c r="AB10" s="77">
        <f t="shared" si="6"/>
        <v>1</v>
      </c>
      <c r="AC10" s="28">
        <f t="shared" si="7"/>
        <v>0</v>
      </c>
      <c r="AD10" s="29">
        <f t="shared" si="8"/>
        <v>0</v>
      </c>
      <c r="AE10" s="87" t="str">
        <f t="shared" si="9"/>
        <v>-</v>
      </c>
      <c r="AF10" s="77">
        <f t="shared" si="10"/>
        <v>0</v>
      </c>
    </row>
    <row r="11" spans="1:32" ht="12.75">
      <c r="A11" s="118">
        <v>2003510</v>
      </c>
      <c r="B11" s="118" t="s">
        <v>91</v>
      </c>
      <c r="C11" s="77" t="s">
        <v>975</v>
      </c>
      <c r="D11" s="28" t="s">
        <v>921</v>
      </c>
      <c r="E11" s="28" t="s">
        <v>975</v>
      </c>
      <c r="F11" s="28">
        <v>67831</v>
      </c>
      <c r="G11" s="28" t="s">
        <v>1033</v>
      </c>
      <c r="H11" s="29">
        <v>6206352220</v>
      </c>
      <c r="I11" s="30">
        <v>7</v>
      </c>
      <c r="J11" s="31" t="s">
        <v>1042</v>
      </c>
      <c r="K11" s="71" t="s">
        <v>1041</v>
      </c>
      <c r="L11" s="61">
        <v>198.63</v>
      </c>
      <c r="M11" s="66" t="s">
        <v>1041</v>
      </c>
      <c r="N11" s="68">
        <v>11.0619469</v>
      </c>
      <c r="O11" s="31" t="s">
        <v>1043</v>
      </c>
      <c r="P11" s="38"/>
      <c r="Q11" s="71" t="str">
        <f t="shared" si="0"/>
        <v>NO</v>
      </c>
      <c r="R11" s="75" t="s">
        <v>1042</v>
      </c>
      <c r="S11" s="36">
        <v>11202</v>
      </c>
      <c r="T11" s="40">
        <v>1187</v>
      </c>
      <c r="U11" s="40">
        <v>1478</v>
      </c>
      <c r="V11" s="35">
        <v>1878</v>
      </c>
      <c r="W11" s="77">
        <f t="shared" si="1"/>
        <v>1</v>
      </c>
      <c r="X11" s="28">
        <f t="shared" si="2"/>
        <v>1</v>
      </c>
      <c r="Y11" s="28">
        <f t="shared" si="3"/>
        <v>0</v>
      </c>
      <c r="Z11" s="29">
        <f t="shared" si="4"/>
        <v>0</v>
      </c>
      <c r="AA11" s="87" t="str">
        <f t="shared" si="5"/>
        <v>SRSA</v>
      </c>
      <c r="AB11" s="77">
        <f t="shared" si="6"/>
        <v>1</v>
      </c>
      <c r="AC11" s="28">
        <f t="shared" si="7"/>
        <v>0</v>
      </c>
      <c r="AD11" s="29">
        <f t="shared" si="8"/>
        <v>0</v>
      </c>
      <c r="AE11" s="87" t="str">
        <f t="shared" si="9"/>
        <v>-</v>
      </c>
      <c r="AF11" s="77">
        <f t="shared" si="10"/>
        <v>0</v>
      </c>
    </row>
    <row r="12" spans="1:32" ht="12.75">
      <c r="A12" s="118">
        <v>2005700</v>
      </c>
      <c r="B12" s="118" t="s">
        <v>284</v>
      </c>
      <c r="C12" s="77" t="s">
        <v>285</v>
      </c>
      <c r="D12" s="28" t="s">
        <v>286</v>
      </c>
      <c r="E12" s="28" t="s">
        <v>948</v>
      </c>
      <c r="F12" s="28">
        <v>66023</v>
      </c>
      <c r="G12" s="28">
        <v>289</v>
      </c>
      <c r="H12" s="29">
        <v>9138335050</v>
      </c>
      <c r="I12" s="30">
        <v>7</v>
      </c>
      <c r="J12" s="31" t="s">
        <v>1042</v>
      </c>
      <c r="K12" s="71" t="s">
        <v>1041</v>
      </c>
      <c r="L12" s="61">
        <v>698.41</v>
      </c>
      <c r="M12" s="66" t="s">
        <v>1043</v>
      </c>
      <c r="N12" s="68">
        <v>9.140369967</v>
      </c>
      <c r="O12" s="31" t="s">
        <v>1043</v>
      </c>
      <c r="P12" s="38"/>
      <c r="Q12" s="71" t="str">
        <f t="shared" si="0"/>
        <v>NO</v>
      </c>
      <c r="R12" s="75" t="s">
        <v>1042</v>
      </c>
      <c r="S12" s="36">
        <v>40466</v>
      </c>
      <c r="T12" s="40">
        <v>3364</v>
      </c>
      <c r="U12" s="40">
        <v>4317</v>
      </c>
      <c r="V12" s="35">
        <v>3446</v>
      </c>
      <c r="W12" s="77">
        <f t="shared" si="1"/>
        <v>1</v>
      </c>
      <c r="X12" s="28">
        <f t="shared" si="2"/>
        <v>0</v>
      </c>
      <c r="Y12" s="28">
        <f t="shared" si="3"/>
        <v>0</v>
      </c>
      <c r="Z12" s="29">
        <f t="shared" si="4"/>
        <v>0</v>
      </c>
      <c r="AA12" s="87" t="str">
        <f t="shared" si="5"/>
        <v>-</v>
      </c>
      <c r="AB12" s="77">
        <f t="shared" si="6"/>
        <v>1</v>
      </c>
      <c r="AC12" s="28">
        <f t="shared" si="7"/>
        <v>0</v>
      </c>
      <c r="AD12" s="29">
        <f t="shared" si="8"/>
        <v>0</v>
      </c>
      <c r="AE12" s="87" t="str">
        <f t="shared" si="9"/>
        <v>-</v>
      </c>
      <c r="AF12" s="77">
        <f t="shared" si="10"/>
        <v>0</v>
      </c>
    </row>
    <row r="13" spans="1:32" ht="12.75">
      <c r="A13" s="118">
        <v>2003540</v>
      </c>
      <c r="B13" s="118" t="s">
        <v>92</v>
      </c>
      <c r="C13" s="77" t="s">
        <v>93</v>
      </c>
      <c r="D13" s="28" t="s">
        <v>94</v>
      </c>
      <c r="E13" s="28" t="s">
        <v>31</v>
      </c>
      <c r="F13" s="28">
        <v>66002</v>
      </c>
      <c r="G13" s="28" t="s">
        <v>1033</v>
      </c>
      <c r="H13" s="29">
        <v>9133674384</v>
      </c>
      <c r="I13" s="30">
        <v>6</v>
      </c>
      <c r="J13" s="31" t="s">
        <v>1043</v>
      </c>
      <c r="K13" s="71" t="s">
        <v>1041</v>
      </c>
      <c r="L13" s="61">
        <v>1284.63</v>
      </c>
      <c r="M13" s="66" t="s">
        <v>1043</v>
      </c>
      <c r="N13" s="68">
        <v>11.24153499</v>
      </c>
      <c r="O13" s="31" t="s">
        <v>1043</v>
      </c>
      <c r="P13" s="38"/>
      <c r="Q13" s="71" t="str">
        <f t="shared" si="0"/>
        <v>NO</v>
      </c>
      <c r="R13" s="75" t="s">
        <v>1042</v>
      </c>
      <c r="S13" s="36">
        <v>128699</v>
      </c>
      <c r="T13" s="40">
        <v>11872</v>
      </c>
      <c r="U13" s="40">
        <v>13854</v>
      </c>
      <c r="V13" s="35">
        <v>10897</v>
      </c>
      <c r="W13" s="77">
        <f t="shared" si="1"/>
        <v>0</v>
      </c>
      <c r="X13" s="28">
        <f t="shared" si="2"/>
        <v>0</v>
      </c>
      <c r="Y13" s="28">
        <f t="shared" si="3"/>
        <v>0</v>
      </c>
      <c r="Z13" s="29">
        <f t="shared" si="4"/>
        <v>0</v>
      </c>
      <c r="AA13" s="87" t="str">
        <f t="shared" si="5"/>
        <v>-</v>
      </c>
      <c r="AB13" s="77">
        <f t="shared" si="6"/>
        <v>1</v>
      </c>
      <c r="AC13" s="28">
        <f t="shared" si="7"/>
        <v>0</v>
      </c>
      <c r="AD13" s="29">
        <f t="shared" si="8"/>
        <v>0</v>
      </c>
      <c r="AE13" s="87" t="str">
        <f t="shared" si="9"/>
        <v>-</v>
      </c>
      <c r="AF13" s="77">
        <f t="shared" si="10"/>
        <v>0</v>
      </c>
    </row>
    <row r="14" spans="1:32" ht="12.75">
      <c r="A14" s="118">
        <v>2003570</v>
      </c>
      <c r="B14" s="118" t="s">
        <v>95</v>
      </c>
      <c r="C14" s="77" t="s">
        <v>936</v>
      </c>
      <c r="D14" s="28" t="s">
        <v>96</v>
      </c>
      <c r="E14" s="28" t="s">
        <v>936</v>
      </c>
      <c r="F14" s="28">
        <v>67009</v>
      </c>
      <c r="G14" s="28">
        <v>415</v>
      </c>
      <c r="H14" s="29">
        <v>6202547661</v>
      </c>
      <c r="I14" s="30">
        <v>7</v>
      </c>
      <c r="J14" s="31" t="s">
        <v>1042</v>
      </c>
      <c r="K14" s="71" t="s">
        <v>1041</v>
      </c>
      <c r="L14" s="61">
        <v>124.54</v>
      </c>
      <c r="M14" s="66" t="s">
        <v>1041</v>
      </c>
      <c r="N14" s="68">
        <v>11.2</v>
      </c>
      <c r="O14" s="31" t="s">
        <v>1043</v>
      </c>
      <c r="P14" s="38"/>
      <c r="Q14" s="71" t="str">
        <f t="shared" si="0"/>
        <v>NO</v>
      </c>
      <c r="R14" s="75" t="s">
        <v>1042</v>
      </c>
      <c r="S14" s="36">
        <v>11595</v>
      </c>
      <c r="T14" s="40">
        <v>989</v>
      </c>
      <c r="U14" s="40">
        <v>1077</v>
      </c>
      <c r="V14" s="35">
        <v>1072</v>
      </c>
      <c r="W14" s="77">
        <f t="shared" si="1"/>
        <v>1</v>
      </c>
      <c r="X14" s="28">
        <f t="shared" si="2"/>
        <v>1</v>
      </c>
      <c r="Y14" s="28">
        <f t="shared" si="3"/>
        <v>0</v>
      </c>
      <c r="Z14" s="29">
        <f t="shared" si="4"/>
        <v>0</v>
      </c>
      <c r="AA14" s="87" t="str">
        <f t="shared" si="5"/>
        <v>SRSA</v>
      </c>
      <c r="AB14" s="77">
        <f t="shared" si="6"/>
        <v>1</v>
      </c>
      <c r="AC14" s="28">
        <f t="shared" si="7"/>
        <v>0</v>
      </c>
      <c r="AD14" s="29">
        <f t="shared" si="8"/>
        <v>0</v>
      </c>
      <c r="AE14" s="87" t="str">
        <f t="shared" si="9"/>
        <v>-</v>
      </c>
      <c r="AF14" s="77">
        <f t="shared" si="10"/>
        <v>0</v>
      </c>
    </row>
    <row r="15" spans="1:32" ht="12.75">
      <c r="A15" s="118">
        <v>2003200</v>
      </c>
      <c r="B15" s="118" t="s">
        <v>60</v>
      </c>
      <c r="C15" s="77" t="s">
        <v>61</v>
      </c>
      <c r="D15" s="28" t="s">
        <v>62</v>
      </c>
      <c r="E15" s="28" t="s">
        <v>908</v>
      </c>
      <c r="F15" s="28">
        <v>66610</v>
      </c>
      <c r="G15" s="28">
        <v>9451</v>
      </c>
      <c r="H15" s="29">
        <v>7853394000</v>
      </c>
      <c r="I15" s="30" t="s">
        <v>1046</v>
      </c>
      <c r="J15" s="31" t="s">
        <v>1043</v>
      </c>
      <c r="K15" s="71" t="s">
        <v>1041</v>
      </c>
      <c r="L15" s="61"/>
      <c r="M15" s="66" t="s">
        <v>1043</v>
      </c>
      <c r="N15" s="68">
        <v>3.0388109</v>
      </c>
      <c r="O15" s="31" t="s">
        <v>1043</v>
      </c>
      <c r="P15" s="38"/>
      <c r="Q15" s="71" t="str">
        <f t="shared" si="0"/>
        <v>NO</v>
      </c>
      <c r="R15" s="75" t="s">
        <v>1043</v>
      </c>
      <c r="S15" s="36">
        <v>118861</v>
      </c>
      <c r="T15" s="40">
        <v>6728</v>
      </c>
      <c r="U15" s="40">
        <v>16256</v>
      </c>
      <c r="V15" s="35">
        <v>18944</v>
      </c>
      <c r="W15" s="77">
        <f t="shared" si="1"/>
        <v>0</v>
      </c>
      <c r="X15" s="28">
        <f t="shared" si="2"/>
        <v>0</v>
      </c>
      <c r="Y15" s="28">
        <f t="shared" si="3"/>
        <v>0</v>
      </c>
      <c r="Z15" s="29">
        <f t="shared" si="4"/>
        <v>0</v>
      </c>
      <c r="AA15" s="87" t="str">
        <f t="shared" si="5"/>
        <v>-</v>
      </c>
      <c r="AB15" s="77">
        <f t="shared" si="6"/>
        <v>0</v>
      </c>
      <c r="AC15" s="28">
        <f t="shared" si="7"/>
        <v>0</v>
      </c>
      <c r="AD15" s="29">
        <f t="shared" si="8"/>
        <v>0</v>
      </c>
      <c r="AE15" s="87" t="str">
        <f t="shared" si="9"/>
        <v>-</v>
      </c>
      <c r="AF15" s="77">
        <f t="shared" si="10"/>
        <v>0</v>
      </c>
    </row>
    <row r="16" spans="1:32" ht="12.75">
      <c r="A16" s="118">
        <v>2003630</v>
      </c>
      <c r="B16" s="118" t="s">
        <v>97</v>
      </c>
      <c r="C16" s="77" t="s">
        <v>1040</v>
      </c>
      <c r="D16" s="28" t="s">
        <v>98</v>
      </c>
      <c r="E16" s="28" t="s">
        <v>1040</v>
      </c>
      <c r="F16" s="28">
        <v>67010</v>
      </c>
      <c r="G16" s="28">
        <v>1699</v>
      </c>
      <c r="H16" s="29">
        <v>3167755484</v>
      </c>
      <c r="I16" s="30">
        <v>3</v>
      </c>
      <c r="J16" s="31" t="s">
        <v>1043</v>
      </c>
      <c r="K16" s="71" t="s">
        <v>1041</v>
      </c>
      <c r="L16" s="61"/>
      <c r="M16" s="66" t="s">
        <v>1043</v>
      </c>
      <c r="N16" s="68">
        <v>6.826964362</v>
      </c>
      <c r="O16" s="31" t="s">
        <v>1043</v>
      </c>
      <c r="P16" s="38"/>
      <c r="Q16" s="71" t="str">
        <f t="shared" si="0"/>
        <v>NO</v>
      </c>
      <c r="R16" s="75" t="s">
        <v>1043</v>
      </c>
      <c r="S16" s="36">
        <v>88649</v>
      </c>
      <c r="T16" s="40">
        <v>5343</v>
      </c>
      <c r="U16" s="40">
        <v>9040</v>
      </c>
      <c r="V16" s="35">
        <v>9159</v>
      </c>
      <c r="W16" s="77">
        <f t="shared" si="1"/>
        <v>0</v>
      </c>
      <c r="X16" s="28">
        <f t="shared" si="2"/>
        <v>0</v>
      </c>
      <c r="Y16" s="28">
        <f t="shared" si="3"/>
        <v>0</v>
      </c>
      <c r="Z16" s="29">
        <f t="shared" si="4"/>
        <v>0</v>
      </c>
      <c r="AA16" s="87" t="str">
        <f t="shared" si="5"/>
        <v>-</v>
      </c>
      <c r="AB16" s="77">
        <f t="shared" si="6"/>
        <v>0</v>
      </c>
      <c r="AC16" s="28">
        <f t="shared" si="7"/>
        <v>0</v>
      </c>
      <c r="AD16" s="29">
        <f t="shared" si="8"/>
        <v>0</v>
      </c>
      <c r="AE16" s="87" t="str">
        <f t="shared" si="9"/>
        <v>-</v>
      </c>
      <c r="AF16" s="77">
        <f t="shared" si="10"/>
        <v>0</v>
      </c>
    </row>
    <row r="17" spans="1:32" ht="12.75">
      <c r="A17" s="118">
        <v>2003660</v>
      </c>
      <c r="B17" s="118" t="s">
        <v>99</v>
      </c>
      <c r="C17" s="77" t="s">
        <v>100</v>
      </c>
      <c r="D17" s="28" t="s">
        <v>101</v>
      </c>
      <c r="E17" s="28" t="s">
        <v>100</v>
      </c>
      <c r="F17" s="28">
        <v>66403</v>
      </c>
      <c r="G17" s="28">
        <v>250</v>
      </c>
      <c r="H17" s="29">
        <v>7857362304</v>
      </c>
      <c r="I17" s="30">
        <v>7</v>
      </c>
      <c r="J17" s="31" t="s">
        <v>1042</v>
      </c>
      <c r="K17" s="71" t="s">
        <v>1041</v>
      </c>
      <c r="L17" s="61">
        <v>283.8</v>
      </c>
      <c r="M17" s="66" t="s">
        <v>1041</v>
      </c>
      <c r="N17" s="68">
        <v>15.24064171</v>
      </c>
      <c r="O17" s="31" t="s">
        <v>1043</v>
      </c>
      <c r="P17" s="38"/>
      <c r="Q17" s="71" t="str">
        <f t="shared" si="0"/>
        <v>NO</v>
      </c>
      <c r="R17" s="75" t="s">
        <v>1042</v>
      </c>
      <c r="S17" s="36">
        <v>22661</v>
      </c>
      <c r="T17" s="40">
        <v>1781</v>
      </c>
      <c r="U17" s="40">
        <v>2235</v>
      </c>
      <c r="V17" s="35">
        <v>1910</v>
      </c>
      <c r="W17" s="77">
        <f t="shared" si="1"/>
        <v>1</v>
      </c>
      <c r="X17" s="28">
        <f t="shared" si="2"/>
        <v>1</v>
      </c>
      <c r="Y17" s="28">
        <f t="shared" si="3"/>
        <v>0</v>
      </c>
      <c r="Z17" s="29">
        <f t="shared" si="4"/>
        <v>0</v>
      </c>
      <c r="AA17" s="87" t="str">
        <f t="shared" si="5"/>
        <v>SRSA</v>
      </c>
      <c r="AB17" s="77">
        <f t="shared" si="6"/>
        <v>1</v>
      </c>
      <c r="AC17" s="28">
        <f t="shared" si="7"/>
        <v>0</v>
      </c>
      <c r="AD17" s="29">
        <f t="shared" si="8"/>
        <v>0</v>
      </c>
      <c r="AE17" s="87" t="str">
        <f t="shared" si="9"/>
        <v>-</v>
      </c>
      <c r="AF17" s="77">
        <f t="shared" si="10"/>
        <v>0</v>
      </c>
    </row>
    <row r="18" spans="1:32" ht="12.75">
      <c r="A18" s="118">
        <v>2003690</v>
      </c>
      <c r="B18" s="118" t="s">
        <v>102</v>
      </c>
      <c r="C18" s="77" t="s">
        <v>103</v>
      </c>
      <c r="D18" s="28" t="s">
        <v>104</v>
      </c>
      <c r="E18" s="28" t="s">
        <v>105</v>
      </c>
      <c r="F18" s="28">
        <v>66404</v>
      </c>
      <c r="G18" s="28" t="s">
        <v>1033</v>
      </c>
      <c r="H18" s="29">
        <v>7853362326</v>
      </c>
      <c r="I18" s="30">
        <v>7</v>
      </c>
      <c r="J18" s="31" t="s">
        <v>1042</v>
      </c>
      <c r="K18" s="71" t="s">
        <v>1041</v>
      </c>
      <c r="L18" s="61">
        <v>229.03</v>
      </c>
      <c r="M18" s="66" t="s">
        <v>1041</v>
      </c>
      <c r="N18" s="68">
        <v>10.8</v>
      </c>
      <c r="O18" s="31" t="s">
        <v>1043</v>
      </c>
      <c r="P18" s="38"/>
      <c r="Q18" s="71" t="str">
        <f t="shared" si="0"/>
        <v>NO</v>
      </c>
      <c r="R18" s="75" t="s">
        <v>1042</v>
      </c>
      <c r="S18" s="36">
        <v>12029</v>
      </c>
      <c r="T18" s="40">
        <v>989</v>
      </c>
      <c r="U18" s="40">
        <v>1363</v>
      </c>
      <c r="V18" s="35">
        <v>643</v>
      </c>
      <c r="W18" s="77">
        <f t="shared" si="1"/>
        <v>1</v>
      </c>
      <c r="X18" s="28">
        <f t="shared" si="2"/>
        <v>1</v>
      </c>
      <c r="Y18" s="28">
        <f t="shared" si="3"/>
        <v>0</v>
      </c>
      <c r="Z18" s="29">
        <f t="shared" si="4"/>
        <v>0</v>
      </c>
      <c r="AA18" s="87" t="str">
        <f t="shared" si="5"/>
        <v>SRSA</v>
      </c>
      <c r="AB18" s="77">
        <f t="shared" si="6"/>
        <v>1</v>
      </c>
      <c r="AC18" s="28">
        <f t="shared" si="7"/>
        <v>0</v>
      </c>
      <c r="AD18" s="29">
        <f t="shared" si="8"/>
        <v>0</v>
      </c>
      <c r="AE18" s="87" t="str">
        <f t="shared" si="9"/>
        <v>-</v>
      </c>
      <c r="AF18" s="77">
        <f t="shared" si="10"/>
        <v>0</v>
      </c>
    </row>
    <row r="19" spans="1:32" ht="12.75">
      <c r="A19" s="118">
        <v>2003720</v>
      </c>
      <c r="B19" s="118" t="s">
        <v>106</v>
      </c>
      <c r="C19" s="77" t="s">
        <v>107</v>
      </c>
      <c r="D19" s="28" t="s">
        <v>108</v>
      </c>
      <c r="E19" s="28" t="s">
        <v>107</v>
      </c>
      <c r="F19" s="28">
        <v>66006</v>
      </c>
      <c r="G19" s="28">
        <v>67</v>
      </c>
      <c r="H19" s="29">
        <v>7855942721</v>
      </c>
      <c r="I19" s="30" t="s">
        <v>1046</v>
      </c>
      <c r="J19" s="31" t="s">
        <v>1043</v>
      </c>
      <c r="K19" s="71" t="s">
        <v>1041</v>
      </c>
      <c r="L19" s="61"/>
      <c r="M19" s="66" t="s">
        <v>1043</v>
      </c>
      <c r="N19" s="68">
        <v>9.050772627</v>
      </c>
      <c r="O19" s="31" t="s">
        <v>1043</v>
      </c>
      <c r="P19" s="38"/>
      <c r="Q19" s="71" t="str">
        <f t="shared" si="0"/>
        <v>NO</v>
      </c>
      <c r="R19" s="75" t="s">
        <v>1043</v>
      </c>
      <c r="S19" s="36">
        <v>30368</v>
      </c>
      <c r="T19" s="40">
        <v>2968</v>
      </c>
      <c r="U19" s="40">
        <v>5243</v>
      </c>
      <c r="V19" s="35">
        <v>3465</v>
      </c>
      <c r="W19" s="77">
        <f t="shared" si="1"/>
        <v>0</v>
      </c>
      <c r="X19" s="28">
        <f t="shared" si="2"/>
        <v>0</v>
      </c>
      <c r="Y19" s="28">
        <f t="shared" si="3"/>
        <v>0</v>
      </c>
      <c r="Z19" s="29">
        <f t="shared" si="4"/>
        <v>0</v>
      </c>
      <c r="AA19" s="87" t="str">
        <f t="shared" si="5"/>
        <v>-</v>
      </c>
      <c r="AB19" s="77">
        <f t="shared" si="6"/>
        <v>0</v>
      </c>
      <c r="AC19" s="28">
        <f t="shared" si="7"/>
        <v>0</v>
      </c>
      <c r="AD19" s="29">
        <f t="shared" si="8"/>
        <v>0</v>
      </c>
      <c r="AE19" s="87" t="str">
        <f t="shared" si="9"/>
        <v>-</v>
      </c>
      <c r="AF19" s="77">
        <f t="shared" si="10"/>
        <v>0</v>
      </c>
    </row>
    <row r="20" spans="1:32" ht="12.75">
      <c r="A20" s="118">
        <v>2009450</v>
      </c>
      <c r="B20" s="118" t="s">
        <v>606</v>
      </c>
      <c r="C20" s="77" t="s">
        <v>607</v>
      </c>
      <c r="D20" s="28" t="s">
        <v>50</v>
      </c>
      <c r="E20" s="28" t="s">
        <v>608</v>
      </c>
      <c r="F20" s="28">
        <v>67104</v>
      </c>
      <c r="G20" s="28">
        <v>288</v>
      </c>
      <c r="H20" s="29">
        <v>6208863370</v>
      </c>
      <c r="I20" s="30">
        <v>7</v>
      </c>
      <c r="J20" s="31" t="s">
        <v>1042</v>
      </c>
      <c r="K20" s="71" t="s">
        <v>1041</v>
      </c>
      <c r="L20" s="61">
        <v>548.09</v>
      </c>
      <c r="M20" s="66" t="s">
        <v>1041</v>
      </c>
      <c r="N20" s="68">
        <v>6.201550388</v>
      </c>
      <c r="O20" s="31" t="s">
        <v>1043</v>
      </c>
      <c r="P20" s="38"/>
      <c r="Q20" s="71" t="str">
        <f t="shared" si="0"/>
        <v>NO</v>
      </c>
      <c r="R20" s="75" t="s">
        <v>1042</v>
      </c>
      <c r="S20" s="36">
        <v>31649</v>
      </c>
      <c r="T20" s="40">
        <v>2177</v>
      </c>
      <c r="U20" s="40">
        <v>3111</v>
      </c>
      <c r="V20" s="35">
        <v>3281</v>
      </c>
      <c r="W20" s="77">
        <f t="shared" si="1"/>
        <v>1</v>
      </c>
      <c r="X20" s="28">
        <f t="shared" si="2"/>
        <v>1</v>
      </c>
      <c r="Y20" s="28">
        <f t="shared" si="3"/>
        <v>0</v>
      </c>
      <c r="Z20" s="29">
        <f t="shared" si="4"/>
        <v>0</v>
      </c>
      <c r="AA20" s="87" t="str">
        <f t="shared" si="5"/>
        <v>SRSA</v>
      </c>
      <c r="AB20" s="77">
        <f t="shared" si="6"/>
        <v>1</v>
      </c>
      <c r="AC20" s="28">
        <f t="shared" si="7"/>
        <v>0</v>
      </c>
      <c r="AD20" s="29">
        <f t="shared" si="8"/>
        <v>0</v>
      </c>
      <c r="AE20" s="87" t="str">
        <f t="shared" si="9"/>
        <v>-</v>
      </c>
      <c r="AF20" s="77">
        <f t="shared" si="10"/>
        <v>0</v>
      </c>
    </row>
    <row r="21" spans="1:32" ht="12.75">
      <c r="A21" s="118">
        <v>2000012</v>
      </c>
      <c r="B21" s="118" t="s">
        <v>34</v>
      </c>
      <c r="C21" s="77" t="s">
        <v>35</v>
      </c>
      <c r="D21" s="28" t="s">
        <v>36</v>
      </c>
      <c r="E21" s="28" t="s">
        <v>35</v>
      </c>
      <c r="F21" s="28">
        <v>66933</v>
      </c>
      <c r="G21" s="28">
        <v>188</v>
      </c>
      <c r="H21" s="29">
        <v>7857634231</v>
      </c>
      <c r="I21" s="30">
        <v>7</v>
      </c>
      <c r="J21" s="31" t="s">
        <v>1042</v>
      </c>
      <c r="K21" s="71" t="s">
        <v>1041</v>
      </c>
      <c r="L21" s="61">
        <v>322.05</v>
      </c>
      <c r="M21" s="66" t="s">
        <v>1041</v>
      </c>
      <c r="N21" s="68">
        <v>9.892473118</v>
      </c>
      <c r="O21" s="31" t="s">
        <v>1043</v>
      </c>
      <c r="P21" s="38"/>
      <c r="Q21" s="71" t="str">
        <f t="shared" si="0"/>
        <v>NO</v>
      </c>
      <c r="R21" s="75" t="s">
        <v>1042</v>
      </c>
      <c r="S21" s="36">
        <v>18498</v>
      </c>
      <c r="T21" s="40">
        <v>1979</v>
      </c>
      <c r="U21" s="40">
        <v>2466</v>
      </c>
      <c r="V21" s="35">
        <v>2990</v>
      </c>
      <c r="W21" s="77">
        <f t="shared" si="1"/>
        <v>1</v>
      </c>
      <c r="X21" s="28">
        <f t="shared" si="2"/>
        <v>1</v>
      </c>
      <c r="Y21" s="28">
        <f t="shared" si="3"/>
        <v>0</v>
      </c>
      <c r="Z21" s="29">
        <f t="shared" si="4"/>
        <v>0</v>
      </c>
      <c r="AA21" s="87" t="str">
        <f t="shared" si="5"/>
        <v>SRSA</v>
      </c>
      <c r="AB21" s="77">
        <f t="shared" si="6"/>
        <v>1</v>
      </c>
      <c r="AC21" s="28">
        <f t="shared" si="7"/>
        <v>0</v>
      </c>
      <c r="AD21" s="29">
        <f t="shared" si="8"/>
        <v>0</v>
      </c>
      <c r="AE21" s="87" t="str">
        <f t="shared" si="9"/>
        <v>-</v>
      </c>
      <c r="AF21" s="77">
        <f t="shared" si="10"/>
        <v>0</v>
      </c>
    </row>
    <row r="22" spans="1:32" ht="12.75">
      <c r="A22" s="118">
        <v>2003780</v>
      </c>
      <c r="B22" s="118" t="s">
        <v>109</v>
      </c>
      <c r="C22" s="77" t="s">
        <v>110</v>
      </c>
      <c r="D22" s="28" t="s">
        <v>111</v>
      </c>
      <c r="E22" s="28" t="s">
        <v>112</v>
      </c>
      <c r="F22" s="28">
        <v>66007</v>
      </c>
      <c r="G22" s="28">
        <v>282</v>
      </c>
      <c r="H22" s="29">
        <v>9137241396</v>
      </c>
      <c r="I22" s="30" t="s">
        <v>1048</v>
      </c>
      <c r="J22" s="31" t="s">
        <v>1042</v>
      </c>
      <c r="K22" s="71" t="s">
        <v>1041</v>
      </c>
      <c r="L22" s="61"/>
      <c r="M22" s="66" t="s">
        <v>1043</v>
      </c>
      <c r="N22" s="68">
        <v>6.511381683</v>
      </c>
      <c r="O22" s="31" t="s">
        <v>1043</v>
      </c>
      <c r="P22" s="38"/>
      <c r="Q22" s="71" t="str">
        <f t="shared" si="0"/>
        <v>NO</v>
      </c>
      <c r="R22" s="75" t="s">
        <v>1042</v>
      </c>
      <c r="S22" s="36">
        <v>40050</v>
      </c>
      <c r="T22" s="40">
        <v>2968</v>
      </c>
      <c r="U22" s="40">
        <v>6859</v>
      </c>
      <c r="V22" s="35">
        <v>5452</v>
      </c>
      <c r="W22" s="77">
        <f t="shared" si="1"/>
        <v>1</v>
      </c>
      <c r="X22" s="28">
        <f t="shared" si="2"/>
        <v>0</v>
      </c>
      <c r="Y22" s="28">
        <f t="shared" si="3"/>
        <v>0</v>
      </c>
      <c r="Z22" s="29">
        <f t="shared" si="4"/>
        <v>0</v>
      </c>
      <c r="AA22" s="87" t="str">
        <f t="shared" si="5"/>
        <v>-</v>
      </c>
      <c r="AB22" s="77">
        <f t="shared" si="6"/>
        <v>1</v>
      </c>
      <c r="AC22" s="28">
        <f t="shared" si="7"/>
        <v>0</v>
      </c>
      <c r="AD22" s="29">
        <f t="shared" si="8"/>
        <v>0</v>
      </c>
      <c r="AE22" s="87" t="str">
        <f t="shared" si="9"/>
        <v>-</v>
      </c>
      <c r="AF22" s="77">
        <f t="shared" si="10"/>
        <v>0</v>
      </c>
    </row>
    <row r="23" spans="1:32" ht="12.75">
      <c r="A23" s="118">
        <v>2003810</v>
      </c>
      <c r="B23" s="118" t="s">
        <v>113</v>
      </c>
      <c r="C23" s="77" t="s">
        <v>114</v>
      </c>
      <c r="D23" s="28" t="s">
        <v>115</v>
      </c>
      <c r="E23" s="28" t="s">
        <v>114</v>
      </c>
      <c r="F23" s="28">
        <v>66713</v>
      </c>
      <c r="G23" s="28">
        <v>1899</v>
      </c>
      <c r="H23" s="29">
        <v>6208562375</v>
      </c>
      <c r="I23" s="30">
        <v>6</v>
      </c>
      <c r="J23" s="31" t="s">
        <v>1043</v>
      </c>
      <c r="K23" s="71" t="s">
        <v>1041</v>
      </c>
      <c r="L23" s="61">
        <v>740.32</v>
      </c>
      <c r="M23" s="66" t="s">
        <v>1043</v>
      </c>
      <c r="N23" s="68">
        <v>15.54809843</v>
      </c>
      <c r="O23" s="31" t="s">
        <v>1043</v>
      </c>
      <c r="P23" s="38"/>
      <c r="Q23" s="71" t="str">
        <f t="shared" si="0"/>
        <v>NO</v>
      </c>
      <c r="R23" s="75" t="s">
        <v>1042</v>
      </c>
      <c r="S23" s="36">
        <v>61489</v>
      </c>
      <c r="T23" s="40">
        <v>5343</v>
      </c>
      <c r="U23" s="40">
        <v>6099</v>
      </c>
      <c r="V23" s="35">
        <v>4890</v>
      </c>
      <c r="W23" s="77">
        <f t="shared" si="1"/>
        <v>0</v>
      </c>
      <c r="X23" s="28">
        <f t="shared" si="2"/>
        <v>0</v>
      </c>
      <c r="Y23" s="28">
        <f t="shared" si="3"/>
        <v>0</v>
      </c>
      <c r="Z23" s="29">
        <f t="shared" si="4"/>
        <v>0</v>
      </c>
      <c r="AA23" s="87" t="str">
        <f t="shared" si="5"/>
        <v>-</v>
      </c>
      <c r="AB23" s="77">
        <f t="shared" si="6"/>
        <v>1</v>
      </c>
      <c r="AC23" s="28">
        <f t="shared" si="7"/>
        <v>0</v>
      </c>
      <c r="AD23" s="29">
        <f t="shared" si="8"/>
        <v>0</v>
      </c>
      <c r="AE23" s="87" t="str">
        <f t="shared" si="9"/>
        <v>-</v>
      </c>
      <c r="AF23" s="77">
        <f t="shared" si="10"/>
        <v>0</v>
      </c>
    </row>
    <row r="24" spans="1:32" ht="12.75">
      <c r="A24" s="118">
        <v>2003900</v>
      </c>
      <c r="B24" s="118" t="s">
        <v>120</v>
      </c>
      <c r="C24" s="77" t="s">
        <v>912</v>
      </c>
      <c r="D24" s="28" t="s">
        <v>121</v>
      </c>
      <c r="E24" s="28" t="s">
        <v>912</v>
      </c>
      <c r="F24" s="28">
        <v>67013</v>
      </c>
      <c r="G24" s="28">
        <v>760</v>
      </c>
      <c r="H24" s="29">
        <v>6204882288</v>
      </c>
      <c r="I24" s="30">
        <v>8</v>
      </c>
      <c r="J24" s="31" t="s">
        <v>1042</v>
      </c>
      <c r="K24" s="71" t="s">
        <v>1041</v>
      </c>
      <c r="L24" s="61">
        <v>711.97</v>
      </c>
      <c r="M24" s="66" t="s">
        <v>1043</v>
      </c>
      <c r="N24" s="68">
        <v>9.66442953</v>
      </c>
      <c r="O24" s="31" t="s">
        <v>1043</v>
      </c>
      <c r="P24" s="38"/>
      <c r="Q24" s="71" t="str">
        <f t="shared" si="0"/>
        <v>NO</v>
      </c>
      <c r="R24" s="75" t="s">
        <v>1042</v>
      </c>
      <c r="S24" s="36">
        <v>28398</v>
      </c>
      <c r="T24" s="40">
        <v>2968</v>
      </c>
      <c r="U24" s="40">
        <v>4190</v>
      </c>
      <c r="V24" s="35">
        <v>3830</v>
      </c>
      <c r="W24" s="77">
        <f t="shared" si="1"/>
        <v>1</v>
      </c>
      <c r="X24" s="28">
        <f t="shared" si="2"/>
        <v>0</v>
      </c>
      <c r="Y24" s="28">
        <f t="shared" si="3"/>
        <v>0</v>
      </c>
      <c r="Z24" s="29">
        <f t="shared" si="4"/>
        <v>0</v>
      </c>
      <c r="AA24" s="87" t="str">
        <f t="shared" si="5"/>
        <v>-</v>
      </c>
      <c r="AB24" s="77">
        <f t="shared" si="6"/>
        <v>1</v>
      </c>
      <c r="AC24" s="28">
        <f t="shared" si="7"/>
        <v>0</v>
      </c>
      <c r="AD24" s="29">
        <f t="shared" si="8"/>
        <v>0</v>
      </c>
      <c r="AE24" s="87" t="str">
        <f t="shared" si="9"/>
        <v>-</v>
      </c>
      <c r="AF24" s="77">
        <f t="shared" si="10"/>
        <v>0</v>
      </c>
    </row>
    <row r="25" spans="1:32" ht="12.75">
      <c r="A25" s="118">
        <v>2003870</v>
      </c>
      <c r="B25" s="118" t="s">
        <v>118</v>
      </c>
      <c r="C25" s="77" t="s">
        <v>30</v>
      </c>
      <c r="D25" s="28" t="s">
        <v>119</v>
      </c>
      <c r="E25" s="28" t="s">
        <v>30</v>
      </c>
      <c r="F25" s="28">
        <v>67420</v>
      </c>
      <c r="G25" s="28">
        <v>547</v>
      </c>
      <c r="H25" s="29">
        <v>7857383261</v>
      </c>
      <c r="I25" s="30" t="s">
        <v>1044</v>
      </c>
      <c r="J25" s="31" t="s">
        <v>1043</v>
      </c>
      <c r="K25" s="71" t="s">
        <v>1041</v>
      </c>
      <c r="L25" s="61">
        <v>762.03</v>
      </c>
      <c r="M25" s="66" t="s">
        <v>1042</v>
      </c>
      <c r="N25" s="68">
        <v>11.4379085</v>
      </c>
      <c r="O25" s="31" t="s">
        <v>1043</v>
      </c>
      <c r="P25" s="38"/>
      <c r="Q25" s="71" t="str">
        <f t="shared" si="0"/>
        <v>NO</v>
      </c>
      <c r="R25" s="75" t="s">
        <v>1042</v>
      </c>
      <c r="S25" s="36">
        <v>37974</v>
      </c>
      <c r="T25" s="40">
        <v>3957</v>
      </c>
      <c r="U25" s="40">
        <v>5115</v>
      </c>
      <c r="V25" s="35">
        <v>2428</v>
      </c>
      <c r="W25" s="77">
        <f t="shared" si="1"/>
        <v>0</v>
      </c>
      <c r="X25" s="28">
        <f t="shared" si="2"/>
        <v>1</v>
      </c>
      <c r="Y25" s="28">
        <f t="shared" si="3"/>
        <v>0</v>
      </c>
      <c r="Z25" s="29">
        <f t="shared" si="4"/>
        <v>0</v>
      </c>
      <c r="AA25" s="87" t="str">
        <f t="shared" si="5"/>
        <v>-</v>
      </c>
      <c r="AB25" s="77">
        <f t="shared" si="6"/>
        <v>1</v>
      </c>
      <c r="AC25" s="28">
        <f t="shared" si="7"/>
        <v>0</v>
      </c>
      <c r="AD25" s="29">
        <f t="shared" si="8"/>
        <v>0</v>
      </c>
      <c r="AE25" s="87" t="str">
        <f t="shared" si="9"/>
        <v>-</v>
      </c>
      <c r="AF25" s="77">
        <f t="shared" si="10"/>
        <v>0</v>
      </c>
    </row>
    <row r="26" spans="1:32" ht="12.75">
      <c r="A26" s="118">
        <v>2010980</v>
      </c>
      <c r="B26" s="118" t="s">
        <v>727</v>
      </c>
      <c r="C26" s="77" t="s">
        <v>728</v>
      </c>
      <c r="D26" s="28" t="s">
        <v>910</v>
      </c>
      <c r="E26" s="28" t="s">
        <v>729</v>
      </c>
      <c r="F26" s="28">
        <v>66554</v>
      </c>
      <c r="G26" s="28" t="s">
        <v>1033</v>
      </c>
      <c r="H26" s="29">
        <v>7852935256</v>
      </c>
      <c r="I26" s="30">
        <v>7</v>
      </c>
      <c r="J26" s="31" t="s">
        <v>1042</v>
      </c>
      <c r="K26" s="71" t="s">
        <v>1041</v>
      </c>
      <c r="L26" s="61">
        <v>233</v>
      </c>
      <c r="M26" s="66" t="s">
        <v>1041</v>
      </c>
      <c r="N26" s="68">
        <v>1.034482759</v>
      </c>
      <c r="O26" s="31" t="s">
        <v>1043</v>
      </c>
      <c r="P26" s="38"/>
      <c r="Q26" s="71" t="str">
        <f t="shared" si="0"/>
        <v>NO</v>
      </c>
      <c r="R26" s="75" t="s">
        <v>1042</v>
      </c>
      <c r="S26" s="36">
        <v>13570</v>
      </c>
      <c r="T26" s="40">
        <v>1187</v>
      </c>
      <c r="U26" s="40">
        <v>1517</v>
      </c>
      <c r="V26" s="35">
        <v>1304</v>
      </c>
      <c r="W26" s="77">
        <f t="shared" si="1"/>
        <v>1</v>
      </c>
      <c r="X26" s="28">
        <f t="shared" si="2"/>
        <v>1</v>
      </c>
      <c r="Y26" s="28">
        <f t="shared" si="3"/>
        <v>0</v>
      </c>
      <c r="Z26" s="29">
        <f t="shared" si="4"/>
        <v>0</v>
      </c>
      <c r="AA26" s="87" t="str">
        <f t="shared" si="5"/>
        <v>SRSA</v>
      </c>
      <c r="AB26" s="77">
        <f t="shared" si="6"/>
        <v>1</v>
      </c>
      <c r="AC26" s="28">
        <f t="shared" si="7"/>
        <v>0</v>
      </c>
      <c r="AD26" s="29">
        <f t="shared" si="8"/>
        <v>0</v>
      </c>
      <c r="AE26" s="87" t="str">
        <f t="shared" si="9"/>
        <v>-</v>
      </c>
      <c r="AF26" s="77">
        <f t="shared" si="10"/>
        <v>0</v>
      </c>
    </row>
    <row r="27" spans="1:32" ht="12.75">
      <c r="A27" s="118">
        <v>2012000</v>
      </c>
      <c r="B27" s="118" t="s">
        <v>814</v>
      </c>
      <c r="C27" s="77" t="s">
        <v>728</v>
      </c>
      <c r="D27" s="28" t="s">
        <v>815</v>
      </c>
      <c r="E27" s="28" t="s">
        <v>816</v>
      </c>
      <c r="F27" s="28">
        <v>66283</v>
      </c>
      <c r="G27" s="28">
        <v>901</v>
      </c>
      <c r="H27" s="29">
        <v>9132394000</v>
      </c>
      <c r="I27" s="30" t="s">
        <v>1056</v>
      </c>
      <c r="J27" s="31" t="s">
        <v>1043</v>
      </c>
      <c r="K27" s="71" t="s">
        <v>1041</v>
      </c>
      <c r="L27" s="61"/>
      <c r="M27" s="66" t="s">
        <v>1043</v>
      </c>
      <c r="N27" s="68">
        <v>1.850342745</v>
      </c>
      <c r="O27" s="31" t="s">
        <v>1043</v>
      </c>
      <c r="P27" s="38"/>
      <c r="Q27" s="71" t="str">
        <f t="shared" si="0"/>
        <v>NO</v>
      </c>
      <c r="R27" s="75" t="s">
        <v>1043</v>
      </c>
      <c r="S27" s="36">
        <v>265450</v>
      </c>
      <c r="T27" s="40">
        <v>0</v>
      </c>
      <c r="U27" s="40">
        <v>49711</v>
      </c>
      <c r="V27" s="35">
        <v>52581</v>
      </c>
      <c r="W27" s="77">
        <f t="shared" si="1"/>
        <v>0</v>
      </c>
      <c r="X27" s="28">
        <f t="shared" si="2"/>
        <v>0</v>
      </c>
      <c r="Y27" s="28">
        <f t="shared" si="3"/>
        <v>0</v>
      </c>
      <c r="Z27" s="29">
        <f t="shared" si="4"/>
        <v>0</v>
      </c>
      <c r="AA27" s="87" t="str">
        <f t="shared" si="5"/>
        <v>-</v>
      </c>
      <c r="AB27" s="77">
        <f t="shared" si="6"/>
        <v>0</v>
      </c>
      <c r="AC27" s="28">
        <f t="shared" si="7"/>
        <v>0</v>
      </c>
      <c r="AD27" s="29">
        <f t="shared" si="8"/>
        <v>0</v>
      </c>
      <c r="AE27" s="87" t="str">
        <f t="shared" si="9"/>
        <v>-</v>
      </c>
      <c r="AF27" s="77">
        <f t="shared" si="10"/>
        <v>0</v>
      </c>
    </row>
    <row r="28" spans="1:32" ht="12.75">
      <c r="A28" s="118">
        <v>2008550</v>
      </c>
      <c r="B28" s="118" t="s">
        <v>545</v>
      </c>
      <c r="C28" s="77" t="s">
        <v>546</v>
      </c>
      <c r="D28" s="28" t="s">
        <v>905</v>
      </c>
      <c r="E28" s="28" t="s">
        <v>914</v>
      </c>
      <c r="F28" s="28">
        <v>67074</v>
      </c>
      <c r="G28" s="28">
        <v>8</v>
      </c>
      <c r="H28" s="29">
        <v>3167423261</v>
      </c>
      <c r="I28" s="30">
        <v>8</v>
      </c>
      <c r="J28" s="31" t="s">
        <v>1042</v>
      </c>
      <c r="K28" s="71" t="s">
        <v>1041</v>
      </c>
      <c r="L28" s="61"/>
      <c r="M28" s="66" t="s">
        <v>1043</v>
      </c>
      <c r="N28" s="68">
        <v>8.073817762</v>
      </c>
      <c r="O28" s="31" t="s">
        <v>1043</v>
      </c>
      <c r="P28" s="38"/>
      <c r="Q28" s="71" t="str">
        <f t="shared" si="0"/>
        <v>NO</v>
      </c>
      <c r="R28" s="75" t="s">
        <v>1042</v>
      </c>
      <c r="S28" s="36">
        <v>28015</v>
      </c>
      <c r="T28" s="40">
        <v>2177</v>
      </c>
      <c r="U28" s="40">
        <v>3335</v>
      </c>
      <c r="V28" s="35">
        <v>1950</v>
      </c>
      <c r="W28" s="77">
        <f t="shared" si="1"/>
        <v>1</v>
      </c>
      <c r="X28" s="28">
        <f t="shared" si="2"/>
        <v>0</v>
      </c>
      <c r="Y28" s="28">
        <f t="shared" si="3"/>
        <v>0</v>
      </c>
      <c r="Z28" s="29">
        <f t="shared" si="4"/>
        <v>0</v>
      </c>
      <c r="AA28" s="87" t="str">
        <f t="shared" si="5"/>
        <v>-</v>
      </c>
      <c r="AB28" s="77">
        <f t="shared" si="6"/>
        <v>1</v>
      </c>
      <c r="AC28" s="28">
        <f t="shared" si="7"/>
        <v>0</v>
      </c>
      <c r="AD28" s="29">
        <f t="shared" si="8"/>
        <v>0</v>
      </c>
      <c r="AE28" s="87" t="str">
        <f t="shared" si="9"/>
        <v>-</v>
      </c>
      <c r="AF28" s="77">
        <f t="shared" si="10"/>
        <v>0</v>
      </c>
    </row>
    <row r="29" spans="1:32" ht="12.75">
      <c r="A29" s="118">
        <v>2004050</v>
      </c>
      <c r="B29" s="118" t="s">
        <v>133</v>
      </c>
      <c r="C29" s="77" t="s">
        <v>134</v>
      </c>
      <c r="D29" s="28" t="s">
        <v>135</v>
      </c>
      <c r="E29" s="28" t="s">
        <v>134</v>
      </c>
      <c r="F29" s="28">
        <v>66012</v>
      </c>
      <c r="G29" s="28">
        <v>435</v>
      </c>
      <c r="H29" s="29">
        <v>9134225600</v>
      </c>
      <c r="I29" s="30" t="s">
        <v>1047</v>
      </c>
      <c r="J29" s="31" t="s">
        <v>1043</v>
      </c>
      <c r="K29" s="71" t="s">
        <v>1041</v>
      </c>
      <c r="L29" s="61"/>
      <c r="M29" s="66" t="s">
        <v>1043</v>
      </c>
      <c r="N29" s="68">
        <v>8.622222222</v>
      </c>
      <c r="O29" s="31" t="s">
        <v>1043</v>
      </c>
      <c r="P29" s="38"/>
      <c r="Q29" s="71" t="str">
        <f t="shared" si="0"/>
        <v>NO</v>
      </c>
      <c r="R29" s="75" t="s">
        <v>1043</v>
      </c>
      <c r="S29" s="36">
        <v>79819</v>
      </c>
      <c r="T29" s="40">
        <v>5540</v>
      </c>
      <c r="U29" s="40">
        <v>9223</v>
      </c>
      <c r="V29" s="35">
        <v>9633</v>
      </c>
      <c r="W29" s="77">
        <f t="shared" si="1"/>
        <v>0</v>
      </c>
      <c r="X29" s="28">
        <f t="shared" si="2"/>
        <v>0</v>
      </c>
      <c r="Y29" s="28">
        <f t="shared" si="3"/>
        <v>0</v>
      </c>
      <c r="Z29" s="29">
        <f t="shared" si="4"/>
        <v>0</v>
      </c>
      <c r="AA29" s="87" t="str">
        <f t="shared" si="5"/>
        <v>-</v>
      </c>
      <c r="AB29" s="77">
        <f t="shared" si="6"/>
        <v>0</v>
      </c>
      <c r="AC29" s="28">
        <f t="shared" si="7"/>
        <v>0</v>
      </c>
      <c r="AD29" s="29">
        <f t="shared" si="8"/>
        <v>0</v>
      </c>
      <c r="AE29" s="87" t="str">
        <f t="shared" si="9"/>
        <v>-</v>
      </c>
      <c r="AF29" s="77">
        <f t="shared" si="10"/>
        <v>0</v>
      </c>
    </row>
    <row r="30" spans="1:32" ht="12.75">
      <c r="A30" s="118">
        <v>2004080</v>
      </c>
      <c r="B30" s="118" t="s">
        <v>136</v>
      </c>
      <c r="C30" s="77" t="s">
        <v>137</v>
      </c>
      <c r="D30" s="28" t="s">
        <v>970</v>
      </c>
      <c r="E30" s="28" t="s">
        <v>137</v>
      </c>
      <c r="F30" s="28">
        <v>67732</v>
      </c>
      <c r="G30" s="28">
        <v>220</v>
      </c>
      <c r="H30" s="29">
        <v>7856942236</v>
      </c>
      <c r="I30" s="30">
        <v>7</v>
      </c>
      <c r="J30" s="31" t="s">
        <v>1042</v>
      </c>
      <c r="K30" s="71" t="s">
        <v>1041</v>
      </c>
      <c r="L30" s="61">
        <v>126.37</v>
      </c>
      <c r="M30" s="66" t="s">
        <v>1041</v>
      </c>
      <c r="N30" s="68">
        <v>10.4</v>
      </c>
      <c r="O30" s="31" t="s">
        <v>1043</v>
      </c>
      <c r="P30" s="38"/>
      <c r="Q30" s="71" t="str">
        <f t="shared" si="0"/>
        <v>NO</v>
      </c>
      <c r="R30" s="75" t="s">
        <v>1042</v>
      </c>
      <c r="S30" s="36">
        <v>5217</v>
      </c>
      <c r="T30" s="40">
        <v>396</v>
      </c>
      <c r="U30" s="40">
        <v>692</v>
      </c>
      <c r="V30" s="35">
        <v>1132</v>
      </c>
      <c r="W30" s="77">
        <f t="shared" si="1"/>
        <v>1</v>
      </c>
      <c r="X30" s="28">
        <f t="shared" si="2"/>
        <v>1</v>
      </c>
      <c r="Y30" s="28">
        <f t="shared" si="3"/>
        <v>0</v>
      </c>
      <c r="Z30" s="29">
        <f t="shared" si="4"/>
        <v>0</v>
      </c>
      <c r="AA30" s="87" t="str">
        <f t="shared" si="5"/>
        <v>SRSA</v>
      </c>
      <c r="AB30" s="77">
        <f t="shared" si="6"/>
        <v>1</v>
      </c>
      <c r="AC30" s="28">
        <f t="shared" si="7"/>
        <v>0</v>
      </c>
      <c r="AD30" s="29">
        <f t="shared" si="8"/>
        <v>0</v>
      </c>
      <c r="AE30" s="87" t="str">
        <f t="shared" si="9"/>
        <v>-</v>
      </c>
      <c r="AF30" s="77">
        <f t="shared" si="10"/>
        <v>0</v>
      </c>
    </row>
    <row r="31" spans="1:32" ht="12.75">
      <c r="A31" s="118">
        <v>2004140</v>
      </c>
      <c r="B31" s="118" t="s">
        <v>138</v>
      </c>
      <c r="C31" s="77" t="s">
        <v>139</v>
      </c>
      <c r="D31" s="28" t="s">
        <v>941</v>
      </c>
      <c r="E31" s="28" t="s">
        <v>139</v>
      </c>
      <c r="F31" s="28">
        <v>67834</v>
      </c>
      <c r="G31" s="28">
        <v>8</v>
      </c>
      <c r="H31" s="29">
        <v>6208263828</v>
      </c>
      <c r="I31" s="30">
        <v>7</v>
      </c>
      <c r="J31" s="31" t="s">
        <v>1042</v>
      </c>
      <c r="K31" s="71" t="s">
        <v>1041</v>
      </c>
      <c r="L31" s="61">
        <v>263.16</v>
      </c>
      <c r="M31" s="66" t="s">
        <v>1041</v>
      </c>
      <c r="N31" s="68">
        <v>9.615384615</v>
      </c>
      <c r="O31" s="31" t="s">
        <v>1043</v>
      </c>
      <c r="P31" s="38"/>
      <c r="Q31" s="71" t="str">
        <f t="shared" si="0"/>
        <v>NO</v>
      </c>
      <c r="R31" s="75" t="s">
        <v>1042</v>
      </c>
      <c r="S31" s="36">
        <v>21418</v>
      </c>
      <c r="T31" s="40">
        <v>1583</v>
      </c>
      <c r="U31" s="40">
        <v>1875</v>
      </c>
      <c r="V31" s="35">
        <v>2018</v>
      </c>
      <c r="W31" s="77">
        <f t="shared" si="1"/>
        <v>1</v>
      </c>
      <c r="X31" s="28">
        <f t="shared" si="2"/>
        <v>1</v>
      </c>
      <c r="Y31" s="28">
        <f t="shared" si="3"/>
        <v>0</v>
      </c>
      <c r="Z31" s="29">
        <f t="shared" si="4"/>
        <v>0</v>
      </c>
      <c r="AA31" s="87" t="str">
        <f t="shared" si="5"/>
        <v>SRSA</v>
      </c>
      <c r="AB31" s="77">
        <f t="shared" si="6"/>
        <v>1</v>
      </c>
      <c r="AC31" s="28">
        <f t="shared" si="7"/>
        <v>0</v>
      </c>
      <c r="AD31" s="29">
        <f t="shared" si="8"/>
        <v>0</v>
      </c>
      <c r="AE31" s="87" t="str">
        <f t="shared" si="9"/>
        <v>-</v>
      </c>
      <c r="AF31" s="77">
        <f t="shared" si="10"/>
        <v>0</v>
      </c>
    </row>
    <row r="32" spans="1:32" ht="12.75">
      <c r="A32" s="118">
        <v>2004200</v>
      </c>
      <c r="B32" s="118" t="s">
        <v>143</v>
      </c>
      <c r="C32" s="77" t="s">
        <v>144</v>
      </c>
      <c r="D32" s="28" t="s">
        <v>145</v>
      </c>
      <c r="E32" s="28" t="s">
        <v>144</v>
      </c>
      <c r="F32" s="28">
        <v>67522</v>
      </c>
      <c r="G32" s="28">
        <v>320</v>
      </c>
      <c r="H32" s="29">
        <v>6205432258</v>
      </c>
      <c r="I32" s="30" t="s">
        <v>1049</v>
      </c>
      <c r="J32" s="31" t="s">
        <v>1043</v>
      </c>
      <c r="K32" s="71" t="s">
        <v>1041</v>
      </c>
      <c r="L32" s="61"/>
      <c r="M32" s="66" t="s">
        <v>1043</v>
      </c>
      <c r="N32" s="68">
        <v>5.872267467</v>
      </c>
      <c r="O32" s="31" t="s">
        <v>1043</v>
      </c>
      <c r="P32" s="38"/>
      <c r="Q32" s="71" t="str">
        <f t="shared" si="0"/>
        <v>NO</v>
      </c>
      <c r="R32" s="75" t="s">
        <v>1043</v>
      </c>
      <c r="S32" s="36">
        <v>53467</v>
      </c>
      <c r="T32" s="40">
        <v>4551</v>
      </c>
      <c r="U32" s="40">
        <v>8304</v>
      </c>
      <c r="V32" s="35">
        <v>9033</v>
      </c>
      <c r="W32" s="77">
        <f t="shared" si="1"/>
        <v>0</v>
      </c>
      <c r="X32" s="28">
        <f t="shared" si="2"/>
        <v>0</v>
      </c>
      <c r="Y32" s="28">
        <f t="shared" si="3"/>
        <v>0</v>
      </c>
      <c r="Z32" s="29">
        <f t="shared" si="4"/>
        <v>0</v>
      </c>
      <c r="AA32" s="87" t="str">
        <f t="shared" si="5"/>
        <v>-</v>
      </c>
      <c r="AB32" s="77">
        <f t="shared" si="6"/>
        <v>0</v>
      </c>
      <c r="AC32" s="28">
        <f t="shared" si="7"/>
        <v>0</v>
      </c>
      <c r="AD32" s="29">
        <f t="shared" si="8"/>
        <v>0</v>
      </c>
      <c r="AE32" s="87" t="str">
        <f t="shared" si="9"/>
        <v>-</v>
      </c>
      <c r="AF32" s="77">
        <f t="shared" si="10"/>
        <v>0</v>
      </c>
    </row>
    <row r="33" spans="1:32" ht="12.75">
      <c r="A33" s="118">
        <v>2004260</v>
      </c>
      <c r="B33" s="118" t="s">
        <v>149</v>
      </c>
      <c r="C33" s="77" t="s">
        <v>150</v>
      </c>
      <c r="D33" s="28" t="s">
        <v>151</v>
      </c>
      <c r="E33" s="28" t="s">
        <v>152</v>
      </c>
      <c r="F33" s="28">
        <v>66413</v>
      </c>
      <c r="G33" s="28" t="s">
        <v>1033</v>
      </c>
      <c r="H33" s="29">
        <v>7856543328</v>
      </c>
      <c r="I33" s="30">
        <v>8</v>
      </c>
      <c r="J33" s="31" t="s">
        <v>1042</v>
      </c>
      <c r="K33" s="71" t="s">
        <v>1041</v>
      </c>
      <c r="L33" s="61">
        <v>308.27</v>
      </c>
      <c r="M33" s="66" t="s">
        <v>1041</v>
      </c>
      <c r="N33" s="68">
        <v>10.26490066</v>
      </c>
      <c r="O33" s="31" t="s">
        <v>1043</v>
      </c>
      <c r="P33" s="38"/>
      <c r="Q33" s="71" t="str">
        <f t="shared" si="0"/>
        <v>NO</v>
      </c>
      <c r="R33" s="75" t="s">
        <v>1042</v>
      </c>
      <c r="S33" s="36">
        <v>15195</v>
      </c>
      <c r="T33" s="40">
        <v>1187</v>
      </c>
      <c r="U33" s="40">
        <v>1765</v>
      </c>
      <c r="V33" s="35">
        <v>943</v>
      </c>
      <c r="W33" s="77">
        <f t="shared" si="1"/>
        <v>1</v>
      </c>
      <c r="X33" s="28">
        <f t="shared" si="2"/>
        <v>1</v>
      </c>
      <c r="Y33" s="28">
        <f t="shared" si="3"/>
        <v>0</v>
      </c>
      <c r="Z33" s="29">
        <f t="shared" si="4"/>
        <v>0</v>
      </c>
      <c r="AA33" s="87" t="str">
        <f t="shared" si="5"/>
        <v>SRSA</v>
      </c>
      <c r="AB33" s="77">
        <f t="shared" si="6"/>
        <v>1</v>
      </c>
      <c r="AC33" s="28">
        <f t="shared" si="7"/>
        <v>0</v>
      </c>
      <c r="AD33" s="29">
        <f t="shared" si="8"/>
        <v>0</v>
      </c>
      <c r="AE33" s="87" t="str">
        <f t="shared" si="9"/>
        <v>-</v>
      </c>
      <c r="AF33" s="77">
        <f t="shared" si="10"/>
        <v>0</v>
      </c>
    </row>
    <row r="34" spans="1:32" ht="12.75">
      <c r="A34" s="118">
        <v>2004290</v>
      </c>
      <c r="B34" s="118" t="s">
        <v>153</v>
      </c>
      <c r="C34" s="77" t="s">
        <v>992</v>
      </c>
      <c r="D34" s="28" t="s">
        <v>154</v>
      </c>
      <c r="E34" s="28" t="s">
        <v>992</v>
      </c>
      <c r="F34" s="28">
        <v>66839</v>
      </c>
      <c r="G34" s="28">
        <v>1700</v>
      </c>
      <c r="H34" s="29">
        <v>6203648478</v>
      </c>
      <c r="I34" s="30" t="s">
        <v>1044</v>
      </c>
      <c r="J34" s="31" t="s">
        <v>1043</v>
      </c>
      <c r="K34" s="71" t="s">
        <v>1041</v>
      </c>
      <c r="L34" s="61"/>
      <c r="M34" s="66" t="s">
        <v>1043</v>
      </c>
      <c r="N34" s="68">
        <v>9.136420526</v>
      </c>
      <c r="O34" s="31" t="s">
        <v>1043</v>
      </c>
      <c r="P34" s="38"/>
      <c r="Q34" s="71" t="str">
        <f t="shared" si="0"/>
        <v>NO</v>
      </c>
      <c r="R34" s="75" t="s">
        <v>1042</v>
      </c>
      <c r="S34" s="36">
        <v>36627</v>
      </c>
      <c r="T34" s="40">
        <v>2572</v>
      </c>
      <c r="U34" s="40">
        <v>3859</v>
      </c>
      <c r="V34" s="35">
        <v>2252</v>
      </c>
      <c r="W34" s="77">
        <f t="shared" si="1"/>
        <v>0</v>
      </c>
      <c r="X34" s="28">
        <f t="shared" si="2"/>
        <v>0</v>
      </c>
      <c r="Y34" s="28">
        <f t="shared" si="3"/>
        <v>0</v>
      </c>
      <c r="Z34" s="29">
        <f t="shared" si="4"/>
        <v>0</v>
      </c>
      <c r="AA34" s="87" t="str">
        <f t="shared" si="5"/>
        <v>-</v>
      </c>
      <c r="AB34" s="77">
        <f t="shared" si="6"/>
        <v>1</v>
      </c>
      <c r="AC34" s="28">
        <f t="shared" si="7"/>
        <v>0</v>
      </c>
      <c r="AD34" s="29">
        <f t="shared" si="8"/>
        <v>0</v>
      </c>
      <c r="AE34" s="87" t="str">
        <f t="shared" si="9"/>
        <v>-</v>
      </c>
      <c r="AF34" s="77">
        <f t="shared" si="10"/>
        <v>0</v>
      </c>
    </row>
    <row r="35" spans="1:32" ht="12.75">
      <c r="A35" s="118">
        <v>2004350</v>
      </c>
      <c r="B35" s="118" t="s">
        <v>155</v>
      </c>
      <c r="C35" s="77" t="s">
        <v>156</v>
      </c>
      <c r="D35" s="28" t="s">
        <v>946</v>
      </c>
      <c r="E35" s="28" t="s">
        <v>156</v>
      </c>
      <c r="F35" s="28">
        <v>67020</v>
      </c>
      <c r="G35" s="28">
        <v>369</v>
      </c>
      <c r="H35" s="29">
        <v>6204633840</v>
      </c>
      <c r="I35" s="30">
        <v>8</v>
      </c>
      <c r="J35" s="31" t="s">
        <v>1042</v>
      </c>
      <c r="K35" s="71" t="s">
        <v>1041</v>
      </c>
      <c r="L35" s="61">
        <v>231.01</v>
      </c>
      <c r="M35" s="66" t="s">
        <v>1041</v>
      </c>
      <c r="N35" s="68">
        <v>11.82795699</v>
      </c>
      <c r="O35" s="31" t="s">
        <v>1043</v>
      </c>
      <c r="P35" s="38"/>
      <c r="Q35" s="71" t="str">
        <f t="shared" si="0"/>
        <v>NO</v>
      </c>
      <c r="R35" s="75" t="s">
        <v>1042</v>
      </c>
      <c r="S35" s="36">
        <v>15164</v>
      </c>
      <c r="T35" s="40">
        <v>1385</v>
      </c>
      <c r="U35" s="40">
        <v>1643</v>
      </c>
      <c r="V35" s="35">
        <v>1331</v>
      </c>
      <c r="W35" s="77">
        <f t="shared" si="1"/>
        <v>1</v>
      </c>
      <c r="X35" s="28">
        <f t="shared" si="2"/>
        <v>1</v>
      </c>
      <c r="Y35" s="28">
        <f t="shared" si="3"/>
        <v>0</v>
      </c>
      <c r="Z35" s="29">
        <f t="shared" si="4"/>
        <v>0</v>
      </c>
      <c r="AA35" s="87" t="str">
        <f t="shared" si="5"/>
        <v>SRSA</v>
      </c>
      <c r="AB35" s="77">
        <f t="shared" si="6"/>
        <v>1</v>
      </c>
      <c r="AC35" s="28">
        <f t="shared" si="7"/>
        <v>0</v>
      </c>
      <c r="AD35" s="29">
        <f t="shared" si="8"/>
        <v>0</v>
      </c>
      <c r="AE35" s="87" t="str">
        <f t="shared" si="9"/>
        <v>-</v>
      </c>
      <c r="AF35" s="77">
        <f t="shared" si="10"/>
        <v>0</v>
      </c>
    </row>
    <row r="36" spans="1:32" ht="12.75">
      <c r="A36" s="118">
        <v>2004380</v>
      </c>
      <c r="B36" s="118" t="s">
        <v>157</v>
      </c>
      <c r="C36" s="77" t="s">
        <v>966</v>
      </c>
      <c r="D36" s="28" t="s">
        <v>158</v>
      </c>
      <c r="E36" s="28" t="s">
        <v>966</v>
      </c>
      <c r="F36" s="28">
        <v>67022</v>
      </c>
      <c r="G36" s="28">
        <v>1458</v>
      </c>
      <c r="H36" s="29">
        <v>6208452511</v>
      </c>
      <c r="I36" s="30">
        <v>8</v>
      </c>
      <c r="J36" s="31" t="s">
        <v>1042</v>
      </c>
      <c r="K36" s="71" t="s">
        <v>1041</v>
      </c>
      <c r="L36" s="61">
        <v>270.75</v>
      </c>
      <c r="M36" s="66" t="s">
        <v>1041</v>
      </c>
      <c r="N36" s="68">
        <v>15.94202899</v>
      </c>
      <c r="O36" s="31" t="s">
        <v>1043</v>
      </c>
      <c r="P36" s="38"/>
      <c r="Q36" s="71" t="str">
        <f t="shared" si="0"/>
        <v>NO</v>
      </c>
      <c r="R36" s="75" t="s">
        <v>1042</v>
      </c>
      <c r="S36" s="36">
        <v>26766</v>
      </c>
      <c r="T36" s="40">
        <v>2177</v>
      </c>
      <c r="U36" s="40">
        <v>2320</v>
      </c>
      <c r="V36" s="35">
        <v>2384</v>
      </c>
      <c r="W36" s="77">
        <f t="shared" si="1"/>
        <v>1</v>
      </c>
      <c r="X36" s="28">
        <f t="shared" si="2"/>
        <v>1</v>
      </c>
      <c r="Y36" s="28">
        <f t="shared" si="3"/>
        <v>0</v>
      </c>
      <c r="Z36" s="29">
        <f t="shared" si="4"/>
        <v>0</v>
      </c>
      <c r="AA36" s="87" t="str">
        <f t="shared" si="5"/>
        <v>SRSA</v>
      </c>
      <c r="AB36" s="77">
        <f t="shared" si="6"/>
        <v>1</v>
      </c>
      <c r="AC36" s="28">
        <f t="shared" si="7"/>
        <v>0</v>
      </c>
      <c r="AD36" s="29">
        <f t="shared" si="8"/>
        <v>0</v>
      </c>
      <c r="AE36" s="87" t="str">
        <f t="shared" si="9"/>
        <v>-</v>
      </c>
      <c r="AF36" s="77">
        <f t="shared" si="10"/>
        <v>0</v>
      </c>
    </row>
    <row r="37" spans="1:32" ht="12.75">
      <c r="A37" s="118">
        <v>2004410</v>
      </c>
      <c r="B37" s="118" t="s">
        <v>159</v>
      </c>
      <c r="C37" s="77" t="s">
        <v>160</v>
      </c>
      <c r="D37" s="28" t="s">
        <v>161</v>
      </c>
      <c r="E37" s="28" t="s">
        <v>162</v>
      </c>
      <c r="F37" s="28">
        <v>67333</v>
      </c>
      <c r="G37" s="28">
        <v>2542</v>
      </c>
      <c r="H37" s="29">
        <v>6208799200</v>
      </c>
      <c r="I37" s="30">
        <v>7</v>
      </c>
      <c r="J37" s="31" t="s">
        <v>1042</v>
      </c>
      <c r="K37" s="71" t="s">
        <v>1043</v>
      </c>
      <c r="L37" s="61">
        <v>806.05</v>
      </c>
      <c r="M37" s="66" t="s">
        <v>1043</v>
      </c>
      <c r="N37" s="68">
        <v>13.01627034</v>
      </c>
      <c r="O37" s="31" t="s">
        <v>1043</v>
      </c>
      <c r="P37" s="38"/>
      <c r="Q37" s="71" t="str">
        <f aca="true" t="shared" si="11" ref="Q37:Q62">IF(AND(ISNUMBER(P37),P37&gt;=20),"YES","NO")</f>
        <v>NO</v>
      </c>
      <c r="R37" s="75" t="s">
        <v>1042</v>
      </c>
      <c r="S37" s="36">
        <v>44674</v>
      </c>
      <c r="T37" s="40">
        <v>3562</v>
      </c>
      <c r="U37" s="40">
        <v>4854</v>
      </c>
      <c r="V37" s="35">
        <v>4463</v>
      </c>
      <c r="W37" s="77">
        <f aca="true" t="shared" si="12" ref="W37:W61">IF(OR(J37="YES",K37="YES"),1,0)</f>
        <v>1</v>
      </c>
      <c r="X37" s="28">
        <f aca="true" t="shared" si="13" ref="X37:X62">IF(OR(AND(ISNUMBER(L37),AND(L37&gt;0,L37&lt;600)),AND(ISNUMBER(L37),AND(L37&gt;0,M37="YES"))),1,0)</f>
        <v>0</v>
      </c>
      <c r="Y37" s="28">
        <f aca="true" t="shared" si="14" ref="Y37:Y61">IF(AND(OR(J37="YES",K37="YES"),(W37=0)),"Trouble",0)</f>
        <v>0</v>
      </c>
      <c r="Z37" s="29">
        <f aca="true" t="shared" si="15" ref="Z37:Z61">IF(AND(OR(AND(ISNUMBER(L37),AND(L37&gt;0,L37&lt;600)),AND(ISNUMBER(L37),AND(L37&gt;0,M37="YES"))),(X37=0)),"Trouble",0)</f>
        <v>0</v>
      </c>
      <c r="AA37" s="87" t="str">
        <f aca="true" t="shared" si="16" ref="AA37:AA62">IF(AND(W37=1,X37=1),"SRSA","-")</f>
        <v>-</v>
      </c>
      <c r="AB37" s="77">
        <f aca="true" t="shared" si="17" ref="AB37:AB62">IF(R37="YES",1,0)</f>
        <v>1</v>
      </c>
      <c r="AC37" s="28">
        <f aca="true" t="shared" si="18" ref="AC37:AC62">IF(OR(AND(ISNUMBER(P37),P37&gt;=20),(AND(ISNUMBER(P37)=FALSE,AND(ISNUMBER(N37),N37&gt;=20)))),1,0)</f>
        <v>0</v>
      </c>
      <c r="AD37" s="29">
        <f aca="true" t="shared" si="19" ref="AD37:AD62">IF(AND(AB37=1,AC37=1),"Initial",0)</f>
        <v>0</v>
      </c>
      <c r="AE37" s="87" t="str">
        <f aca="true" t="shared" si="20" ref="AE37:AE61">IF(AND(AND(AD37="Initial",AF37=0),AND(ISNUMBER(L37),L37&gt;0)),"RLIS","-")</f>
        <v>-</v>
      </c>
      <c r="AF37" s="77">
        <f aca="true" t="shared" si="21" ref="AF37:AF61">IF(AND(AA37="SRSA",AD37="Initial"),"SRSA",0)</f>
        <v>0</v>
      </c>
    </row>
    <row r="38" spans="1:32" ht="12.75">
      <c r="A38" s="118">
        <v>2004440</v>
      </c>
      <c r="B38" s="118" t="s">
        <v>163</v>
      </c>
      <c r="C38" s="77" t="s">
        <v>164</v>
      </c>
      <c r="D38" s="28" t="s">
        <v>165</v>
      </c>
      <c r="E38" s="28" t="s">
        <v>994</v>
      </c>
      <c r="F38" s="28">
        <v>67428</v>
      </c>
      <c r="G38" s="28">
        <v>317</v>
      </c>
      <c r="H38" s="29">
        <v>6206284901</v>
      </c>
      <c r="I38" s="30" t="s">
        <v>1050</v>
      </c>
      <c r="J38" s="31" t="s">
        <v>1042</v>
      </c>
      <c r="K38" s="71" t="s">
        <v>1041</v>
      </c>
      <c r="L38" s="61">
        <v>349.23</v>
      </c>
      <c r="M38" s="66" t="s">
        <v>1041</v>
      </c>
      <c r="N38" s="68">
        <v>13.52459016</v>
      </c>
      <c r="O38" s="31" t="s">
        <v>1043</v>
      </c>
      <c r="P38" s="38"/>
      <c r="Q38" s="71" t="str">
        <f t="shared" si="11"/>
        <v>NO</v>
      </c>
      <c r="R38" s="75" t="s">
        <v>1042</v>
      </c>
      <c r="S38" s="36">
        <v>22030</v>
      </c>
      <c r="T38" s="40">
        <v>1583</v>
      </c>
      <c r="U38" s="40">
        <v>2181</v>
      </c>
      <c r="V38" s="35">
        <v>1115</v>
      </c>
      <c r="W38" s="77">
        <f t="shared" si="12"/>
        <v>1</v>
      </c>
      <c r="X38" s="28">
        <f t="shared" si="13"/>
        <v>1</v>
      </c>
      <c r="Y38" s="28">
        <f t="shared" si="14"/>
        <v>0</v>
      </c>
      <c r="Z38" s="29">
        <f t="shared" si="15"/>
        <v>0</v>
      </c>
      <c r="AA38" s="87" t="str">
        <f t="shared" si="16"/>
        <v>SRSA</v>
      </c>
      <c r="AB38" s="77">
        <f t="shared" si="17"/>
        <v>1</v>
      </c>
      <c r="AC38" s="28">
        <f t="shared" si="18"/>
        <v>0</v>
      </c>
      <c r="AD38" s="29">
        <f t="shared" si="19"/>
        <v>0</v>
      </c>
      <c r="AE38" s="87" t="str">
        <f t="shared" si="20"/>
        <v>-</v>
      </c>
      <c r="AF38" s="77">
        <f t="shared" si="21"/>
        <v>0</v>
      </c>
    </row>
    <row r="39" spans="1:32" ht="12.75">
      <c r="A39" s="118">
        <v>2004500</v>
      </c>
      <c r="B39" s="118" t="s">
        <v>170</v>
      </c>
      <c r="C39" s="77" t="s">
        <v>171</v>
      </c>
      <c r="D39" s="28" t="s">
        <v>172</v>
      </c>
      <c r="E39" s="28" t="s">
        <v>171</v>
      </c>
      <c r="F39" s="28">
        <v>67024</v>
      </c>
      <c r="G39" s="28">
        <v>458</v>
      </c>
      <c r="H39" s="29">
        <v>6207582265</v>
      </c>
      <c r="I39" s="30">
        <v>7</v>
      </c>
      <c r="J39" s="31" t="s">
        <v>1042</v>
      </c>
      <c r="K39" s="71" t="s">
        <v>1041</v>
      </c>
      <c r="L39" s="61">
        <v>152.57</v>
      </c>
      <c r="M39" s="66" t="s">
        <v>1041</v>
      </c>
      <c r="N39" s="68">
        <v>21.21212121</v>
      </c>
      <c r="O39" s="31" t="s">
        <v>1042</v>
      </c>
      <c r="P39" s="38"/>
      <c r="Q39" s="71" t="str">
        <f t="shared" si="11"/>
        <v>NO</v>
      </c>
      <c r="R39" s="75" t="s">
        <v>1042</v>
      </c>
      <c r="S39" s="36">
        <v>11294</v>
      </c>
      <c r="T39" s="40">
        <v>1583</v>
      </c>
      <c r="U39" s="40">
        <v>1581</v>
      </c>
      <c r="V39" s="35">
        <v>1468</v>
      </c>
      <c r="W39" s="77">
        <f t="shared" si="12"/>
        <v>1</v>
      </c>
      <c r="X39" s="28">
        <f t="shared" si="13"/>
        <v>1</v>
      </c>
      <c r="Y39" s="28">
        <f t="shared" si="14"/>
        <v>0</v>
      </c>
      <c r="Z39" s="29">
        <f t="shared" si="15"/>
        <v>0</v>
      </c>
      <c r="AA39" s="87" t="str">
        <f t="shared" si="16"/>
        <v>SRSA</v>
      </c>
      <c r="AB39" s="77">
        <f t="shared" si="17"/>
        <v>1</v>
      </c>
      <c r="AC39" s="28">
        <f t="shared" si="18"/>
        <v>1</v>
      </c>
      <c r="AD39" s="29" t="str">
        <f t="shared" si="19"/>
        <v>Initial</v>
      </c>
      <c r="AE39" s="87" t="str">
        <f t="shared" si="20"/>
        <v>-</v>
      </c>
      <c r="AF39" s="77" t="str">
        <f t="shared" si="21"/>
        <v>SRSA</v>
      </c>
    </row>
    <row r="40" spans="1:32" ht="12.75">
      <c r="A40" s="118">
        <v>2004230</v>
      </c>
      <c r="B40" s="118" t="s">
        <v>146</v>
      </c>
      <c r="C40" s="77" t="s">
        <v>147</v>
      </c>
      <c r="D40" s="28" t="s">
        <v>974</v>
      </c>
      <c r="E40" s="28" t="s">
        <v>148</v>
      </c>
      <c r="F40" s="28">
        <v>67019</v>
      </c>
      <c r="G40" s="28" t="s">
        <v>1033</v>
      </c>
      <c r="H40" s="29">
        <v>6204382218</v>
      </c>
      <c r="I40" s="30">
        <v>7</v>
      </c>
      <c r="J40" s="31" t="s">
        <v>1042</v>
      </c>
      <c r="K40" s="71" t="s">
        <v>1041</v>
      </c>
      <c r="L40" s="61">
        <v>288.02</v>
      </c>
      <c r="M40" s="66" t="s">
        <v>1041</v>
      </c>
      <c r="N40" s="68">
        <v>13.69193154</v>
      </c>
      <c r="O40" s="31" t="s">
        <v>1043</v>
      </c>
      <c r="P40" s="38"/>
      <c r="Q40" s="71" t="str">
        <f t="shared" si="11"/>
        <v>NO</v>
      </c>
      <c r="R40" s="75" t="s">
        <v>1042</v>
      </c>
      <c r="S40" s="36">
        <v>23675</v>
      </c>
      <c r="T40" s="40">
        <v>1781</v>
      </c>
      <c r="U40" s="40">
        <v>2128</v>
      </c>
      <c r="V40" s="35">
        <v>2617</v>
      </c>
      <c r="W40" s="77">
        <f t="shared" si="12"/>
        <v>1</v>
      </c>
      <c r="X40" s="28">
        <f t="shared" si="13"/>
        <v>1</v>
      </c>
      <c r="Y40" s="28">
        <f t="shared" si="14"/>
        <v>0</v>
      </c>
      <c r="Z40" s="29">
        <f t="shared" si="15"/>
        <v>0</v>
      </c>
      <c r="AA40" s="87" t="str">
        <f t="shared" si="16"/>
        <v>SRSA</v>
      </c>
      <c r="AB40" s="77">
        <f t="shared" si="17"/>
        <v>1</v>
      </c>
      <c r="AC40" s="28">
        <f t="shared" si="18"/>
        <v>0</v>
      </c>
      <c r="AD40" s="29">
        <f t="shared" si="19"/>
        <v>0</v>
      </c>
      <c r="AE40" s="87" t="str">
        <f t="shared" si="20"/>
        <v>-</v>
      </c>
      <c r="AF40" s="77">
        <f t="shared" si="21"/>
        <v>0</v>
      </c>
    </row>
    <row r="41" spans="1:32" ht="12.75">
      <c r="A41" s="118">
        <v>2000014</v>
      </c>
      <c r="B41" s="118" t="s">
        <v>40</v>
      </c>
      <c r="C41" s="77" t="s">
        <v>41</v>
      </c>
      <c r="D41" s="28" t="s">
        <v>42</v>
      </c>
      <c r="E41" s="28" t="s">
        <v>982</v>
      </c>
      <c r="F41" s="28">
        <v>66080</v>
      </c>
      <c r="G41" s="28">
        <v>9801</v>
      </c>
      <c r="H41" s="29">
        <v>7858693455</v>
      </c>
      <c r="I41" s="30">
        <v>8</v>
      </c>
      <c r="J41" s="31" t="s">
        <v>1042</v>
      </c>
      <c r="K41" s="71" t="s">
        <v>1041</v>
      </c>
      <c r="L41" s="61"/>
      <c r="M41" s="66" t="s">
        <v>1043</v>
      </c>
      <c r="N41" s="68">
        <v>18.39622642</v>
      </c>
      <c r="O41" s="31" t="s">
        <v>1043</v>
      </c>
      <c r="P41" s="38"/>
      <c r="Q41" s="71" t="str">
        <f t="shared" si="11"/>
        <v>NO</v>
      </c>
      <c r="R41" s="75" t="s">
        <v>1042</v>
      </c>
      <c r="S41" s="36">
        <v>32241</v>
      </c>
      <c r="T41" s="40">
        <v>2968</v>
      </c>
      <c r="U41" s="40">
        <v>3830</v>
      </c>
      <c r="V41" s="35">
        <v>1696</v>
      </c>
      <c r="W41" s="77">
        <f t="shared" si="12"/>
        <v>1</v>
      </c>
      <c r="X41" s="28">
        <f t="shared" si="13"/>
        <v>0</v>
      </c>
      <c r="Y41" s="28">
        <f t="shared" si="14"/>
        <v>0</v>
      </c>
      <c r="Z41" s="29">
        <f t="shared" si="15"/>
        <v>0</v>
      </c>
      <c r="AA41" s="87" t="str">
        <f t="shared" si="16"/>
        <v>-</v>
      </c>
      <c r="AB41" s="77">
        <f t="shared" si="17"/>
        <v>1</v>
      </c>
      <c r="AC41" s="28">
        <f t="shared" si="18"/>
        <v>0</v>
      </c>
      <c r="AD41" s="29">
        <f t="shared" si="19"/>
        <v>0</v>
      </c>
      <c r="AE41" s="87" t="str">
        <f t="shared" si="20"/>
        <v>-</v>
      </c>
      <c r="AF41" s="77">
        <f t="shared" si="21"/>
        <v>0</v>
      </c>
    </row>
    <row r="42" spans="1:32" ht="12.75">
      <c r="A42" s="118">
        <v>2008940</v>
      </c>
      <c r="B42" s="118" t="s">
        <v>562</v>
      </c>
      <c r="C42" s="77" t="s">
        <v>563</v>
      </c>
      <c r="D42" s="28" t="s">
        <v>564</v>
      </c>
      <c r="E42" s="28" t="s">
        <v>565</v>
      </c>
      <c r="F42" s="28">
        <v>66859</v>
      </c>
      <c r="G42" s="28">
        <v>38</v>
      </c>
      <c r="H42" s="29">
        <v>7859834304</v>
      </c>
      <c r="I42" s="30">
        <v>7</v>
      </c>
      <c r="J42" s="31" t="s">
        <v>1042</v>
      </c>
      <c r="K42" s="71" t="s">
        <v>1041</v>
      </c>
      <c r="L42" s="61">
        <v>257.27</v>
      </c>
      <c r="M42" s="66" t="s">
        <v>1041</v>
      </c>
      <c r="N42" s="68">
        <v>12.67123288</v>
      </c>
      <c r="O42" s="31" t="s">
        <v>1043</v>
      </c>
      <c r="P42" s="38"/>
      <c r="Q42" s="71" t="str">
        <f t="shared" si="11"/>
        <v>NO</v>
      </c>
      <c r="R42" s="75" t="s">
        <v>1042</v>
      </c>
      <c r="S42" s="36">
        <v>13650</v>
      </c>
      <c r="T42" s="40">
        <v>1187</v>
      </c>
      <c r="U42" s="40">
        <v>1578</v>
      </c>
      <c r="V42" s="35">
        <v>1393</v>
      </c>
      <c r="W42" s="77">
        <f t="shared" si="12"/>
        <v>1</v>
      </c>
      <c r="X42" s="28">
        <f t="shared" si="13"/>
        <v>1</v>
      </c>
      <c r="Y42" s="28">
        <f t="shared" si="14"/>
        <v>0</v>
      </c>
      <c r="Z42" s="29">
        <f t="shared" si="15"/>
        <v>0</v>
      </c>
      <c r="AA42" s="87" t="str">
        <f t="shared" si="16"/>
        <v>SRSA</v>
      </c>
      <c r="AB42" s="77">
        <f t="shared" si="17"/>
        <v>1</v>
      </c>
      <c r="AC42" s="28">
        <f t="shared" si="18"/>
        <v>0</v>
      </c>
      <c r="AD42" s="29">
        <f t="shared" si="19"/>
        <v>0</v>
      </c>
      <c r="AE42" s="87" t="str">
        <f t="shared" si="20"/>
        <v>-</v>
      </c>
      <c r="AF42" s="77">
        <f t="shared" si="21"/>
        <v>0</v>
      </c>
    </row>
    <row r="43" spans="1:32" ht="12.75">
      <c r="A43" s="118">
        <v>2004590</v>
      </c>
      <c r="B43" s="118" t="s">
        <v>175</v>
      </c>
      <c r="C43" s="77" t="s">
        <v>176</v>
      </c>
      <c r="D43" s="28" t="s">
        <v>177</v>
      </c>
      <c r="E43" s="28" t="s">
        <v>178</v>
      </c>
      <c r="F43" s="28">
        <v>66720</v>
      </c>
      <c r="G43" s="28">
        <v>1822</v>
      </c>
      <c r="H43" s="29">
        <v>6204322500</v>
      </c>
      <c r="I43" s="30">
        <v>6</v>
      </c>
      <c r="J43" s="31" t="s">
        <v>1043</v>
      </c>
      <c r="K43" s="71" t="s">
        <v>1041</v>
      </c>
      <c r="L43" s="61"/>
      <c r="M43" s="66" t="s">
        <v>1043</v>
      </c>
      <c r="N43" s="68">
        <v>14.02018056</v>
      </c>
      <c r="O43" s="31" t="s">
        <v>1043</v>
      </c>
      <c r="P43" s="38"/>
      <c r="Q43" s="71" t="str">
        <f t="shared" si="11"/>
        <v>NO</v>
      </c>
      <c r="R43" s="75" t="s">
        <v>1042</v>
      </c>
      <c r="S43" s="36">
        <v>109597</v>
      </c>
      <c r="T43" s="40">
        <v>11081</v>
      </c>
      <c r="U43" s="40">
        <v>13095</v>
      </c>
      <c r="V43" s="35">
        <v>10357</v>
      </c>
      <c r="W43" s="77">
        <f t="shared" si="12"/>
        <v>0</v>
      </c>
      <c r="X43" s="28">
        <f t="shared" si="13"/>
        <v>0</v>
      </c>
      <c r="Y43" s="28">
        <f t="shared" si="14"/>
        <v>0</v>
      </c>
      <c r="Z43" s="29">
        <f t="shared" si="15"/>
        <v>0</v>
      </c>
      <c r="AA43" s="87" t="str">
        <f t="shared" si="16"/>
        <v>-</v>
      </c>
      <c r="AB43" s="77">
        <f t="shared" si="17"/>
        <v>1</v>
      </c>
      <c r="AC43" s="28">
        <f t="shared" si="18"/>
        <v>0</v>
      </c>
      <c r="AD43" s="29">
        <f t="shared" si="19"/>
        <v>0</v>
      </c>
      <c r="AE43" s="87" t="str">
        <f t="shared" si="20"/>
        <v>-</v>
      </c>
      <c r="AF43" s="77">
        <f t="shared" si="21"/>
        <v>0</v>
      </c>
    </row>
    <row r="44" spans="1:32" ht="12.75">
      <c r="A44" s="118">
        <v>2004620</v>
      </c>
      <c r="B44" s="118" t="s">
        <v>179</v>
      </c>
      <c r="C44" s="77" t="s">
        <v>180</v>
      </c>
      <c r="D44" s="28" t="s">
        <v>181</v>
      </c>
      <c r="E44" s="28" t="s">
        <v>180</v>
      </c>
      <c r="F44" s="28">
        <v>67431</v>
      </c>
      <c r="G44" s="28">
        <v>249</v>
      </c>
      <c r="H44" s="29">
        <v>7859226521</v>
      </c>
      <c r="I44" s="30" t="s">
        <v>1044</v>
      </c>
      <c r="J44" s="31" t="s">
        <v>1043</v>
      </c>
      <c r="K44" s="71" t="s">
        <v>1041</v>
      </c>
      <c r="L44" s="61">
        <v>924.947</v>
      </c>
      <c r="M44" s="66" t="s">
        <v>1043</v>
      </c>
      <c r="N44" s="68">
        <v>6.911636045</v>
      </c>
      <c r="O44" s="31" t="s">
        <v>1043</v>
      </c>
      <c r="P44" s="38"/>
      <c r="Q44" s="71" t="str">
        <f t="shared" si="11"/>
        <v>NO</v>
      </c>
      <c r="R44" s="75" t="s">
        <v>1042</v>
      </c>
      <c r="S44" s="36">
        <v>46981</v>
      </c>
      <c r="T44" s="40">
        <v>3166</v>
      </c>
      <c r="U44" s="40">
        <v>4774</v>
      </c>
      <c r="V44" s="35">
        <v>5418</v>
      </c>
      <c r="W44" s="77">
        <f t="shared" si="12"/>
        <v>0</v>
      </c>
      <c r="X44" s="28">
        <f t="shared" si="13"/>
        <v>0</v>
      </c>
      <c r="Y44" s="28">
        <f t="shared" si="14"/>
        <v>0</v>
      </c>
      <c r="Z44" s="29">
        <f t="shared" si="15"/>
        <v>0</v>
      </c>
      <c r="AA44" s="87" t="str">
        <f t="shared" si="16"/>
        <v>-</v>
      </c>
      <c r="AB44" s="77">
        <f t="shared" si="17"/>
        <v>1</v>
      </c>
      <c r="AC44" s="28">
        <f t="shared" si="18"/>
        <v>0</v>
      </c>
      <c r="AD44" s="29">
        <f t="shared" si="19"/>
        <v>0</v>
      </c>
      <c r="AE44" s="87" t="str">
        <f t="shared" si="20"/>
        <v>-</v>
      </c>
      <c r="AF44" s="77">
        <f t="shared" si="21"/>
        <v>0</v>
      </c>
    </row>
    <row r="45" spans="1:32" ht="12.75">
      <c r="A45" s="118">
        <v>2005250</v>
      </c>
      <c r="B45" s="118" t="s">
        <v>241</v>
      </c>
      <c r="C45" s="77" t="s">
        <v>242</v>
      </c>
      <c r="D45" s="28" t="s">
        <v>243</v>
      </c>
      <c r="E45" s="28" t="s">
        <v>244</v>
      </c>
      <c r="F45" s="28">
        <v>66845</v>
      </c>
      <c r="G45" s="28">
        <v>569</v>
      </c>
      <c r="H45" s="29">
        <v>6202736303</v>
      </c>
      <c r="I45" s="30">
        <v>7</v>
      </c>
      <c r="J45" s="31" t="s">
        <v>1042</v>
      </c>
      <c r="K45" s="71" t="s">
        <v>1041</v>
      </c>
      <c r="L45" s="61">
        <v>431.73</v>
      </c>
      <c r="M45" s="66" t="s">
        <v>1041</v>
      </c>
      <c r="N45" s="68">
        <v>18.56540084</v>
      </c>
      <c r="O45" s="31" t="s">
        <v>1043</v>
      </c>
      <c r="P45" s="38"/>
      <c r="Q45" s="71" t="str">
        <f t="shared" si="11"/>
        <v>NO</v>
      </c>
      <c r="R45" s="75" t="s">
        <v>1042</v>
      </c>
      <c r="S45" s="36">
        <v>31272</v>
      </c>
      <c r="T45" s="40">
        <v>2374</v>
      </c>
      <c r="U45" s="40">
        <v>2879</v>
      </c>
      <c r="V45" s="35">
        <v>3533</v>
      </c>
      <c r="W45" s="77">
        <f t="shared" si="12"/>
        <v>1</v>
      </c>
      <c r="X45" s="28">
        <f t="shared" si="13"/>
        <v>1</v>
      </c>
      <c r="Y45" s="28">
        <f t="shared" si="14"/>
        <v>0</v>
      </c>
      <c r="Z45" s="29">
        <f t="shared" si="15"/>
        <v>0</v>
      </c>
      <c r="AA45" s="87" t="str">
        <f t="shared" si="16"/>
        <v>SRSA</v>
      </c>
      <c r="AB45" s="77">
        <f t="shared" si="17"/>
        <v>1</v>
      </c>
      <c r="AC45" s="28">
        <f t="shared" si="18"/>
        <v>0</v>
      </c>
      <c r="AD45" s="29">
        <f t="shared" si="19"/>
        <v>0</v>
      </c>
      <c r="AE45" s="87" t="str">
        <f t="shared" si="20"/>
        <v>-</v>
      </c>
      <c r="AF45" s="77">
        <f t="shared" si="21"/>
        <v>0</v>
      </c>
    </row>
    <row r="46" spans="1:32" ht="12.75">
      <c r="A46" s="118">
        <v>2004650</v>
      </c>
      <c r="B46" s="118" t="s">
        <v>182</v>
      </c>
      <c r="C46" s="77" t="s">
        <v>183</v>
      </c>
      <c r="D46" s="28" t="s">
        <v>184</v>
      </c>
      <c r="E46" s="28" t="s">
        <v>185</v>
      </c>
      <c r="F46" s="28">
        <v>67524</v>
      </c>
      <c r="G46" s="28">
        <v>366</v>
      </c>
      <c r="H46" s="29">
        <v>6209382913</v>
      </c>
      <c r="I46" s="30">
        <v>7</v>
      </c>
      <c r="J46" s="31" t="s">
        <v>1042</v>
      </c>
      <c r="K46" s="71" t="s">
        <v>1041</v>
      </c>
      <c r="L46" s="61">
        <v>136.27</v>
      </c>
      <c r="M46" s="66" t="s">
        <v>1041</v>
      </c>
      <c r="N46" s="68">
        <v>24.44444444</v>
      </c>
      <c r="O46" s="31" t="s">
        <v>1042</v>
      </c>
      <c r="P46" s="38"/>
      <c r="Q46" s="71" t="str">
        <f t="shared" si="11"/>
        <v>NO</v>
      </c>
      <c r="R46" s="75" t="s">
        <v>1042</v>
      </c>
      <c r="S46" s="36">
        <v>13824</v>
      </c>
      <c r="T46" s="40">
        <v>1187</v>
      </c>
      <c r="U46" s="40">
        <v>1374</v>
      </c>
      <c r="V46" s="35">
        <v>1378</v>
      </c>
      <c r="W46" s="77">
        <f t="shared" si="12"/>
        <v>1</v>
      </c>
      <c r="X46" s="28">
        <f t="shared" si="13"/>
        <v>1</v>
      </c>
      <c r="Y46" s="28">
        <f t="shared" si="14"/>
        <v>0</v>
      </c>
      <c r="Z46" s="29">
        <f t="shared" si="15"/>
        <v>0</v>
      </c>
      <c r="AA46" s="87" t="str">
        <f t="shared" si="16"/>
        <v>SRSA</v>
      </c>
      <c r="AB46" s="77">
        <f t="shared" si="17"/>
        <v>1</v>
      </c>
      <c r="AC46" s="28">
        <f t="shared" si="18"/>
        <v>1</v>
      </c>
      <c r="AD46" s="29" t="str">
        <f t="shared" si="19"/>
        <v>Initial</v>
      </c>
      <c r="AE46" s="87" t="str">
        <f t="shared" si="20"/>
        <v>-</v>
      </c>
      <c r="AF46" s="77" t="str">
        <f t="shared" si="21"/>
        <v>SRSA</v>
      </c>
    </row>
    <row r="47" spans="1:32" ht="12.75">
      <c r="A47" s="118">
        <v>2011520</v>
      </c>
      <c r="B47" s="118" t="s">
        <v>771</v>
      </c>
      <c r="C47" s="77" t="s">
        <v>772</v>
      </c>
      <c r="D47" s="28" t="s">
        <v>773</v>
      </c>
      <c r="E47" s="28" t="s">
        <v>774</v>
      </c>
      <c r="F47" s="28">
        <v>67361</v>
      </c>
      <c r="G47" s="28">
        <v>1499</v>
      </c>
      <c r="H47" s="29">
        <v>6207253187</v>
      </c>
      <c r="I47" s="30">
        <v>7</v>
      </c>
      <c r="J47" s="31" t="s">
        <v>1042</v>
      </c>
      <c r="K47" s="71" t="s">
        <v>1041</v>
      </c>
      <c r="L47" s="61">
        <v>378.83</v>
      </c>
      <c r="M47" s="66" t="s">
        <v>1041</v>
      </c>
      <c r="N47" s="68">
        <v>11.1814346</v>
      </c>
      <c r="O47" s="31" t="s">
        <v>1043</v>
      </c>
      <c r="P47" s="38"/>
      <c r="Q47" s="71" t="str">
        <f t="shared" si="11"/>
        <v>NO</v>
      </c>
      <c r="R47" s="75" t="s">
        <v>1042</v>
      </c>
      <c r="S47" s="36">
        <v>35179</v>
      </c>
      <c r="T47" s="40">
        <v>2968</v>
      </c>
      <c r="U47" s="40">
        <v>3209</v>
      </c>
      <c r="V47" s="35">
        <v>3516</v>
      </c>
      <c r="W47" s="77">
        <f t="shared" si="12"/>
        <v>1</v>
      </c>
      <c r="X47" s="28">
        <f t="shared" si="13"/>
        <v>1</v>
      </c>
      <c r="Y47" s="28">
        <f t="shared" si="14"/>
        <v>0</v>
      </c>
      <c r="Z47" s="29">
        <f t="shared" si="15"/>
        <v>0</v>
      </c>
      <c r="AA47" s="87" t="str">
        <f t="shared" si="16"/>
        <v>SRSA</v>
      </c>
      <c r="AB47" s="77">
        <f t="shared" si="17"/>
        <v>1</v>
      </c>
      <c r="AC47" s="28">
        <f t="shared" si="18"/>
        <v>0</v>
      </c>
      <c r="AD47" s="29">
        <f t="shared" si="19"/>
        <v>0</v>
      </c>
      <c r="AE47" s="87" t="str">
        <f t="shared" si="20"/>
        <v>-</v>
      </c>
      <c r="AF47" s="77">
        <f t="shared" si="21"/>
        <v>0</v>
      </c>
    </row>
    <row r="48" spans="1:32" ht="12.75">
      <c r="A48" s="118">
        <v>2004670</v>
      </c>
      <c r="B48" s="118" t="s">
        <v>186</v>
      </c>
      <c r="C48" s="77" t="s">
        <v>187</v>
      </c>
      <c r="D48" s="28" t="s">
        <v>188</v>
      </c>
      <c r="E48" s="28" t="s">
        <v>187</v>
      </c>
      <c r="F48" s="28">
        <v>67025</v>
      </c>
      <c r="G48" s="28">
        <v>529</v>
      </c>
      <c r="H48" s="29">
        <v>3165423512</v>
      </c>
      <c r="I48" s="30">
        <v>8</v>
      </c>
      <c r="J48" s="31" t="s">
        <v>1042</v>
      </c>
      <c r="K48" s="71" t="s">
        <v>1041</v>
      </c>
      <c r="L48" s="61"/>
      <c r="M48" s="66" t="s">
        <v>1043</v>
      </c>
      <c r="N48" s="68">
        <v>1.515151515</v>
      </c>
      <c r="O48" s="31" t="s">
        <v>1043</v>
      </c>
      <c r="P48" s="38"/>
      <c r="Q48" s="71" t="str">
        <f t="shared" si="11"/>
        <v>NO</v>
      </c>
      <c r="R48" s="75" t="s">
        <v>1042</v>
      </c>
      <c r="S48" s="36">
        <v>17920</v>
      </c>
      <c r="T48" s="40">
        <v>791</v>
      </c>
      <c r="U48" s="40">
        <v>2473</v>
      </c>
      <c r="V48" s="35">
        <v>2150</v>
      </c>
      <c r="W48" s="77">
        <f t="shared" si="12"/>
        <v>1</v>
      </c>
      <c r="X48" s="28">
        <f t="shared" si="13"/>
        <v>0</v>
      </c>
      <c r="Y48" s="28">
        <f t="shared" si="14"/>
        <v>0</v>
      </c>
      <c r="Z48" s="29">
        <f t="shared" si="15"/>
        <v>0</v>
      </c>
      <c r="AA48" s="87" t="str">
        <f t="shared" si="16"/>
        <v>-</v>
      </c>
      <c r="AB48" s="77">
        <f t="shared" si="17"/>
        <v>1</v>
      </c>
      <c r="AC48" s="28">
        <f t="shared" si="18"/>
        <v>0</v>
      </c>
      <c r="AD48" s="29">
        <f t="shared" si="19"/>
        <v>0</v>
      </c>
      <c r="AE48" s="87" t="str">
        <f t="shared" si="20"/>
        <v>-</v>
      </c>
      <c r="AF48" s="77">
        <f t="shared" si="21"/>
        <v>0</v>
      </c>
    </row>
    <row r="49" spans="1:32" ht="12.75">
      <c r="A49" s="118">
        <v>2004710</v>
      </c>
      <c r="B49" s="118" t="s">
        <v>189</v>
      </c>
      <c r="C49" s="77" t="s">
        <v>915</v>
      </c>
      <c r="D49" s="28" t="s">
        <v>190</v>
      </c>
      <c r="E49" s="28" t="s">
        <v>915</v>
      </c>
      <c r="F49" s="28">
        <v>66724</v>
      </c>
      <c r="G49" s="28">
        <v>270</v>
      </c>
      <c r="H49" s="29">
        <v>6204578350</v>
      </c>
      <c r="I49" s="30" t="s">
        <v>1050</v>
      </c>
      <c r="J49" s="31" t="s">
        <v>1042</v>
      </c>
      <c r="K49" s="71" t="s">
        <v>1041</v>
      </c>
      <c r="L49" s="61">
        <v>747.8</v>
      </c>
      <c r="M49" s="66" t="s">
        <v>1043</v>
      </c>
      <c r="N49" s="68">
        <v>13.40540541</v>
      </c>
      <c r="O49" s="31" t="s">
        <v>1043</v>
      </c>
      <c r="P49" s="38"/>
      <c r="Q49" s="71" t="str">
        <f t="shared" si="11"/>
        <v>NO</v>
      </c>
      <c r="R49" s="75" t="s">
        <v>1042</v>
      </c>
      <c r="S49" s="36">
        <v>44635</v>
      </c>
      <c r="T49" s="40">
        <v>4551</v>
      </c>
      <c r="U49" s="40">
        <v>5390</v>
      </c>
      <c r="V49" s="35">
        <v>4307</v>
      </c>
      <c r="W49" s="77">
        <f t="shared" si="12"/>
        <v>1</v>
      </c>
      <c r="X49" s="28">
        <f t="shared" si="13"/>
        <v>0</v>
      </c>
      <c r="Y49" s="28">
        <f t="shared" si="14"/>
        <v>0</v>
      </c>
      <c r="Z49" s="29">
        <f t="shared" si="15"/>
        <v>0</v>
      </c>
      <c r="AA49" s="87" t="str">
        <f t="shared" si="16"/>
        <v>-</v>
      </c>
      <c r="AB49" s="77">
        <f t="shared" si="17"/>
        <v>1</v>
      </c>
      <c r="AC49" s="28">
        <f t="shared" si="18"/>
        <v>0</v>
      </c>
      <c r="AD49" s="29">
        <f t="shared" si="19"/>
        <v>0</v>
      </c>
      <c r="AE49" s="87" t="str">
        <f t="shared" si="20"/>
        <v>-</v>
      </c>
      <c r="AF49" s="77">
        <f t="shared" si="21"/>
        <v>0</v>
      </c>
    </row>
    <row r="50" spans="1:32" ht="12.75">
      <c r="A50" s="118">
        <v>2004740</v>
      </c>
      <c r="B50" s="118" t="s">
        <v>191</v>
      </c>
      <c r="C50" s="77" t="s">
        <v>192</v>
      </c>
      <c r="D50" s="28" t="s">
        <v>193</v>
      </c>
      <c r="E50" s="28" t="s">
        <v>192</v>
      </c>
      <c r="F50" s="28">
        <v>67335</v>
      </c>
      <c r="G50" s="28" t="s">
        <v>1033</v>
      </c>
      <c r="H50" s="29">
        <v>6203368130</v>
      </c>
      <c r="I50" s="30">
        <v>7</v>
      </c>
      <c r="J50" s="31" t="s">
        <v>1042</v>
      </c>
      <c r="K50" s="71" t="s">
        <v>1041</v>
      </c>
      <c r="L50" s="61">
        <v>536.54</v>
      </c>
      <c r="M50" s="66" t="s">
        <v>1041</v>
      </c>
      <c r="N50" s="68">
        <v>24.83221477</v>
      </c>
      <c r="O50" s="31" t="s">
        <v>1042</v>
      </c>
      <c r="P50" s="38"/>
      <c r="Q50" s="71" t="str">
        <f t="shared" si="11"/>
        <v>NO</v>
      </c>
      <c r="R50" s="75" t="s">
        <v>1042</v>
      </c>
      <c r="S50" s="36">
        <v>34257</v>
      </c>
      <c r="T50" s="40">
        <v>4749</v>
      </c>
      <c r="U50" s="40">
        <v>5082</v>
      </c>
      <c r="V50" s="35">
        <v>3455</v>
      </c>
      <c r="W50" s="77">
        <f t="shared" si="12"/>
        <v>1</v>
      </c>
      <c r="X50" s="28">
        <f t="shared" si="13"/>
        <v>1</v>
      </c>
      <c r="Y50" s="28">
        <f t="shared" si="14"/>
        <v>0</v>
      </c>
      <c r="Z50" s="29">
        <f t="shared" si="15"/>
        <v>0</v>
      </c>
      <c r="AA50" s="87" t="str">
        <f t="shared" si="16"/>
        <v>SRSA</v>
      </c>
      <c r="AB50" s="77">
        <f t="shared" si="17"/>
        <v>1</v>
      </c>
      <c r="AC50" s="28">
        <f t="shared" si="18"/>
        <v>1</v>
      </c>
      <c r="AD50" s="29" t="str">
        <f t="shared" si="19"/>
        <v>Initial</v>
      </c>
      <c r="AE50" s="87" t="str">
        <f t="shared" si="20"/>
        <v>-</v>
      </c>
      <c r="AF50" s="77" t="str">
        <f t="shared" si="21"/>
        <v>SRSA</v>
      </c>
    </row>
    <row r="51" spans="1:32" ht="12.75">
      <c r="A51" s="118">
        <v>2004770</v>
      </c>
      <c r="B51" s="118" t="s">
        <v>194</v>
      </c>
      <c r="C51" s="77" t="s">
        <v>195</v>
      </c>
      <c r="D51" s="28" t="s">
        <v>196</v>
      </c>
      <c r="E51" s="28" t="s">
        <v>195</v>
      </c>
      <c r="F51" s="28">
        <v>67336</v>
      </c>
      <c r="G51" s="28">
        <v>8852</v>
      </c>
      <c r="H51" s="29">
        <v>6202367244</v>
      </c>
      <c r="I51" s="30">
        <v>7</v>
      </c>
      <c r="J51" s="31" t="s">
        <v>1042</v>
      </c>
      <c r="K51" s="71" t="s">
        <v>1041</v>
      </c>
      <c r="L51" s="61">
        <v>287.32</v>
      </c>
      <c r="M51" s="66" t="s">
        <v>1041</v>
      </c>
      <c r="N51" s="68">
        <v>26.66666667</v>
      </c>
      <c r="O51" s="31" t="s">
        <v>1042</v>
      </c>
      <c r="P51" s="38"/>
      <c r="Q51" s="71" t="str">
        <f t="shared" si="11"/>
        <v>NO</v>
      </c>
      <c r="R51" s="75" t="s">
        <v>1042</v>
      </c>
      <c r="S51" s="36">
        <v>22336</v>
      </c>
      <c r="T51" s="40">
        <v>2770</v>
      </c>
      <c r="U51" s="40">
        <v>2824</v>
      </c>
      <c r="V51" s="35">
        <v>1967</v>
      </c>
      <c r="W51" s="77">
        <f t="shared" si="12"/>
        <v>1</v>
      </c>
      <c r="X51" s="28">
        <f t="shared" si="13"/>
        <v>1</v>
      </c>
      <c r="Y51" s="28">
        <f t="shared" si="14"/>
        <v>0</v>
      </c>
      <c r="Z51" s="29">
        <f t="shared" si="15"/>
        <v>0</v>
      </c>
      <c r="AA51" s="87" t="str">
        <f t="shared" si="16"/>
        <v>SRSA</v>
      </c>
      <c r="AB51" s="77">
        <f t="shared" si="17"/>
        <v>1</v>
      </c>
      <c r="AC51" s="28">
        <f t="shared" si="18"/>
        <v>1</v>
      </c>
      <c r="AD51" s="29" t="str">
        <f t="shared" si="19"/>
        <v>Initial</v>
      </c>
      <c r="AE51" s="87" t="str">
        <f t="shared" si="20"/>
        <v>-</v>
      </c>
      <c r="AF51" s="77" t="str">
        <f t="shared" si="21"/>
        <v>SRSA</v>
      </c>
    </row>
    <row r="52" spans="1:32" ht="12.75">
      <c r="A52" s="118">
        <v>2004790</v>
      </c>
      <c r="B52" s="118" t="s">
        <v>197</v>
      </c>
      <c r="C52" s="77" t="s">
        <v>198</v>
      </c>
      <c r="D52" s="28" t="s">
        <v>199</v>
      </c>
      <c r="E52" s="28" t="s">
        <v>200</v>
      </c>
      <c r="F52" s="28">
        <v>67731</v>
      </c>
      <c r="G52" s="28" t="s">
        <v>1033</v>
      </c>
      <c r="H52" s="29">
        <v>7857342341</v>
      </c>
      <c r="I52" s="30">
        <v>7</v>
      </c>
      <c r="J52" s="31" t="s">
        <v>1042</v>
      </c>
      <c r="K52" s="71" t="s">
        <v>1041</v>
      </c>
      <c r="L52" s="61">
        <v>152.8</v>
      </c>
      <c r="M52" s="66" t="s">
        <v>1041</v>
      </c>
      <c r="N52" s="68">
        <v>13.82978723</v>
      </c>
      <c r="O52" s="31" t="s">
        <v>1043</v>
      </c>
      <c r="P52" s="38"/>
      <c r="Q52" s="71" t="str">
        <f t="shared" si="11"/>
        <v>NO</v>
      </c>
      <c r="R52" s="75" t="s">
        <v>1042</v>
      </c>
      <c r="S52" s="36">
        <v>9507</v>
      </c>
      <c r="T52" s="40">
        <v>989</v>
      </c>
      <c r="U52" s="40">
        <v>1098</v>
      </c>
      <c r="V52" s="35">
        <v>1202</v>
      </c>
      <c r="W52" s="77">
        <f t="shared" si="12"/>
        <v>1</v>
      </c>
      <c r="X52" s="28">
        <f t="shared" si="13"/>
        <v>1</v>
      </c>
      <c r="Y52" s="28">
        <f t="shared" si="14"/>
        <v>0</v>
      </c>
      <c r="Z52" s="29">
        <f t="shared" si="15"/>
        <v>0</v>
      </c>
      <c r="AA52" s="87" t="str">
        <f t="shared" si="16"/>
        <v>SRSA</v>
      </c>
      <c r="AB52" s="77">
        <f t="shared" si="17"/>
        <v>1</v>
      </c>
      <c r="AC52" s="28">
        <f t="shared" si="18"/>
        <v>0</v>
      </c>
      <c r="AD52" s="29">
        <f t="shared" si="19"/>
        <v>0</v>
      </c>
      <c r="AE52" s="87" t="str">
        <f t="shared" si="20"/>
        <v>-</v>
      </c>
      <c r="AF52" s="77">
        <f t="shared" si="21"/>
        <v>0</v>
      </c>
    </row>
    <row r="53" spans="1:32" ht="12.75">
      <c r="A53" s="118">
        <v>2004800</v>
      </c>
      <c r="B53" s="118" t="s">
        <v>201</v>
      </c>
      <c r="C53" s="77" t="s">
        <v>202</v>
      </c>
      <c r="D53" s="28" t="s">
        <v>922</v>
      </c>
      <c r="E53" s="28" t="s">
        <v>203</v>
      </c>
      <c r="F53" s="28">
        <v>67835</v>
      </c>
      <c r="G53" s="28">
        <v>489</v>
      </c>
      <c r="H53" s="29">
        <v>6208557743</v>
      </c>
      <c r="I53" s="30">
        <v>7</v>
      </c>
      <c r="J53" s="31" t="s">
        <v>1042</v>
      </c>
      <c r="K53" s="71" t="s">
        <v>1041</v>
      </c>
      <c r="L53" s="61">
        <v>580.49</v>
      </c>
      <c r="M53" s="66" t="s">
        <v>1041</v>
      </c>
      <c r="N53" s="68">
        <v>10.78014184</v>
      </c>
      <c r="O53" s="31" t="s">
        <v>1043</v>
      </c>
      <c r="P53" s="38"/>
      <c r="Q53" s="71" t="str">
        <f t="shared" si="11"/>
        <v>NO</v>
      </c>
      <c r="R53" s="75" t="s">
        <v>1042</v>
      </c>
      <c r="S53" s="36">
        <v>25494</v>
      </c>
      <c r="T53" s="40">
        <v>2374</v>
      </c>
      <c r="U53" s="40">
        <v>3372</v>
      </c>
      <c r="V53" s="35">
        <v>3532</v>
      </c>
      <c r="W53" s="77">
        <f t="shared" si="12"/>
        <v>1</v>
      </c>
      <c r="X53" s="28">
        <f t="shared" si="13"/>
        <v>1</v>
      </c>
      <c r="Y53" s="28">
        <f t="shared" si="14"/>
        <v>0</v>
      </c>
      <c r="Z53" s="29">
        <f t="shared" si="15"/>
        <v>0</v>
      </c>
      <c r="AA53" s="87" t="str">
        <f t="shared" si="16"/>
        <v>SRSA</v>
      </c>
      <c r="AB53" s="77">
        <f t="shared" si="17"/>
        <v>1</v>
      </c>
      <c r="AC53" s="28">
        <f t="shared" si="18"/>
        <v>0</v>
      </c>
      <c r="AD53" s="29">
        <f t="shared" si="19"/>
        <v>0</v>
      </c>
      <c r="AE53" s="87" t="str">
        <f t="shared" si="20"/>
        <v>-</v>
      </c>
      <c r="AF53" s="77">
        <f t="shared" si="21"/>
        <v>0</v>
      </c>
    </row>
    <row r="54" spans="1:32" ht="12.75">
      <c r="A54" s="118">
        <v>2012300</v>
      </c>
      <c r="B54" s="118" t="s">
        <v>837</v>
      </c>
      <c r="C54" s="77" t="s">
        <v>838</v>
      </c>
      <c r="D54" s="28" t="s">
        <v>839</v>
      </c>
      <c r="E54" s="28" t="s">
        <v>840</v>
      </c>
      <c r="F54" s="28">
        <v>67144</v>
      </c>
      <c r="G54" s="28">
        <v>9</v>
      </c>
      <c r="H54" s="29">
        <v>3165412577</v>
      </c>
      <c r="I54" s="30">
        <v>8</v>
      </c>
      <c r="J54" s="31" t="s">
        <v>1042</v>
      </c>
      <c r="K54" s="71" t="s">
        <v>1041</v>
      </c>
      <c r="L54" s="61"/>
      <c r="M54" s="66" t="s">
        <v>1043</v>
      </c>
      <c r="N54" s="68">
        <v>11.3611416</v>
      </c>
      <c r="O54" s="31" t="s">
        <v>1043</v>
      </c>
      <c r="P54" s="38"/>
      <c r="Q54" s="71" t="str">
        <f t="shared" si="11"/>
        <v>NO</v>
      </c>
      <c r="R54" s="75" t="s">
        <v>1042</v>
      </c>
      <c r="S54" s="36">
        <v>68070</v>
      </c>
      <c r="T54" s="40">
        <v>5540</v>
      </c>
      <c r="U54" s="40">
        <v>7643</v>
      </c>
      <c r="V54" s="35">
        <v>4002</v>
      </c>
      <c r="W54" s="77">
        <f t="shared" si="12"/>
        <v>1</v>
      </c>
      <c r="X54" s="28">
        <f t="shared" si="13"/>
        <v>0</v>
      </c>
      <c r="Y54" s="28">
        <f t="shared" si="14"/>
        <v>0</v>
      </c>
      <c r="Z54" s="29">
        <f t="shared" si="15"/>
        <v>0</v>
      </c>
      <c r="AA54" s="87" t="str">
        <f t="shared" si="16"/>
        <v>-</v>
      </c>
      <c r="AB54" s="77">
        <f t="shared" si="17"/>
        <v>1</v>
      </c>
      <c r="AC54" s="28">
        <f t="shared" si="18"/>
        <v>0</v>
      </c>
      <c r="AD54" s="29">
        <f t="shared" si="19"/>
        <v>0</v>
      </c>
      <c r="AE54" s="87" t="str">
        <f t="shared" si="20"/>
        <v>-</v>
      </c>
      <c r="AF54" s="77">
        <f t="shared" si="21"/>
        <v>0</v>
      </c>
    </row>
    <row r="55" spans="1:32" ht="12.75">
      <c r="A55" s="118">
        <v>2004860</v>
      </c>
      <c r="B55" s="118" t="s">
        <v>208</v>
      </c>
      <c r="C55" s="77" t="s">
        <v>209</v>
      </c>
      <c r="D55" s="28" t="s">
        <v>210</v>
      </c>
      <c r="E55" s="28" t="s">
        <v>209</v>
      </c>
      <c r="F55" s="28">
        <v>67525</v>
      </c>
      <c r="G55" s="28">
        <v>346</v>
      </c>
      <c r="H55" s="29">
        <v>6205873878</v>
      </c>
      <c r="I55" s="30">
        <v>7</v>
      </c>
      <c r="J55" s="31" t="s">
        <v>1042</v>
      </c>
      <c r="K55" s="71" t="s">
        <v>1041</v>
      </c>
      <c r="L55" s="61">
        <v>288.24</v>
      </c>
      <c r="M55" s="66" t="s">
        <v>1041</v>
      </c>
      <c r="N55" s="68">
        <v>8.571428571</v>
      </c>
      <c r="O55" s="31" t="s">
        <v>1043</v>
      </c>
      <c r="P55" s="38"/>
      <c r="Q55" s="71" t="str">
        <f t="shared" si="11"/>
        <v>NO</v>
      </c>
      <c r="R55" s="75" t="s">
        <v>1042</v>
      </c>
      <c r="S55" s="36">
        <v>13495</v>
      </c>
      <c r="T55" s="40">
        <v>989</v>
      </c>
      <c r="U55" s="40">
        <v>1476</v>
      </c>
      <c r="V55" s="35">
        <v>1729</v>
      </c>
      <c r="W55" s="77">
        <f t="shared" si="12"/>
        <v>1</v>
      </c>
      <c r="X55" s="28">
        <f t="shared" si="13"/>
        <v>1</v>
      </c>
      <c r="Y55" s="28">
        <f t="shared" si="14"/>
        <v>0</v>
      </c>
      <c r="Z55" s="29">
        <f t="shared" si="15"/>
        <v>0</v>
      </c>
      <c r="AA55" s="87" t="str">
        <f t="shared" si="16"/>
        <v>SRSA</v>
      </c>
      <c r="AB55" s="77">
        <f t="shared" si="17"/>
        <v>1</v>
      </c>
      <c r="AC55" s="28">
        <f t="shared" si="18"/>
        <v>0</v>
      </c>
      <c r="AD55" s="29">
        <f t="shared" si="19"/>
        <v>0</v>
      </c>
      <c r="AE55" s="87" t="str">
        <f t="shared" si="20"/>
        <v>-</v>
      </c>
      <c r="AF55" s="77">
        <f t="shared" si="21"/>
        <v>0</v>
      </c>
    </row>
    <row r="56" spans="1:32" ht="12.75">
      <c r="A56" s="118">
        <v>2004890</v>
      </c>
      <c r="B56" s="118" t="s">
        <v>211</v>
      </c>
      <c r="C56" s="77" t="s">
        <v>212</v>
      </c>
      <c r="D56" s="28" t="s">
        <v>937</v>
      </c>
      <c r="E56" s="28" t="s">
        <v>212</v>
      </c>
      <c r="F56" s="28">
        <v>67432</v>
      </c>
      <c r="G56" s="28">
        <v>97</v>
      </c>
      <c r="H56" s="29">
        <v>7856323176</v>
      </c>
      <c r="I56" s="30" t="s">
        <v>1044</v>
      </c>
      <c r="J56" s="31" t="s">
        <v>1043</v>
      </c>
      <c r="K56" s="71" t="s">
        <v>1041</v>
      </c>
      <c r="L56" s="61">
        <v>1285.3</v>
      </c>
      <c r="M56" s="66" t="s">
        <v>1043</v>
      </c>
      <c r="N56" s="68">
        <v>10.65292096</v>
      </c>
      <c r="O56" s="31" t="s">
        <v>1043</v>
      </c>
      <c r="P56" s="38"/>
      <c r="Q56" s="71" t="str">
        <f t="shared" si="11"/>
        <v>NO</v>
      </c>
      <c r="R56" s="75" t="s">
        <v>1042</v>
      </c>
      <c r="S56" s="36">
        <v>75645</v>
      </c>
      <c r="T56" s="40">
        <v>6332</v>
      </c>
      <c r="U56" s="40">
        <v>8229</v>
      </c>
      <c r="V56" s="35">
        <v>3842</v>
      </c>
      <c r="W56" s="77">
        <f t="shared" si="12"/>
        <v>0</v>
      </c>
      <c r="X56" s="28">
        <f t="shared" si="13"/>
        <v>0</v>
      </c>
      <c r="Y56" s="28">
        <f t="shared" si="14"/>
        <v>0</v>
      </c>
      <c r="Z56" s="29">
        <f t="shared" si="15"/>
        <v>0</v>
      </c>
      <c r="AA56" s="87" t="str">
        <f t="shared" si="16"/>
        <v>-</v>
      </c>
      <c r="AB56" s="77">
        <f t="shared" si="17"/>
        <v>1</v>
      </c>
      <c r="AC56" s="28">
        <f t="shared" si="18"/>
        <v>0</v>
      </c>
      <c r="AD56" s="29">
        <f t="shared" si="19"/>
        <v>0</v>
      </c>
      <c r="AE56" s="87" t="str">
        <f t="shared" si="20"/>
        <v>-</v>
      </c>
      <c r="AF56" s="77">
        <f t="shared" si="21"/>
        <v>0</v>
      </c>
    </row>
    <row r="57" spans="1:32" ht="12.75">
      <c r="A57" s="118">
        <v>2004920</v>
      </c>
      <c r="B57" s="118" t="s">
        <v>213</v>
      </c>
      <c r="C57" s="77" t="s">
        <v>214</v>
      </c>
      <c r="D57" s="28" t="s">
        <v>215</v>
      </c>
      <c r="E57" s="28" t="s">
        <v>214</v>
      </c>
      <c r="F57" s="28">
        <v>67026</v>
      </c>
      <c r="G57" s="28" t="s">
        <v>1033</v>
      </c>
      <c r="H57" s="29">
        <v>6205842091</v>
      </c>
      <c r="I57" s="30">
        <v>8</v>
      </c>
      <c r="J57" s="31" t="s">
        <v>1042</v>
      </c>
      <c r="K57" s="71" t="s">
        <v>1041</v>
      </c>
      <c r="L57" s="61"/>
      <c r="M57" s="66" t="s">
        <v>1043</v>
      </c>
      <c r="N57" s="68">
        <v>4.128819158</v>
      </c>
      <c r="O57" s="31" t="s">
        <v>1043</v>
      </c>
      <c r="P57" s="38"/>
      <c r="Q57" s="71" t="str">
        <f t="shared" si="11"/>
        <v>NO</v>
      </c>
      <c r="R57" s="75" t="s">
        <v>1042</v>
      </c>
      <c r="S57" s="36">
        <v>28076</v>
      </c>
      <c r="T57" s="40">
        <v>1583</v>
      </c>
      <c r="U57" s="40">
        <v>3944</v>
      </c>
      <c r="V57" s="35">
        <v>3287</v>
      </c>
      <c r="W57" s="77">
        <f t="shared" si="12"/>
        <v>1</v>
      </c>
      <c r="X57" s="28">
        <f t="shared" si="13"/>
        <v>0</v>
      </c>
      <c r="Y57" s="28">
        <f t="shared" si="14"/>
        <v>0</v>
      </c>
      <c r="Z57" s="29">
        <f t="shared" si="15"/>
        <v>0</v>
      </c>
      <c r="AA57" s="87" t="str">
        <f t="shared" si="16"/>
        <v>-</v>
      </c>
      <c r="AB57" s="77">
        <f t="shared" si="17"/>
        <v>1</v>
      </c>
      <c r="AC57" s="28">
        <f t="shared" si="18"/>
        <v>0</v>
      </c>
      <c r="AD57" s="29">
        <f t="shared" si="19"/>
        <v>0</v>
      </c>
      <c r="AE57" s="87" t="str">
        <f t="shared" si="20"/>
        <v>-</v>
      </c>
      <c r="AF57" s="77">
        <f t="shared" si="21"/>
        <v>0</v>
      </c>
    </row>
    <row r="58" spans="1:32" ht="12.75">
      <c r="A58" s="118">
        <v>2004950</v>
      </c>
      <c r="B58" s="118" t="s">
        <v>216</v>
      </c>
      <c r="C58" s="77" t="s">
        <v>217</v>
      </c>
      <c r="D58" s="28" t="s">
        <v>218</v>
      </c>
      <c r="E58" s="28" t="s">
        <v>945</v>
      </c>
      <c r="F58" s="28">
        <v>66937</v>
      </c>
      <c r="G58" s="28">
        <v>301</v>
      </c>
      <c r="H58" s="29">
        <v>7854553313</v>
      </c>
      <c r="I58" s="30">
        <v>7</v>
      </c>
      <c r="J58" s="31" t="s">
        <v>1042</v>
      </c>
      <c r="K58" s="71" t="s">
        <v>1041</v>
      </c>
      <c r="L58" s="61">
        <v>302.6</v>
      </c>
      <c r="M58" s="66" t="s">
        <v>1041</v>
      </c>
      <c r="N58" s="68">
        <v>9.826589595</v>
      </c>
      <c r="O58" s="31" t="s">
        <v>1043</v>
      </c>
      <c r="P58" s="38"/>
      <c r="Q58" s="71" t="str">
        <f t="shared" si="11"/>
        <v>NO</v>
      </c>
      <c r="R58" s="75" t="s">
        <v>1042</v>
      </c>
      <c r="S58" s="36">
        <v>14467</v>
      </c>
      <c r="T58" s="40">
        <v>1583</v>
      </c>
      <c r="U58" s="40">
        <v>1967</v>
      </c>
      <c r="V58" s="35">
        <v>2457</v>
      </c>
      <c r="W58" s="77">
        <f t="shared" si="12"/>
        <v>1</v>
      </c>
      <c r="X58" s="28">
        <f t="shared" si="13"/>
        <v>1</v>
      </c>
      <c r="Y58" s="28">
        <f t="shared" si="14"/>
        <v>0</v>
      </c>
      <c r="Z58" s="29">
        <f t="shared" si="15"/>
        <v>0</v>
      </c>
      <c r="AA58" s="87" t="str">
        <f t="shared" si="16"/>
        <v>SRSA</v>
      </c>
      <c r="AB58" s="77">
        <f t="shared" si="17"/>
        <v>1</v>
      </c>
      <c r="AC58" s="28">
        <f t="shared" si="18"/>
        <v>0</v>
      </c>
      <c r="AD58" s="29">
        <f t="shared" si="19"/>
        <v>0</v>
      </c>
      <c r="AE58" s="87" t="str">
        <f t="shared" si="20"/>
        <v>-</v>
      </c>
      <c r="AF58" s="77">
        <f t="shared" si="21"/>
        <v>0</v>
      </c>
    </row>
    <row r="59" spans="1:32" ht="12.75">
      <c r="A59" s="118">
        <v>2004980</v>
      </c>
      <c r="B59" s="118" t="s">
        <v>219</v>
      </c>
      <c r="C59" s="77" t="s">
        <v>220</v>
      </c>
      <c r="D59" s="28" t="s">
        <v>221</v>
      </c>
      <c r="E59" s="28" t="s">
        <v>220</v>
      </c>
      <c r="F59" s="28">
        <v>67337</v>
      </c>
      <c r="G59" s="28">
        <v>3427</v>
      </c>
      <c r="H59" s="29">
        <v>6202526800</v>
      </c>
      <c r="I59" s="30">
        <v>6</v>
      </c>
      <c r="J59" s="31" t="s">
        <v>1043</v>
      </c>
      <c r="K59" s="71" t="s">
        <v>1041</v>
      </c>
      <c r="L59" s="61">
        <v>1898.13</v>
      </c>
      <c r="M59" s="66" t="s">
        <v>1043</v>
      </c>
      <c r="N59" s="68">
        <v>15.80496007</v>
      </c>
      <c r="O59" s="31" t="s">
        <v>1043</v>
      </c>
      <c r="P59" s="38"/>
      <c r="Q59" s="71" t="str">
        <f t="shared" si="11"/>
        <v>NO</v>
      </c>
      <c r="R59" s="75" t="s">
        <v>1042</v>
      </c>
      <c r="S59" s="36">
        <v>171019</v>
      </c>
      <c r="T59" s="40">
        <v>14247</v>
      </c>
      <c r="U59" s="40">
        <v>15727</v>
      </c>
      <c r="V59" s="35">
        <v>11923</v>
      </c>
      <c r="W59" s="77">
        <f t="shared" si="12"/>
        <v>0</v>
      </c>
      <c r="X59" s="28">
        <f t="shared" si="13"/>
        <v>0</v>
      </c>
      <c r="Y59" s="28">
        <f t="shared" si="14"/>
        <v>0</v>
      </c>
      <c r="Z59" s="29">
        <f t="shared" si="15"/>
        <v>0</v>
      </c>
      <c r="AA59" s="87" t="str">
        <f t="shared" si="16"/>
        <v>-</v>
      </c>
      <c r="AB59" s="77">
        <f t="shared" si="17"/>
        <v>1</v>
      </c>
      <c r="AC59" s="28">
        <f t="shared" si="18"/>
        <v>0</v>
      </c>
      <c r="AD59" s="29">
        <f t="shared" si="19"/>
        <v>0</v>
      </c>
      <c r="AE59" s="87" t="str">
        <f t="shared" si="20"/>
        <v>-</v>
      </c>
      <c r="AF59" s="77">
        <f t="shared" si="21"/>
        <v>0</v>
      </c>
    </row>
    <row r="60" spans="1:32" ht="12.75">
      <c r="A60" s="118">
        <v>2005010</v>
      </c>
      <c r="B60" s="118" t="s">
        <v>222</v>
      </c>
      <c r="C60" s="77" t="s">
        <v>223</v>
      </c>
      <c r="D60" s="28" t="s">
        <v>224</v>
      </c>
      <c r="E60" s="28" t="s">
        <v>225</v>
      </c>
      <c r="F60" s="28">
        <v>67701</v>
      </c>
      <c r="G60" s="28">
        <v>1901</v>
      </c>
      <c r="H60" s="29">
        <v>7854605000</v>
      </c>
      <c r="I60" s="30">
        <v>6</v>
      </c>
      <c r="J60" s="31" t="s">
        <v>1043</v>
      </c>
      <c r="K60" s="71" t="s">
        <v>1041</v>
      </c>
      <c r="L60" s="61">
        <v>984.95</v>
      </c>
      <c r="M60" s="66" t="s">
        <v>1042</v>
      </c>
      <c r="N60" s="68">
        <v>10.53962901</v>
      </c>
      <c r="O60" s="31" t="s">
        <v>1043</v>
      </c>
      <c r="P60" s="38"/>
      <c r="Q60" s="71" t="str">
        <f t="shared" si="11"/>
        <v>NO</v>
      </c>
      <c r="R60" s="75" t="s">
        <v>1042</v>
      </c>
      <c r="S60" s="36">
        <v>53921</v>
      </c>
      <c r="T60" s="40">
        <v>3562</v>
      </c>
      <c r="U60" s="40">
        <v>5386</v>
      </c>
      <c r="V60" s="35">
        <v>3092</v>
      </c>
      <c r="W60" s="77">
        <f t="shared" si="12"/>
        <v>0</v>
      </c>
      <c r="X60" s="28">
        <f t="shared" si="13"/>
        <v>1</v>
      </c>
      <c r="Y60" s="28">
        <f t="shared" si="14"/>
        <v>0</v>
      </c>
      <c r="Z60" s="29">
        <f t="shared" si="15"/>
        <v>0</v>
      </c>
      <c r="AA60" s="87" t="str">
        <f t="shared" si="16"/>
        <v>-</v>
      </c>
      <c r="AB60" s="77">
        <f t="shared" si="17"/>
        <v>1</v>
      </c>
      <c r="AC60" s="28">
        <f t="shared" si="18"/>
        <v>0</v>
      </c>
      <c r="AD60" s="29">
        <f t="shared" si="19"/>
        <v>0</v>
      </c>
      <c r="AE60" s="87" t="str">
        <f t="shared" si="20"/>
        <v>-</v>
      </c>
      <c r="AF60" s="77">
        <f t="shared" si="21"/>
        <v>0</v>
      </c>
    </row>
    <row r="61" spans="1:32" ht="12.75">
      <c r="A61" s="118">
        <v>2005070</v>
      </c>
      <c r="B61" s="118" t="s">
        <v>230</v>
      </c>
      <c r="C61" s="77" t="s">
        <v>1039</v>
      </c>
      <c r="D61" s="28" t="s">
        <v>231</v>
      </c>
      <c r="E61" s="28" t="s">
        <v>1039</v>
      </c>
      <c r="F61" s="28">
        <v>66725</v>
      </c>
      <c r="G61" s="28">
        <v>21</v>
      </c>
      <c r="H61" s="29">
        <v>6204293661</v>
      </c>
      <c r="I61" s="30" t="s">
        <v>1044</v>
      </c>
      <c r="J61" s="31" t="s">
        <v>1043</v>
      </c>
      <c r="K61" s="71" t="s">
        <v>1041</v>
      </c>
      <c r="L61" s="61">
        <v>1174.4</v>
      </c>
      <c r="M61" s="66" t="s">
        <v>1041</v>
      </c>
      <c r="N61" s="68">
        <v>15.84507042</v>
      </c>
      <c r="O61" s="31" t="s">
        <v>1043</v>
      </c>
      <c r="P61" s="38"/>
      <c r="Q61" s="71" t="str">
        <f t="shared" si="11"/>
        <v>NO</v>
      </c>
      <c r="R61" s="75" t="s">
        <v>1042</v>
      </c>
      <c r="S61" s="36">
        <v>93112</v>
      </c>
      <c r="T61" s="40">
        <v>7717</v>
      </c>
      <c r="U61" s="40">
        <v>9021</v>
      </c>
      <c r="V61" s="35">
        <v>6738</v>
      </c>
      <c r="W61" s="77">
        <f t="shared" si="12"/>
        <v>0</v>
      </c>
      <c r="X61" s="28">
        <f t="shared" si="13"/>
        <v>0</v>
      </c>
      <c r="Y61" s="28">
        <f t="shared" si="14"/>
        <v>0</v>
      </c>
      <c r="Z61" s="29">
        <f t="shared" si="15"/>
        <v>0</v>
      </c>
      <c r="AA61" s="87" t="str">
        <f t="shared" si="16"/>
        <v>-</v>
      </c>
      <c r="AB61" s="77">
        <f t="shared" si="17"/>
        <v>1</v>
      </c>
      <c r="AC61" s="28">
        <f t="shared" si="18"/>
        <v>0</v>
      </c>
      <c r="AD61" s="29">
        <f t="shared" si="19"/>
        <v>0</v>
      </c>
      <c r="AE61" s="87" t="str">
        <f t="shared" si="20"/>
        <v>-</v>
      </c>
      <c r="AF61" s="77">
        <f t="shared" si="21"/>
        <v>0</v>
      </c>
    </row>
    <row r="62" spans="1:32" ht="12.75">
      <c r="A62" s="118">
        <v>2005040</v>
      </c>
      <c r="B62" s="118" t="s">
        <v>226</v>
      </c>
      <c r="C62" s="77" t="s">
        <v>227</v>
      </c>
      <c r="D62" s="28" t="s">
        <v>228</v>
      </c>
      <c r="E62" s="28" t="s">
        <v>229</v>
      </c>
      <c r="F62" s="28">
        <v>67029</v>
      </c>
      <c r="G62" s="28">
        <v>721</v>
      </c>
      <c r="H62" s="29">
        <v>6205822181</v>
      </c>
      <c r="I62" s="30">
        <v>7</v>
      </c>
      <c r="J62" s="31" t="s">
        <v>1042</v>
      </c>
      <c r="K62" s="71" t="s">
        <v>1041</v>
      </c>
      <c r="L62" s="61">
        <v>278.15</v>
      </c>
      <c r="M62" s="66" t="s">
        <v>1041</v>
      </c>
      <c r="N62" s="68">
        <v>9.480122324</v>
      </c>
      <c r="O62" s="31" t="s">
        <v>1043</v>
      </c>
      <c r="P62" s="38"/>
      <c r="Q62" s="71" t="str">
        <f t="shared" si="11"/>
        <v>NO</v>
      </c>
      <c r="R62" s="75" t="s">
        <v>1042</v>
      </c>
      <c r="S62" s="36">
        <v>16673</v>
      </c>
      <c r="T62" s="40">
        <v>1385</v>
      </c>
      <c r="U62" s="40">
        <v>1722</v>
      </c>
      <c r="V62" s="35">
        <v>1581</v>
      </c>
      <c r="W62" s="77">
        <f aca="true" t="shared" si="22" ref="W62:W125">IF(OR(J62="YES",K62="YES"),1,0)</f>
        <v>1</v>
      </c>
      <c r="X62" s="28">
        <f t="shared" si="13"/>
        <v>1</v>
      </c>
      <c r="Y62" s="28">
        <f aca="true" t="shared" si="23" ref="Y62:Y125">IF(AND(OR(J62="YES",K62="YES"),(W62=0)),"Trouble",0)</f>
        <v>0</v>
      </c>
      <c r="Z62" s="29">
        <f aca="true" t="shared" si="24" ref="Z62:Z125">IF(AND(OR(AND(ISNUMBER(L62),AND(L62&gt;0,L62&lt;600)),AND(ISNUMBER(L62),AND(L62&gt;0,M62="YES"))),(X62=0)),"Trouble",0)</f>
        <v>0</v>
      </c>
      <c r="AA62" s="87" t="str">
        <f t="shared" si="16"/>
        <v>SRSA</v>
      </c>
      <c r="AB62" s="77">
        <f t="shared" si="17"/>
        <v>1</v>
      </c>
      <c r="AC62" s="28">
        <f t="shared" si="18"/>
        <v>0</v>
      </c>
      <c r="AD62" s="29">
        <f t="shared" si="19"/>
        <v>0</v>
      </c>
      <c r="AE62" s="87" t="str">
        <f aca="true" t="shared" si="25" ref="AE62:AE125">IF(AND(AND(AD62="Initial",AF62=0),AND(ISNUMBER(L62),L62&gt;0)),"RLIS","-")</f>
        <v>-</v>
      </c>
      <c r="AF62" s="77">
        <f aca="true" t="shared" si="26" ref="AF62:AF125">IF(AND(AA62="SRSA",AD62="Initial"),"SRSA",0)</f>
        <v>0</v>
      </c>
    </row>
    <row r="63" spans="1:32" ht="12.75">
      <c r="A63" s="118">
        <v>2005100</v>
      </c>
      <c r="B63" s="118" t="s">
        <v>232</v>
      </c>
      <c r="C63" s="77" t="s">
        <v>233</v>
      </c>
      <c r="D63" s="28" t="s">
        <v>234</v>
      </c>
      <c r="E63" s="28" t="s">
        <v>233</v>
      </c>
      <c r="F63" s="28">
        <v>66901</v>
      </c>
      <c r="G63" s="28">
        <v>2803</v>
      </c>
      <c r="H63" s="29">
        <v>7852433518</v>
      </c>
      <c r="I63" s="30" t="s">
        <v>1044</v>
      </c>
      <c r="J63" s="31" t="s">
        <v>1043</v>
      </c>
      <c r="K63" s="71" t="s">
        <v>1041</v>
      </c>
      <c r="L63" s="61">
        <v>1019.01</v>
      </c>
      <c r="M63" s="66" t="s">
        <v>1043</v>
      </c>
      <c r="N63" s="68">
        <v>10.79854809</v>
      </c>
      <c r="O63" s="31" t="s">
        <v>1043</v>
      </c>
      <c r="P63" s="38"/>
      <c r="Q63" s="71" t="str">
        <f aca="true" t="shared" si="27" ref="Q63:Q126">IF(AND(ISNUMBER(P63),P63&gt;=20),"YES","NO")</f>
        <v>NO</v>
      </c>
      <c r="R63" s="75" t="s">
        <v>1042</v>
      </c>
      <c r="S63" s="36">
        <v>58991</v>
      </c>
      <c r="T63" s="40">
        <v>4947</v>
      </c>
      <c r="U63" s="40">
        <v>6379</v>
      </c>
      <c r="V63" s="35">
        <v>6060</v>
      </c>
      <c r="W63" s="77">
        <f t="shared" si="22"/>
        <v>0</v>
      </c>
      <c r="X63" s="28">
        <f aca="true" t="shared" si="28" ref="X63:X126">IF(OR(AND(ISNUMBER(L63),AND(L63&gt;0,L63&lt;600)),AND(ISNUMBER(L63),AND(L63&gt;0,M63="YES"))),1,0)</f>
        <v>0</v>
      </c>
      <c r="Y63" s="28">
        <f t="shared" si="23"/>
        <v>0</v>
      </c>
      <c r="Z63" s="29">
        <f t="shared" si="24"/>
        <v>0</v>
      </c>
      <c r="AA63" s="87" t="str">
        <f aca="true" t="shared" si="29" ref="AA63:AA126">IF(AND(W63=1,X63=1),"SRSA","-")</f>
        <v>-</v>
      </c>
      <c r="AB63" s="77">
        <f aca="true" t="shared" si="30" ref="AB63:AB126">IF(R63="YES",1,0)</f>
        <v>1</v>
      </c>
      <c r="AC63" s="28">
        <f aca="true" t="shared" si="31" ref="AC63:AC126">IF(OR(AND(ISNUMBER(P63),P63&gt;=20),(AND(ISNUMBER(P63)=FALSE,AND(ISNUMBER(N63),N63&gt;=20)))),1,0)</f>
        <v>0</v>
      </c>
      <c r="AD63" s="29">
        <f aca="true" t="shared" si="32" ref="AD63:AD126">IF(AND(AB63=1,AC63=1),"Initial",0)</f>
        <v>0</v>
      </c>
      <c r="AE63" s="87" t="str">
        <f t="shared" si="25"/>
        <v>-</v>
      </c>
      <c r="AF63" s="77">
        <f t="shared" si="26"/>
        <v>0</v>
      </c>
    </row>
    <row r="64" spans="1:32" ht="12.75">
      <c r="A64" s="118">
        <v>2005130</v>
      </c>
      <c r="B64" s="118" t="s">
        <v>235</v>
      </c>
      <c r="C64" s="77" t="s">
        <v>236</v>
      </c>
      <c r="D64" s="28" t="s">
        <v>237</v>
      </c>
      <c r="E64" s="28" t="s">
        <v>236</v>
      </c>
      <c r="F64" s="28">
        <v>67031</v>
      </c>
      <c r="G64" s="28">
        <v>218</v>
      </c>
      <c r="H64" s="29">
        <v>6204562961</v>
      </c>
      <c r="I64" s="30">
        <v>8</v>
      </c>
      <c r="J64" s="31" t="s">
        <v>1042</v>
      </c>
      <c r="K64" s="71" t="s">
        <v>1041</v>
      </c>
      <c r="L64" s="61">
        <v>509.45</v>
      </c>
      <c r="M64" s="66" t="s">
        <v>1041</v>
      </c>
      <c r="N64" s="68">
        <v>4.40060698</v>
      </c>
      <c r="O64" s="31" t="s">
        <v>1043</v>
      </c>
      <c r="P64" s="38"/>
      <c r="Q64" s="71" t="str">
        <f t="shared" si="27"/>
        <v>NO</v>
      </c>
      <c r="R64" s="75" t="s">
        <v>1042</v>
      </c>
      <c r="S64" s="36">
        <v>15780</v>
      </c>
      <c r="T64" s="40">
        <v>1187</v>
      </c>
      <c r="U64" s="40">
        <v>2158</v>
      </c>
      <c r="V64" s="35">
        <v>1513</v>
      </c>
      <c r="W64" s="77">
        <f t="shared" si="22"/>
        <v>1</v>
      </c>
      <c r="X64" s="28">
        <f t="shared" si="28"/>
        <v>1</v>
      </c>
      <c r="Y64" s="28">
        <f t="shared" si="23"/>
        <v>0</v>
      </c>
      <c r="Z64" s="29">
        <f t="shared" si="24"/>
        <v>0</v>
      </c>
      <c r="AA64" s="87" t="str">
        <f t="shared" si="29"/>
        <v>SRSA</v>
      </c>
      <c r="AB64" s="77">
        <f t="shared" si="30"/>
        <v>1</v>
      </c>
      <c r="AC64" s="28">
        <f t="shared" si="31"/>
        <v>0</v>
      </c>
      <c r="AD64" s="29">
        <f t="shared" si="32"/>
        <v>0</v>
      </c>
      <c r="AE64" s="87" t="str">
        <f t="shared" si="25"/>
        <v>-</v>
      </c>
      <c r="AF64" s="77">
        <f t="shared" si="26"/>
        <v>0</v>
      </c>
    </row>
    <row r="65" spans="1:32" ht="12.75">
      <c r="A65" s="118">
        <v>2005190</v>
      </c>
      <c r="B65" s="118" t="s">
        <v>238</v>
      </c>
      <c r="C65" s="77" t="s">
        <v>239</v>
      </c>
      <c r="D65" s="28" t="s">
        <v>240</v>
      </c>
      <c r="E65" s="28" t="s">
        <v>239</v>
      </c>
      <c r="F65" s="28">
        <v>67837</v>
      </c>
      <c r="G65" s="28" t="s">
        <v>1033</v>
      </c>
      <c r="H65" s="29">
        <v>6206685565</v>
      </c>
      <c r="I65" s="30">
        <v>7</v>
      </c>
      <c r="J65" s="31" t="s">
        <v>1042</v>
      </c>
      <c r="K65" s="71" t="s">
        <v>1041</v>
      </c>
      <c r="L65" s="61">
        <v>123.2</v>
      </c>
      <c r="M65" s="66" t="s">
        <v>1041</v>
      </c>
      <c r="N65" s="68">
        <v>18.18181818</v>
      </c>
      <c r="O65" s="31" t="s">
        <v>1043</v>
      </c>
      <c r="P65" s="38"/>
      <c r="Q65" s="71" t="str">
        <f t="shared" si="27"/>
        <v>NO</v>
      </c>
      <c r="R65" s="75" t="s">
        <v>1042</v>
      </c>
      <c r="S65" s="36">
        <v>10163</v>
      </c>
      <c r="T65" s="40">
        <v>1187</v>
      </c>
      <c r="U65" s="40">
        <v>1179</v>
      </c>
      <c r="V65" s="35">
        <v>1216</v>
      </c>
      <c r="W65" s="77">
        <f t="shared" si="22"/>
        <v>1</v>
      </c>
      <c r="X65" s="28">
        <f t="shared" si="28"/>
        <v>1</v>
      </c>
      <c r="Y65" s="28">
        <f t="shared" si="23"/>
        <v>0</v>
      </c>
      <c r="Z65" s="29">
        <f t="shared" si="24"/>
        <v>0</v>
      </c>
      <c r="AA65" s="87" t="str">
        <f t="shared" si="29"/>
        <v>SRSA</v>
      </c>
      <c r="AB65" s="77">
        <f t="shared" si="30"/>
        <v>1</v>
      </c>
      <c r="AC65" s="28">
        <f t="shared" si="31"/>
        <v>0</v>
      </c>
      <c r="AD65" s="29">
        <f t="shared" si="32"/>
        <v>0</v>
      </c>
      <c r="AE65" s="87" t="str">
        <f t="shared" si="25"/>
        <v>-</v>
      </c>
      <c r="AF65" s="77">
        <f t="shared" si="26"/>
        <v>0</v>
      </c>
    </row>
    <row r="66" spans="1:32" ht="12.75">
      <c r="A66" s="118">
        <v>2008040</v>
      </c>
      <c r="B66" s="118" t="s">
        <v>494</v>
      </c>
      <c r="C66" s="77" t="s">
        <v>495</v>
      </c>
      <c r="D66" s="28" t="s">
        <v>496</v>
      </c>
      <c r="E66" s="28" t="s">
        <v>497</v>
      </c>
      <c r="F66" s="28">
        <v>66015</v>
      </c>
      <c r="G66" s="28" t="s">
        <v>1033</v>
      </c>
      <c r="H66" s="29">
        <v>6208523540</v>
      </c>
      <c r="I66" s="30">
        <v>7</v>
      </c>
      <c r="J66" s="31" t="s">
        <v>1042</v>
      </c>
      <c r="K66" s="71" t="s">
        <v>1041</v>
      </c>
      <c r="L66" s="61">
        <v>231.65</v>
      </c>
      <c r="M66" s="66" t="s">
        <v>1041</v>
      </c>
      <c r="N66" s="68">
        <v>12.36749117</v>
      </c>
      <c r="O66" s="31" t="s">
        <v>1043</v>
      </c>
      <c r="P66" s="38"/>
      <c r="Q66" s="71" t="str">
        <f t="shared" si="27"/>
        <v>NO</v>
      </c>
      <c r="R66" s="75" t="s">
        <v>1042</v>
      </c>
      <c r="S66" s="36">
        <v>17936</v>
      </c>
      <c r="T66" s="40">
        <v>1187</v>
      </c>
      <c r="U66" s="40">
        <v>1555</v>
      </c>
      <c r="V66" s="35">
        <v>1905</v>
      </c>
      <c r="W66" s="77">
        <f t="shared" si="22"/>
        <v>1</v>
      </c>
      <c r="X66" s="28">
        <f t="shared" si="28"/>
        <v>1</v>
      </c>
      <c r="Y66" s="28">
        <f t="shared" si="23"/>
        <v>0</v>
      </c>
      <c r="Z66" s="29">
        <f t="shared" si="24"/>
        <v>0</v>
      </c>
      <c r="AA66" s="87" t="str">
        <f t="shared" si="29"/>
        <v>SRSA</v>
      </c>
      <c r="AB66" s="77">
        <f t="shared" si="30"/>
        <v>1</v>
      </c>
      <c r="AC66" s="28">
        <f t="shared" si="31"/>
        <v>0</v>
      </c>
      <c r="AD66" s="29">
        <f t="shared" si="32"/>
        <v>0</v>
      </c>
      <c r="AE66" s="87" t="str">
        <f t="shared" si="25"/>
        <v>-</v>
      </c>
      <c r="AF66" s="77">
        <f t="shared" si="26"/>
        <v>0</v>
      </c>
    </row>
    <row r="67" spans="1:32" ht="12.75">
      <c r="A67" s="118">
        <v>2005370</v>
      </c>
      <c r="B67" s="118" t="s">
        <v>256</v>
      </c>
      <c r="C67" s="77" t="s">
        <v>257</v>
      </c>
      <c r="D67" s="28" t="s">
        <v>258</v>
      </c>
      <c r="E67" s="28" t="s">
        <v>257</v>
      </c>
      <c r="F67" s="28">
        <v>67035</v>
      </c>
      <c r="G67" s="28">
        <v>67</v>
      </c>
      <c r="H67" s="29">
        <v>6202983271</v>
      </c>
      <c r="I67" s="30">
        <v>7</v>
      </c>
      <c r="J67" s="31" t="s">
        <v>1042</v>
      </c>
      <c r="K67" s="71" t="s">
        <v>1041</v>
      </c>
      <c r="L67" s="61">
        <v>210.76</v>
      </c>
      <c r="M67" s="66" t="s">
        <v>1041</v>
      </c>
      <c r="N67" s="68">
        <v>7.255520505</v>
      </c>
      <c r="O67" s="31" t="s">
        <v>1043</v>
      </c>
      <c r="P67" s="38"/>
      <c r="Q67" s="71" t="str">
        <f t="shared" si="27"/>
        <v>NO</v>
      </c>
      <c r="R67" s="75" t="s">
        <v>1042</v>
      </c>
      <c r="S67" s="36">
        <v>17025</v>
      </c>
      <c r="T67" s="40">
        <v>1385</v>
      </c>
      <c r="U67" s="40">
        <v>1637</v>
      </c>
      <c r="V67" s="35">
        <v>1948</v>
      </c>
      <c r="W67" s="77">
        <f t="shared" si="22"/>
        <v>1</v>
      </c>
      <c r="X67" s="28">
        <f t="shared" si="28"/>
        <v>1</v>
      </c>
      <c r="Y67" s="28">
        <f t="shared" si="23"/>
        <v>0</v>
      </c>
      <c r="Z67" s="29">
        <f t="shared" si="24"/>
        <v>0</v>
      </c>
      <c r="AA67" s="87" t="str">
        <f t="shared" si="29"/>
        <v>SRSA</v>
      </c>
      <c r="AB67" s="77">
        <f t="shared" si="30"/>
        <v>1</v>
      </c>
      <c r="AC67" s="28">
        <f t="shared" si="31"/>
        <v>0</v>
      </c>
      <c r="AD67" s="29">
        <f t="shared" si="32"/>
        <v>0</v>
      </c>
      <c r="AE67" s="87" t="str">
        <f t="shared" si="25"/>
        <v>-</v>
      </c>
      <c r="AF67" s="77">
        <f t="shared" si="26"/>
        <v>0</v>
      </c>
    </row>
    <row r="68" spans="1:32" ht="12.75">
      <c r="A68" s="118">
        <v>2005490</v>
      </c>
      <c r="B68" s="118" t="s">
        <v>267</v>
      </c>
      <c r="C68" s="77" t="s">
        <v>268</v>
      </c>
      <c r="D68" s="28" t="s">
        <v>269</v>
      </c>
      <c r="E68" s="28" t="s">
        <v>268</v>
      </c>
      <c r="F68" s="28">
        <v>66018</v>
      </c>
      <c r="G68" s="28">
        <v>449</v>
      </c>
      <c r="H68" s="29">
        <v>9135838300</v>
      </c>
      <c r="I68" s="30" t="s">
        <v>1047</v>
      </c>
      <c r="J68" s="31" t="s">
        <v>1043</v>
      </c>
      <c r="K68" s="71" t="s">
        <v>1041</v>
      </c>
      <c r="L68" s="61"/>
      <c r="M68" s="66" t="s">
        <v>1043</v>
      </c>
      <c r="N68" s="68">
        <v>3.56572645</v>
      </c>
      <c r="O68" s="31" t="s">
        <v>1043</v>
      </c>
      <c r="P68" s="38"/>
      <c r="Q68" s="71" t="str">
        <f t="shared" si="27"/>
        <v>NO</v>
      </c>
      <c r="R68" s="75" t="s">
        <v>1043</v>
      </c>
      <c r="S68" s="36">
        <v>77259</v>
      </c>
      <c r="T68" s="40">
        <v>3957</v>
      </c>
      <c r="U68" s="40">
        <v>13148</v>
      </c>
      <c r="V68" s="35">
        <v>12075</v>
      </c>
      <c r="W68" s="77">
        <f t="shared" si="22"/>
        <v>0</v>
      </c>
      <c r="X68" s="28">
        <f t="shared" si="28"/>
        <v>0</v>
      </c>
      <c r="Y68" s="28">
        <f t="shared" si="23"/>
        <v>0</v>
      </c>
      <c r="Z68" s="29">
        <f t="shared" si="24"/>
        <v>0</v>
      </c>
      <c r="AA68" s="87" t="str">
        <f t="shared" si="29"/>
        <v>-</v>
      </c>
      <c r="AB68" s="77">
        <f t="shared" si="30"/>
        <v>0</v>
      </c>
      <c r="AC68" s="28">
        <f t="shared" si="31"/>
        <v>0</v>
      </c>
      <c r="AD68" s="29">
        <f t="shared" si="32"/>
        <v>0</v>
      </c>
      <c r="AE68" s="87" t="str">
        <f t="shared" si="25"/>
        <v>-</v>
      </c>
      <c r="AF68" s="77">
        <f t="shared" si="26"/>
        <v>0</v>
      </c>
    </row>
    <row r="69" spans="1:32" ht="12.75">
      <c r="A69" s="118">
        <v>2005400</v>
      </c>
      <c r="B69" s="118" t="s">
        <v>259</v>
      </c>
      <c r="C69" s="77" t="s">
        <v>987</v>
      </c>
      <c r="D69" s="28" t="s">
        <v>260</v>
      </c>
      <c r="E69" s="28" t="s">
        <v>987</v>
      </c>
      <c r="F69" s="28">
        <v>67838</v>
      </c>
      <c r="G69" s="28">
        <v>274</v>
      </c>
      <c r="H69" s="29">
        <v>6204268516</v>
      </c>
      <c r="I69" s="30">
        <v>7</v>
      </c>
      <c r="J69" s="31" t="s">
        <v>1042</v>
      </c>
      <c r="K69" s="71" t="s">
        <v>1041</v>
      </c>
      <c r="L69" s="61">
        <v>294.23</v>
      </c>
      <c r="M69" s="66" t="s">
        <v>1041</v>
      </c>
      <c r="N69" s="68">
        <v>15.22988506</v>
      </c>
      <c r="O69" s="31" t="s">
        <v>1043</v>
      </c>
      <c r="P69" s="38"/>
      <c r="Q69" s="71" t="str">
        <f t="shared" si="27"/>
        <v>NO</v>
      </c>
      <c r="R69" s="75" t="s">
        <v>1042</v>
      </c>
      <c r="S69" s="36">
        <v>17713</v>
      </c>
      <c r="T69" s="40">
        <v>2177</v>
      </c>
      <c r="U69" s="40">
        <v>2455</v>
      </c>
      <c r="V69" s="35">
        <v>2670</v>
      </c>
      <c r="W69" s="77">
        <f t="shared" si="22"/>
        <v>1</v>
      </c>
      <c r="X69" s="28">
        <f t="shared" si="28"/>
        <v>1</v>
      </c>
      <c r="Y69" s="28">
        <f t="shared" si="23"/>
        <v>0</v>
      </c>
      <c r="Z69" s="29">
        <f t="shared" si="24"/>
        <v>0</v>
      </c>
      <c r="AA69" s="87" t="str">
        <f t="shared" si="29"/>
        <v>SRSA</v>
      </c>
      <c r="AB69" s="77">
        <f t="shared" si="30"/>
        <v>1</v>
      </c>
      <c r="AC69" s="28">
        <f t="shared" si="31"/>
        <v>0</v>
      </c>
      <c r="AD69" s="29">
        <f t="shared" si="32"/>
        <v>0</v>
      </c>
      <c r="AE69" s="87" t="str">
        <f t="shared" si="25"/>
        <v>-</v>
      </c>
      <c r="AF69" s="77">
        <f t="shared" si="26"/>
        <v>0</v>
      </c>
    </row>
    <row r="70" spans="1:32" ht="12.75">
      <c r="A70" s="118">
        <v>2005460</v>
      </c>
      <c r="B70" s="118" t="s">
        <v>265</v>
      </c>
      <c r="C70" s="77" t="s">
        <v>995</v>
      </c>
      <c r="D70" s="28" t="s">
        <v>266</v>
      </c>
      <c r="E70" s="28" t="s">
        <v>995</v>
      </c>
      <c r="F70" s="28">
        <v>67037</v>
      </c>
      <c r="G70" s="28">
        <v>1489</v>
      </c>
      <c r="H70" s="29">
        <v>3167888400</v>
      </c>
      <c r="I70" s="30">
        <v>3</v>
      </c>
      <c r="J70" s="31" t="s">
        <v>1043</v>
      </c>
      <c r="K70" s="71" t="s">
        <v>1041</v>
      </c>
      <c r="L70" s="61"/>
      <c r="M70" s="66" t="s">
        <v>1043</v>
      </c>
      <c r="N70" s="68">
        <v>4.873883342</v>
      </c>
      <c r="O70" s="31" t="s">
        <v>1043</v>
      </c>
      <c r="P70" s="38"/>
      <c r="Q70" s="71" t="str">
        <f t="shared" si="27"/>
        <v>NO</v>
      </c>
      <c r="R70" s="75" t="s">
        <v>1043</v>
      </c>
      <c r="S70" s="36">
        <v>220415</v>
      </c>
      <c r="T70" s="40">
        <v>12268</v>
      </c>
      <c r="U70" s="40">
        <v>24456</v>
      </c>
      <c r="V70" s="35">
        <v>28726</v>
      </c>
      <c r="W70" s="77">
        <f t="shared" si="22"/>
        <v>0</v>
      </c>
      <c r="X70" s="28">
        <f t="shared" si="28"/>
        <v>0</v>
      </c>
      <c r="Y70" s="28">
        <f t="shared" si="23"/>
        <v>0</v>
      </c>
      <c r="Z70" s="29">
        <f t="shared" si="24"/>
        <v>0</v>
      </c>
      <c r="AA70" s="87" t="str">
        <f t="shared" si="29"/>
        <v>-</v>
      </c>
      <c r="AB70" s="77">
        <f t="shared" si="30"/>
        <v>0</v>
      </c>
      <c r="AC70" s="28">
        <f t="shared" si="31"/>
        <v>0</v>
      </c>
      <c r="AD70" s="29">
        <f t="shared" si="32"/>
        <v>0</v>
      </c>
      <c r="AE70" s="87" t="str">
        <f t="shared" si="25"/>
        <v>-</v>
      </c>
      <c r="AF70" s="77">
        <f t="shared" si="26"/>
        <v>0</v>
      </c>
    </row>
    <row r="71" spans="1:32" ht="12.75">
      <c r="A71" s="118">
        <v>2005520</v>
      </c>
      <c r="B71" s="118" t="s">
        <v>270</v>
      </c>
      <c r="C71" s="77" t="s">
        <v>271</v>
      </c>
      <c r="D71" s="28" t="s">
        <v>983</v>
      </c>
      <c r="E71" s="28" t="s">
        <v>271</v>
      </c>
      <c r="F71" s="28">
        <v>67038</v>
      </c>
      <c r="G71" s="28">
        <v>97</v>
      </c>
      <c r="H71" s="29">
        <v>6208765415</v>
      </c>
      <c r="I71" s="30">
        <v>7</v>
      </c>
      <c r="J71" s="31" t="s">
        <v>1042</v>
      </c>
      <c r="K71" s="71" t="s">
        <v>1041</v>
      </c>
      <c r="L71" s="61">
        <v>192</v>
      </c>
      <c r="M71" s="66" t="s">
        <v>1041</v>
      </c>
      <c r="N71" s="68">
        <v>16.35220126</v>
      </c>
      <c r="O71" s="31" t="s">
        <v>1043</v>
      </c>
      <c r="P71" s="38"/>
      <c r="Q71" s="71" t="str">
        <f t="shared" si="27"/>
        <v>NO</v>
      </c>
      <c r="R71" s="75" t="s">
        <v>1042</v>
      </c>
      <c r="S71" s="36">
        <v>5592</v>
      </c>
      <c r="T71" s="40">
        <v>989</v>
      </c>
      <c r="U71" s="40">
        <v>1273</v>
      </c>
      <c r="V71" s="35">
        <v>1618</v>
      </c>
      <c r="W71" s="77">
        <f t="shared" si="22"/>
        <v>1</v>
      </c>
      <c r="X71" s="28">
        <f t="shared" si="28"/>
        <v>1</v>
      </c>
      <c r="Y71" s="28">
        <f t="shared" si="23"/>
        <v>0</v>
      </c>
      <c r="Z71" s="29">
        <f t="shared" si="24"/>
        <v>0</v>
      </c>
      <c r="AA71" s="87" t="str">
        <f t="shared" si="29"/>
        <v>SRSA</v>
      </c>
      <c r="AB71" s="77">
        <f t="shared" si="30"/>
        <v>1</v>
      </c>
      <c r="AC71" s="28">
        <f t="shared" si="31"/>
        <v>0</v>
      </c>
      <c r="AD71" s="29">
        <f t="shared" si="32"/>
        <v>0</v>
      </c>
      <c r="AE71" s="87" t="str">
        <f t="shared" si="25"/>
        <v>-</v>
      </c>
      <c r="AF71" s="77">
        <f t="shared" si="26"/>
        <v>0</v>
      </c>
    </row>
    <row r="72" spans="1:32" ht="12.75">
      <c r="A72" s="118">
        <v>2005550</v>
      </c>
      <c r="B72" s="118" t="s">
        <v>272</v>
      </c>
      <c r="C72" s="77" t="s">
        <v>273</v>
      </c>
      <c r="D72" s="28" t="s">
        <v>274</v>
      </c>
      <c r="E72" s="28" t="s">
        <v>273</v>
      </c>
      <c r="F72" s="28">
        <v>67839</v>
      </c>
      <c r="G72" s="28">
        <v>878</v>
      </c>
      <c r="H72" s="29">
        <v>6203972835</v>
      </c>
      <c r="I72" s="30">
        <v>7</v>
      </c>
      <c r="J72" s="31" t="s">
        <v>1042</v>
      </c>
      <c r="K72" s="71" t="s">
        <v>1041</v>
      </c>
      <c r="L72" s="61">
        <v>239.04</v>
      </c>
      <c r="M72" s="66" t="s">
        <v>1041</v>
      </c>
      <c r="N72" s="68">
        <v>13.21428571</v>
      </c>
      <c r="O72" s="31" t="s">
        <v>1043</v>
      </c>
      <c r="P72" s="38"/>
      <c r="Q72" s="71" t="str">
        <f t="shared" si="27"/>
        <v>NO</v>
      </c>
      <c r="R72" s="75" t="s">
        <v>1042</v>
      </c>
      <c r="S72" s="36">
        <v>14489</v>
      </c>
      <c r="T72" s="40">
        <v>1385</v>
      </c>
      <c r="U72" s="40">
        <v>1664</v>
      </c>
      <c r="V72" s="35">
        <v>1951</v>
      </c>
      <c r="W72" s="77">
        <f t="shared" si="22"/>
        <v>1</v>
      </c>
      <c r="X72" s="28">
        <f t="shared" si="28"/>
        <v>1</v>
      </c>
      <c r="Y72" s="28">
        <f t="shared" si="23"/>
        <v>0</v>
      </c>
      <c r="Z72" s="29">
        <f t="shared" si="24"/>
        <v>0</v>
      </c>
      <c r="AA72" s="87" t="str">
        <f t="shared" si="29"/>
        <v>SRSA</v>
      </c>
      <c r="AB72" s="77">
        <f t="shared" si="30"/>
        <v>1</v>
      </c>
      <c r="AC72" s="28">
        <f t="shared" si="31"/>
        <v>0</v>
      </c>
      <c r="AD72" s="29">
        <f t="shared" si="32"/>
        <v>0</v>
      </c>
      <c r="AE72" s="87" t="str">
        <f t="shared" si="25"/>
        <v>-</v>
      </c>
      <c r="AF72" s="77">
        <f t="shared" si="26"/>
        <v>0</v>
      </c>
    </row>
    <row r="73" spans="1:32" ht="12.75">
      <c r="A73" s="118">
        <v>2005580</v>
      </c>
      <c r="B73" s="118" t="s">
        <v>275</v>
      </c>
      <c r="C73" s="77" t="s">
        <v>276</v>
      </c>
      <c r="D73" s="28" t="s">
        <v>277</v>
      </c>
      <c r="E73" s="28" t="s">
        <v>276</v>
      </c>
      <c r="F73" s="28">
        <v>67801</v>
      </c>
      <c r="G73" s="28">
        <v>460</v>
      </c>
      <c r="H73" s="29">
        <v>6202271620</v>
      </c>
      <c r="I73" s="30" t="s">
        <v>1049</v>
      </c>
      <c r="J73" s="31" t="s">
        <v>1043</v>
      </c>
      <c r="K73" s="71" t="s">
        <v>1041</v>
      </c>
      <c r="L73" s="61"/>
      <c r="M73" s="66" t="s">
        <v>1043</v>
      </c>
      <c r="N73" s="68">
        <v>12.85780597</v>
      </c>
      <c r="O73" s="31" t="s">
        <v>1043</v>
      </c>
      <c r="P73" s="38"/>
      <c r="Q73" s="71" t="str">
        <f t="shared" si="27"/>
        <v>NO</v>
      </c>
      <c r="R73" s="75" t="s">
        <v>1043</v>
      </c>
      <c r="S73" s="36">
        <v>298461</v>
      </c>
      <c r="T73" s="40">
        <v>34034</v>
      </c>
      <c r="U73" s="40">
        <v>40103</v>
      </c>
      <c r="V73" s="35">
        <v>37347</v>
      </c>
      <c r="W73" s="77">
        <f t="shared" si="22"/>
        <v>0</v>
      </c>
      <c r="X73" s="28">
        <f t="shared" si="28"/>
        <v>0</v>
      </c>
      <c r="Y73" s="28">
        <f t="shared" si="23"/>
        <v>0</v>
      </c>
      <c r="Z73" s="29">
        <f t="shared" si="24"/>
        <v>0</v>
      </c>
      <c r="AA73" s="87" t="str">
        <f t="shared" si="29"/>
        <v>-</v>
      </c>
      <c r="AB73" s="77">
        <f t="shared" si="30"/>
        <v>0</v>
      </c>
      <c r="AC73" s="28">
        <f t="shared" si="31"/>
        <v>0</v>
      </c>
      <c r="AD73" s="29">
        <f t="shared" si="32"/>
        <v>0</v>
      </c>
      <c r="AE73" s="87" t="str">
        <f t="shared" si="25"/>
        <v>-</v>
      </c>
      <c r="AF73" s="77">
        <f t="shared" si="26"/>
        <v>0</v>
      </c>
    </row>
    <row r="74" spans="1:32" ht="12.75">
      <c r="A74" s="118">
        <v>2005610</v>
      </c>
      <c r="B74" s="118" t="s">
        <v>278</v>
      </c>
      <c r="C74" s="77" t="s">
        <v>279</v>
      </c>
      <c r="D74" s="28" t="s">
        <v>911</v>
      </c>
      <c r="E74" s="28" t="s">
        <v>280</v>
      </c>
      <c r="F74" s="28">
        <v>67039</v>
      </c>
      <c r="G74" s="28">
        <v>158</v>
      </c>
      <c r="H74" s="29">
        <v>3167473300</v>
      </c>
      <c r="I74" s="30">
        <v>8</v>
      </c>
      <c r="J74" s="31" t="s">
        <v>1042</v>
      </c>
      <c r="K74" s="71" t="s">
        <v>1041</v>
      </c>
      <c r="L74" s="61"/>
      <c r="M74" s="66" t="s">
        <v>1043</v>
      </c>
      <c r="N74" s="68">
        <v>4.819277108</v>
      </c>
      <c r="O74" s="31" t="s">
        <v>1043</v>
      </c>
      <c r="P74" s="38"/>
      <c r="Q74" s="71" t="str">
        <f t="shared" si="27"/>
        <v>NO</v>
      </c>
      <c r="R74" s="75" t="s">
        <v>1042</v>
      </c>
      <c r="S74" s="36">
        <v>26799</v>
      </c>
      <c r="T74" s="40">
        <v>1583</v>
      </c>
      <c r="U74" s="40">
        <v>3131</v>
      </c>
      <c r="V74" s="35">
        <v>2318</v>
      </c>
      <c r="W74" s="77">
        <f t="shared" si="22"/>
        <v>1</v>
      </c>
      <c r="X74" s="28">
        <f t="shared" si="28"/>
        <v>0</v>
      </c>
      <c r="Y74" s="28">
        <f t="shared" si="23"/>
        <v>0</v>
      </c>
      <c r="Z74" s="29">
        <f t="shared" si="24"/>
        <v>0</v>
      </c>
      <c r="AA74" s="87" t="str">
        <f t="shared" si="29"/>
        <v>-</v>
      </c>
      <c r="AB74" s="77">
        <f t="shared" si="30"/>
        <v>1</v>
      </c>
      <c r="AC74" s="28">
        <f t="shared" si="31"/>
        <v>0</v>
      </c>
      <c r="AD74" s="29">
        <f t="shared" si="32"/>
        <v>0</v>
      </c>
      <c r="AE74" s="87" t="str">
        <f t="shared" si="25"/>
        <v>-</v>
      </c>
      <c r="AF74" s="77">
        <f t="shared" si="26"/>
        <v>0</v>
      </c>
    </row>
    <row r="75" spans="1:32" ht="12.75">
      <c r="A75" s="118">
        <v>2007290</v>
      </c>
      <c r="B75" s="118" t="s">
        <v>418</v>
      </c>
      <c r="C75" s="77" t="s">
        <v>419</v>
      </c>
      <c r="D75" s="28" t="s">
        <v>420</v>
      </c>
      <c r="E75" s="28" t="s">
        <v>978</v>
      </c>
      <c r="F75" s="28">
        <v>67063</v>
      </c>
      <c r="G75" s="28">
        <v>1698</v>
      </c>
      <c r="H75" s="29">
        <v>6209473184</v>
      </c>
      <c r="I75" s="30">
        <v>6</v>
      </c>
      <c r="J75" s="31" t="s">
        <v>1043</v>
      </c>
      <c r="K75" s="71" t="s">
        <v>1041</v>
      </c>
      <c r="L75" s="61">
        <v>671.29</v>
      </c>
      <c r="M75" s="66" t="s">
        <v>1043</v>
      </c>
      <c r="N75" s="68">
        <v>10.12311902</v>
      </c>
      <c r="O75" s="31" t="s">
        <v>1043</v>
      </c>
      <c r="P75" s="38"/>
      <c r="Q75" s="71" t="str">
        <f t="shared" si="27"/>
        <v>NO</v>
      </c>
      <c r="R75" s="75" t="s">
        <v>1042</v>
      </c>
      <c r="S75" s="36">
        <v>25977</v>
      </c>
      <c r="T75" s="40">
        <v>2374</v>
      </c>
      <c r="U75" s="40">
        <v>3404</v>
      </c>
      <c r="V75" s="35">
        <v>1762</v>
      </c>
      <c r="W75" s="77">
        <f t="shared" si="22"/>
        <v>0</v>
      </c>
      <c r="X75" s="28">
        <f t="shared" si="28"/>
        <v>0</v>
      </c>
      <c r="Y75" s="28">
        <f t="shared" si="23"/>
        <v>0</v>
      </c>
      <c r="Z75" s="29">
        <f t="shared" si="24"/>
        <v>0</v>
      </c>
      <c r="AA75" s="87" t="str">
        <f t="shared" si="29"/>
        <v>-</v>
      </c>
      <c r="AB75" s="77">
        <f t="shared" si="30"/>
        <v>1</v>
      </c>
      <c r="AC75" s="28">
        <f t="shared" si="31"/>
        <v>0</v>
      </c>
      <c r="AD75" s="29">
        <f t="shared" si="32"/>
        <v>0</v>
      </c>
      <c r="AE75" s="87" t="str">
        <f t="shared" si="25"/>
        <v>-</v>
      </c>
      <c r="AF75" s="77">
        <f t="shared" si="26"/>
        <v>0</v>
      </c>
    </row>
    <row r="76" spans="1:32" ht="12.75">
      <c r="A76" s="118">
        <v>2008160</v>
      </c>
      <c r="B76" s="118" t="s">
        <v>510</v>
      </c>
      <c r="C76" s="77" t="s">
        <v>511</v>
      </c>
      <c r="D76" s="28" t="s">
        <v>512</v>
      </c>
      <c r="E76" s="28" t="s">
        <v>513</v>
      </c>
      <c r="F76" s="28">
        <v>67621</v>
      </c>
      <c r="G76" s="28">
        <v>209</v>
      </c>
      <c r="H76" s="29">
        <v>7856382255</v>
      </c>
      <c r="I76" s="30">
        <v>7</v>
      </c>
      <c r="J76" s="31" t="s">
        <v>1042</v>
      </c>
      <c r="K76" s="71" t="s">
        <v>1041</v>
      </c>
      <c r="L76" s="61">
        <v>155.62</v>
      </c>
      <c r="M76" s="66" t="s">
        <v>1041</v>
      </c>
      <c r="N76" s="68">
        <v>18.3908046</v>
      </c>
      <c r="O76" s="31" t="s">
        <v>1043</v>
      </c>
      <c r="P76" s="38"/>
      <c r="Q76" s="71" t="str">
        <f t="shared" si="27"/>
        <v>NO</v>
      </c>
      <c r="R76" s="75" t="s">
        <v>1042</v>
      </c>
      <c r="S76" s="36">
        <v>13509</v>
      </c>
      <c r="T76" s="40">
        <v>1187</v>
      </c>
      <c r="U76" s="40">
        <v>1324</v>
      </c>
      <c r="V76" s="35">
        <v>1158</v>
      </c>
      <c r="W76" s="77">
        <f t="shared" si="22"/>
        <v>1</v>
      </c>
      <c r="X76" s="28">
        <f t="shared" si="28"/>
        <v>1</v>
      </c>
      <c r="Y76" s="28">
        <f t="shared" si="23"/>
        <v>0</v>
      </c>
      <c r="Z76" s="29">
        <f t="shared" si="24"/>
        <v>0</v>
      </c>
      <c r="AA76" s="87" t="str">
        <f t="shared" si="29"/>
        <v>SRSA</v>
      </c>
      <c r="AB76" s="77">
        <f t="shared" si="30"/>
        <v>1</v>
      </c>
      <c r="AC76" s="28">
        <f t="shared" si="31"/>
        <v>0</v>
      </c>
      <c r="AD76" s="29">
        <f t="shared" si="32"/>
        <v>0</v>
      </c>
      <c r="AE76" s="87" t="str">
        <f t="shared" si="25"/>
        <v>-</v>
      </c>
      <c r="AF76" s="77">
        <f t="shared" si="26"/>
        <v>0</v>
      </c>
    </row>
    <row r="77" spans="1:32" ht="12.75">
      <c r="A77" s="118">
        <v>2005640</v>
      </c>
      <c r="B77" s="118" t="s">
        <v>281</v>
      </c>
      <c r="C77" s="77" t="s">
        <v>282</v>
      </c>
      <c r="D77" s="28" t="s">
        <v>283</v>
      </c>
      <c r="E77" s="28" t="s">
        <v>282</v>
      </c>
      <c r="F77" s="28">
        <v>66020</v>
      </c>
      <c r="G77" s="28" t="s">
        <v>1033</v>
      </c>
      <c r="H77" s="29">
        <v>9136519740</v>
      </c>
      <c r="I77" s="30" t="s">
        <v>1047</v>
      </c>
      <c r="J77" s="31" t="s">
        <v>1043</v>
      </c>
      <c r="K77" s="71" t="s">
        <v>1041</v>
      </c>
      <c r="L77" s="61"/>
      <c r="M77" s="66" t="s">
        <v>1043</v>
      </c>
      <c r="N77" s="68">
        <v>5.692108668</v>
      </c>
      <c r="O77" s="31" t="s">
        <v>1043</v>
      </c>
      <c r="P77" s="38"/>
      <c r="Q77" s="71" t="str">
        <f t="shared" si="27"/>
        <v>NO</v>
      </c>
      <c r="R77" s="75" t="s">
        <v>1043</v>
      </c>
      <c r="S77" s="36">
        <v>25103</v>
      </c>
      <c r="T77" s="40">
        <v>1385</v>
      </c>
      <c r="U77" s="40">
        <v>2676</v>
      </c>
      <c r="V77" s="35">
        <v>1913</v>
      </c>
      <c r="W77" s="77">
        <f t="shared" si="22"/>
        <v>0</v>
      </c>
      <c r="X77" s="28">
        <f t="shared" si="28"/>
        <v>0</v>
      </c>
      <c r="Y77" s="28">
        <f t="shared" si="23"/>
        <v>0</v>
      </c>
      <c r="Z77" s="29">
        <f t="shared" si="24"/>
        <v>0</v>
      </c>
      <c r="AA77" s="87" t="str">
        <f t="shared" si="29"/>
        <v>-</v>
      </c>
      <c r="AB77" s="77">
        <f t="shared" si="30"/>
        <v>0</v>
      </c>
      <c r="AC77" s="28">
        <f t="shared" si="31"/>
        <v>0</v>
      </c>
      <c r="AD77" s="29">
        <f t="shared" si="32"/>
        <v>0</v>
      </c>
      <c r="AE77" s="87" t="str">
        <f t="shared" si="25"/>
        <v>-</v>
      </c>
      <c r="AF77" s="77">
        <f t="shared" si="26"/>
        <v>0</v>
      </c>
    </row>
    <row r="78" spans="1:32" ht="12.75">
      <c r="A78" s="118">
        <v>2005730</v>
      </c>
      <c r="B78" s="118" t="s">
        <v>287</v>
      </c>
      <c r="C78" s="77" t="s">
        <v>288</v>
      </c>
      <c r="D78" s="28" t="s">
        <v>289</v>
      </c>
      <c r="E78" s="28" t="s">
        <v>288</v>
      </c>
      <c r="F78" s="28">
        <v>67042</v>
      </c>
      <c r="G78" s="28">
        <v>2138</v>
      </c>
      <c r="H78" s="29">
        <v>3163224800</v>
      </c>
      <c r="I78" s="30">
        <v>3</v>
      </c>
      <c r="J78" s="31" t="s">
        <v>1043</v>
      </c>
      <c r="K78" s="71" t="s">
        <v>1041</v>
      </c>
      <c r="L78" s="61"/>
      <c r="M78" s="66" t="s">
        <v>1043</v>
      </c>
      <c r="N78" s="68">
        <v>11.57024793</v>
      </c>
      <c r="O78" s="31" t="s">
        <v>1043</v>
      </c>
      <c r="P78" s="38"/>
      <c r="Q78" s="71" t="str">
        <f t="shared" si="27"/>
        <v>NO</v>
      </c>
      <c r="R78" s="75" t="s">
        <v>1043</v>
      </c>
      <c r="S78" s="36">
        <v>100476</v>
      </c>
      <c r="T78" s="40">
        <v>9498</v>
      </c>
      <c r="U78" s="40">
        <v>12225</v>
      </c>
      <c r="V78" s="35">
        <v>10081</v>
      </c>
      <c r="W78" s="77">
        <f t="shared" si="22"/>
        <v>0</v>
      </c>
      <c r="X78" s="28">
        <f t="shared" si="28"/>
        <v>0</v>
      </c>
      <c r="Y78" s="28">
        <f t="shared" si="23"/>
        <v>0</v>
      </c>
      <c r="Z78" s="29">
        <f t="shared" si="24"/>
        <v>0</v>
      </c>
      <c r="AA78" s="87" t="str">
        <f t="shared" si="29"/>
        <v>-</v>
      </c>
      <c r="AB78" s="77">
        <f t="shared" si="30"/>
        <v>0</v>
      </c>
      <c r="AC78" s="28">
        <f t="shared" si="31"/>
        <v>0</v>
      </c>
      <c r="AD78" s="29">
        <f t="shared" si="32"/>
        <v>0</v>
      </c>
      <c r="AE78" s="87" t="str">
        <f t="shared" si="25"/>
        <v>-</v>
      </c>
      <c r="AF78" s="77">
        <f t="shared" si="26"/>
        <v>0</v>
      </c>
    </row>
    <row r="79" spans="1:32" ht="12.75">
      <c r="A79" s="118">
        <v>2005760</v>
      </c>
      <c r="B79" s="118" t="s">
        <v>290</v>
      </c>
      <c r="C79" s="77" t="s">
        <v>291</v>
      </c>
      <c r="D79" s="28" t="s">
        <v>292</v>
      </c>
      <c r="E79" s="28" t="s">
        <v>293</v>
      </c>
      <c r="F79" s="28">
        <v>67352</v>
      </c>
      <c r="G79" s="28">
        <v>87</v>
      </c>
      <c r="H79" s="29">
        <v>6206422811</v>
      </c>
      <c r="I79" s="30">
        <v>7</v>
      </c>
      <c r="J79" s="31" t="s">
        <v>1042</v>
      </c>
      <c r="K79" s="71" t="s">
        <v>1041</v>
      </c>
      <c r="L79" s="61">
        <v>185.86</v>
      </c>
      <c r="M79" s="66" t="s">
        <v>1041</v>
      </c>
      <c r="N79" s="68">
        <v>21.57894737</v>
      </c>
      <c r="O79" s="31" t="s">
        <v>1042</v>
      </c>
      <c r="P79" s="38"/>
      <c r="Q79" s="71" t="str">
        <f t="shared" si="27"/>
        <v>NO</v>
      </c>
      <c r="R79" s="75" t="s">
        <v>1042</v>
      </c>
      <c r="S79" s="36">
        <v>15789</v>
      </c>
      <c r="T79" s="40">
        <v>1979</v>
      </c>
      <c r="U79" s="40">
        <v>1986</v>
      </c>
      <c r="V79" s="35">
        <v>1897</v>
      </c>
      <c r="W79" s="77">
        <f t="shared" si="22"/>
        <v>1</v>
      </c>
      <c r="X79" s="28">
        <f t="shared" si="28"/>
        <v>1</v>
      </c>
      <c r="Y79" s="28">
        <f t="shared" si="23"/>
        <v>0</v>
      </c>
      <c r="Z79" s="29">
        <f t="shared" si="24"/>
        <v>0</v>
      </c>
      <c r="AA79" s="87" t="str">
        <f t="shared" si="29"/>
        <v>SRSA</v>
      </c>
      <c r="AB79" s="77">
        <f t="shared" si="30"/>
        <v>1</v>
      </c>
      <c r="AC79" s="28">
        <f t="shared" si="31"/>
        <v>1</v>
      </c>
      <c r="AD79" s="29" t="str">
        <f t="shared" si="32"/>
        <v>Initial</v>
      </c>
      <c r="AE79" s="87" t="str">
        <f t="shared" si="25"/>
        <v>-</v>
      </c>
      <c r="AF79" s="77" t="str">
        <f t="shared" si="26"/>
        <v>SRSA</v>
      </c>
    </row>
    <row r="80" spans="1:32" ht="12.75">
      <c r="A80" s="118">
        <v>2005790</v>
      </c>
      <c r="B80" s="118" t="s">
        <v>294</v>
      </c>
      <c r="C80" s="77" t="s">
        <v>938</v>
      </c>
      <c r="D80" s="28" t="s">
        <v>295</v>
      </c>
      <c r="E80" s="28" t="s">
        <v>938</v>
      </c>
      <c r="F80" s="28">
        <v>67950</v>
      </c>
      <c r="G80" s="28" t="s">
        <v>1033</v>
      </c>
      <c r="H80" s="29">
        <v>6206972195</v>
      </c>
      <c r="I80" s="30">
        <v>7</v>
      </c>
      <c r="J80" s="31" t="s">
        <v>1042</v>
      </c>
      <c r="K80" s="71" t="s">
        <v>1041</v>
      </c>
      <c r="L80" s="61">
        <v>444.93</v>
      </c>
      <c r="M80" s="66" t="s">
        <v>1041</v>
      </c>
      <c r="N80" s="68">
        <v>14.25702811</v>
      </c>
      <c r="O80" s="31" t="s">
        <v>1043</v>
      </c>
      <c r="P80" s="38"/>
      <c r="Q80" s="71" t="str">
        <f t="shared" si="27"/>
        <v>NO</v>
      </c>
      <c r="R80" s="75" t="s">
        <v>1042</v>
      </c>
      <c r="S80" s="36">
        <v>27018</v>
      </c>
      <c r="T80" s="40">
        <v>2177</v>
      </c>
      <c r="U80" s="40">
        <v>3111</v>
      </c>
      <c r="V80" s="35">
        <v>3419</v>
      </c>
      <c r="W80" s="77">
        <f t="shared" si="22"/>
        <v>1</v>
      </c>
      <c r="X80" s="28">
        <f t="shared" si="28"/>
        <v>1</v>
      </c>
      <c r="Y80" s="28">
        <f t="shared" si="23"/>
        <v>0</v>
      </c>
      <c r="Z80" s="29">
        <f t="shared" si="24"/>
        <v>0</v>
      </c>
      <c r="AA80" s="87" t="str">
        <f t="shared" si="29"/>
        <v>SRSA</v>
      </c>
      <c r="AB80" s="77">
        <f t="shared" si="30"/>
        <v>1</v>
      </c>
      <c r="AC80" s="28">
        <f t="shared" si="31"/>
        <v>0</v>
      </c>
      <c r="AD80" s="29">
        <f t="shared" si="32"/>
        <v>0</v>
      </c>
      <c r="AE80" s="87" t="str">
        <f t="shared" si="25"/>
        <v>-</v>
      </c>
      <c r="AF80" s="77">
        <f t="shared" si="26"/>
        <v>0</v>
      </c>
    </row>
    <row r="81" spans="1:32" ht="12.75">
      <c r="A81" s="118">
        <v>2005820</v>
      </c>
      <c r="B81" s="118" t="s">
        <v>298</v>
      </c>
      <c r="C81" s="77" t="s">
        <v>299</v>
      </c>
      <c r="D81" s="28" t="s">
        <v>300</v>
      </c>
      <c r="E81" s="28" t="s">
        <v>301</v>
      </c>
      <c r="F81" s="28">
        <v>67526</v>
      </c>
      <c r="G81" s="28" t="s">
        <v>1033</v>
      </c>
      <c r="H81" s="29">
        <v>6205643226</v>
      </c>
      <c r="I81" s="30">
        <v>7</v>
      </c>
      <c r="J81" s="31" t="s">
        <v>1042</v>
      </c>
      <c r="K81" s="71" t="s">
        <v>1041</v>
      </c>
      <c r="L81" s="61">
        <v>480.74</v>
      </c>
      <c r="M81" s="66" t="s">
        <v>1041</v>
      </c>
      <c r="N81" s="68">
        <v>4.195804196</v>
      </c>
      <c r="O81" s="31" t="s">
        <v>1043</v>
      </c>
      <c r="P81" s="38"/>
      <c r="Q81" s="71" t="str">
        <f t="shared" si="27"/>
        <v>NO</v>
      </c>
      <c r="R81" s="75" t="s">
        <v>1042</v>
      </c>
      <c r="S81" s="36">
        <v>26612</v>
      </c>
      <c r="T81" s="40">
        <v>2177</v>
      </c>
      <c r="U81" s="40">
        <v>2931</v>
      </c>
      <c r="V81" s="35">
        <v>2745</v>
      </c>
      <c r="W81" s="77">
        <f t="shared" si="22"/>
        <v>1</v>
      </c>
      <c r="X81" s="28">
        <f t="shared" si="28"/>
        <v>1</v>
      </c>
      <c r="Y81" s="28">
        <f t="shared" si="23"/>
        <v>0</v>
      </c>
      <c r="Z81" s="29">
        <f t="shared" si="24"/>
        <v>0</v>
      </c>
      <c r="AA81" s="87" t="str">
        <f t="shared" si="29"/>
        <v>SRSA</v>
      </c>
      <c r="AB81" s="77">
        <f t="shared" si="30"/>
        <v>1</v>
      </c>
      <c r="AC81" s="28">
        <f t="shared" si="31"/>
        <v>0</v>
      </c>
      <c r="AD81" s="29">
        <f t="shared" si="32"/>
        <v>0</v>
      </c>
      <c r="AE81" s="87" t="str">
        <f t="shared" si="25"/>
        <v>-</v>
      </c>
      <c r="AF81" s="77">
        <f t="shared" si="26"/>
        <v>0</v>
      </c>
    </row>
    <row r="82" spans="1:32" ht="12.75">
      <c r="A82" s="118">
        <v>2005850</v>
      </c>
      <c r="B82" s="118" t="s">
        <v>302</v>
      </c>
      <c r="C82" s="77" t="s">
        <v>303</v>
      </c>
      <c r="D82" s="28" t="s">
        <v>969</v>
      </c>
      <c r="E82" s="28" t="s">
        <v>303</v>
      </c>
      <c r="F82" s="28">
        <v>67637</v>
      </c>
      <c r="G82" s="28">
        <v>256</v>
      </c>
      <c r="H82" s="29">
        <v>7857264281</v>
      </c>
      <c r="I82" s="30">
        <v>7</v>
      </c>
      <c r="J82" s="31" t="s">
        <v>1042</v>
      </c>
      <c r="K82" s="71" t="s">
        <v>1041</v>
      </c>
      <c r="L82" s="61">
        <v>352.36</v>
      </c>
      <c r="M82" s="66" t="s">
        <v>1041</v>
      </c>
      <c r="N82" s="68">
        <v>10.26315789</v>
      </c>
      <c r="O82" s="31" t="s">
        <v>1043</v>
      </c>
      <c r="P82" s="38"/>
      <c r="Q82" s="71" t="str">
        <f t="shared" si="27"/>
        <v>NO</v>
      </c>
      <c r="R82" s="75" t="s">
        <v>1042</v>
      </c>
      <c r="S82" s="36">
        <v>15210</v>
      </c>
      <c r="T82" s="40">
        <v>1781</v>
      </c>
      <c r="U82" s="40">
        <v>2319</v>
      </c>
      <c r="V82" s="35">
        <v>2323</v>
      </c>
      <c r="W82" s="77">
        <f t="shared" si="22"/>
        <v>1</v>
      </c>
      <c r="X82" s="28">
        <f t="shared" si="28"/>
        <v>1</v>
      </c>
      <c r="Y82" s="28">
        <f t="shared" si="23"/>
        <v>0</v>
      </c>
      <c r="Z82" s="29">
        <f t="shared" si="24"/>
        <v>0</v>
      </c>
      <c r="AA82" s="87" t="str">
        <f t="shared" si="29"/>
        <v>SRSA</v>
      </c>
      <c r="AB82" s="77">
        <f t="shared" si="30"/>
        <v>1</v>
      </c>
      <c r="AC82" s="28">
        <f t="shared" si="31"/>
        <v>0</v>
      </c>
      <c r="AD82" s="29">
        <f t="shared" si="32"/>
        <v>0</v>
      </c>
      <c r="AE82" s="87" t="str">
        <f t="shared" si="25"/>
        <v>-</v>
      </c>
      <c r="AF82" s="77">
        <f t="shared" si="26"/>
        <v>0</v>
      </c>
    </row>
    <row r="83" spans="1:32" ht="12.75">
      <c r="A83" s="118">
        <v>2005800</v>
      </c>
      <c r="B83" s="118" t="s">
        <v>296</v>
      </c>
      <c r="C83" s="77" t="s">
        <v>297</v>
      </c>
      <c r="D83" s="28" t="s">
        <v>991</v>
      </c>
      <c r="E83" s="28" t="s">
        <v>944</v>
      </c>
      <c r="F83" s="28">
        <v>67425</v>
      </c>
      <c r="G83" s="28" t="s">
        <v>1033</v>
      </c>
      <c r="H83" s="29">
        <v>7858271121</v>
      </c>
      <c r="I83" s="30">
        <v>7</v>
      </c>
      <c r="J83" s="31" t="s">
        <v>1042</v>
      </c>
      <c r="K83" s="71" t="s">
        <v>1041</v>
      </c>
      <c r="L83" s="61">
        <v>418.99</v>
      </c>
      <c r="M83" s="66" t="s">
        <v>1041</v>
      </c>
      <c r="N83" s="68">
        <v>9.917355372</v>
      </c>
      <c r="O83" s="31" t="s">
        <v>1043</v>
      </c>
      <c r="P83" s="38"/>
      <c r="Q83" s="71" t="str">
        <f t="shared" si="27"/>
        <v>NO</v>
      </c>
      <c r="R83" s="75" t="s">
        <v>1042</v>
      </c>
      <c r="S83" s="36">
        <v>21082</v>
      </c>
      <c r="T83" s="40">
        <v>1385</v>
      </c>
      <c r="U83" s="40">
        <v>2152</v>
      </c>
      <c r="V83" s="35">
        <v>2411</v>
      </c>
      <c r="W83" s="77">
        <f t="shared" si="22"/>
        <v>1</v>
      </c>
      <c r="X83" s="28">
        <f t="shared" si="28"/>
        <v>1</v>
      </c>
      <c r="Y83" s="28">
        <f t="shared" si="23"/>
        <v>0</v>
      </c>
      <c r="Z83" s="29">
        <f t="shared" si="24"/>
        <v>0</v>
      </c>
      <c r="AA83" s="87" t="str">
        <f t="shared" si="29"/>
        <v>SRSA</v>
      </c>
      <c r="AB83" s="77">
        <f t="shared" si="30"/>
        <v>1</v>
      </c>
      <c r="AC83" s="28">
        <f t="shared" si="31"/>
        <v>0</v>
      </c>
      <c r="AD83" s="29">
        <f t="shared" si="32"/>
        <v>0</v>
      </c>
      <c r="AE83" s="87" t="str">
        <f t="shared" si="25"/>
        <v>-</v>
      </c>
      <c r="AF83" s="77">
        <f t="shared" si="26"/>
        <v>0</v>
      </c>
    </row>
    <row r="84" spans="1:32" ht="12.75">
      <c r="A84" s="118">
        <v>2005870</v>
      </c>
      <c r="B84" s="118" t="s">
        <v>304</v>
      </c>
      <c r="C84" s="77" t="s">
        <v>305</v>
      </c>
      <c r="D84" s="28" t="s">
        <v>306</v>
      </c>
      <c r="E84" s="28" t="s">
        <v>305</v>
      </c>
      <c r="F84" s="28">
        <v>67439</v>
      </c>
      <c r="G84" s="28">
        <v>306</v>
      </c>
      <c r="H84" s="29">
        <v>7854725561</v>
      </c>
      <c r="I84" s="30" t="s">
        <v>1044</v>
      </c>
      <c r="J84" s="31" t="s">
        <v>1043</v>
      </c>
      <c r="K84" s="71" t="s">
        <v>1041</v>
      </c>
      <c r="L84" s="61">
        <v>573.75</v>
      </c>
      <c r="M84" s="66" t="s">
        <v>1041</v>
      </c>
      <c r="N84" s="68">
        <v>6.927175844</v>
      </c>
      <c r="O84" s="31" t="s">
        <v>1043</v>
      </c>
      <c r="P84" s="38"/>
      <c r="Q84" s="71" t="str">
        <f t="shared" si="27"/>
        <v>NO</v>
      </c>
      <c r="R84" s="75" t="s">
        <v>1042</v>
      </c>
      <c r="S84" s="36">
        <v>23514</v>
      </c>
      <c r="T84" s="40">
        <v>1979</v>
      </c>
      <c r="U84" s="40">
        <v>2942</v>
      </c>
      <c r="V84" s="35">
        <v>3367</v>
      </c>
      <c r="W84" s="77">
        <f t="shared" si="22"/>
        <v>0</v>
      </c>
      <c r="X84" s="28">
        <f t="shared" si="28"/>
        <v>1</v>
      </c>
      <c r="Y84" s="28">
        <f t="shared" si="23"/>
        <v>0</v>
      </c>
      <c r="Z84" s="29">
        <f t="shared" si="24"/>
        <v>0</v>
      </c>
      <c r="AA84" s="87" t="str">
        <f t="shared" si="29"/>
        <v>-</v>
      </c>
      <c r="AB84" s="77">
        <f t="shared" si="30"/>
        <v>1</v>
      </c>
      <c r="AC84" s="28">
        <f t="shared" si="31"/>
        <v>0</v>
      </c>
      <c r="AD84" s="29">
        <f t="shared" si="32"/>
        <v>0</v>
      </c>
      <c r="AE84" s="87" t="str">
        <f t="shared" si="25"/>
        <v>-</v>
      </c>
      <c r="AF84" s="77">
        <f t="shared" si="26"/>
        <v>0</v>
      </c>
    </row>
    <row r="85" spans="1:32" ht="12.75">
      <c r="A85" s="118">
        <v>2005910</v>
      </c>
      <c r="B85" s="118" t="s">
        <v>307</v>
      </c>
      <c r="C85" s="77" t="s">
        <v>949</v>
      </c>
      <c r="D85" s="28" t="s">
        <v>308</v>
      </c>
      <c r="E85" s="28" t="s">
        <v>949</v>
      </c>
      <c r="F85" s="28">
        <v>66024</v>
      </c>
      <c r="G85" s="28">
        <v>368</v>
      </c>
      <c r="H85" s="29">
        <v>9133656735</v>
      </c>
      <c r="I85" s="30" t="s">
        <v>1046</v>
      </c>
      <c r="J85" s="31" t="s">
        <v>1043</v>
      </c>
      <c r="K85" s="71" t="s">
        <v>1042</v>
      </c>
      <c r="L85" s="61">
        <v>235.17</v>
      </c>
      <c r="M85" s="66" t="s">
        <v>1041</v>
      </c>
      <c r="N85" s="68">
        <v>17.44186047</v>
      </c>
      <c r="O85" s="31" t="s">
        <v>1043</v>
      </c>
      <c r="P85" s="38"/>
      <c r="Q85" s="71" t="str">
        <f t="shared" si="27"/>
        <v>NO</v>
      </c>
      <c r="R85" s="75" t="s">
        <v>1043</v>
      </c>
      <c r="S85" s="36">
        <v>15166</v>
      </c>
      <c r="T85" s="40">
        <v>1979</v>
      </c>
      <c r="U85" s="40">
        <v>2326</v>
      </c>
      <c r="V85" s="35">
        <v>1889</v>
      </c>
      <c r="W85" s="77">
        <f t="shared" si="22"/>
        <v>1</v>
      </c>
      <c r="X85" s="28">
        <f t="shared" si="28"/>
        <v>1</v>
      </c>
      <c r="Y85" s="28">
        <f t="shared" si="23"/>
        <v>0</v>
      </c>
      <c r="Z85" s="29">
        <f t="shared" si="24"/>
        <v>0</v>
      </c>
      <c r="AA85" s="87" t="str">
        <f t="shared" si="29"/>
        <v>SRSA</v>
      </c>
      <c r="AB85" s="77">
        <f t="shared" si="30"/>
        <v>0</v>
      </c>
      <c r="AC85" s="28">
        <f t="shared" si="31"/>
        <v>0</v>
      </c>
      <c r="AD85" s="29">
        <f t="shared" si="32"/>
        <v>0</v>
      </c>
      <c r="AE85" s="87" t="str">
        <f t="shared" si="25"/>
        <v>-</v>
      </c>
      <c r="AF85" s="77">
        <f t="shared" si="26"/>
        <v>0</v>
      </c>
    </row>
    <row r="86" spans="1:32" ht="12.75">
      <c r="A86" s="118">
        <v>2005940</v>
      </c>
      <c r="B86" s="118" t="s">
        <v>309</v>
      </c>
      <c r="C86" s="77" t="s">
        <v>310</v>
      </c>
      <c r="D86" s="28" t="s">
        <v>311</v>
      </c>
      <c r="E86" s="28" t="s">
        <v>310</v>
      </c>
      <c r="F86" s="28">
        <v>66801</v>
      </c>
      <c r="G86" s="28">
        <v>1008</v>
      </c>
      <c r="H86" s="29">
        <v>6203412200</v>
      </c>
      <c r="I86" s="30" t="s">
        <v>1052</v>
      </c>
      <c r="J86" s="31" t="s">
        <v>1043</v>
      </c>
      <c r="K86" s="71" t="s">
        <v>1041</v>
      </c>
      <c r="L86" s="61"/>
      <c r="M86" s="66" t="s">
        <v>1043</v>
      </c>
      <c r="N86" s="68">
        <v>13.62893339</v>
      </c>
      <c r="O86" s="31" t="s">
        <v>1043</v>
      </c>
      <c r="P86" s="38"/>
      <c r="Q86" s="71" t="str">
        <f t="shared" si="27"/>
        <v>NO</v>
      </c>
      <c r="R86" s="75" t="s">
        <v>1043</v>
      </c>
      <c r="S86" s="36">
        <v>268125</v>
      </c>
      <c r="T86" s="40">
        <v>26515</v>
      </c>
      <c r="U86" s="40">
        <v>31408</v>
      </c>
      <c r="V86" s="35">
        <v>27195</v>
      </c>
      <c r="W86" s="77">
        <f t="shared" si="22"/>
        <v>0</v>
      </c>
      <c r="X86" s="28">
        <f t="shared" si="28"/>
        <v>0</v>
      </c>
      <c r="Y86" s="28">
        <f t="shared" si="23"/>
        <v>0</v>
      </c>
      <c r="Z86" s="29">
        <f t="shared" si="24"/>
        <v>0</v>
      </c>
      <c r="AA86" s="87" t="str">
        <f t="shared" si="29"/>
        <v>-</v>
      </c>
      <c r="AB86" s="77">
        <f t="shared" si="30"/>
        <v>0</v>
      </c>
      <c r="AC86" s="28">
        <f t="shared" si="31"/>
        <v>0</v>
      </c>
      <c r="AD86" s="29">
        <f t="shared" si="32"/>
        <v>0</v>
      </c>
      <c r="AE86" s="87" t="str">
        <f t="shared" si="25"/>
        <v>-</v>
      </c>
      <c r="AF86" s="77">
        <f t="shared" si="26"/>
        <v>0</v>
      </c>
    </row>
    <row r="87" spans="1:32" ht="12" customHeight="1">
      <c r="A87" s="118">
        <v>2006000</v>
      </c>
      <c r="B87" s="118" t="s">
        <v>312</v>
      </c>
      <c r="C87" s="77" t="s">
        <v>313</v>
      </c>
      <c r="D87" s="28" t="s">
        <v>314</v>
      </c>
      <c r="E87" s="28" t="s">
        <v>950</v>
      </c>
      <c r="F87" s="28">
        <v>66733</v>
      </c>
      <c r="G87" s="28">
        <v>137</v>
      </c>
      <c r="H87" s="29">
        <v>6202443264</v>
      </c>
      <c r="I87" s="30">
        <v>7</v>
      </c>
      <c r="J87" s="31" t="s">
        <v>1042</v>
      </c>
      <c r="K87" s="71" t="s">
        <v>1041</v>
      </c>
      <c r="L87" s="61"/>
      <c r="M87" s="66" t="s">
        <v>1043</v>
      </c>
      <c r="N87" s="68">
        <v>9.802158273</v>
      </c>
      <c r="O87" s="31" t="s">
        <v>1043</v>
      </c>
      <c r="P87" s="38"/>
      <c r="Q87" s="71" t="str">
        <f t="shared" si="27"/>
        <v>NO</v>
      </c>
      <c r="R87" s="75" t="s">
        <v>1042</v>
      </c>
      <c r="S87" s="36">
        <v>50737</v>
      </c>
      <c r="T87" s="40">
        <v>5145</v>
      </c>
      <c r="U87" s="40">
        <v>6370</v>
      </c>
      <c r="V87" s="35">
        <v>5434</v>
      </c>
      <c r="W87" s="77">
        <f t="shared" si="22"/>
        <v>1</v>
      </c>
      <c r="X87" s="28">
        <f t="shared" si="28"/>
        <v>0</v>
      </c>
      <c r="Y87" s="28">
        <f t="shared" si="23"/>
        <v>0</v>
      </c>
      <c r="Z87" s="29">
        <f t="shared" si="24"/>
        <v>0</v>
      </c>
      <c r="AA87" s="87" t="str">
        <f t="shared" si="29"/>
        <v>-</v>
      </c>
      <c r="AB87" s="77">
        <f t="shared" si="30"/>
        <v>1</v>
      </c>
      <c r="AC87" s="28">
        <f t="shared" si="31"/>
        <v>0</v>
      </c>
      <c r="AD87" s="29">
        <f t="shared" si="32"/>
        <v>0</v>
      </c>
      <c r="AE87" s="87" t="str">
        <f t="shared" si="25"/>
        <v>-</v>
      </c>
      <c r="AF87" s="77">
        <f t="shared" si="26"/>
        <v>0</v>
      </c>
    </row>
    <row r="88" spans="1:32" ht="12.75">
      <c r="A88" s="118">
        <v>2006090</v>
      </c>
      <c r="B88" s="118" t="s">
        <v>317</v>
      </c>
      <c r="C88" s="77" t="s">
        <v>318</v>
      </c>
      <c r="D88" s="28" t="s">
        <v>319</v>
      </c>
      <c r="E88" s="28" t="s">
        <v>318</v>
      </c>
      <c r="F88" s="28">
        <v>66025</v>
      </c>
      <c r="G88" s="28">
        <v>500</v>
      </c>
      <c r="H88" s="29">
        <v>7855424910</v>
      </c>
      <c r="I88" s="30" t="s">
        <v>1046</v>
      </c>
      <c r="J88" s="31" t="s">
        <v>1043</v>
      </c>
      <c r="K88" s="71" t="s">
        <v>1041</v>
      </c>
      <c r="L88" s="61">
        <v>1244</v>
      </c>
      <c r="M88" s="66" t="s">
        <v>1043</v>
      </c>
      <c r="N88" s="68">
        <v>5.319148936</v>
      </c>
      <c r="O88" s="31" t="s">
        <v>1043</v>
      </c>
      <c r="P88" s="38"/>
      <c r="Q88" s="71" t="str">
        <f t="shared" si="27"/>
        <v>NO</v>
      </c>
      <c r="R88" s="75" t="s">
        <v>1043</v>
      </c>
      <c r="S88" s="36">
        <v>33226</v>
      </c>
      <c r="T88" s="40">
        <v>2177</v>
      </c>
      <c r="U88" s="40">
        <v>4471</v>
      </c>
      <c r="V88" s="35">
        <v>3240</v>
      </c>
      <c r="W88" s="77">
        <f t="shared" si="22"/>
        <v>0</v>
      </c>
      <c r="X88" s="28">
        <f t="shared" si="28"/>
        <v>0</v>
      </c>
      <c r="Y88" s="28">
        <f t="shared" si="23"/>
        <v>0</v>
      </c>
      <c r="Z88" s="29">
        <f t="shared" si="24"/>
        <v>0</v>
      </c>
      <c r="AA88" s="87" t="str">
        <f t="shared" si="29"/>
        <v>-</v>
      </c>
      <c r="AB88" s="77">
        <f t="shared" si="30"/>
        <v>0</v>
      </c>
      <c r="AC88" s="28">
        <f t="shared" si="31"/>
        <v>0</v>
      </c>
      <c r="AD88" s="29">
        <f t="shared" si="32"/>
        <v>0</v>
      </c>
      <c r="AE88" s="87" t="str">
        <f t="shared" si="25"/>
        <v>-</v>
      </c>
      <c r="AF88" s="77">
        <f t="shared" si="26"/>
        <v>0</v>
      </c>
    </row>
    <row r="89" spans="1:32" ht="12.75">
      <c r="A89" s="118">
        <v>2006120</v>
      </c>
      <c r="B89" s="118" t="s">
        <v>320</v>
      </c>
      <c r="C89" s="77" t="s">
        <v>951</v>
      </c>
      <c r="D89" s="28" t="s">
        <v>321</v>
      </c>
      <c r="E89" s="28" t="s">
        <v>951</v>
      </c>
      <c r="F89" s="28">
        <v>67045</v>
      </c>
      <c r="G89" s="28" t="s">
        <v>1033</v>
      </c>
      <c r="H89" s="29">
        <v>6205835588</v>
      </c>
      <c r="I89" s="30" t="s">
        <v>1044</v>
      </c>
      <c r="J89" s="31" t="s">
        <v>1043</v>
      </c>
      <c r="K89" s="71" t="s">
        <v>1041</v>
      </c>
      <c r="L89" s="61">
        <v>658</v>
      </c>
      <c r="M89" s="66" t="s">
        <v>1042</v>
      </c>
      <c r="N89" s="68">
        <v>12.90322581</v>
      </c>
      <c r="O89" s="31" t="s">
        <v>1043</v>
      </c>
      <c r="P89" s="38"/>
      <c r="Q89" s="71" t="str">
        <f t="shared" si="27"/>
        <v>NO</v>
      </c>
      <c r="R89" s="75" t="s">
        <v>1042</v>
      </c>
      <c r="S89" s="36">
        <v>44695</v>
      </c>
      <c r="T89" s="40">
        <v>3760</v>
      </c>
      <c r="U89" s="40">
        <v>4463</v>
      </c>
      <c r="V89" s="35">
        <v>5465</v>
      </c>
      <c r="W89" s="77">
        <f t="shared" si="22"/>
        <v>0</v>
      </c>
      <c r="X89" s="28">
        <f t="shared" si="28"/>
        <v>1</v>
      </c>
      <c r="Y89" s="28">
        <f t="shared" si="23"/>
        <v>0</v>
      </c>
      <c r="Z89" s="29">
        <f t="shared" si="24"/>
        <v>0</v>
      </c>
      <c r="AA89" s="87" t="str">
        <f t="shared" si="29"/>
        <v>-</v>
      </c>
      <c r="AB89" s="77">
        <f t="shared" si="30"/>
        <v>1</v>
      </c>
      <c r="AC89" s="28">
        <f t="shared" si="31"/>
        <v>0</v>
      </c>
      <c r="AD89" s="29">
        <f t="shared" si="32"/>
        <v>0</v>
      </c>
      <c r="AE89" s="87" t="str">
        <f t="shared" si="25"/>
        <v>-</v>
      </c>
      <c r="AF89" s="77">
        <f t="shared" si="26"/>
        <v>0</v>
      </c>
    </row>
    <row r="90" spans="1:32" ht="12.75">
      <c r="A90" s="118">
        <v>2008310</v>
      </c>
      <c r="B90" s="118" t="s">
        <v>528</v>
      </c>
      <c r="C90" s="77" t="s">
        <v>1000</v>
      </c>
      <c r="D90" s="28" t="s">
        <v>529</v>
      </c>
      <c r="E90" s="28" t="s">
        <v>530</v>
      </c>
      <c r="F90" s="28">
        <v>67583</v>
      </c>
      <c r="G90" s="28">
        <v>9307</v>
      </c>
      <c r="H90" s="29">
        <v>6205962152</v>
      </c>
      <c r="I90" s="30">
        <v>7</v>
      </c>
      <c r="J90" s="31" t="s">
        <v>1042</v>
      </c>
      <c r="K90" s="71" t="s">
        <v>1041</v>
      </c>
      <c r="L90" s="61">
        <v>346.83</v>
      </c>
      <c r="M90" s="66" t="s">
        <v>1041</v>
      </c>
      <c r="N90" s="68">
        <v>16.796875</v>
      </c>
      <c r="O90" s="31" t="s">
        <v>1043</v>
      </c>
      <c r="P90" s="38"/>
      <c r="Q90" s="71" t="str">
        <f t="shared" si="27"/>
        <v>NO</v>
      </c>
      <c r="R90" s="75" t="s">
        <v>1042</v>
      </c>
      <c r="S90" s="36">
        <v>25676</v>
      </c>
      <c r="T90" s="40">
        <v>2572</v>
      </c>
      <c r="U90" s="40">
        <v>2900</v>
      </c>
      <c r="V90" s="35">
        <v>3174</v>
      </c>
      <c r="W90" s="77">
        <f t="shared" si="22"/>
        <v>1</v>
      </c>
      <c r="X90" s="28">
        <f t="shared" si="28"/>
        <v>1</v>
      </c>
      <c r="Y90" s="28">
        <f t="shared" si="23"/>
        <v>0</v>
      </c>
      <c r="Z90" s="29">
        <f t="shared" si="24"/>
        <v>0</v>
      </c>
      <c r="AA90" s="87" t="str">
        <f t="shared" si="29"/>
        <v>SRSA</v>
      </c>
      <c r="AB90" s="77">
        <f t="shared" si="30"/>
        <v>1</v>
      </c>
      <c r="AC90" s="28">
        <f t="shared" si="31"/>
        <v>0</v>
      </c>
      <c r="AD90" s="29">
        <f t="shared" si="32"/>
        <v>0</v>
      </c>
      <c r="AE90" s="87" t="str">
        <f t="shared" si="25"/>
        <v>-</v>
      </c>
      <c r="AF90" s="77">
        <f t="shared" si="26"/>
        <v>0</v>
      </c>
    </row>
    <row r="91" spans="1:32" ht="12.75">
      <c r="A91" s="118">
        <v>2011220</v>
      </c>
      <c r="B91" s="118" t="s">
        <v>745</v>
      </c>
      <c r="C91" s="77" t="s">
        <v>746</v>
      </c>
      <c r="D91" s="28" t="s">
        <v>36</v>
      </c>
      <c r="E91" s="28" t="s">
        <v>747</v>
      </c>
      <c r="F91" s="28">
        <v>67132</v>
      </c>
      <c r="G91" s="28">
        <v>188</v>
      </c>
      <c r="H91" s="29">
        <v>6204762237</v>
      </c>
      <c r="I91" s="30" t="s">
        <v>1047</v>
      </c>
      <c r="J91" s="31" t="s">
        <v>1043</v>
      </c>
      <c r="K91" s="71" t="s">
        <v>1042</v>
      </c>
      <c r="L91" s="61">
        <v>291.33</v>
      </c>
      <c r="M91" s="66" t="s">
        <v>1041</v>
      </c>
      <c r="N91" s="68">
        <v>7.857142857</v>
      </c>
      <c r="O91" s="31" t="s">
        <v>1043</v>
      </c>
      <c r="P91" s="38"/>
      <c r="Q91" s="71" t="str">
        <f t="shared" si="27"/>
        <v>NO</v>
      </c>
      <c r="R91" s="75" t="s">
        <v>1043</v>
      </c>
      <c r="S91" s="36">
        <v>9606</v>
      </c>
      <c r="T91" s="40">
        <v>791</v>
      </c>
      <c r="U91" s="40">
        <v>1417</v>
      </c>
      <c r="V91" s="35">
        <v>1740</v>
      </c>
      <c r="W91" s="77">
        <f t="shared" si="22"/>
        <v>1</v>
      </c>
      <c r="X91" s="28">
        <f t="shared" si="28"/>
        <v>1</v>
      </c>
      <c r="Y91" s="28">
        <f t="shared" si="23"/>
        <v>0</v>
      </c>
      <c r="Z91" s="29">
        <f t="shared" si="24"/>
        <v>0</v>
      </c>
      <c r="AA91" s="87" t="str">
        <f t="shared" si="29"/>
        <v>SRSA</v>
      </c>
      <c r="AB91" s="77">
        <f t="shared" si="30"/>
        <v>0</v>
      </c>
      <c r="AC91" s="28">
        <f t="shared" si="31"/>
        <v>0</v>
      </c>
      <c r="AD91" s="29">
        <f t="shared" si="32"/>
        <v>0</v>
      </c>
      <c r="AE91" s="87" t="str">
        <f t="shared" si="25"/>
        <v>-</v>
      </c>
      <c r="AF91" s="77">
        <f t="shared" si="26"/>
        <v>0</v>
      </c>
    </row>
    <row r="92" spans="1:32" ht="12.75">
      <c r="A92" s="118">
        <v>2006180</v>
      </c>
      <c r="B92" s="118" t="s">
        <v>322</v>
      </c>
      <c r="C92" s="77" t="s">
        <v>323</v>
      </c>
      <c r="D92" s="28" t="s">
        <v>324</v>
      </c>
      <c r="E92" s="28" t="s">
        <v>323</v>
      </c>
      <c r="F92" s="28">
        <v>66701</v>
      </c>
      <c r="G92" s="28">
        <v>2097</v>
      </c>
      <c r="H92" s="29">
        <v>6202230800</v>
      </c>
      <c r="I92" s="30" t="s">
        <v>1044</v>
      </c>
      <c r="J92" s="31" t="s">
        <v>1043</v>
      </c>
      <c r="K92" s="71" t="s">
        <v>1041</v>
      </c>
      <c r="L92" s="61">
        <v>1872.6</v>
      </c>
      <c r="M92" s="66" t="s">
        <v>1043</v>
      </c>
      <c r="N92" s="68">
        <v>16.68903803</v>
      </c>
      <c r="O92" s="31" t="s">
        <v>1043</v>
      </c>
      <c r="P92" s="38"/>
      <c r="Q92" s="71" t="str">
        <f t="shared" si="27"/>
        <v>NO</v>
      </c>
      <c r="R92" s="75" t="s">
        <v>1042</v>
      </c>
      <c r="S92" s="36">
        <v>138990</v>
      </c>
      <c r="T92" s="40">
        <v>12862</v>
      </c>
      <c r="U92" s="40">
        <v>14797</v>
      </c>
      <c r="V92" s="35">
        <v>11160</v>
      </c>
      <c r="W92" s="77">
        <f t="shared" si="22"/>
        <v>0</v>
      </c>
      <c r="X92" s="28">
        <f t="shared" si="28"/>
        <v>0</v>
      </c>
      <c r="Y92" s="28">
        <f t="shared" si="23"/>
        <v>0</v>
      </c>
      <c r="Z92" s="29">
        <f t="shared" si="24"/>
        <v>0</v>
      </c>
      <c r="AA92" s="87" t="str">
        <f t="shared" si="29"/>
        <v>-</v>
      </c>
      <c r="AB92" s="77">
        <f t="shared" si="30"/>
        <v>1</v>
      </c>
      <c r="AC92" s="28">
        <f t="shared" si="31"/>
        <v>0</v>
      </c>
      <c r="AD92" s="29">
        <f t="shared" si="32"/>
        <v>0</v>
      </c>
      <c r="AE92" s="87" t="str">
        <f t="shared" si="25"/>
        <v>-</v>
      </c>
      <c r="AF92" s="77">
        <f t="shared" si="26"/>
        <v>0</v>
      </c>
    </row>
    <row r="93" spans="1:32" ht="12.75">
      <c r="A93" s="118">
        <v>2006210</v>
      </c>
      <c r="B93" s="118" t="s">
        <v>325</v>
      </c>
      <c r="C93" s="77" t="s">
        <v>939</v>
      </c>
      <c r="D93" s="28" t="s">
        <v>326</v>
      </c>
      <c r="E93" s="28" t="s">
        <v>939</v>
      </c>
      <c r="F93" s="28">
        <v>67844</v>
      </c>
      <c r="G93" s="28">
        <v>170</v>
      </c>
      <c r="H93" s="29">
        <v>6206465661</v>
      </c>
      <c r="I93" s="30">
        <v>7</v>
      </c>
      <c r="J93" s="31" t="s">
        <v>1042</v>
      </c>
      <c r="K93" s="71" t="s">
        <v>1041</v>
      </c>
      <c r="L93" s="61">
        <v>154.83</v>
      </c>
      <c r="M93" s="66" t="s">
        <v>1041</v>
      </c>
      <c r="N93" s="68">
        <v>6.214689266</v>
      </c>
      <c r="O93" s="31" t="s">
        <v>1043</v>
      </c>
      <c r="P93" s="38"/>
      <c r="Q93" s="71" t="str">
        <f t="shared" si="27"/>
        <v>NO</v>
      </c>
      <c r="R93" s="75" t="s">
        <v>1042</v>
      </c>
      <c r="S93" s="36">
        <v>6243</v>
      </c>
      <c r="T93" s="40">
        <v>594</v>
      </c>
      <c r="U93" s="40">
        <v>834</v>
      </c>
      <c r="V93" s="35">
        <v>1326</v>
      </c>
      <c r="W93" s="77">
        <f t="shared" si="22"/>
        <v>1</v>
      </c>
      <c r="X93" s="28">
        <f t="shared" si="28"/>
        <v>1</v>
      </c>
      <c r="Y93" s="28">
        <f t="shared" si="23"/>
        <v>0</v>
      </c>
      <c r="Z93" s="29">
        <f t="shared" si="24"/>
        <v>0</v>
      </c>
      <c r="AA93" s="87" t="str">
        <f t="shared" si="29"/>
        <v>SRSA</v>
      </c>
      <c r="AB93" s="77">
        <f t="shared" si="30"/>
        <v>1</v>
      </c>
      <c r="AC93" s="28">
        <f t="shared" si="31"/>
        <v>0</v>
      </c>
      <c r="AD93" s="29">
        <f t="shared" si="32"/>
        <v>0</v>
      </c>
      <c r="AE93" s="87" t="str">
        <f t="shared" si="25"/>
        <v>-</v>
      </c>
      <c r="AF93" s="77">
        <f t="shared" si="26"/>
        <v>0</v>
      </c>
    </row>
    <row r="94" spans="1:32" ht="12.75">
      <c r="A94" s="118">
        <v>2006270</v>
      </c>
      <c r="B94" s="118" t="s">
        <v>331</v>
      </c>
      <c r="C94" s="77" t="s">
        <v>332</v>
      </c>
      <c r="D94" s="28" t="s">
        <v>333</v>
      </c>
      <c r="E94" s="28" t="s">
        <v>332</v>
      </c>
      <c r="F94" s="28">
        <v>66736</v>
      </c>
      <c r="G94" s="28">
        <v>539</v>
      </c>
      <c r="H94" s="29">
        <v>6203784177</v>
      </c>
      <c r="I94" s="30">
        <v>7</v>
      </c>
      <c r="J94" s="31" t="s">
        <v>1042</v>
      </c>
      <c r="K94" s="71" t="s">
        <v>1041</v>
      </c>
      <c r="L94" s="61"/>
      <c r="M94" s="66" t="s">
        <v>1043</v>
      </c>
      <c r="N94" s="68">
        <v>16.26297578</v>
      </c>
      <c r="O94" s="31" t="s">
        <v>1043</v>
      </c>
      <c r="P94" s="38"/>
      <c r="Q94" s="71" t="str">
        <f t="shared" si="27"/>
        <v>NO</v>
      </c>
      <c r="R94" s="75" t="s">
        <v>1042</v>
      </c>
      <c r="S94" s="36">
        <v>50352</v>
      </c>
      <c r="T94" s="40">
        <v>4947</v>
      </c>
      <c r="U94" s="40">
        <v>5589</v>
      </c>
      <c r="V94" s="35">
        <v>5945</v>
      </c>
      <c r="W94" s="77">
        <f t="shared" si="22"/>
        <v>1</v>
      </c>
      <c r="X94" s="28">
        <f t="shared" si="28"/>
        <v>0</v>
      </c>
      <c r="Y94" s="28">
        <f t="shared" si="23"/>
        <v>0</v>
      </c>
      <c r="Z94" s="29">
        <f t="shared" si="24"/>
        <v>0</v>
      </c>
      <c r="AA94" s="87" t="str">
        <f t="shared" si="29"/>
        <v>-</v>
      </c>
      <c r="AB94" s="77">
        <f t="shared" si="30"/>
        <v>1</v>
      </c>
      <c r="AC94" s="28">
        <f t="shared" si="31"/>
        <v>0</v>
      </c>
      <c r="AD94" s="29">
        <f t="shared" si="32"/>
        <v>0</v>
      </c>
      <c r="AE94" s="87" t="str">
        <f t="shared" si="25"/>
        <v>-</v>
      </c>
      <c r="AF94" s="77">
        <f t="shared" si="26"/>
        <v>0</v>
      </c>
    </row>
    <row r="95" spans="1:32" ht="12.75">
      <c r="A95" s="118">
        <v>2006300</v>
      </c>
      <c r="B95" s="118" t="s">
        <v>334</v>
      </c>
      <c r="C95" s="77" t="s">
        <v>335</v>
      </c>
      <c r="D95" s="28" t="s">
        <v>336</v>
      </c>
      <c r="E95" s="28" t="s">
        <v>337</v>
      </c>
      <c r="F95" s="28">
        <v>66763</v>
      </c>
      <c r="G95" s="28" t="s">
        <v>1033</v>
      </c>
      <c r="H95" s="29">
        <v>6202317551</v>
      </c>
      <c r="I95" s="30">
        <v>6</v>
      </c>
      <c r="J95" s="31" t="s">
        <v>1043</v>
      </c>
      <c r="K95" s="71" t="s">
        <v>1041</v>
      </c>
      <c r="L95" s="61">
        <v>730</v>
      </c>
      <c r="M95" s="66" t="s">
        <v>1043</v>
      </c>
      <c r="N95" s="68">
        <v>2.159468439</v>
      </c>
      <c r="O95" s="31" t="s">
        <v>1043</v>
      </c>
      <c r="P95" s="38"/>
      <c r="Q95" s="71" t="str">
        <f t="shared" si="27"/>
        <v>NO</v>
      </c>
      <c r="R95" s="75" t="s">
        <v>1042</v>
      </c>
      <c r="S95" s="36">
        <v>17307</v>
      </c>
      <c r="T95" s="40">
        <v>1187</v>
      </c>
      <c r="U95" s="40">
        <v>2591</v>
      </c>
      <c r="V95" s="35">
        <v>1940</v>
      </c>
      <c r="W95" s="77">
        <f t="shared" si="22"/>
        <v>0</v>
      </c>
      <c r="X95" s="28">
        <f t="shared" si="28"/>
        <v>0</v>
      </c>
      <c r="Y95" s="28">
        <f t="shared" si="23"/>
        <v>0</v>
      </c>
      <c r="Z95" s="29">
        <f t="shared" si="24"/>
        <v>0</v>
      </c>
      <c r="AA95" s="87" t="str">
        <f t="shared" si="29"/>
        <v>-</v>
      </c>
      <c r="AB95" s="77">
        <f t="shared" si="30"/>
        <v>1</v>
      </c>
      <c r="AC95" s="28">
        <f t="shared" si="31"/>
        <v>0</v>
      </c>
      <c r="AD95" s="29">
        <f t="shared" si="32"/>
        <v>0</v>
      </c>
      <c r="AE95" s="87" t="str">
        <f t="shared" si="25"/>
        <v>-</v>
      </c>
      <c r="AF95" s="77">
        <f t="shared" si="26"/>
        <v>0</v>
      </c>
    </row>
    <row r="96" spans="1:32" ht="12.75">
      <c r="A96" s="118">
        <v>2008370</v>
      </c>
      <c r="B96" s="118" t="s">
        <v>533</v>
      </c>
      <c r="C96" s="77" t="s">
        <v>534</v>
      </c>
      <c r="D96" s="28" t="s">
        <v>535</v>
      </c>
      <c r="E96" s="28" t="s">
        <v>33</v>
      </c>
      <c r="F96" s="28">
        <v>67550</v>
      </c>
      <c r="G96" s="28" t="s">
        <v>1033</v>
      </c>
      <c r="H96" s="29">
        <v>6202853185</v>
      </c>
      <c r="I96" s="30" t="s">
        <v>1045</v>
      </c>
      <c r="J96" s="31" t="s">
        <v>1043</v>
      </c>
      <c r="K96" s="71" t="s">
        <v>1041</v>
      </c>
      <c r="L96" s="61">
        <v>893.89</v>
      </c>
      <c r="M96" s="66" t="s">
        <v>1042</v>
      </c>
      <c r="N96" s="68">
        <v>8.799342105</v>
      </c>
      <c r="O96" s="31" t="s">
        <v>1043</v>
      </c>
      <c r="P96" s="38"/>
      <c r="Q96" s="71" t="str">
        <f t="shared" si="27"/>
        <v>NO</v>
      </c>
      <c r="R96" s="75" t="s">
        <v>1042</v>
      </c>
      <c r="S96" s="36">
        <v>59709</v>
      </c>
      <c r="T96" s="40">
        <v>4749</v>
      </c>
      <c r="U96" s="40">
        <v>5775</v>
      </c>
      <c r="V96" s="35">
        <v>7180</v>
      </c>
      <c r="W96" s="77">
        <f t="shared" si="22"/>
        <v>0</v>
      </c>
      <c r="X96" s="28">
        <f t="shared" si="28"/>
        <v>1</v>
      </c>
      <c r="Y96" s="28">
        <f t="shared" si="23"/>
        <v>0</v>
      </c>
      <c r="Z96" s="29">
        <f t="shared" si="24"/>
        <v>0</v>
      </c>
      <c r="AA96" s="87" t="str">
        <f t="shared" si="29"/>
        <v>-</v>
      </c>
      <c r="AB96" s="77">
        <f t="shared" si="30"/>
        <v>1</v>
      </c>
      <c r="AC96" s="28">
        <f t="shared" si="31"/>
        <v>0</v>
      </c>
      <c r="AD96" s="29">
        <f t="shared" si="32"/>
        <v>0</v>
      </c>
      <c r="AE96" s="87" t="str">
        <f t="shared" si="25"/>
        <v>-</v>
      </c>
      <c r="AF96" s="77">
        <f t="shared" si="26"/>
        <v>0</v>
      </c>
    </row>
    <row r="97" spans="1:32" ht="12.75">
      <c r="A97" s="118">
        <v>2006330</v>
      </c>
      <c r="B97" s="118" t="s">
        <v>338</v>
      </c>
      <c r="C97" s="77" t="s">
        <v>339</v>
      </c>
      <c r="D97" s="28" t="s">
        <v>340</v>
      </c>
      <c r="E97" s="28" t="s">
        <v>341</v>
      </c>
      <c r="F97" s="28">
        <v>66027</v>
      </c>
      <c r="G97" s="28">
        <v>2701</v>
      </c>
      <c r="H97" s="29">
        <v>9136517373</v>
      </c>
      <c r="I97" s="30">
        <v>3</v>
      </c>
      <c r="J97" s="31" t="s">
        <v>1043</v>
      </c>
      <c r="K97" s="71" t="s">
        <v>1041</v>
      </c>
      <c r="L97" s="61"/>
      <c r="M97" s="66" t="s">
        <v>1043</v>
      </c>
      <c r="N97" s="68">
        <v>1.933842239</v>
      </c>
      <c r="O97" s="31" t="s">
        <v>1043</v>
      </c>
      <c r="P97" s="38"/>
      <c r="Q97" s="71" t="str">
        <f t="shared" si="27"/>
        <v>NO</v>
      </c>
      <c r="R97" s="75" t="s">
        <v>1043</v>
      </c>
      <c r="S97" s="36">
        <v>28830</v>
      </c>
      <c r="T97" s="40">
        <v>1187</v>
      </c>
      <c r="U97" s="40">
        <v>4916</v>
      </c>
      <c r="V97" s="35">
        <v>4836</v>
      </c>
      <c r="W97" s="77">
        <f t="shared" si="22"/>
        <v>0</v>
      </c>
      <c r="X97" s="28">
        <f t="shared" si="28"/>
        <v>0</v>
      </c>
      <c r="Y97" s="28">
        <f t="shared" si="23"/>
        <v>0</v>
      </c>
      <c r="Z97" s="29">
        <f t="shared" si="24"/>
        <v>0</v>
      </c>
      <c r="AA97" s="87" t="str">
        <f t="shared" si="29"/>
        <v>-</v>
      </c>
      <c r="AB97" s="77">
        <f t="shared" si="30"/>
        <v>0</v>
      </c>
      <c r="AC97" s="28">
        <f t="shared" si="31"/>
        <v>0</v>
      </c>
      <c r="AD97" s="29">
        <f t="shared" si="32"/>
        <v>0</v>
      </c>
      <c r="AE97" s="87" t="str">
        <f t="shared" si="25"/>
        <v>-</v>
      </c>
      <c r="AF97" s="77">
        <f t="shared" si="26"/>
        <v>0</v>
      </c>
    </row>
    <row r="98" spans="1:32" ht="12.75">
      <c r="A98" s="118">
        <v>2006360</v>
      </c>
      <c r="B98" s="118" t="s">
        <v>342</v>
      </c>
      <c r="C98" s="77" t="s">
        <v>952</v>
      </c>
      <c r="D98" s="28" t="s">
        <v>343</v>
      </c>
      <c r="E98" s="28" t="s">
        <v>952</v>
      </c>
      <c r="F98" s="28">
        <v>66739</v>
      </c>
      <c r="G98" s="28" t="s">
        <v>1033</v>
      </c>
      <c r="H98" s="29">
        <v>6207834499</v>
      </c>
      <c r="I98" s="30">
        <v>6</v>
      </c>
      <c r="J98" s="31" t="s">
        <v>1043</v>
      </c>
      <c r="K98" s="71" t="s">
        <v>1041</v>
      </c>
      <c r="L98" s="61">
        <v>706.97</v>
      </c>
      <c r="M98" s="66" t="s">
        <v>1043</v>
      </c>
      <c r="N98" s="68">
        <v>23.91930836</v>
      </c>
      <c r="O98" s="31" t="s">
        <v>1042</v>
      </c>
      <c r="P98" s="38"/>
      <c r="Q98" s="71" t="str">
        <f t="shared" si="27"/>
        <v>NO</v>
      </c>
      <c r="R98" s="75" t="s">
        <v>1042</v>
      </c>
      <c r="S98" s="36">
        <v>72726</v>
      </c>
      <c r="T98" s="40">
        <v>7123</v>
      </c>
      <c r="U98" s="40">
        <v>7387</v>
      </c>
      <c r="V98" s="35">
        <v>4876</v>
      </c>
      <c r="W98" s="77">
        <f t="shared" si="22"/>
        <v>0</v>
      </c>
      <c r="X98" s="28">
        <f t="shared" si="28"/>
        <v>0</v>
      </c>
      <c r="Y98" s="28">
        <f t="shared" si="23"/>
        <v>0</v>
      </c>
      <c r="Z98" s="29">
        <f t="shared" si="24"/>
        <v>0</v>
      </c>
      <c r="AA98" s="87" t="str">
        <f t="shared" si="29"/>
        <v>-</v>
      </c>
      <c r="AB98" s="77">
        <f t="shared" si="30"/>
        <v>1</v>
      </c>
      <c r="AC98" s="28">
        <f t="shared" si="31"/>
        <v>1</v>
      </c>
      <c r="AD98" s="29" t="str">
        <f t="shared" si="32"/>
        <v>Initial</v>
      </c>
      <c r="AE98" s="87" t="str">
        <f t="shared" si="25"/>
        <v>RLIS</v>
      </c>
      <c r="AF98" s="77">
        <f t="shared" si="26"/>
        <v>0</v>
      </c>
    </row>
    <row r="99" spans="1:32" ht="12.75">
      <c r="A99" s="118">
        <v>2006390</v>
      </c>
      <c r="B99" s="118" t="s">
        <v>344</v>
      </c>
      <c r="C99" s="77" t="s">
        <v>345</v>
      </c>
      <c r="D99" s="28" t="s">
        <v>346</v>
      </c>
      <c r="E99" s="28" t="s">
        <v>345</v>
      </c>
      <c r="F99" s="28">
        <v>67846</v>
      </c>
      <c r="G99" s="28">
        <v>4751</v>
      </c>
      <c r="H99" s="29">
        <v>6202765100</v>
      </c>
      <c r="I99" s="30" t="s">
        <v>1049</v>
      </c>
      <c r="J99" s="31" t="s">
        <v>1043</v>
      </c>
      <c r="K99" s="71" t="s">
        <v>1041</v>
      </c>
      <c r="L99" s="61"/>
      <c r="M99" s="66" t="s">
        <v>1043</v>
      </c>
      <c r="N99" s="68">
        <v>15.31010041</v>
      </c>
      <c r="O99" s="31" t="s">
        <v>1043</v>
      </c>
      <c r="P99" s="38"/>
      <c r="Q99" s="71" t="str">
        <f t="shared" si="27"/>
        <v>NO</v>
      </c>
      <c r="R99" s="75" t="s">
        <v>1043</v>
      </c>
      <c r="S99" s="36">
        <v>398970</v>
      </c>
      <c r="T99" s="40">
        <v>44521</v>
      </c>
      <c r="U99" s="40">
        <v>51411</v>
      </c>
      <c r="V99" s="35">
        <v>42915</v>
      </c>
      <c r="W99" s="77">
        <f t="shared" si="22"/>
        <v>0</v>
      </c>
      <c r="X99" s="28">
        <f t="shared" si="28"/>
        <v>0</v>
      </c>
      <c r="Y99" s="28">
        <f t="shared" si="23"/>
        <v>0</v>
      </c>
      <c r="Z99" s="29">
        <f t="shared" si="24"/>
        <v>0</v>
      </c>
      <c r="AA99" s="87" t="str">
        <f t="shared" si="29"/>
        <v>-</v>
      </c>
      <c r="AB99" s="77">
        <f t="shared" si="30"/>
        <v>0</v>
      </c>
      <c r="AC99" s="28">
        <f t="shared" si="31"/>
        <v>0</v>
      </c>
      <c r="AD99" s="29">
        <f t="shared" si="32"/>
        <v>0</v>
      </c>
      <c r="AE99" s="87" t="str">
        <f t="shared" si="25"/>
        <v>-</v>
      </c>
      <c r="AF99" s="77">
        <f t="shared" si="26"/>
        <v>0</v>
      </c>
    </row>
    <row r="100" spans="1:32" ht="12.75">
      <c r="A100" s="118">
        <v>2006420</v>
      </c>
      <c r="B100" s="118" t="s">
        <v>347</v>
      </c>
      <c r="C100" s="77" t="s">
        <v>348</v>
      </c>
      <c r="D100" s="28" t="s">
        <v>937</v>
      </c>
      <c r="E100" s="28" t="s">
        <v>953</v>
      </c>
      <c r="F100" s="28">
        <v>66030</v>
      </c>
      <c r="G100" s="28" t="s">
        <v>1033</v>
      </c>
      <c r="H100" s="29">
        <v>9138562000</v>
      </c>
      <c r="I100" s="30" t="s">
        <v>1047</v>
      </c>
      <c r="J100" s="31" t="s">
        <v>1043</v>
      </c>
      <c r="K100" s="71" t="s">
        <v>1041</v>
      </c>
      <c r="L100" s="61">
        <v>3298.8</v>
      </c>
      <c r="M100" s="66" t="s">
        <v>1043</v>
      </c>
      <c r="N100" s="68">
        <v>4.846526656</v>
      </c>
      <c r="O100" s="31" t="s">
        <v>1043</v>
      </c>
      <c r="P100" s="38"/>
      <c r="Q100" s="71" t="str">
        <f t="shared" si="27"/>
        <v>NO</v>
      </c>
      <c r="R100" s="75" t="s">
        <v>1043</v>
      </c>
      <c r="S100" s="36">
        <v>67831</v>
      </c>
      <c r="T100" s="40">
        <v>4947</v>
      </c>
      <c r="U100" s="40">
        <v>11010</v>
      </c>
      <c r="V100" s="35">
        <v>12413</v>
      </c>
      <c r="W100" s="77">
        <f t="shared" si="22"/>
        <v>0</v>
      </c>
      <c r="X100" s="28">
        <f t="shared" si="28"/>
        <v>0</v>
      </c>
      <c r="Y100" s="28">
        <f t="shared" si="23"/>
        <v>0</v>
      </c>
      <c r="Z100" s="29">
        <f t="shared" si="24"/>
        <v>0</v>
      </c>
      <c r="AA100" s="87" t="str">
        <f t="shared" si="29"/>
        <v>-</v>
      </c>
      <c r="AB100" s="77">
        <f t="shared" si="30"/>
        <v>0</v>
      </c>
      <c r="AC100" s="28">
        <f t="shared" si="31"/>
        <v>0</v>
      </c>
      <c r="AD100" s="29">
        <f t="shared" si="32"/>
        <v>0</v>
      </c>
      <c r="AE100" s="87" t="str">
        <f t="shared" si="25"/>
        <v>-</v>
      </c>
      <c r="AF100" s="77">
        <f t="shared" si="26"/>
        <v>0</v>
      </c>
    </row>
    <row r="101" spans="1:32" ht="12.75">
      <c r="A101" s="118">
        <v>2006450</v>
      </c>
      <c r="B101" s="118" t="s">
        <v>349</v>
      </c>
      <c r="C101" s="77" t="s">
        <v>350</v>
      </c>
      <c r="D101" s="28" t="s">
        <v>351</v>
      </c>
      <c r="E101" s="28" t="s">
        <v>350</v>
      </c>
      <c r="F101" s="28">
        <v>66032</v>
      </c>
      <c r="G101" s="28">
        <v>328</v>
      </c>
      <c r="H101" s="29">
        <v>7854486155</v>
      </c>
      <c r="I101" s="30" t="s">
        <v>1044</v>
      </c>
      <c r="J101" s="31" t="s">
        <v>1043</v>
      </c>
      <c r="K101" s="71" t="s">
        <v>1041</v>
      </c>
      <c r="L101" s="61">
        <v>1045.63</v>
      </c>
      <c r="M101" s="66" t="s">
        <v>1043</v>
      </c>
      <c r="N101" s="68">
        <v>13.43283582</v>
      </c>
      <c r="O101" s="31" t="s">
        <v>1043</v>
      </c>
      <c r="P101" s="38"/>
      <c r="Q101" s="71" t="str">
        <f t="shared" si="27"/>
        <v>NO</v>
      </c>
      <c r="R101" s="75" t="s">
        <v>1042</v>
      </c>
      <c r="S101" s="36">
        <v>64122</v>
      </c>
      <c r="T101" s="40">
        <v>6134</v>
      </c>
      <c r="U101" s="40">
        <v>7490</v>
      </c>
      <c r="V101" s="35">
        <v>5925</v>
      </c>
      <c r="W101" s="77">
        <f t="shared" si="22"/>
        <v>0</v>
      </c>
      <c r="X101" s="28">
        <f t="shared" si="28"/>
        <v>0</v>
      </c>
      <c r="Y101" s="28">
        <f t="shared" si="23"/>
        <v>0</v>
      </c>
      <c r="Z101" s="29">
        <f t="shared" si="24"/>
        <v>0</v>
      </c>
      <c r="AA101" s="87" t="str">
        <f t="shared" si="29"/>
        <v>-</v>
      </c>
      <c r="AB101" s="77">
        <f t="shared" si="30"/>
        <v>1</v>
      </c>
      <c r="AC101" s="28">
        <f t="shared" si="31"/>
        <v>0</v>
      </c>
      <c r="AD101" s="29">
        <f t="shared" si="32"/>
        <v>0</v>
      </c>
      <c r="AE101" s="87" t="str">
        <f t="shared" si="25"/>
        <v>-</v>
      </c>
      <c r="AF101" s="77">
        <f t="shared" si="26"/>
        <v>0</v>
      </c>
    </row>
    <row r="102" spans="1:32" ht="12.75">
      <c r="A102" s="118">
        <v>2007890</v>
      </c>
      <c r="B102" s="118" t="s">
        <v>481</v>
      </c>
      <c r="C102" s="77" t="s">
        <v>482</v>
      </c>
      <c r="D102" s="28" t="s">
        <v>483</v>
      </c>
      <c r="E102" s="28" t="s">
        <v>484</v>
      </c>
      <c r="F102" s="28">
        <v>66441</v>
      </c>
      <c r="G102" s="28">
        <v>370</v>
      </c>
      <c r="H102" s="29">
        <v>7852386184</v>
      </c>
      <c r="I102" s="30" t="s">
        <v>1044</v>
      </c>
      <c r="J102" s="31" t="s">
        <v>1043</v>
      </c>
      <c r="K102" s="71" t="s">
        <v>1041</v>
      </c>
      <c r="L102" s="61"/>
      <c r="M102" s="66" t="s">
        <v>1043</v>
      </c>
      <c r="N102" s="68">
        <v>15.68789178</v>
      </c>
      <c r="O102" s="31" t="s">
        <v>1043</v>
      </c>
      <c r="P102" s="38"/>
      <c r="Q102" s="71" t="str">
        <f t="shared" si="27"/>
        <v>NO</v>
      </c>
      <c r="R102" s="75" t="s">
        <v>1042</v>
      </c>
      <c r="S102" s="36">
        <v>394509</v>
      </c>
      <c r="T102" s="40">
        <v>39970</v>
      </c>
      <c r="U102" s="40">
        <v>45425</v>
      </c>
      <c r="V102" s="35">
        <v>35655</v>
      </c>
      <c r="W102" s="77">
        <f t="shared" si="22"/>
        <v>0</v>
      </c>
      <c r="X102" s="28">
        <f t="shared" si="28"/>
        <v>0</v>
      </c>
      <c r="Y102" s="28">
        <f t="shared" si="23"/>
        <v>0</v>
      </c>
      <c r="Z102" s="29">
        <f t="shared" si="24"/>
        <v>0</v>
      </c>
      <c r="AA102" s="87" t="str">
        <f t="shared" si="29"/>
        <v>-</v>
      </c>
      <c r="AB102" s="77">
        <f t="shared" si="30"/>
        <v>1</v>
      </c>
      <c r="AC102" s="28">
        <f t="shared" si="31"/>
        <v>0</v>
      </c>
      <c r="AD102" s="29">
        <f t="shared" si="32"/>
        <v>0</v>
      </c>
      <c r="AE102" s="87" t="str">
        <f t="shared" si="25"/>
        <v>-</v>
      </c>
      <c r="AF102" s="77">
        <f t="shared" si="26"/>
        <v>0</v>
      </c>
    </row>
    <row r="103" spans="1:32" ht="12.75">
      <c r="A103" s="118">
        <v>2006480</v>
      </c>
      <c r="B103" s="118" t="s">
        <v>352</v>
      </c>
      <c r="C103" s="77" t="s">
        <v>954</v>
      </c>
      <c r="D103" s="28" t="s">
        <v>353</v>
      </c>
      <c r="E103" s="28" t="s">
        <v>954</v>
      </c>
      <c r="F103" s="28">
        <v>66743</v>
      </c>
      <c r="G103" s="28">
        <v>1128</v>
      </c>
      <c r="H103" s="29">
        <v>6207244325</v>
      </c>
      <c r="I103" s="30">
        <v>6</v>
      </c>
      <c r="J103" s="31" t="s">
        <v>1043</v>
      </c>
      <c r="K103" s="71" t="s">
        <v>1041</v>
      </c>
      <c r="L103" s="61">
        <v>1002.5</v>
      </c>
      <c r="M103" s="66" t="s">
        <v>1043</v>
      </c>
      <c r="N103" s="68">
        <v>15.25773196</v>
      </c>
      <c r="O103" s="31" t="s">
        <v>1043</v>
      </c>
      <c r="P103" s="38"/>
      <c r="Q103" s="71" t="str">
        <f t="shared" si="27"/>
        <v>NO</v>
      </c>
      <c r="R103" s="75" t="s">
        <v>1042</v>
      </c>
      <c r="S103" s="36">
        <v>55114</v>
      </c>
      <c r="T103" s="40">
        <v>5145</v>
      </c>
      <c r="U103" s="40">
        <v>6466</v>
      </c>
      <c r="V103" s="35">
        <v>5047</v>
      </c>
      <c r="W103" s="77">
        <f t="shared" si="22"/>
        <v>0</v>
      </c>
      <c r="X103" s="28">
        <f t="shared" si="28"/>
        <v>0</v>
      </c>
      <c r="Y103" s="28">
        <f t="shared" si="23"/>
        <v>0</v>
      </c>
      <c r="Z103" s="29">
        <f t="shared" si="24"/>
        <v>0</v>
      </c>
      <c r="AA103" s="87" t="str">
        <f t="shared" si="29"/>
        <v>-</v>
      </c>
      <c r="AB103" s="77">
        <f t="shared" si="30"/>
        <v>1</v>
      </c>
      <c r="AC103" s="28">
        <f t="shared" si="31"/>
        <v>0</v>
      </c>
      <c r="AD103" s="29">
        <f t="shared" si="32"/>
        <v>0</v>
      </c>
      <c r="AE103" s="87" t="str">
        <f t="shared" si="25"/>
        <v>-</v>
      </c>
      <c r="AF103" s="77">
        <f t="shared" si="26"/>
        <v>0</v>
      </c>
    </row>
    <row r="104" spans="1:32" ht="12.75">
      <c r="A104" s="118">
        <v>2006540</v>
      </c>
      <c r="B104" s="118" t="s">
        <v>358</v>
      </c>
      <c r="C104" s="77" t="s">
        <v>359</v>
      </c>
      <c r="D104" s="28" t="s">
        <v>360</v>
      </c>
      <c r="E104" s="28" t="s">
        <v>359</v>
      </c>
      <c r="F104" s="28">
        <v>67052</v>
      </c>
      <c r="G104" s="28">
        <v>249</v>
      </c>
      <c r="H104" s="29">
        <v>3167944000</v>
      </c>
      <c r="I104" s="30">
        <v>8</v>
      </c>
      <c r="J104" s="31" t="s">
        <v>1042</v>
      </c>
      <c r="K104" s="71" t="s">
        <v>1041</v>
      </c>
      <c r="L104" s="61"/>
      <c r="M104" s="66" t="s">
        <v>1043</v>
      </c>
      <c r="N104" s="68">
        <v>4.810761514</v>
      </c>
      <c r="O104" s="31" t="s">
        <v>1043</v>
      </c>
      <c r="P104" s="38"/>
      <c r="Q104" s="71" t="str">
        <f t="shared" si="27"/>
        <v>NO</v>
      </c>
      <c r="R104" s="75" t="s">
        <v>1042</v>
      </c>
      <c r="S104" s="36">
        <v>90359</v>
      </c>
      <c r="T104" s="40">
        <v>5738</v>
      </c>
      <c r="U104" s="40">
        <v>15813</v>
      </c>
      <c r="V104" s="35">
        <v>17857</v>
      </c>
      <c r="W104" s="77">
        <f t="shared" si="22"/>
        <v>1</v>
      </c>
      <c r="X104" s="28">
        <f t="shared" si="28"/>
        <v>0</v>
      </c>
      <c r="Y104" s="28">
        <f t="shared" si="23"/>
        <v>0</v>
      </c>
      <c r="Z104" s="29">
        <f t="shared" si="24"/>
        <v>0</v>
      </c>
      <c r="AA104" s="87" t="str">
        <f t="shared" si="29"/>
        <v>-</v>
      </c>
      <c r="AB104" s="77">
        <f t="shared" si="30"/>
        <v>1</v>
      </c>
      <c r="AC104" s="28">
        <f t="shared" si="31"/>
        <v>0</v>
      </c>
      <c r="AD104" s="29">
        <f t="shared" si="32"/>
        <v>0</v>
      </c>
      <c r="AE104" s="87" t="str">
        <f t="shared" si="25"/>
        <v>-</v>
      </c>
      <c r="AF104" s="77">
        <f t="shared" si="26"/>
        <v>0</v>
      </c>
    </row>
    <row r="105" spans="1:32" ht="12.75">
      <c r="A105" s="118">
        <v>2006570</v>
      </c>
      <c r="B105" s="118" t="s">
        <v>361</v>
      </c>
      <c r="C105" s="77" t="s">
        <v>362</v>
      </c>
      <c r="D105" s="28" t="s">
        <v>917</v>
      </c>
      <c r="E105" s="28" t="s">
        <v>362</v>
      </c>
      <c r="F105" s="28">
        <v>67053</v>
      </c>
      <c r="G105" s="28">
        <v>6</v>
      </c>
      <c r="H105" s="29">
        <v>6203674601</v>
      </c>
      <c r="I105" s="30">
        <v>7</v>
      </c>
      <c r="J105" s="31" t="s">
        <v>1042</v>
      </c>
      <c r="K105" s="71" t="s">
        <v>1041</v>
      </c>
      <c r="L105" s="61">
        <v>275.49</v>
      </c>
      <c r="M105" s="66" t="s">
        <v>1041</v>
      </c>
      <c r="N105" s="68">
        <v>6.5830721</v>
      </c>
      <c r="O105" s="31" t="s">
        <v>1043</v>
      </c>
      <c r="P105" s="38"/>
      <c r="Q105" s="71" t="str">
        <f t="shared" si="27"/>
        <v>NO</v>
      </c>
      <c r="R105" s="75" t="s">
        <v>1042</v>
      </c>
      <c r="S105" s="36">
        <v>15221</v>
      </c>
      <c r="T105" s="40">
        <v>989</v>
      </c>
      <c r="U105" s="40">
        <v>1356</v>
      </c>
      <c r="V105" s="35">
        <v>771</v>
      </c>
      <c r="W105" s="77">
        <f t="shared" si="22"/>
        <v>1</v>
      </c>
      <c r="X105" s="28">
        <f t="shared" si="28"/>
        <v>1</v>
      </c>
      <c r="Y105" s="28">
        <f t="shared" si="23"/>
        <v>0</v>
      </c>
      <c r="Z105" s="29">
        <f t="shared" si="24"/>
        <v>0</v>
      </c>
      <c r="AA105" s="87" t="str">
        <f t="shared" si="29"/>
        <v>SRSA</v>
      </c>
      <c r="AB105" s="77">
        <f t="shared" si="30"/>
        <v>1</v>
      </c>
      <c r="AC105" s="28">
        <f t="shared" si="31"/>
        <v>0</v>
      </c>
      <c r="AD105" s="29">
        <f t="shared" si="32"/>
        <v>0</v>
      </c>
      <c r="AE105" s="87" t="str">
        <f t="shared" si="25"/>
        <v>-</v>
      </c>
      <c r="AF105" s="77">
        <f t="shared" si="26"/>
        <v>0</v>
      </c>
    </row>
    <row r="106" spans="1:32" ht="12.75">
      <c r="A106" s="118">
        <v>2011040</v>
      </c>
      <c r="B106" s="118" t="s">
        <v>730</v>
      </c>
      <c r="C106" s="77" t="s">
        <v>731</v>
      </c>
      <c r="D106" s="28" t="s">
        <v>732</v>
      </c>
      <c r="E106" s="28" t="s">
        <v>733</v>
      </c>
      <c r="F106" s="28">
        <v>67757</v>
      </c>
      <c r="G106" s="28">
        <v>199</v>
      </c>
      <c r="H106" s="29">
        <v>7853864559</v>
      </c>
      <c r="I106" s="30">
        <v>7</v>
      </c>
      <c r="J106" s="31" t="s">
        <v>1042</v>
      </c>
      <c r="K106" s="71" t="s">
        <v>1041</v>
      </c>
      <c r="L106" s="61">
        <v>181.2</v>
      </c>
      <c r="M106" s="66" t="s">
        <v>1041</v>
      </c>
      <c r="N106" s="68">
        <v>6.299212598</v>
      </c>
      <c r="O106" s="31" t="s">
        <v>1043</v>
      </c>
      <c r="P106" s="38"/>
      <c r="Q106" s="71" t="str">
        <f t="shared" si="27"/>
        <v>NO</v>
      </c>
      <c r="R106" s="75" t="s">
        <v>1042</v>
      </c>
      <c r="S106" s="36">
        <v>5088</v>
      </c>
      <c r="T106" s="40">
        <v>791</v>
      </c>
      <c r="U106" s="40">
        <v>1098</v>
      </c>
      <c r="V106" s="35">
        <v>1662</v>
      </c>
      <c r="W106" s="77">
        <f t="shared" si="22"/>
        <v>1</v>
      </c>
      <c r="X106" s="28">
        <f t="shared" si="28"/>
        <v>1</v>
      </c>
      <c r="Y106" s="28">
        <f t="shared" si="23"/>
        <v>0</v>
      </c>
      <c r="Z106" s="29">
        <f t="shared" si="24"/>
        <v>0</v>
      </c>
      <c r="AA106" s="87" t="str">
        <f t="shared" si="29"/>
        <v>SRSA</v>
      </c>
      <c r="AB106" s="77">
        <f t="shared" si="30"/>
        <v>1</v>
      </c>
      <c r="AC106" s="28">
        <f t="shared" si="31"/>
        <v>0</v>
      </c>
      <c r="AD106" s="29">
        <f t="shared" si="32"/>
        <v>0</v>
      </c>
      <c r="AE106" s="87" t="str">
        <f t="shared" si="25"/>
        <v>-</v>
      </c>
      <c r="AF106" s="77">
        <f t="shared" si="26"/>
        <v>0</v>
      </c>
    </row>
    <row r="107" spans="1:32" ht="12.75">
      <c r="A107" s="118">
        <v>2006580</v>
      </c>
      <c r="B107" s="118" t="s">
        <v>363</v>
      </c>
      <c r="C107" s="77" t="s">
        <v>364</v>
      </c>
      <c r="D107" s="28" t="s">
        <v>365</v>
      </c>
      <c r="E107" s="28" t="s">
        <v>364</v>
      </c>
      <c r="F107" s="28">
        <v>67735</v>
      </c>
      <c r="G107" s="28">
        <v>509</v>
      </c>
      <c r="H107" s="29">
        <v>7858992397</v>
      </c>
      <c r="I107" s="30">
        <v>6</v>
      </c>
      <c r="J107" s="31" t="s">
        <v>1043</v>
      </c>
      <c r="K107" s="71" t="s">
        <v>1041</v>
      </c>
      <c r="L107" s="61">
        <v>911.01</v>
      </c>
      <c r="M107" s="66" t="s">
        <v>1042</v>
      </c>
      <c r="N107" s="68">
        <v>16.39656816</v>
      </c>
      <c r="O107" s="31" t="s">
        <v>1043</v>
      </c>
      <c r="P107" s="38"/>
      <c r="Q107" s="71" t="str">
        <f t="shared" si="27"/>
        <v>NO</v>
      </c>
      <c r="R107" s="75" t="s">
        <v>1042</v>
      </c>
      <c r="S107" s="36">
        <v>69894</v>
      </c>
      <c r="T107" s="40">
        <v>5145</v>
      </c>
      <c r="U107" s="40">
        <v>6272</v>
      </c>
      <c r="V107" s="35">
        <v>7433</v>
      </c>
      <c r="W107" s="77">
        <f t="shared" si="22"/>
        <v>0</v>
      </c>
      <c r="X107" s="28">
        <f t="shared" si="28"/>
        <v>1</v>
      </c>
      <c r="Y107" s="28">
        <f t="shared" si="23"/>
        <v>0</v>
      </c>
      <c r="Z107" s="29">
        <f t="shared" si="24"/>
        <v>0</v>
      </c>
      <c r="AA107" s="87" t="str">
        <f t="shared" si="29"/>
        <v>-</v>
      </c>
      <c r="AB107" s="77">
        <f t="shared" si="30"/>
        <v>1</v>
      </c>
      <c r="AC107" s="28">
        <f t="shared" si="31"/>
        <v>0</v>
      </c>
      <c r="AD107" s="29">
        <f t="shared" si="32"/>
        <v>0</v>
      </c>
      <c r="AE107" s="87" t="str">
        <f t="shared" si="25"/>
        <v>-</v>
      </c>
      <c r="AF107" s="77">
        <f t="shared" si="26"/>
        <v>0</v>
      </c>
    </row>
    <row r="108" spans="1:32" ht="12.75">
      <c r="A108" s="118">
        <v>2006660</v>
      </c>
      <c r="B108" s="118" t="s">
        <v>369</v>
      </c>
      <c r="C108" s="77" t="s">
        <v>370</v>
      </c>
      <c r="D108" s="28" t="s">
        <v>371</v>
      </c>
      <c r="E108" s="28" t="s">
        <v>370</v>
      </c>
      <c r="F108" s="28">
        <v>67530</v>
      </c>
      <c r="G108" s="28">
        <v>4613</v>
      </c>
      <c r="H108" s="29">
        <v>6207931500</v>
      </c>
      <c r="I108" s="30">
        <v>6</v>
      </c>
      <c r="J108" s="31" t="s">
        <v>1043</v>
      </c>
      <c r="K108" s="71" t="s">
        <v>1041</v>
      </c>
      <c r="L108" s="61"/>
      <c r="M108" s="66" t="s">
        <v>1043</v>
      </c>
      <c r="N108" s="68">
        <v>13.59312673</v>
      </c>
      <c r="O108" s="31" t="s">
        <v>1043</v>
      </c>
      <c r="P108" s="38"/>
      <c r="Q108" s="71" t="str">
        <f t="shared" si="27"/>
        <v>NO</v>
      </c>
      <c r="R108" s="75" t="s">
        <v>1042</v>
      </c>
      <c r="S108" s="36">
        <v>186031</v>
      </c>
      <c r="T108" s="40">
        <v>18600</v>
      </c>
      <c r="U108" s="40">
        <v>22048</v>
      </c>
      <c r="V108" s="35">
        <v>18036</v>
      </c>
      <c r="W108" s="77">
        <f t="shared" si="22"/>
        <v>0</v>
      </c>
      <c r="X108" s="28">
        <f t="shared" si="28"/>
        <v>0</v>
      </c>
      <c r="Y108" s="28">
        <f t="shared" si="23"/>
        <v>0</v>
      </c>
      <c r="Z108" s="29">
        <f t="shared" si="24"/>
        <v>0</v>
      </c>
      <c r="AA108" s="87" t="str">
        <f t="shared" si="29"/>
        <v>-</v>
      </c>
      <c r="AB108" s="77">
        <f t="shared" si="30"/>
        <v>1</v>
      </c>
      <c r="AC108" s="28">
        <f t="shared" si="31"/>
        <v>0</v>
      </c>
      <c r="AD108" s="29">
        <f t="shared" si="32"/>
        <v>0</v>
      </c>
      <c r="AE108" s="87" t="str">
        <f t="shared" si="25"/>
        <v>-</v>
      </c>
      <c r="AF108" s="77">
        <f t="shared" si="26"/>
        <v>0</v>
      </c>
    </row>
    <row r="109" spans="1:32" ht="12.75">
      <c r="A109" s="118">
        <v>2006690</v>
      </c>
      <c r="B109" s="118" t="s">
        <v>372</v>
      </c>
      <c r="C109" s="77" t="s">
        <v>373</v>
      </c>
      <c r="D109" s="28" t="s">
        <v>374</v>
      </c>
      <c r="E109" s="28" t="s">
        <v>375</v>
      </c>
      <c r="F109" s="28">
        <v>67879</v>
      </c>
      <c r="G109" s="28">
        <v>580</v>
      </c>
      <c r="H109" s="29">
        <v>6203764211</v>
      </c>
      <c r="I109" s="30">
        <v>7</v>
      </c>
      <c r="J109" s="31" t="s">
        <v>1042</v>
      </c>
      <c r="K109" s="71" t="s">
        <v>1041</v>
      </c>
      <c r="L109" s="61">
        <v>250.45</v>
      </c>
      <c r="M109" s="66" t="s">
        <v>1041</v>
      </c>
      <c r="N109" s="68">
        <v>8.802816901</v>
      </c>
      <c r="O109" s="31" t="s">
        <v>1043</v>
      </c>
      <c r="P109" s="38"/>
      <c r="Q109" s="71" t="str">
        <f t="shared" si="27"/>
        <v>NO</v>
      </c>
      <c r="R109" s="75" t="s">
        <v>1042</v>
      </c>
      <c r="S109" s="36">
        <v>13547</v>
      </c>
      <c r="T109" s="40">
        <v>1385</v>
      </c>
      <c r="U109" s="40">
        <v>1664</v>
      </c>
      <c r="V109" s="35">
        <v>2196</v>
      </c>
      <c r="W109" s="77">
        <f t="shared" si="22"/>
        <v>1</v>
      </c>
      <c r="X109" s="28">
        <f t="shared" si="28"/>
        <v>1</v>
      </c>
      <c r="Y109" s="28">
        <f t="shared" si="23"/>
        <v>0</v>
      </c>
      <c r="Z109" s="29">
        <f t="shared" si="24"/>
        <v>0</v>
      </c>
      <c r="AA109" s="87" t="str">
        <f t="shared" si="29"/>
        <v>SRSA</v>
      </c>
      <c r="AB109" s="77">
        <f t="shared" si="30"/>
        <v>1</v>
      </c>
      <c r="AC109" s="28">
        <f t="shared" si="31"/>
        <v>0</v>
      </c>
      <c r="AD109" s="29">
        <f t="shared" si="32"/>
        <v>0</v>
      </c>
      <c r="AE109" s="87" t="str">
        <f t="shared" si="25"/>
        <v>-</v>
      </c>
      <c r="AF109" s="77">
        <f t="shared" si="26"/>
        <v>0</v>
      </c>
    </row>
    <row r="110" spans="1:32" ht="12.75">
      <c r="A110" s="118">
        <v>2006720</v>
      </c>
      <c r="B110" s="118" t="s">
        <v>376</v>
      </c>
      <c r="C110" s="77" t="s">
        <v>942</v>
      </c>
      <c r="D110" s="28" t="s">
        <v>377</v>
      </c>
      <c r="E110" s="28" t="s">
        <v>942</v>
      </c>
      <c r="F110" s="28">
        <v>67054</v>
      </c>
      <c r="G110" s="28">
        <v>2399</v>
      </c>
      <c r="H110" s="29">
        <v>6207232145</v>
      </c>
      <c r="I110" s="30">
        <v>7</v>
      </c>
      <c r="J110" s="31" t="s">
        <v>1042</v>
      </c>
      <c r="K110" s="71" t="s">
        <v>1041</v>
      </c>
      <c r="L110" s="61">
        <v>282.1</v>
      </c>
      <c r="M110" s="66" t="s">
        <v>1041</v>
      </c>
      <c r="N110" s="68">
        <v>15.66666667</v>
      </c>
      <c r="O110" s="31" t="s">
        <v>1043</v>
      </c>
      <c r="P110" s="38"/>
      <c r="Q110" s="71" t="str">
        <f t="shared" si="27"/>
        <v>NO</v>
      </c>
      <c r="R110" s="75" t="s">
        <v>1042</v>
      </c>
      <c r="S110" s="36">
        <v>14654</v>
      </c>
      <c r="T110" s="40">
        <v>1583</v>
      </c>
      <c r="U110" s="40">
        <v>1952</v>
      </c>
      <c r="V110" s="35">
        <v>1663</v>
      </c>
      <c r="W110" s="77">
        <f t="shared" si="22"/>
        <v>1</v>
      </c>
      <c r="X110" s="28">
        <f t="shared" si="28"/>
        <v>1</v>
      </c>
      <c r="Y110" s="28">
        <f t="shared" si="23"/>
        <v>0</v>
      </c>
      <c r="Z110" s="29">
        <f t="shared" si="24"/>
        <v>0</v>
      </c>
      <c r="AA110" s="87" t="str">
        <f t="shared" si="29"/>
        <v>SRSA</v>
      </c>
      <c r="AB110" s="77">
        <f t="shared" si="30"/>
        <v>1</v>
      </c>
      <c r="AC110" s="28">
        <f t="shared" si="31"/>
        <v>0</v>
      </c>
      <c r="AD110" s="29">
        <f t="shared" si="32"/>
        <v>0</v>
      </c>
      <c r="AE110" s="87" t="str">
        <f t="shared" si="25"/>
        <v>-</v>
      </c>
      <c r="AF110" s="77">
        <f t="shared" si="26"/>
        <v>0</v>
      </c>
    </row>
    <row r="111" spans="1:32" ht="12.75">
      <c r="A111" s="118">
        <v>2006780</v>
      </c>
      <c r="B111" s="118" t="s">
        <v>378</v>
      </c>
      <c r="C111" s="77" t="s">
        <v>379</v>
      </c>
      <c r="D111" s="28" t="s">
        <v>380</v>
      </c>
      <c r="E111" s="28" t="s">
        <v>918</v>
      </c>
      <c r="F111" s="28">
        <v>67738</v>
      </c>
      <c r="G111" s="28">
        <v>68</v>
      </c>
      <c r="H111" s="29">
        <v>7858243277</v>
      </c>
      <c r="I111" s="30">
        <v>7</v>
      </c>
      <c r="J111" s="31" t="s">
        <v>1042</v>
      </c>
      <c r="K111" s="71" t="s">
        <v>1041</v>
      </c>
      <c r="L111" s="61">
        <v>111.9</v>
      </c>
      <c r="M111" s="66" t="s">
        <v>1041</v>
      </c>
      <c r="N111" s="68">
        <v>5.263157895</v>
      </c>
      <c r="O111" s="31" t="s">
        <v>1043</v>
      </c>
      <c r="P111" s="38"/>
      <c r="Q111" s="71" t="str">
        <f t="shared" si="27"/>
        <v>NO</v>
      </c>
      <c r="R111" s="75" t="s">
        <v>1042</v>
      </c>
      <c r="S111" s="36">
        <v>4453</v>
      </c>
      <c r="T111" s="40">
        <v>396</v>
      </c>
      <c r="U111" s="40">
        <v>609</v>
      </c>
      <c r="V111" s="35">
        <v>714</v>
      </c>
      <c r="W111" s="77">
        <f t="shared" si="22"/>
        <v>1</v>
      </c>
      <c r="X111" s="28">
        <f t="shared" si="28"/>
        <v>1</v>
      </c>
      <c r="Y111" s="28">
        <f t="shared" si="23"/>
        <v>0</v>
      </c>
      <c r="Z111" s="29">
        <f t="shared" si="24"/>
        <v>0</v>
      </c>
      <c r="AA111" s="87" t="str">
        <f t="shared" si="29"/>
        <v>SRSA</v>
      </c>
      <c r="AB111" s="77">
        <f t="shared" si="30"/>
        <v>1</v>
      </c>
      <c r="AC111" s="28">
        <f t="shared" si="31"/>
        <v>0</v>
      </c>
      <c r="AD111" s="29">
        <f t="shared" si="32"/>
        <v>0</v>
      </c>
      <c r="AE111" s="87" t="str">
        <f t="shared" si="25"/>
        <v>-</v>
      </c>
      <c r="AF111" s="77">
        <f t="shared" si="26"/>
        <v>0</v>
      </c>
    </row>
    <row r="112" spans="1:32" ht="12.75">
      <c r="A112" s="118">
        <v>2006840</v>
      </c>
      <c r="B112" s="118" t="s">
        <v>381</v>
      </c>
      <c r="C112" s="77" t="s">
        <v>382</v>
      </c>
      <c r="D112" s="28" t="s">
        <v>383</v>
      </c>
      <c r="E112" s="28" t="s">
        <v>382</v>
      </c>
      <c r="F112" s="28">
        <v>67056</v>
      </c>
      <c r="G112" s="28">
        <v>2197</v>
      </c>
      <c r="H112" s="29">
        <v>3168352641</v>
      </c>
      <c r="I112" s="30">
        <v>8</v>
      </c>
      <c r="J112" s="31" t="s">
        <v>1042</v>
      </c>
      <c r="K112" s="71" t="s">
        <v>1041</v>
      </c>
      <c r="L112" s="61"/>
      <c r="M112" s="66" t="s">
        <v>1043</v>
      </c>
      <c r="N112" s="68">
        <v>4.475853946</v>
      </c>
      <c r="O112" s="31" t="s">
        <v>1043</v>
      </c>
      <c r="P112" s="38"/>
      <c r="Q112" s="71" t="str">
        <f t="shared" si="27"/>
        <v>NO</v>
      </c>
      <c r="R112" s="75" t="s">
        <v>1042</v>
      </c>
      <c r="S112" s="36">
        <v>29933</v>
      </c>
      <c r="T112" s="40">
        <v>1979</v>
      </c>
      <c r="U112" s="40">
        <v>3149</v>
      </c>
      <c r="V112" s="35">
        <v>1875</v>
      </c>
      <c r="W112" s="77">
        <f t="shared" si="22"/>
        <v>1</v>
      </c>
      <c r="X112" s="28">
        <f t="shared" si="28"/>
        <v>0</v>
      </c>
      <c r="Y112" s="28">
        <f t="shared" si="23"/>
        <v>0</v>
      </c>
      <c r="Z112" s="29">
        <f t="shared" si="24"/>
        <v>0</v>
      </c>
      <c r="AA112" s="87" t="str">
        <f t="shared" si="29"/>
        <v>-</v>
      </c>
      <c r="AB112" s="77">
        <f t="shared" si="30"/>
        <v>1</v>
      </c>
      <c r="AC112" s="28">
        <f t="shared" si="31"/>
        <v>0</v>
      </c>
      <c r="AD112" s="29">
        <f t="shared" si="32"/>
        <v>0</v>
      </c>
      <c r="AE112" s="87" t="str">
        <f t="shared" si="25"/>
        <v>-</v>
      </c>
      <c r="AF112" s="77">
        <f t="shared" si="26"/>
        <v>0</v>
      </c>
    </row>
    <row r="113" spans="1:32" ht="12.75">
      <c r="A113" s="118">
        <v>2006870</v>
      </c>
      <c r="B113" s="118" t="s">
        <v>384</v>
      </c>
      <c r="C113" s="77" t="s">
        <v>1038</v>
      </c>
      <c r="D113" s="28" t="s">
        <v>385</v>
      </c>
      <c r="E113" s="28" t="s">
        <v>1038</v>
      </c>
      <c r="F113" s="28">
        <v>66853</v>
      </c>
      <c r="G113" s="28">
        <v>9702</v>
      </c>
      <c r="H113" s="29">
        <v>6206783321</v>
      </c>
      <c r="I113" s="30">
        <v>7</v>
      </c>
      <c r="J113" s="31" t="s">
        <v>1042</v>
      </c>
      <c r="K113" s="71" t="s">
        <v>1041</v>
      </c>
      <c r="L113" s="61">
        <v>99.47</v>
      </c>
      <c r="M113" s="66" t="s">
        <v>1041</v>
      </c>
      <c r="N113" s="68">
        <v>22.85714286</v>
      </c>
      <c r="O113" s="31" t="s">
        <v>1042</v>
      </c>
      <c r="P113" s="38"/>
      <c r="Q113" s="71" t="str">
        <f t="shared" si="27"/>
        <v>NO</v>
      </c>
      <c r="R113" s="75" t="s">
        <v>1042</v>
      </c>
      <c r="S113" s="36">
        <v>5083</v>
      </c>
      <c r="T113" s="40">
        <v>791</v>
      </c>
      <c r="U113" s="40">
        <v>938</v>
      </c>
      <c r="V113" s="35">
        <v>1024</v>
      </c>
      <c r="W113" s="77">
        <f t="shared" si="22"/>
        <v>1</v>
      </c>
      <c r="X113" s="28">
        <f t="shared" si="28"/>
        <v>1</v>
      </c>
      <c r="Y113" s="28">
        <f t="shared" si="23"/>
        <v>0</v>
      </c>
      <c r="Z113" s="29">
        <f t="shared" si="24"/>
        <v>0</v>
      </c>
      <c r="AA113" s="87" t="str">
        <f t="shared" si="29"/>
        <v>SRSA</v>
      </c>
      <c r="AB113" s="77">
        <f t="shared" si="30"/>
        <v>1</v>
      </c>
      <c r="AC113" s="28">
        <f t="shared" si="31"/>
        <v>1</v>
      </c>
      <c r="AD113" s="29" t="str">
        <f t="shared" si="32"/>
        <v>Initial</v>
      </c>
      <c r="AE113" s="87" t="str">
        <f t="shared" si="25"/>
        <v>-</v>
      </c>
      <c r="AF113" s="77" t="str">
        <f t="shared" si="26"/>
        <v>SRSA</v>
      </c>
    </row>
    <row r="114" spans="1:32" ht="12.75">
      <c r="A114" s="118">
        <v>2006900</v>
      </c>
      <c r="B114" s="118" t="s">
        <v>386</v>
      </c>
      <c r="C114" s="77" t="s">
        <v>387</v>
      </c>
      <c r="D114" s="28" t="s">
        <v>388</v>
      </c>
      <c r="E114" s="28" t="s">
        <v>387</v>
      </c>
      <c r="F114" s="28">
        <v>67849</v>
      </c>
      <c r="G114" s="28">
        <v>219</v>
      </c>
      <c r="H114" s="29">
        <v>6206232641</v>
      </c>
      <c r="I114" s="30">
        <v>7</v>
      </c>
      <c r="J114" s="31" t="s">
        <v>1042</v>
      </c>
      <c r="K114" s="71" t="s">
        <v>1041</v>
      </c>
      <c r="L114" s="61">
        <v>88.19</v>
      </c>
      <c r="M114" s="66" t="s">
        <v>1041</v>
      </c>
      <c r="N114" s="68">
        <v>5.217391304</v>
      </c>
      <c r="O114" s="31" t="s">
        <v>1043</v>
      </c>
      <c r="P114" s="38"/>
      <c r="Q114" s="71" t="str">
        <f t="shared" si="27"/>
        <v>NO</v>
      </c>
      <c r="R114" s="75" t="s">
        <v>1042</v>
      </c>
      <c r="S114" s="36">
        <v>5516</v>
      </c>
      <c r="T114" s="40">
        <v>396</v>
      </c>
      <c r="U114" s="40">
        <v>550</v>
      </c>
      <c r="V114" s="35">
        <v>533</v>
      </c>
      <c r="W114" s="77">
        <f t="shared" si="22"/>
        <v>1</v>
      </c>
      <c r="X114" s="28">
        <f t="shared" si="28"/>
        <v>1</v>
      </c>
      <c r="Y114" s="28">
        <f t="shared" si="23"/>
        <v>0</v>
      </c>
      <c r="Z114" s="29">
        <f t="shared" si="24"/>
        <v>0</v>
      </c>
      <c r="AA114" s="87" t="str">
        <f t="shared" si="29"/>
        <v>SRSA</v>
      </c>
      <c r="AB114" s="77">
        <f t="shared" si="30"/>
        <v>1</v>
      </c>
      <c r="AC114" s="28">
        <f t="shared" si="31"/>
        <v>0</v>
      </c>
      <c r="AD114" s="29">
        <f t="shared" si="32"/>
        <v>0</v>
      </c>
      <c r="AE114" s="87" t="str">
        <f t="shared" si="25"/>
        <v>-</v>
      </c>
      <c r="AF114" s="77">
        <f t="shared" si="26"/>
        <v>0</v>
      </c>
    </row>
    <row r="115" spans="1:32" ht="12.75">
      <c r="A115" s="118">
        <v>2006960</v>
      </c>
      <c r="B115" s="118" t="s">
        <v>392</v>
      </c>
      <c r="C115" s="77" t="s">
        <v>393</v>
      </c>
      <c r="D115" s="28" t="s">
        <v>984</v>
      </c>
      <c r="E115" s="28" t="s">
        <v>394</v>
      </c>
      <c r="F115" s="28">
        <v>67543</v>
      </c>
      <c r="G115" s="28">
        <v>130</v>
      </c>
      <c r="H115" s="29">
        <v>6204657727</v>
      </c>
      <c r="I115" s="30" t="s">
        <v>1051</v>
      </c>
      <c r="J115" s="31" t="s">
        <v>1042</v>
      </c>
      <c r="K115" s="71" t="s">
        <v>1041</v>
      </c>
      <c r="L115" s="61">
        <v>1088.98</v>
      </c>
      <c r="M115" s="66" t="s">
        <v>1043</v>
      </c>
      <c r="N115" s="68">
        <v>12.08206687</v>
      </c>
      <c r="O115" s="31" t="s">
        <v>1043</v>
      </c>
      <c r="P115" s="38"/>
      <c r="Q115" s="71" t="str">
        <f t="shared" si="27"/>
        <v>NO</v>
      </c>
      <c r="R115" s="75" t="s">
        <v>1042</v>
      </c>
      <c r="S115" s="36">
        <v>57865</v>
      </c>
      <c r="T115" s="40">
        <v>4551</v>
      </c>
      <c r="U115" s="40">
        <v>6143</v>
      </c>
      <c r="V115" s="35">
        <v>3000</v>
      </c>
      <c r="W115" s="77">
        <f t="shared" si="22"/>
        <v>1</v>
      </c>
      <c r="X115" s="28">
        <f t="shared" si="28"/>
        <v>0</v>
      </c>
      <c r="Y115" s="28">
        <f t="shared" si="23"/>
        <v>0</v>
      </c>
      <c r="Z115" s="29">
        <f t="shared" si="24"/>
        <v>0</v>
      </c>
      <c r="AA115" s="87" t="str">
        <f t="shared" si="29"/>
        <v>-</v>
      </c>
      <c r="AB115" s="77">
        <f t="shared" si="30"/>
        <v>1</v>
      </c>
      <c r="AC115" s="28">
        <f t="shared" si="31"/>
        <v>0</v>
      </c>
      <c r="AD115" s="29">
        <f t="shared" si="32"/>
        <v>0</v>
      </c>
      <c r="AE115" s="87" t="str">
        <f t="shared" si="25"/>
        <v>-</v>
      </c>
      <c r="AF115" s="77">
        <f t="shared" si="26"/>
        <v>0</v>
      </c>
    </row>
    <row r="116" spans="1:32" ht="12.75">
      <c r="A116" s="118">
        <v>2006990</v>
      </c>
      <c r="B116" s="118" t="s">
        <v>395</v>
      </c>
      <c r="C116" s="77" t="s">
        <v>396</v>
      </c>
      <c r="D116" s="28" t="s">
        <v>397</v>
      </c>
      <c r="E116" s="28" t="s">
        <v>396</v>
      </c>
      <c r="F116" s="28">
        <v>67059</v>
      </c>
      <c r="G116" s="28">
        <v>243</v>
      </c>
      <c r="H116" s="29">
        <v>6208625256</v>
      </c>
      <c r="I116" s="30">
        <v>7</v>
      </c>
      <c r="J116" s="31" t="s">
        <v>1042</v>
      </c>
      <c r="K116" s="71" t="s">
        <v>1041</v>
      </c>
      <c r="L116" s="61">
        <v>156.09</v>
      </c>
      <c r="M116" s="66" t="s">
        <v>1041</v>
      </c>
      <c r="N116" s="68">
        <v>12.5</v>
      </c>
      <c r="O116" s="31" t="s">
        <v>1043</v>
      </c>
      <c r="P116" s="38"/>
      <c r="Q116" s="71" t="str">
        <f t="shared" si="27"/>
        <v>NO</v>
      </c>
      <c r="R116" s="75" t="s">
        <v>1042</v>
      </c>
      <c r="S116" s="36">
        <v>6902</v>
      </c>
      <c r="T116" s="40">
        <v>791</v>
      </c>
      <c r="U116" s="40">
        <v>1022</v>
      </c>
      <c r="V116" s="35">
        <v>1412</v>
      </c>
      <c r="W116" s="77">
        <f t="shared" si="22"/>
        <v>1</v>
      </c>
      <c r="X116" s="28">
        <f t="shared" si="28"/>
        <v>1</v>
      </c>
      <c r="Y116" s="28">
        <f t="shared" si="23"/>
        <v>0</v>
      </c>
      <c r="Z116" s="29">
        <f t="shared" si="24"/>
        <v>0</v>
      </c>
      <c r="AA116" s="87" t="str">
        <f t="shared" si="29"/>
        <v>SRSA</v>
      </c>
      <c r="AB116" s="77">
        <f t="shared" si="30"/>
        <v>1</v>
      </c>
      <c r="AC116" s="28">
        <f t="shared" si="31"/>
        <v>0</v>
      </c>
      <c r="AD116" s="29">
        <f t="shared" si="32"/>
        <v>0</v>
      </c>
      <c r="AE116" s="87" t="str">
        <f t="shared" si="25"/>
        <v>-</v>
      </c>
      <c r="AF116" s="77">
        <f t="shared" si="26"/>
        <v>0</v>
      </c>
    </row>
    <row r="117" spans="1:32" ht="12.75">
      <c r="A117" s="118">
        <v>2007020</v>
      </c>
      <c r="B117" s="118" t="s">
        <v>398</v>
      </c>
      <c r="C117" s="77" t="s">
        <v>399</v>
      </c>
      <c r="D117" s="28" t="s">
        <v>400</v>
      </c>
      <c r="E117" s="28" t="s">
        <v>399</v>
      </c>
      <c r="F117" s="28">
        <v>67601</v>
      </c>
      <c r="G117" s="28">
        <v>3893</v>
      </c>
      <c r="H117" s="29">
        <v>7856232400</v>
      </c>
      <c r="I117" s="30" t="s">
        <v>1044</v>
      </c>
      <c r="J117" s="31" t="s">
        <v>1043</v>
      </c>
      <c r="K117" s="71" t="s">
        <v>1041</v>
      </c>
      <c r="L117" s="61"/>
      <c r="M117" s="66" t="s">
        <v>1043</v>
      </c>
      <c r="N117" s="68">
        <v>7.926829268</v>
      </c>
      <c r="O117" s="31" t="s">
        <v>1043</v>
      </c>
      <c r="P117" s="38"/>
      <c r="Q117" s="71" t="str">
        <f t="shared" si="27"/>
        <v>NO</v>
      </c>
      <c r="R117" s="75" t="s">
        <v>1042</v>
      </c>
      <c r="S117" s="36">
        <v>147258</v>
      </c>
      <c r="T117" s="40">
        <v>11872</v>
      </c>
      <c r="U117" s="40">
        <v>17301</v>
      </c>
      <c r="V117" s="35">
        <v>15097</v>
      </c>
      <c r="W117" s="77">
        <f t="shared" si="22"/>
        <v>0</v>
      </c>
      <c r="X117" s="28">
        <f t="shared" si="28"/>
        <v>0</v>
      </c>
      <c r="Y117" s="28">
        <f t="shared" si="23"/>
        <v>0</v>
      </c>
      <c r="Z117" s="29">
        <f t="shared" si="24"/>
        <v>0</v>
      </c>
      <c r="AA117" s="87" t="str">
        <f t="shared" si="29"/>
        <v>-</v>
      </c>
      <c r="AB117" s="77">
        <f t="shared" si="30"/>
        <v>1</v>
      </c>
      <c r="AC117" s="28">
        <f t="shared" si="31"/>
        <v>0</v>
      </c>
      <c r="AD117" s="29">
        <f t="shared" si="32"/>
        <v>0</v>
      </c>
      <c r="AE117" s="87" t="str">
        <f t="shared" si="25"/>
        <v>-</v>
      </c>
      <c r="AF117" s="77">
        <f t="shared" si="26"/>
        <v>0</v>
      </c>
    </row>
    <row r="118" spans="1:32" ht="12.75">
      <c r="A118" s="118">
        <v>2007050</v>
      </c>
      <c r="B118" s="118" t="s">
        <v>401</v>
      </c>
      <c r="C118" s="77" t="s">
        <v>402</v>
      </c>
      <c r="D118" s="28" t="s">
        <v>403</v>
      </c>
      <c r="E118" s="28" t="s">
        <v>402</v>
      </c>
      <c r="F118" s="28">
        <v>67060</v>
      </c>
      <c r="G118" s="28">
        <v>1234</v>
      </c>
      <c r="H118" s="29">
        <v>3165542200</v>
      </c>
      <c r="I118" s="30" t="s">
        <v>1053</v>
      </c>
      <c r="J118" s="31" t="s">
        <v>1043</v>
      </c>
      <c r="K118" s="71" t="s">
        <v>1041</v>
      </c>
      <c r="L118" s="61"/>
      <c r="M118" s="66" t="s">
        <v>1043</v>
      </c>
      <c r="N118" s="68">
        <v>7.209460996</v>
      </c>
      <c r="O118" s="31" t="s">
        <v>1043</v>
      </c>
      <c r="P118" s="38"/>
      <c r="Q118" s="71" t="str">
        <f t="shared" si="27"/>
        <v>NO</v>
      </c>
      <c r="R118" s="75" t="s">
        <v>1043</v>
      </c>
      <c r="S118" s="36">
        <v>132833</v>
      </c>
      <c r="T118" s="40">
        <v>10092</v>
      </c>
      <c r="U118" s="40">
        <v>17903</v>
      </c>
      <c r="V118" s="35">
        <v>21249</v>
      </c>
      <c r="W118" s="77">
        <f t="shared" si="22"/>
        <v>0</v>
      </c>
      <c r="X118" s="28">
        <f t="shared" si="28"/>
        <v>0</v>
      </c>
      <c r="Y118" s="28">
        <f t="shared" si="23"/>
        <v>0</v>
      </c>
      <c r="Z118" s="29">
        <f t="shared" si="24"/>
        <v>0</v>
      </c>
      <c r="AA118" s="87" t="str">
        <f t="shared" si="29"/>
        <v>-</v>
      </c>
      <c r="AB118" s="77">
        <f t="shared" si="30"/>
        <v>0</v>
      </c>
      <c r="AC118" s="28">
        <f t="shared" si="31"/>
        <v>0</v>
      </c>
      <c r="AD118" s="29">
        <f t="shared" si="32"/>
        <v>0</v>
      </c>
      <c r="AE118" s="87" t="str">
        <f t="shared" si="25"/>
        <v>-</v>
      </c>
      <c r="AF118" s="77">
        <f t="shared" si="26"/>
        <v>0</v>
      </c>
    </row>
    <row r="119" spans="1:32" ht="12.75">
      <c r="A119" s="118">
        <v>2007080</v>
      </c>
      <c r="B119" s="118" t="s">
        <v>404</v>
      </c>
      <c r="C119" s="77" t="s">
        <v>405</v>
      </c>
      <c r="D119" s="28" t="s">
        <v>406</v>
      </c>
      <c r="E119" s="28" t="s">
        <v>407</v>
      </c>
      <c r="F119" s="28">
        <v>67850</v>
      </c>
      <c r="G119" s="28">
        <v>5022</v>
      </c>
      <c r="H119" s="29">
        <v>6203982248</v>
      </c>
      <c r="I119" s="30">
        <v>7</v>
      </c>
      <c r="J119" s="31" t="s">
        <v>1042</v>
      </c>
      <c r="K119" s="71" t="s">
        <v>1041</v>
      </c>
      <c r="L119" s="61">
        <v>113</v>
      </c>
      <c r="M119" s="66" t="s">
        <v>1041</v>
      </c>
      <c r="N119" s="68">
        <v>2.666666667</v>
      </c>
      <c r="O119" s="31" t="s">
        <v>1043</v>
      </c>
      <c r="P119" s="38"/>
      <c r="Q119" s="71" t="str">
        <f t="shared" si="27"/>
        <v>NO</v>
      </c>
      <c r="R119" s="75" t="s">
        <v>1042</v>
      </c>
      <c r="S119" s="36">
        <v>4205</v>
      </c>
      <c r="T119" s="40">
        <v>396</v>
      </c>
      <c r="U119" s="40">
        <v>540</v>
      </c>
      <c r="V119" s="35">
        <v>595</v>
      </c>
      <c r="W119" s="77">
        <f t="shared" si="22"/>
        <v>1</v>
      </c>
      <c r="X119" s="28">
        <f t="shared" si="28"/>
        <v>1</v>
      </c>
      <c r="Y119" s="28">
        <f t="shared" si="23"/>
        <v>0</v>
      </c>
      <c r="Z119" s="29">
        <f t="shared" si="24"/>
        <v>0</v>
      </c>
      <c r="AA119" s="87" t="str">
        <f t="shared" si="29"/>
        <v>SRSA</v>
      </c>
      <c r="AB119" s="77">
        <f t="shared" si="30"/>
        <v>1</v>
      </c>
      <c r="AC119" s="28">
        <f t="shared" si="31"/>
        <v>0</v>
      </c>
      <c r="AD119" s="29">
        <f t="shared" si="32"/>
        <v>0</v>
      </c>
      <c r="AE119" s="87" t="str">
        <f t="shared" si="25"/>
        <v>-</v>
      </c>
      <c r="AF119" s="77">
        <f t="shared" si="26"/>
        <v>0</v>
      </c>
    </row>
    <row r="120" spans="1:32" ht="12.75">
      <c r="A120" s="118">
        <v>2007110</v>
      </c>
      <c r="B120" s="118" t="s">
        <v>408</v>
      </c>
      <c r="C120" s="77" t="s">
        <v>409</v>
      </c>
      <c r="D120" s="28" t="s">
        <v>410</v>
      </c>
      <c r="E120" s="28" t="s">
        <v>409</v>
      </c>
      <c r="F120" s="28">
        <v>67449</v>
      </c>
      <c r="G120" s="28">
        <v>2430</v>
      </c>
      <c r="H120" s="29">
        <v>7852582263</v>
      </c>
      <c r="I120" s="30">
        <v>7</v>
      </c>
      <c r="J120" s="31" t="s">
        <v>1042</v>
      </c>
      <c r="K120" s="71" t="s">
        <v>1041</v>
      </c>
      <c r="L120" s="61">
        <v>451.04</v>
      </c>
      <c r="M120" s="66" t="s">
        <v>1041</v>
      </c>
      <c r="N120" s="68">
        <v>10.67961165</v>
      </c>
      <c r="O120" s="31" t="s">
        <v>1043</v>
      </c>
      <c r="P120" s="38"/>
      <c r="Q120" s="71" t="str">
        <f t="shared" si="27"/>
        <v>NO</v>
      </c>
      <c r="R120" s="75" t="s">
        <v>1042</v>
      </c>
      <c r="S120" s="36">
        <v>22651</v>
      </c>
      <c r="T120" s="40">
        <v>1979</v>
      </c>
      <c r="U120" s="40">
        <v>2676</v>
      </c>
      <c r="V120" s="35">
        <v>1369</v>
      </c>
      <c r="W120" s="77">
        <f t="shared" si="22"/>
        <v>1</v>
      </c>
      <c r="X120" s="28">
        <f t="shared" si="28"/>
        <v>1</v>
      </c>
      <c r="Y120" s="28">
        <f t="shared" si="23"/>
        <v>0</v>
      </c>
      <c r="Z120" s="29">
        <f t="shared" si="24"/>
        <v>0</v>
      </c>
      <c r="AA120" s="87" t="str">
        <f t="shared" si="29"/>
        <v>SRSA</v>
      </c>
      <c r="AB120" s="77">
        <f t="shared" si="30"/>
        <v>1</v>
      </c>
      <c r="AC120" s="28">
        <f t="shared" si="31"/>
        <v>0</v>
      </c>
      <c r="AD120" s="29">
        <f t="shared" si="32"/>
        <v>0</v>
      </c>
      <c r="AE120" s="87" t="str">
        <f t="shared" si="25"/>
        <v>-</v>
      </c>
      <c r="AF120" s="77">
        <f t="shared" si="26"/>
        <v>0</v>
      </c>
    </row>
    <row r="121" spans="1:32" ht="12.75">
      <c r="A121" s="118">
        <v>2007170</v>
      </c>
      <c r="B121" s="118" t="s">
        <v>411</v>
      </c>
      <c r="C121" s="77" t="s">
        <v>412</v>
      </c>
      <c r="D121" s="28" t="s">
        <v>413</v>
      </c>
      <c r="E121" s="28" t="s">
        <v>412</v>
      </c>
      <c r="F121" s="28">
        <v>67062</v>
      </c>
      <c r="G121" s="28">
        <v>2000</v>
      </c>
      <c r="H121" s="29">
        <v>6203274931</v>
      </c>
      <c r="I121" s="30">
        <v>3</v>
      </c>
      <c r="J121" s="31" t="s">
        <v>1043</v>
      </c>
      <c r="K121" s="71" t="s">
        <v>1041</v>
      </c>
      <c r="L121" s="61">
        <v>752.17</v>
      </c>
      <c r="M121" s="66" t="s">
        <v>1043</v>
      </c>
      <c r="N121" s="68">
        <v>4.653802497</v>
      </c>
      <c r="O121" s="31" t="s">
        <v>1043</v>
      </c>
      <c r="P121" s="38"/>
      <c r="Q121" s="71" t="str">
        <f t="shared" si="27"/>
        <v>NO</v>
      </c>
      <c r="R121" s="75" t="s">
        <v>1043</v>
      </c>
      <c r="S121" s="36">
        <v>25876</v>
      </c>
      <c r="T121" s="40">
        <v>1385</v>
      </c>
      <c r="U121" s="40">
        <v>2866</v>
      </c>
      <c r="V121" s="35">
        <v>2135</v>
      </c>
      <c r="W121" s="77">
        <f t="shared" si="22"/>
        <v>0</v>
      </c>
      <c r="X121" s="28">
        <f t="shared" si="28"/>
        <v>0</v>
      </c>
      <c r="Y121" s="28">
        <f t="shared" si="23"/>
        <v>0</v>
      </c>
      <c r="Z121" s="29">
        <f t="shared" si="24"/>
        <v>0</v>
      </c>
      <c r="AA121" s="87" t="str">
        <f t="shared" si="29"/>
        <v>-</v>
      </c>
      <c r="AB121" s="77">
        <f t="shared" si="30"/>
        <v>0</v>
      </c>
      <c r="AC121" s="28">
        <f t="shared" si="31"/>
        <v>0</v>
      </c>
      <c r="AD121" s="29">
        <f t="shared" si="32"/>
        <v>0</v>
      </c>
      <c r="AE121" s="87" t="str">
        <f t="shared" si="25"/>
        <v>-</v>
      </c>
      <c r="AF121" s="77">
        <f t="shared" si="26"/>
        <v>0</v>
      </c>
    </row>
    <row r="122" spans="1:32" ht="12.75">
      <c r="A122" s="118">
        <v>2000006</v>
      </c>
      <c r="B122" s="118" t="s">
        <v>24</v>
      </c>
      <c r="C122" s="77" t="s">
        <v>25</v>
      </c>
      <c r="D122" s="28" t="s">
        <v>26</v>
      </c>
      <c r="E122" s="28" t="s">
        <v>25</v>
      </c>
      <c r="F122" s="28">
        <v>66434</v>
      </c>
      <c r="G122" s="28">
        <v>398</v>
      </c>
      <c r="H122" s="29">
        <v>7857422266</v>
      </c>
      <c r="I122" s="30" t="s">
        <v>1044</v>
      </c>
      <c r="J122" s="31" t="s">
        <v>1043</v>
      </c>
      <c r="K122" s="71" t="s">
        <v>1041</v>
      </c>
      <c r="L122" s="61"/>
      <c r="M122" s="66" t="s">
        <v>1043</v>
      </c>
      <c r="N122" s="68">
        <v>12.6305793</v>
      </c>
      <c r="O122" s="31" t="s">
        <v>1043</v>
      </c>
      <c r="P122" s="38"/>
      <c r="Q122" s="71" t="str">
        <f t="shared" si="27"/>
        <v>NO</v>
      </c>
      <c r="R122" s="75" t="s">
        <v>1042</v>
      </c>
      <c r="S122" s="36">
        <v>66797</v>
      </c>
      <c r="T122" s="40">
        <v>5540</v>
      </c>
      <c r="U122" s="40">
        <v>6479</v>
      </c>
      <c r="V122" s="35">
        <v>4945</v>
      </c>
      <c r="W122" s="77">
        <f t="shared" si="22"/>
        <v>0</v>
      </c>
      <c r="X122" s="28">
        <f t="shared" si="28"/>
        <v>0</v>
      </c>
      <c r="Y122" s="28">
        <f t="shared" si="23"/>
        <v>0</v>
      </c>
      <c r="Z122" s="29">
        <f t="shared" si="24"/>
        <v>0</v>
      </c>
      <c r="AA122" s="87" t="str">
        <f t="shared" si="29"/>
        <v>-</v>
      </c>
      <c r="AB122" s="77">
        <f t="shared" si="30"/>
        <v>1</v>
      </c>
      <c r="AC122" s="28">
        <f t="shared" si="31"/>
        <v>0</v>
      </c>
      <c r="AD122" s="29">
        <f t="shared" si="32"/>
        <v>0</v>
      </c>
      <c r="AE122" s="87" t="str">
        <f t="shared" si="25"/>
        <v>-</v>
      </c>
      <c r="AF122" s="77">
        <f t="shared" si="26"/>
        <v>0</v>
      </c>
    </row>
    <row r="123" spans="1:32" ht="12.75">
      <c r="A123" s="118">
        <v>2007230</v>
      </c>
      <c r="B123" s="118" t="s">
        <v>414</v>
      </c>
      <c r="C123" s="77" t="s">
        <v>955</v>
      </c>
      <c r="D123" s="28" t="s">
        <v>941</v>
      </c>
      <c r="E123" s="28" t="s">
        <v>955</v>
      </c>
      <c r="F123" s="28">
        <v>66035</v>
      </c>
      <c r="G123" s="28">
        <v>8</v>
      </c>
      <c r="H123" s="29">
        <v>7854423286</v>
      </c>
      <c r="I123" s="30">
        <v>8</v>
      </c>
      <c r="J123" s="31" t="s">
        <v>1042</v>
      </c>
      <c r="K123" s="71" t="s">
        <v>1041</v>
      </c>
      <c r="L123" s="61">
        <v>235.78</v>
      </c>
      <c r="M123" s="66" t="s">
        <v>1041</v>
      </c>
      <c r="N123" s="68">
        <v>3.333333333</v>
      </c>
      <c r="O123" s="31" t="s">
        <v>1043</v>
      </c>
      <c r="P123" s="38"/>
      <c r="Q123" s="71" t="str">
        <f t="shared" si="27"/>
        <v>NO</v>
      </c>
      <c r="R123" s="75" t="s">
        <v>1042</v>
      </c>
      <c r="S123" s="36">
        <v>12758</v>
      </c>
      <c r="T123" s="40">
        <v>989</v>
      </c>
      <c r="U123" s="40">
        <v>1360</v>
      </c>
      <c r="V123" s="35">
        <v>723</v>
      </c>
      <c r="W123" s="77">
        <f t="shared" si="22"/>
        <v>1</v>
      </c>
      <c r="X123" s="28">
        <f t="shared" si="28"/>
        <v>1</v>
      </c>
      <c r="Y123" s="28">
        <f t="shared" si="23"/>
        <v>0</v>
      </c>
      <c r="Z123" s="29">
        <f t="shared" si="24"/>
        <v>0</v>
      </c>
      <c r="AA123" s="87" t="str">
        <f t="shared" si="29"/>
        <v>SRSA</v>
      </c>
      <c r="AB123" s="77">
        <f t="shared" si="30"/>
        <v>1</v>
      </c>
      <c r="AC123" s="28">
        <f t="shared" si="31"/>
        <v>0</v>
      </c>
      <c r="AD123" s="29">
        <f t="shared" si="32"/>
        <v>0</v>
      </c>
      <c r="AE123" s="87" t="str">
        <f t="shared" si="25"/>
        <v>-</v>
      </c>
      <c r="AF123" s="77">
        <f t="shared" si="26"/>
        <v>0</v>
      </c>
    </row>
    <row r="124" spans="1:32" ht="12.75">
      <c r="A124" s="118">
        <v>2007260</v>
      </c>
      <c r="B124" s="118" t="s">
        <v>415</v>
      </c>
      <c r="C124" s="77" t="s">
        <v>416</v>
      </c>
      <c r="D124" s="28" t="s">
        <v>417</v>
      </c>
      <c r="E124" s="28" t="s">
        <v>416</v>
      </c>
      <c r="F124" s="28">
        <v>67642</v>
      </c>
      <c r="G124" s="28">
        <v>309</v>
      </c>
      <c r="H124" s="29">
        <v>7854212135</v>
      </c>
      <c r="I124" s="30">
        <v>7</v>
      </c>
      <c r="J124" s="31" t="s">
        <v>1042</v>
      </c>
      <c r="K124" s="71" t="s">
        <v>1041</v>
      </c>
      <c r="L124" s="61">
        <v>372.661</v>
      </c>
      <c r="M124" s="66" t="s">
        <v>1041</v>
      </c>
      <c r="N124" s="68">
        <v>12.15880893</v>
      </c>
      <c r="O124" s="31" t="s">
        <v>1043</v>
      </c>
      <c r="P124" s="38"/>
      <c r="Q124" s="71" t="str">
        <f t="shared" si="27"/>
        <v>NO</v>
      </c>
      <c r="R124" s="75" t="s">
        <v>1042</v>
      </c>
      <c r="S124" s="36">
        <v>20842</v>
      </c>
      <c r="T124" s="40">
        <v>2374</v>
      </c>
      <c r="U124" s="40">
        <v>2732</v>
      </c>
      <c r="V124" s="35">
        <v>3207</v>
      </c>
      <c r="W124" s="77">
        <f t="shared" si="22"/>
        <v>1</v>
      </c>
      <c r="X124" s="28">
        <f t="shared" si="28"/>
        <v>1</v>
      </c>
      <c r="Y124" s="28">
        <f t="shared" si="23"/>
        <v>0</v>
      </c>
      <c r="Z124" s="29">
        <f t="shared" si="24"/>
        <v>0</v>
      </c>
      <c r="AA124" s="87" t="str">
        <f t="shared" si="29"/>
        <v>SRSA</v>
      </c>
      <c r="AB124" s="77">
        <f t="shared" si="30"/>
        <v>1</v>
      </c>
      <c r="AC124" s="28">
        <f t="shared" si="31"/>
        <v>0</v>
      </c>
      <c r="AD124" s="29">
        <f t="shared" si="32"/>
        <v>0</v>
      </c>
      <c r="AE124" s="87" t="str">
        <f t="shared" si="25"/>
        <v>-</v>
      </c>
      <c r="AF124" s="77">
        <f t="shared" si="26"/>
        <v>0</v>
      </c>
    </row>
    <row r="125" spans="1:32" ht="12.75">
      <c r="A125" s="118">
        <v>2005340</v>
      </c>
      <c r="B125" s="118" t="s">
        <v>253</v>
      </c>
      <c r="C125" s="77" t="s">
        <v>254</v>
      </c>
      <c r="D125" s="28" t="s">
        <v>255</v>
      </c>
      <c r="E125" s="28" t="s">
        <v>947</v>
      </c>
      <c r="F125" s="28">
        <v>66940</v>
      </c>
      <c r="G125" s="28">
        <v>167</v>
      </c>
      <c r="H125" s="29">
        <v>7857293816</v>
      </c>
      <c r="I125" s="30">
        <v>7</v>
      </c>
      <c r="J125" s="31" t="s">
        <v>1042</v>
      </c>
      <c r="K125" s="71" t="s">
        <v>1041</v>
      </c>
      <c r="L125" s="61">
        <v>101.33</v>
      </c>
      <c r="M125" s="66" t="s">
        <v>1041</v>
      </c>
      <c r="N125" s="68">
        <v>12.96296296</v>
      </c>
      <c r="O125" s="31" t="s">
        <v>1043</v>
      </c>
      <c r="P125" s="38"/>
      <c r="Q125" s="71" t="str">
        <f t="shared" si="27"/>
        <v>NO</v>
      </c>
      <c r="R125" s="75" t="s">
        <v>1042</v>
      </c>
      <c r="S125" s="36">
        <v>9409</v>
      </c>
      <c r="T125" s="40">
        <v>791</v>
      </c>
      <c r="U125" s="40">
        <v>918</v>
      </c>
      <c r="V125" s="35">
        <v>1086</v>
      </c>
      <c r="W125" s="77">
        <f t="shared" si="22"/>
        <v>1</v>
      </c>
      <c r="X125" s="28">
        <f t="shared" si="28"/>
        <v>1</v>
      </c>
      <c r="Y125" s="28">
        <f t="shared" si="23"/>
        <v>0</v>
      </c>
      <c r="Z125" s="29">
        <f t="shared" si="24"/>
        <v>0</v>
      </c>
      <c r="AA125" s="87" t="str">
        <f t="shared" si="29"/>
        <v>SRSA</v>
      </c>
      <c r="AB125" s="77">
        <f t="shared" si="30"/>
        <v>1</v>
      </c>
      <c r="AC125" s="28">
        <f t="shared" si="31"/>
        <v>0</v>
      </c>
      <c r="AD125" s="29">
        <f t="shared" si="32"/>
        <v>0</v>
      </c>
      <c r="AE125" s="87" t="str">
        <f t="shared" si="25"/>
        <v>-</v>
      </c>
      <c r="AF125" s="77">
        <f t="shared" si="26"/>
        <v>0</v>
      </c>
    </row>
    <row r="126" spans="1:32" ht="12.75">
      <c r="A126" s="118">
        <v>2007320</v>
      </c>
      <c r="B126" s="118" t="s">
        <v>421</v>
      </c>
      <c r="C126" s="77" t="s">
        <v>422</v>
      </c>
      <c r="D126" s="28" t="s">
        <v>423</v>
      </c>
      <c r="E126" s="28" t="s">
        <v>422</v>
      </c>
      <c r="F126" s="28">
        <v>67544</v>
      </c>
      <c r="G126" s="28">
        <v>1894</v>
      </c>
      <c r="H126" s="29">
        <v>6206534134</v>
      </c>
      <c r="I126" s="30">
        <v>6</v>
      </c>
      <c r="J126" s="31" t="s">
        <v>1043</v>
      </c>
      <c r="K126" s="71" t="s">
        <v>1041</v>
      </c>
      <c r="L126" s="61">
        <v>606.3</v>
      </c>
      <c r="M126" s="66" t="s">
        <v>1043</v>
      </c>
      <c r="N126" s="68">
        <v>18.15519766</v>
      </c>
      <c r="O126" s="31" t="s">
        <v>1043</v>
      </c>
      <c r="P126" s="38"/>
      <c r="Q126" s="71" t="str">
        <f t="shared" si="27"/>
        <v>NO</v>
      </c>
      <c r="R126" s="75" t="s">
        <v>1042</v>
      </c>
      <c r="S126" s="36">
        <v>30142</v>
      </c>
      <c r="T126" s="40">
        <v>4353</v>
      </c>
      <c r="U126" s="40">
        <v>4963</v>
      </c>
      <c r="V126" s="35">
        <v>3536</v>
      </c>
      <c r="W126" s="77">
        <f aca="true" t="shared" si="33" ref="W126:W189">IF(OR(J126="YES",K126="YES"),1,0)</f>
        <v>0</v>
      </c>
      <c r="X126" s="28">
        <f t="shared" si="28"/>
        <v>0</v>
      </c>
      <c r="Y126" s="28">
        <f aca="true" t="shared" si="34" ref="Y126:Y189">IF(AND(OR(J126="YES",K126="YES"),(W126=0)),"Trouble",0)</f>
        <v>0</v>
      </c>
      <c r="Z126" s="29">
        <f aca="true" t="shared" si="35" ref="Z126:Z189">IF(AND(OR(AND(ISNUMBER(L126),AND(L126&gt;0,L126&lt;600)),AND(ISNUMBER(L126),AND(L126&gt;0,M126="YES"))),(X126=0)),"Trouble",0)</f>
        <v>0</v>
      </c>
      <c r="AA126" s="87" t="str">
        <f t="shared" si="29"/>
        <v>-</v>
      </c>
      <c r="AB126" s="77">
        <f t="shared" si="30"/>
        <v>1</v>
      </c>
      <c r="AC126" s="28">
        <f t="shared" si="31"/>
        <v>0</v>
      </c>
      <c r="AD126" s="29">
        <f t="shared" si="32"/>
        <v>0</v>
      </c>
      <c r="AE126" s="87" t="str">
        <f aca="true" t="shared" si="36" ref="AE126:AE189">IF(AND(AND(AD126="Initial",AF126=0),AND(ISNUMBER(L126),L126&gt;0)),"RLIS","-")</f>
        <v>-</v>
      </c>
      <c r="AF126" s="77">
        <f aca="true" t="shared" si="37" ref="AF126:AF189">IF(AND(AA126="SRSA",AD126="Initial"),"SRSA",0)</f>
        <v>0</v>
      </c>
    </row>
    <row r="127" spans="1:32" ht="12.75">
      <c r="A127" s="118">
        <v>2007350</v>
      </c>
      <c r="B127" s="118" t="s">
        <v>424</v>
      </c>
      <c r="C127" s="77" t="s">
        <v>425</v>
      </c>
      <c r="D127" s="28" t="s">
        <v>941</v>
      </c>
      <c r="E127" s="28" t="s">
        <v>425</v>
      </c>
      <c r="F127" s="28">
        <v>67851</v>
      </c>
      <c r="G127" s="28">
        <v>8</v>
      </c>
      <c r="H127" s="29">
        <v>6202772629</v>
      </c>
      <c r="I127" s="30">
        <v>7</v>
      </c>
      <c r="J127" s="31" t="s">
        <v>1042</v>
      </c>
      <c r="K127" s="71" t="s">
        <v>1041</v>
      </c>
      <c r="L127" s="61"/>
      <c r="M127" s="66" t="s">
        <v>1043</v>
      </c>
      <c r="N127" s="68">
        <v>9.090909091</v>
      </c>
      <c r="O127" s="31" t="s">
        <v>1043</v>
      </c>
      <c r="P127" s="38"/>
      <c r="Q127" s="71" t="str">
        <f aca="true" t="shared" si="38" ref="Q127:Q190">IF(AND(ISNUMBER(P127),P127&gt;=20),"YES","NO")</f>
        <v>NO</v>
      </c>
      <c r="R127" s="75" t="s">
        <v>1042</v>
      </c>
      <c r="S127" s="36">
        <v>31537</v>
      </c>
      <c r="T127" s="40">
        <v>3166</v>
      </c>
      <c r="U127" s="40">
        <v>4487</v>
      </c>
      <c r="V127" s="35">
        <v>4294</v>
      </c>
      <c r="W127" s="77">
        <f t="shared" si="33"/>
        <v>1</v>
      </c>
      <c r="X127" s="28">
        <f aca="true" t="shared" si="39" ref="X127:X190">IF(OR(AND(ISNUMBER(L127),AND(L127&gt;0,L127&lt;600)),AND(ISNUMBER(L127),AND(L127&gt;0,M127="YES"))),1,0)</f>
        <v>0</v>
      </c>
      <c r="Y127" s="28">
        <f t="shared" si="34"/>
        <v>0</v>
      </c>
      <c r="Z127" s="29">
        <f t="shared" si="35"/>
        <v>0</v>
      </c>
      <c r="AA127" s="87" t="str">
        <f aca="true" t="shared" si="40" ref="AA127:AA190">IF(AND(W127=1,X127=1),"SRSA","-")</f>
        <v>-</v>
      </c>
      <c r="AB127" s="77">
        <f aca="true" t="shared" si="41" ref="AB127:AB190">IF(R127="YES",1,0)</f>
        <v>1</v>
      </c>
      <c r="AC127" s="28">
        <f aca="true" t="shared" si="42" ref="AC127:AC190">IF(OR(AND(ISNUMBER(P127),P127&gt;=20),(AND(ISNUMBER(P127)=FALSE,AND(ISNUMBER(N127),N127&gt;=20)))),1,0)</f>
        <v>0</v>
      </c>
      <c r="AD127" s="29">
        <f aca="true" t="shared" si="43" ref="AD127:AD190">IF(AND(AB127=1,AC127=1),"Initial",0)</f>
        <v>0</v>
      </c>
      <c r="AE127" s="87" t="str">
        <f t="shared" si="36"/>
        <v>-</v>
      </c>
      <c r="AF127" s="77">
        <f t="shared" si="37"/>
        <v>0</v>
      </c>
    </row>
    <row r="128" spans="1:32" ht="12.75">
      <c r="A128" s="118">
        <v>2007380</v>
      </c>
      <c r="B128" s="118" t="s">
        <v>426</v>
      </c>
      <c r="C128" s="77" t="s">
        <v>207</v>
      </c>
      <c r="D128" s="28" t="s">
        <v>427</v>
      </c>
      <c r="E128" s="28" t="s">
        <v>207</v>
      </c>
      <c r="F128" s="28">
        <v>66436</v>
      </c>
      <c r="G128" s="28">
        <v>352</v>
      </c>
      <c r="H128" s="29">
        <v>7853643650</v>
      </c>
      <c r="I128" s="30" t="s">
        <v>1046</v>
      </c>
      <c r="J128" s="31" t="s">
        <v>1043</v>
      </c>
      <c r="K128" s="71" t="s">
        <v>1041</v>
      </c>
      <c r="L128" s="61"/>
      <c r="M128" s="66" t="s">
        <v>1043</v>
      </c>
      <c r="N128" s="68">
        <v>11.42034549</v>
      </c>
      <c r="O128" s="31" t="s">
        <v>1043</v>
      </c>
      <c r="P128" s="38"/>
      <c r="Q128" s="71" t="str">
        <f t="shared" si="38"/>
        <v>NO</v>
      </c>
      <c r="R128" s="75" t="s">
        <v>1043</v>
      </c>
      <c r="S128" s="36">
        <v>41003</v>
      </c>
      <c r="T128" s="40">
        <v>4155</v>
      </c>
      <c r="U128" s="40">
        <v>5716</v>
      </c>
      <c r="V128" s="35">
        <v>2985</v>
      </c>
      <c r="W128" s="77">
        <f t="shared" si="33"/>
        <v>0</v>
      </c>
      <c r="X128" s="28">
        <f t="shared" si="39"/>
        <v>0</v>
      </c>
      <c r="Y128" s="28">
        <f t="shared" si="34"/>
        <v>0</v>
      </c>
      <c r="Z128" s="29">
        <f t="shared" si="35"/>
        <v>0</v>
      </c>
      <c r="AA128" s="87" t="str">
        <f t="shared" si="40"/>
        <v>-</v>
      </c>
      <c r="AB128" s="77">
        <f t="shared" si="41"/>
        <v>0</v>
      </c>
      <c r="AC128" s="28">
        <f t="shared" si="42"/>
        <v>0</v>
      </c>
      <c r="AD128" s="29">
        <f t="shared" si="43"/>
        <v>0</v>
      </c>
      <c r="AE128" s="87" t="str">
        <f t="shared" si="36"/>
        <v>-</v>
      </c>
      <c r="AF128" s="77">
        <f t="shared" si="37"/>
        <v>0</v>
      </c>
    </row>
    <row r="129" spans="1:32" ht="12.75">
      <c r="A129" s="118">
        <v>2007530</v>
      </c>
      <c r="B129" s="118" t="s">
        <v>440</v>
      </c>
      <c r="C129" s="77" t="s">
        <v>441</v>
      </c>
      <c r="D129" s="28" t="s">
        <v>442</v>
      </c>
      <c r="E129" s="28" t="s">
        <v>443</v>
      </c>
      <c r="F129" s="28">
        <v>67740</v>
      </c>
      <c r="G129" s="28">
        <v>348</v>
      </c>
      <c r="H129" s="29">
        <v>7856753258</v>
      </c>
      <c r="I129" s="30">
        <v>7</v>
      </c>
      <c r="J129" s="31" t="s">
        <v>1042</v>
      </c>
      <c r="K129" s="71" t="s">
        <v>1041</v>
      </c>
      <c r="L129" s="61">
        <v>296.05</v>
      </c>
      <c r="M129" s="66" t="s">
        <v>1041</v>
      </c>
      <c r="N129" s="68">
        <v>14.75826972</v>
      </c>
      <c r="O129" s="31" t="s">
        <v>1043</v>
      </c>
      <c r="P129" s="38"/>
      <c r="Q129" s="71" t="str">
        <f t="shared" si="38"/>
        <v>NO</v>
      </c>
      <c r="R129" s="75" t="s">
        <v>1042</v>
      </c>
      <c r="S129" s="36">
        <v>21701</v>
      </c>
      <c r="T129" s="40">
        <v>1979</v>
      </c>
      <c r="U129" s="40">
        <v>2344</v>
      </c>
      <c r="V129" s="35">
        <v>1794</v>
      </c>
      <c r="W129" s="77">
        <f t="shared" si="33"/>
        <v>1</v>
      </c>
      <c r="X129" s="28">
        <f t="shared" si="39"/>
        <v>1</v>
      </c>
      <c r="Y129" s="28">
        <f t="shared" si="34"/>
        <v>0</v>
      </c>
      <c r="Z129" s="29">
        <f t="shared" si="35"/>
        <v>0</v>
      </c>
      <c r="AA129" s="87" t="str">
        <f t="shared" si="40"/>
        <v>SRSA</v>
      </c>
      <c r="AB129" s="77">
        <f t="shared" si="41"/>
        <v>1</v>
      </c>
      <c r="AC129" s="28">
        <f t="shared" si="42"/>
        <v>0</v>
      </c>
      <c r="AD129" s="29">
        <f t="shared" si="43"/>
        <v>0</v>
      </c>
      <c r="AE129" s="87" t="str">
        <f t="shared" si="36"/>
        <v>-</v>
      </c>
      <c r="AF129" s="77">
        <f t="shared" si="37"/>
        <v>0</v>
      </c>
    </row>
    <row r="130" spans="1:32" ht="12.75">
      <c r="A130" s="118">
        <v>2007560</v>
      </c>
      <c r="B130" s="118" t="s">
        <v>444</v>
      </c>
      <c r="C130" s="77" t="s">
        <v>445</v>
      </c>
      <c r="D130" s="28" t="s">
        <v>446</v>
      </c>
      <c r="E130" s="28" t="s">
        <v>447</v>
      </c>
      <c r="F130" s="28">
        <v>67951</v>
      </c>
      <c r="G130" s="28">
        <v>2696</v>
      </c>
      <c r="H130" s="29">
        <v>6205444397</v>
      </c>
      <c r="I130" s="30" t="s">
        <v>1044</v>
      </c>
      <c r="J130" s="31" t="s">
        <v>1043</v>
      </c>
      <c r="K130" s="71" t="s">
        <v>1041</v>
      </c>
      <c r="L130" s="61"/>
      <c r="M130" s="66" t="s">
        <v>1042</v>
      </c>
      <c r="N130" s="68">
        <v>14.7442327</v>
      </c>
      <c r="O130" s="31" t="s">
        <v>1043</v>
      </c>
      <c r="P130" s="38"/>
      <c r="Q130" s="71" t="str">
        <f t="shared" si="38"/>
        <v>NO</v>
      </c>
      <c r="R130" s="75" t="s">
        <v>1042</v>
      </c>
      <c r="S130" s="36">
        <v>51203</v>
      </c>
      <c r="T130" s="40">
        <v>5145</v>
      </c>
      <c r="U130" s="40">
        <v>6348</v>
      </c>
      <c r="V130" s="35">
        <v>8108</v>
      </c>
      <c r="W130" s="77">
        <f t="shared" si="33"/>
        <v>0</v>
      </c>
      <c r="X130" s="28">
        <f t="shared" si="39"/>
        <v>0</v>
      </c>
      <c r="Y130" s="28">
        <f t="shared" si="34"/>
        <v>0</v>
      </c>
      <c r="Z130" s="29">
        <f t="shared" si="35"/>
        <v>0</v>
      </c>
      <c r="AA130" s="87" t="str">
        <f t="shared" si="40"/>
        <v>-</v>
      </c>
      <c r="AB130" s="77">
        <f t="shared" si="41"/>
        <v>1</v>
      </c>
      <c r="AC130" s="28">
        <f t="shared" si="42"/>
        <v>0</v>
      </c>
      <c r="AD130" s="29">
        <f t="shared" si="43"/>
        <v>0</v>
      </c>
      <c r="AE130" s="87" t="str">
        <f t="shared" si="36"/>
        <v>-</v>
      </c>
      <c r="AF130" s="77">
        <f t="shared" si="37"/>
        <v>0</v>
      </c>
    </row>
    <row r="131" spans="1:32" ht="12.75">
      <c r="A131" s="118">
        <v>2007590</v>
      </c>
      <c r="B131" s="118" t="s">
        <v>448</v>
      </c>
      <c r="C131" s="77" t="s">
        <v>919</v>
      </c>
      <c r="D131" s="28" t="s">
        <v>449</v>
      </c>
      <c r="E131" s="28" t="s">
        <v>919</v>
      </c>
      <c r="F131" s="28">
        <v>66748</v>
      </c>
      <c r="G131" s="28">
        <v>1857</v>
      </c>
      <c r="H131" s="29">
        <v>6204733121</v>
      </c>
      <c r="I131" s="30">
        <v>7</v>
      </c>
      <c r="J131" s="31" t="s">
        <v>1042</v>
      </c>
      <c r="K131" s="71" t="s">
        <v>1041</v>
      </c>
      <c r="L131" s="61">
        <v>466.25</v>
      </c>
      <c r="M131" s="66" t="s">
        <v>1041</v>
      </c>
      <c r="N131" s="68">
        <v>7.608695652</v>
      </c>
      <c r="O131" s="31" t="s">
        <v>1043</v>
      </c>
      <c r="P131" s="38"/>
      <c r="Q131" s="71" t="str">
        <f t="shared" si="38"/>
        <v>NO</v>
      </c>
      <c r="R131" s="75" t="s">
        <v>1042</v>
      </c>
      <c r="S131" s="36">
        <v>28090</v>
      </c>
      <c r="T131" s="40">
        <v>2374</v>
      </c>
      <c r="U131" s="40">
        <v>3004</v>
      </c>
      <c r="V131" s="35">
        <v>2569</v>
      </c>
      <c r="W131" s="77">
        <f t="shared" si="33"/>
        <v>1</v>
      </c>
      <c r="X131" s="28">
        <f t="shared" si="39"/>
        <v>1</v>
      </c>
      <c r="Y131" s="28">
        <f t="shared" si="34"/>
        <v>0</v>
      </c>
      <c r="Z131" s="29">
        <f t="shared" si="35"/>
        <v>0</v>
      </c>
      <c r="AA131" s="87" t="str">
        <f t="shared" si="40"/>
        <v>SRSA</v>
      </c>
      <c r="AB131" s="77">
        <f t="shared" si="41"/>
        <v>1</v>
      </c>
      <c r="AC131" s="28">
        <f t="shared" si="42"/>
        <v>0</v>
      </c>
      <c r="AD131" s="29">
        <f t="shared" si="43"/>
        <v>0</v>
      </c>
      <c r="AE131" s="87" t="str">
        <f t="shared" si="36"/>
        <v>-</v>
      </c>
      <c r="AF131" s="77">
        <f t="shared" si="37"/>
        <v>0</v>
      </c>
    </row>
    <row r="132" spans="1:32" ht="12.75">
      <c r="A132" s="118">
        <v>2007620</v>
      </c>
      <c r="B132" s="118" t="s">
        <v>450</v>
      </c>
      <c r="C132" s="77" t="s">
        <v>451</v>
      </c>
      <c r="D132" s="28" t="s">
        <v>452</v>
      </c>
      <c r="E132" s="28" t="s">
        <v>453</v>
      </c>
      <c r="F132" s="28">
        <v>67504</v>
      </c>
      <c r="G132" s="28">
        <v>1908</v>
      </c>
      <c r="H132" s="29">
        <v>6206654400</v>
      </c>
      <c r="I132" s="30" t="s">
        <v>1052</v>
      </c>
      <c r="J132" s="31" t="s">
        <v>1043</v>
      </c>
      <c r="K132" s="71" t="s">
        <v>1041</v>
      </c>
      <c r="L132" s="61"/>
      <c r="M132" s="66" t="s">
        <v>1043</v>
      </c>
      <c r="N132" s="68">
        <v>16.33037903</v>
      </c>
      <c r="O132" s="31" t="s">
        <v>1043</v>
      </c>
      <c r="P132" s="38"/>
      <c r="Q132" s="71" t="str">
        <f t="shared" si="38"/>
        <v>NO</v>
      </c>
      <c r="R132" s="75" t="s">
        <v>1043</v>
      </c>
      <c r="S132" s="36">
        <v>309354</v>
      </c>
      <c r="T132" s="40">
        <v>35221</v>
      </c>
      <c r="U132" s="40">
        <v>39592</v>
      </c>
      <c r="V132" s="35">
        <v>28856</v>
      </c>
      <c r="W132" s="77">
        <f t="shared" si="33"/>
        <v>0</v>
      </c>
      <c r="X132" s="28">
        <f t="shared" si="39"/>
        <v>0</v>
      </c>
      <c r="Y132" s="28">
        <f t="shared" si="34"/>
        <v>0</v>
      </c>
      <c r="Z132" s="29">
        <f t="shared" si="35"/>
        <v>0</v>
      </c>
      <c r="AA132" s="87" t="str">
        <f t="shared" si="40"/>
        <v>-</v>
      </c>
      <c r="AB132" s="77">
        <f t="shared" si="41"/>
        <v>0</v>
      </c>
      <c r="AC132" s="28">
        <f t="shared" si="42"/>
        <v>0</v>
      </c>
      <c r="AD132" s="29">
        <f t="shared" si="43"/>
        <v>0</v>
      </c>
      <c r="AE132" s="87" t="str">
        <f t="shared" si="36"/>
        <v>-</v>
      </c>
      <c r="AF132" s="77">
        <f t="shared" si="37"/>
        <v>0</v>
      </c>
    </row>
    <row r="133" spans="1:32" ht="12.75">
      <c r="A133" s="118">
        <v>2007650</v>
      </c>
      <c r="B133" s="118" t="s">
        <v>454</v>
      </c>
      <c r="C133" s="77" t="s">
        <v>920</v>
      </c>
      <c r="D133" s="28" t="s">
        <v>455</v>
      </c>
      <c r="E133" s="28" t="s">
        <v>920</v>
      </c>
      <c r="F133" s="28">
        <v>67301</v>
      </c>
      <c r="G133" s="28">
        <v>487</v>
      </c>
      <c r="H133" s="29">
        <v>6203321800</v>
      </c>
      <c r="I133" s="30" t="s">
        <v>1044</v>
      </c>
      <c r="J133" s="31" t="s">
        <v>1043</v>
      </c>
      <c r="K133" s="71" t="s">
        <v>1041</v>
      </c>
      <c r="L133" s="61"/>
      <c r="M133" s="66" t="s">
        <v>1043</v>
      </c>
      <c r="N133" s="68">
        <v>15.2742616</v>
      </c>
      <c r="O133" s="31" t="s">
        <v>1043</v>
      </c>
      <c r="P133" s="38"/>
      <c r="Q133" s="71" t="str">
        <f t="shared" si="38"/>
        <v>NO</v>
      </c>
      <c r="R133" s="75" t="s">
        <v>1042</v>
      </c>
      <c r="S133" s="36">
        <v>123408</v>
      </c>
      <c r="T133" s="40">
        <v>11279</v>
      </c>
      <c r="U133" s="40">
        <v>13845</v>
      </c>
      <c r="V133" s="35">
        <v>11393</v>
      </c>
      <c r="W133" s="77">
        <f t="shared" si="33"/>
        <v>0</v>
      </c>
      <c r="X133" s="28">
        <f t="shared" si="39"/>
        <v>0</v>
      </c>
      <c r="Y133" s="28">
        <f t="shared" si="34"/>
        <v>0</v>
      </c>
      <c r="Z133" s="29">
        <f t="shared" si="35"/>
        <v>0</v>
      </c>
      <c r="AA133" s="87" t="str">
        <f t="shared" si="40"/>
        <v>-</v>
      </c>
      <c r="AB133" s="77">
        <f t="shared" si="41"/>
        <v>1</v>
      </c>
      <c r="AC133" s="28">
        <f t="shared" si="42"/>
        <v>0</v>
      </c>
      <c r="AD133" s="29">
        <f t="shared" si="43"/>
        <v>0</v>
      </c>
      <c r="AE133" s="87" t="str">
        <f t="shared" si="36"/>
        <v>-</v>
      </c>
      <c r="AF133" s="77">
        <f t="shared" si="37"/>
        <v>0</v>
      </c>
    </row>
    <row r="134" spans="1:32" ht="12.75">
      <c r="A134" s="118">
        <v>2007680</v>
      </c>
      <c r="B134" s="118" t="s">
        <v>456</v>
      </c>
      <c r="C134" s="77" t="s">
        <v>457</v>
      </c>
      <c r="D134" s="28" t="s">
        <v>926</v>
      </c>
      <c r="E134" s="28" t="s">
        <v>457</v>
      </c>
      <c r="F134" s="28">
        <v>67853</v>
      </c>
      <c r="G134" s="28">
        <v>99</v>
      </c>
      <c r="H134" s="29">
        <v>6203355136</v>
      </c>
      <c r="I134" s="30">
        <v>7</v>
      </c>
      <c r="J134" s="31" t="s">
        <v>1042</v>
      </c>
      <c r="K134" s="71" t="s">
        <v>1041</v>
      </c>
      <c r="L134" s="61">
        <v>230.25</v>
      </c>
      <c r="M134" s="66" t="s">
        <v>1041</v>
      </c>
      <c r="N134" s="68">
        <v>8.558558559</v>
      </c>
      <c r="O134" s="31" t="s">
        <v>1043</v>
      </c>
      <c r="P134" s="38"/>
      <c r="Q134" s="71" t="str">
        <f t="shared" si="38"/>
        <v>NO</v>
      </c>
      <c r="R134" s="75" t="s">
        <v>1042</v>
      </c>
      <c r="S134" s="36">
        <v>9633</v>
      </c>
      <c r="T134" s="40">
        <v>791</v>
      </c>
      <c r="U134" s="40">
        <v>1139</v>
      </c>
      <c r="V134" s="35">
        <v>1940</v>
      </c>
      <c r="W134" s="77">
        <f t="shared" si="33"/>
        <v>1</v>
      </c>
      <c r="X134" s="28">
        <f t="shared" si="39"/>
        <v>1</v>
      </c>
      <c r="Y134" s="28">
        <f t="shared" si="34"/>
        <v>0</v>
      </c>
      <c r="Z134" s="29">
        <f t="shared" si="35"/>
        <v>0</v>
      </c>
      <c r="AA134" s="87" t="str">
        <f t="shared" si="40"/>
        <v>SRSA</v>
      </c>
      <c r="AB134" s="77">
        <f t="shared" si="41"/>
        <v>1</v>
      </c>
      <c r="AC134" s="28">
        <f t="shared" si="42"/>
        <v>0</v>
      </c>
      <c r="AD134" s="29">
        <f t="shared" si="43"/>
        <v>0</v>
      </c>
      <c r="AE134" s="87" t="str">
        <f t="shared" si="36"/>
        <v>-</v>
      </c>
      <c r="AF134" s="77">
        <f t="shared" si="37"/>
        <v>0</v>
      </c>
    </row>
    <row r="135" spans="1:32" ht="12.75">
      <c r="A135" s="118">
        <v>2007710</v>
      </c>
      <c r="B135" s="118" t="s">
        <v>458</v>
      </c>
      <c r="C135" s="77" t="s">
        <v>459</v>
      </c>
      <c r="D135" s="28" t="s">
        <v>460</v>
      </c>
      <c r="E135" s="28" t="s">
        <v>459</v>
      </c>
      <c r="F135" s="28">
        <v>67546</v>
      </c>
      <c r="G135" s="28" t="s">
        <v>1033</v>
      </c>
      <c r="H135" s="29">
        <v>6205856424</v>
      </c>
      <c r="I135" s="30">
        <v>7</v>
      </c>
      <c r="J135" s="31" t="s">
        <v>1042</v>
      </c>
      <c r="K135" s="71" t="s">
        <v>1041</v>
      </c>
      <c r="L135" s="61">
        <v>438.39</v>
      </c>
      <c r="M135" s="66" t="s">
        <v>1041</v>
      </c>
      <c r="N135" s="68">
        <v>9.561752988</v>
      </c>
      <c r="O135" s="31" t="s">
        <v>1043</v>
      </c>
      <c r="P135" s="38"/>
      <c r="Q135" s="71" t="str">
        <f t="shared" si="38"/>
        <v>NO</v>
      </c>
      <c r="R135" s="75" t="s">
        <v>1042</v>
      </c>
      <c r="S135" s="36">
        <v>13097</v>
      </c>
      <c r="T135" s="40">
        <v>989</v>
      </c>
      <c r="U135" s="40">
        <v>1828</v>
      </c>
      <c r="V135" s="35">
        <v>1180</v>
      </c>
      <c r="W135" s="77">
        <f t="shared" si="33"/>
        <v>1</v>
      </c>
      <c r="X135" s="28">
        <f t="shared" si="39"/>
        <v>1</v>
      </c>
      <c r="Y135" s="28">
        <f t="shared" si="34"/>
        <v>0</v>
      </c>
      <c r="Z135" s="29">
        <f t="shared" si="35"/>
        <v>0</v>
      </c>
      <c r="AA135" s="87" t="str">
        <f t="shared" si="40"/>
        <v>SRSA</v>
      </c>
      <c r="AB135" s="77">
        <f t="shared" si="41"/>
        <v>1</v>
      </c>
      <c r="AC135" s="28">
        <f t="shared" si="42"/>
        <v>0</v>
      </c>
      <c r="AD135" s="29">
        <f t="shared" si="43"/>
        <v>0</v>
      </c>
      <c r="AE135" s="87" t="str">
        <f t="shared" si="36"/>
        <v>-</v>
      </c>
      <c r="AF135" s="77">
        <f t="shared" si="37"/>
        <v>0</v>
      </c>
    </row>
    <row r="136" spans="1:32" ht="12.75">
      <c r="A136" s="118">
        <v>2007740</v>
      </c>
      <c r="B136" s="118" t="s">
        <v>461</v>
      </c>
      <c r="C136" s="77" t="s">
        <v>462</v>
      </c>
      <c r="D136" s="28" t="s">
        <v>463</v>
      </c>
      <c r="E136" s="28" t="s">
        <v>462</v>
      </c>
      <c r="F136" s="28">
        <v>66749</v>
      </c>
      <c r="G136" s="28">
        <v>2997</v>
      </c>
      <c r="H136" s="29">
        <v>6203654700</v>
      </c>
      <c r="I136" s="30" t="s">
        <v>1044</v>
      </c>
      <c r="J136" s="31" t="s">
        <v>1043</v>
      </c>
      <c r="K136" s="71" t="s">
        <v>1041</v>
      </c>
      <c r="L136" s="61">
        <v>1380.49</v>
      </c>
      <c r="M136" s="66" t="s">
        <v>1043</v>
      </c>
      <c r="N136" s="68">
        <v>16.37717122</v>
      </c>
      <c r="O136" s="31" t="s">
        <v>1043</v>
      </c>
      <c r="P136" s="38"/>
      <c r="Q136" s="71" t="str">
        <f t="shared" si="38"/>
        <v>NO</v>
      </c>
      <c r="R136" s="75" t="s">
        <v>1042</v>
      </c>
      <c r="S136" s="36">
        <v>99338</v>
      </c>
      <c r="T136" s="40">
        <v>10092</v>
      </c>
      <c r="U136" s="40">
        <v>11169</v>
      </c>
      <c r="V136" s="35">
        <v>7991</v>
      </c>
      <c r="W136" s="77">
        <f t="shared" si="33"/>
        <v>0</v>
      </c>
      <c r="X136" s="28">
        <f t="shared" si="39"/>
        <v>0</v>
      </c>
      <c r="Y136" s="28">
        <f t="shared" si="34"/>
        <v>0</v>
      </c>
      <c r="Z136" s="29">
        <f t="shared" si="35"/>
        <v>0</v>
      </c>
      <c r="AA136" s="87" t="str">
        <f t="shared" si="40"/>
        <v>-</v>
      </c>
      <c r="AB136" s="77">
        <f t="shared" si="41"/>
        <v>1</v>
      </c>
      <c r="AC136" s="28">
        <f t="shared" si="42"/>
        <v>0</v>
      </c>
      <c r="AD136" s="29">
        <f t="shared" si="43"/>
        <v>0</v>
      </c>
      <c r="AE136" s="87" t="str">
        <f t="shared" si="36"/>
        <v>-</v>
      </c>
      <c r="AF136" s="77">
        <f t="shared" si="37"/>
        <v>0</v>
      </c>
    </row>
    <row r="137" spans="1:32" ht="12.75">
      <c r="A137" s="118">
        <v>2007750</v>
      </c>
      <c r="B137" s="118" t="s">
        <v>464</v>
      </c>
      <c r="C137" s="77" t="s">
        <v>465</v>
      </c>
      <c r="D137" s="28" t="s">
        <v>903</v>
      </c>
      <c r="E137" s="28" t="s">
        <v>466</v>
      </c>
      <c r="F137" s="28">
        <v>66056</v>
      </c>
      <c r="G137" s="28">
        <v>278</v>
      </c>
      <c r="H137" s="29">
        <v>9137952247</v>
      </c>
      <c r="I137" s="30">
        <v>8</v>
      </c>
      <c r="J137" s="31" t="s">
        <v>1042</v>
      </c>
      <c r="K137" s="71" t="s">
        <v>1041</v>
      </c>
      <c r="L137" s="61">
        <v>559.48</v>
      </c>
      <c r="M137" s="66" t="s">
        <v>1041</v>
      </c>
      <c r="N137" s="68">
        <v>13.91162029</v>
      </c>
      <c r="O137" s="31" t="s">
        <v>1043</v>
      </c>
      <c r="P137" s="38"/>
      <c r="Q137" s="71" t="str">
        <f t="shared" si="38"/>
        <v>NO</v>
      </c>
      <c r="R137" s="75" t="s">
        <v>1042</v>
      </c>
      <c r="S137" s="36">
        <v>34906</v>
      </c>
      <c r="T137" s="40">
        <v>2770</v>
      </c>
      <c r="U137" s="40">
        <v>3578</v>
      </c>
      <c r="V137" s="35">
        <v>4582</v>
      </c>
      <c r="W137" s="77">
        <f t="shared" si="33"/>
        <v>1</v>
      </c>
      <c r="X137" s="28">
        <f t="shared" si="39"/>
        <v>1</v>
      </c>
      <c r="Y137" s="28">
        <f t="shared" si="34"/>
        <v>0</v>
      </c>
      <c r="Z137" s="29">
        <f t="shared" si="35"/>
        <v>0</v>
      </c>
      <c r="AA137" s="87" t="str">
        <f t="shared" si="40"/>
        <v>SRSA</v>
      </c>
      <c r="AB137" s="77">
        <f t="shared" si="41"/>
        <v>1</v>
      </c>
      <c r="AC137" s="28">
        <f t="shared" si="42"/>
        <v>0</v>
      </c>
      <c r="AD137" s="29">
        <f t="shared" si="43"/>
        <v>0</v>
      </c>
      <c r="AE137" s="87" t="str">
        <f t="shared" si="36"/>
        <v>-</v>
      </c>
      <c r="AF137" s="77">
        <f t="shared" si="37"/>
        <v>0</v>
      </c>
    </row>
    <row r="138" spans="1:32" ht="12.75">
      <c r="A138" s="118">
        <v>2013020</v>
      </c>
      <c r="B138" s="118" t="s">
        <v>894</v>
      </c>
      <c r="C138" s="77" t="s">
        <v>895</v>
      </c>
      <c r="D138" s="28" t="s">
        <v>896</v>
      </c>
      <c r="E138" s="28" t="s">
        <v>934</v>
      </c>
      <c r="F138" s="28">
        <v>66097</v>
      </c>
      <c r="G138" s="28">
        <v>416</v>
      </c>
      <c r="H138" s="29">
        <v>9137742000</v>
      </c>
      <c r="I138" s="30">
        <v>8</v>
      </c>
      <c r="J138" s="31" t="s">
        <v>1042</v>
      </c>
      <c r="K138" s="71" t="s">
        <v>1041</v>
      </c>
      <c r="L138" s="61">
        <v>499.1</v>
      </c>
      <c r="M138" s="66" t="s">
        <v>1041</v>
      </c>
      <c r="N138" s="68">
        <v>11.9047619</v>
      </c>
      <c r="O138" s="31" t="s">
        <v>1043</v>
      </c>
      <c r="P138" s="38"/>
      <c r="Q138" s="71" t="str">
        <f t="shared" si="38"/>
        <v>NO</v>
      </c>
      <c r="R138" s="75" t="s">
        <v>1042</v>
      </c>
      <c r="S138" s="36">
        <v>21675</v>
      </c>
      <c r="T138" s="40">
        <v>1781</v>
      </c>
      <c r="U138" s="40">
        <v>2542</v>
      </c>
      <c r="V138" s="35">
        <v>1402</v>
      </c>
      <c r="W138" s="77">
        <f t="shared" si="33"/>
        <v>1</v>
      </c>
      <c r="X138" s="28">
        <f t="shared" si="39"/>
        <v>1</v>
      </c>
      <c r="Y138" s="28">
        <f t="shared" si="34"/>
        <v>0</v>
      </c>
      <c r="Z138" s="29">
        <f t="shared" si="35"/>
        <v>0</v>
      </c>
      <c r="AA138" s="87" t="str">
        <f t="shared" si="40"/>
        <v>SRSA</v>
      </c>
      <c r="AB138" s="77">
        <f t="shared" si="41"/>
        <v>1</v>
      </c>
      <c r="AC138" s="28">
        <f t="shared" si="42"/>
        <v>0</v>
      </c>
      <c r="AD138" s="29">
        <f t="shared" si="43"/>
        <v>0</v>
      </c>
      <c r="AE138" s="87" t="str">
        <f t="shared" si="36"/>
        <v>-</v>
      </c>
      <c r="AF138" s="77">
        <f t="shared" si="37"/>
        <v>0</v>
      </c>
    </row>
    <row r="139" spans="1:32" ht="12.75">
      <c r="A139" s="118">
        <v>2009510</v>
      </c>
      <c r="B139" s="118" t="s">
        <v>612</v>
      </c>
      <c r="C139" s="77" t="s">
        <v>613</v>
      </c>
      <c r="D139" s="28" t="s">
        <v>614</v>
      </c>
      <c r="E139" s="28" t="s">
        <v>997</v>
      </c>
      <c r="F139" s="28">
        <v>66512</v>
      </c>
      <c r="G139" s="28">
        <v>267</v>
      </c>
      <c r="H139" s="29">
        <v>7854843444</v>
      </c>
      <c r="I139" s="30">
        <v>8</v>
      </c>
      <c r="J139" s="31" t="s">
        <v>1042</v>
      </c>
      <c r="K139" s="71" t="s">
        <v>1041</v>
      </c>
      <c r="L139" s="61">
        <v>918.058</v>
      </c>
      <c r="M139" s="66" t="s">
        <v>1043</v>
      </c>
      <c r="N139" s="68">
        <v>3.083700441</v>
      </c>
      <c r="O139" s="31" t="s">
        <v>1043</v>
      </c>
      <c r="P139" s="38"/>
      <c r="Q139" s="71" t="str">
        <f t="shared" si="38"/>
        <v>NO</v>
      </c>
      <c r="R139" s="75" t="s">
        <v>1042</v>
      </c>
      <c r="S139" s="36">
        <v>20236</v>
      </c>
      <c r="T139" s="40">
        <v>1385</v>
      </c>
      <c r="U139" s="40">
        <v>3126</v>
      </c>
      <c r="V139" s="35">
        <v>2554</v>
      </c>
      <c r="W139" s="77">
        <f t="shared" si="33"/>
        <v>1</v>
      </c>
      <c r="X139" s="28">
        <f t="shared" si="39"/>
        <v>0</v>
      </c>
      <c r="Y139" s="28">
        <f t="shared" si="34"/>
        <v>0</v>
      </c>
      <c r="Z139" s="29">
        <f t="shared" si="35"/>
        <v>0</v>
      </c>
      <c r="AA139" s="87" t="str">
        <f t="shared" si="40"/>
        <v>-</v>
      </c>
      <c r="AB139" s="77">
        <f t="shared" si="41"/>
        <v>1</v>
      </c>
      <c r="AC139" s="28">
        <f t="shared" si="42"/>
        <v>0</v>
      </c>
      <c r="AD139" s="29">
        <f t="shared" si="43"/>
        <v>0</v>
      </c>
      <c r="AE139" s="87" t="str">
        <f t="shared" si="36"/>
        <v>-</v>
      </c>
      <c r="AF139" s="77">
        <f t="shared" si="37"/>
        <v>0</v>
      </c>
    </row>
    <row r="140" spans="1:32" ht="12.75">
      <c r="A140" s="118">
        <v>2007800</v>
      </c>
      <c r="B140" s="118" t="s">
        <v>471</v>
      </c>
      <c r="C140" s="77" t="s">
        <v>472</v>
      </c>
      <c r="D140" s="28" t="s">
        <v>473</v>
      </c>
      <c r="E140" s="28" t="s">
        <v>472</v>
      </c>
      <c r="F140" s="28">
        <v>67854</v>
      </c>
      <c r="G140" s="28">
        <v>100</v>
      </c>
      <c r="H140" s="29">
        <v>6203578301</v>
      </c>
      <c r="I140" s="30">
        <v>7</v>
      </c>
      <c r="J140" s="31" t="s">
        <v>1042</v>
      </c>
      <c r="K140" s="71" t="s">
        <v>1041</v>
      </c>
      <c r="L140" s="61">
        <v>288.9</v>
      </c>
      <c r="M140" s="66" t="s">
        <v>1041</v>
      </c>
      <c r="N140" s="68">
        <v>10.84745763</v>
      </c>
      <c r="O140" s="31" t="s">
        <v>1043</v>
      </c>
      <c r="P140" s="38"/>
      <c r="Q140" s="71" t="str">
        <f t="shared" si="38"/>
        <v>NO</v>
      </c>
      <c r="R140" s="75" t="s">
        <v>1042</v>
      </c>
      <c r="S140" s="36">
        <v>12367</v>
      </c>
      <c r="T140" s="40">
        <v>1187</v>
      </c>
      <c r="U140" s="40">
        <v>1559</v>
      </c>
      <c r="V140" s="35">
        <v>1573</v>
      </c>
      <c r="W140" s="77">
        <f t="shared" si="33"/>
        <v>1</v>
      </c>
      <c r="X140" s="28">
        <f t="shared" si="39"/>
        <v>1</v>
      </c>
      <c r="Y140" s="28">
        <f t="shared" si="34"/>
        <v>0</v>
      </c>
      <c r="Z140" s="29">
        <f t="shared" si="35"/>
        <v>0</v>
      </c>
      <c r="AA140" s="87" t="str">
        <f t="shared" si="40"/>
        <v>SRSA</v>
      </c>
      <c r="AB140" s="77">
        <f t="shared" si="41"/>
        <v>1</v>
      </c>
      <c r="AC140" s="28">
        <f t="shared" si="42"/>
        <v>0</v>
      </c>
      <c r="AD140" s="29">
        <f t="shared" si="43"/>
        <v>0</v>
      </c>
      <c r="AE140" s="87" t="str">
        <f t="shared" si="36"/>
        <v>-</v>
      </c>
      <c r="AF140" s="77">
        <f t="shared" si="37"/>
        <v>0</v>
      </c>
    </row>
    <row r="141" spans="1:32" ht="12.75">
      <c r="A141" s="118">
        <v>2007830</v>
      </c>
      <c r="B141" s="118" t="s">
        <v>474</v>
      </c>
      <c r="C141" s="77" t="s">
        <v>4</v>
      </c>
      <c r="D141" s="28" t="s">
        <v>475</v>
      </c>
      <c r="E141" s="28" t="s">
        <v>476</v>
      </c>
      <c r="F141" s="28">
        <v>66963</v>
      </c>
      <c r="G141" s="28">
        <v>96</v>
      </c>
      <c r="H141" s="29">
        <v>7857392216</v>
      </c>
      <c r="I141" s="30">
        <v>7</v>
      </c>
      <c r="J141" s="31" t="s">
        <v>1042</v>
      </c>
      <c r="K141" s="71" t="s">
        <v>1041</v>
      </c>
      <c r="L141" s="61">
        <v>189.25</v>
      </c>
      <c r="M141" s="66" t="s">
        <v>1041</v>
      </c>
      <c r="N141" s="68">
        <v>16.56050955</v>
      </c>
      <c r="O141" s="31" t="s">
        <v>1043</v>
      </c>
      <c r="P141" s="38"/>
      <c r="Q141" s="71" t="str">
        <f t="shared" si="38"/>
        <v>NO</v>
      </c>
      <c r="R141" s="75" t="s">
        <v>1042</v>
      </c>
      <c r="S141" s="36">
        <v>8337</v>
      </c>
      <c r="T141" s="40">
        <v>791</v>
      </c>
      <c r="U141" s="40">
        <v>1049</v>
      </c>
      <c r="V141" s="35">
        <v>1379</v>
      </c>
      <c r="W141" s="77">
        <f t="shared" si="33"/>
        <v>1</v>
      </c>
      <c r="X141" s="28">
        <f t="shared" si="39"/>
        <v>1</v>
      </c>
      <c r="Y141" s="28">
        <f t="shared" si="34"/>
        <v>0</v>
      </c>
      <c r="Z141" s="29">
        <f t="shared" si="35"/>
        <v>0</v>
      </c>
      <c r="AA141" s="87" t="str">
        <f t="shared" si="40"/>
        <v>SRSA</v>
      </c>
      <c r="AB141" s="77">
        <f t="shared" si="41"/>
        <v>1</v>
      </c>
      <c r="AC141" s="28">
        <f t="shared" si="42"/>
        <v>0</v>
      </c>
      <c r="AD141" s="29">
        <f t="shared" si="43"/>
        <v>0</v>
      </c>
      <c r="AE141" s="87" t="str">
        <f t="shared" si="36"/>
        <v>-</v>
      </c>
      <c r="AF141" s="77">
        <f t="shared" si="37"/>
        <v>0</v>
      </c>
    </row>
    <row r="142" spans="1:32" ht="12.75">
      <c r="A142" s="118">
        <v>2007950</v>
      </c>
      <c r="B142" s="118" t="s">
        <v>485</v>
      </c>
      <c r="C142" s="77" t="s">
        <v>52</v>
      </c>
      <c r="D142" s="28" t="s">
        <v>486</v>
      </c>
      <c r="E142" s="28" t="s">
        <v>52</v>
      </c>
      <c r="F142" s="28">
        <v>66101</v>
      </c>
      <c r="G142" s="28">
        <v>2805</v>
      </c>
      <c r="H142" s="29">
        <v>9135513200</v>
      </c>
      <c r="I142" s="30" t="s">
        <v>1054</v>
      </c>
      <c r="J142" s="31" t="s">
        <v>1043</v>
      </c>
      <c r="K142" s="71" t="s">
        <v>1041</v>
      </c>
      <c r="L142" s="61"/>
      <c r="M142" s="66" t="s">
        <v>1043</v>
      </c>
      <c r="N142" s="68">
        <v>21.93237938</v>
      </c>
      <c r="O142" s="31" t="s">
        <v>1042</v>
      </c>
      <c r="P142" s="38"/>
      <c r="Q142" s="71" t="str">
        <f t="shared" si="38"/>
        <v>NO</v>
      </c>
      <c r="R142" s="75" t="s">
        <v>1043</v>
      </c>
      <c r="S142" s="36">
        <v>1829816</v>
      </c>
      <c r="T142" s="40">
        <v>211724</v>
      </c>
      <c r="U142" s="40">
        <v>216338</v>
      </c>
      <c r="V142" s="35">
        <v>147553</v>
      </c>
      <c r="W142" s="77">
        <f t="shared" si="33"/>
        <v>0</v>
      </c>
      <c r="X142" s="28">
        <f t="shared" si="39"/>
        <v>0</v>
      </c>
      <c r="Y142" s="28">
        <f t="shared" si="34"/>
        <v>0</v>
      </c>
      <c r="Z142" s="29">
        <f t="shared" si="35"/>
        <v>0</v>
      </c>
      <c r="AA142" s="87" t="str">
        <f t="shared" si="40"/>
        <v>-</v>
      </c>
      <c r="AB142" s="77">
        <f t="shared" si="41"/>
        <v>0</v>
      </c>
      <c r="AC142" s="28">
        <f t="shared" si="42"/>
        <v>1</v>
      </c>
      <c r="AD142" s="29">
        <f t="shared" si="43"/>
        <v>0</v>
      </c>
      <c r="AE142" s="87" t="str">
        <f t="shared" si="36"/>
        <v>-</v>
      </c>
      <c r="AF142" s="77">
        <f t="shared" si="37"/>
        <v>0</v>
      </c>
    </row>
    <row r="143" spans="1:32" ht="12.75">
      <c r="A143" s="118">
        <v>2007970</v>
      </c>
      <c r="B143" s="118" t="s">
        <v>487</v>
      </c>
      <c r="C143" s="77" t="s">
        <v>488</v>
      </c>
      <c r="D143" s="28" t="s">
        <v>489</v>
      </c>
      <c r="E143" s="28" t="s">
        <v>490</v>
      </c>
      <c r="F143" s="28">
        <v>66536</v>
      </c>
      <c r="G143" s="28">
        <v>1715</v>
      </c>
      <c r="H143" s="29">
        <v>7854372254</v>
      </c>
      <c r="I143" s="30" t="s">
        <v>1051</v>
      </c>
      <c r="J143" s="31" t="s">
        <v>1042</v>
      </c>
      <c r="K143" s="71" t="s">
        <v>1041</v>
      </c>
      <c r="L143" s="61"/>
      <c r="M143" s="66" t="s">
        <v>1043</v>
      </c>
      <c r="N143" s="68">
        <v>10.94062708</v>
      </c>
      <c r="O143" s="31" t="s">
        <v>1043</v>
      </c>
      <c r="P143" s="38"/>
      <c r="Q143" s="71" t="str">
        <f t="shared" si="38"/>
        <v>NO</v>
      </c>
      <c r="R143" s="75" t="s">
        <v>1042</v>
      </c>
      <c r="S143" s="36">
        <v>48049</v>
      </c>
      <c r="T143" s="40">
        <v>4947</v>
      </c>
      <c r="U143" s="40">
        <v>7837</v>
      </c>
      <c r="V143" s="35">
        <v>4703</v>
      </c>
      <c r="W143" s="77">
        <f t="shared" si="33"/>
        <v>1</v>
      </c>
      <c r="X143" s="28">
        <f t="shared" si="39"/>
        <v>0</v>
      </c>
      <c r="Y143" s="28">
        <f t="shared" si="34"/>
        <v>0</v>
      </c>
      <c r="Z143" s="29">
        <f t="shared" si="35"/>
        <v>0</v>
      </c>
      <c r="AA143" s="87" t="str">
        <f t="shared" si="40"/>
        <v>-</v>
      </c>
      <c r="AB143" s="77">
        <f t="shared" si="41"/>
        <v>1</v>
      </c>
      <c r="AC143" s="28">
        <f t="shared" si="42"/>
        <v>0</v>
      </c>
      <c r="AD143" s="29">
        <f t="shared" si="43"/>
        <v>0</v>
      </c>
      <c r="AE143" s="87" t="str">
        <f t="shared" si="36"/>
        <v>-</v>
      </c>
      <c r="AF143" s="77">
        <f t="shared" si="37"/>
        <v>0</v>
      </c>
    </row>
    <row r="144" spans="1:32" ht="12.75">
      <c r="A144" s="118">
        <v>2008070</v>
      </c>
      <c r="B144" s="118" t="s">
        <v>498</v>
      </c>
      <c r="C144" s="77" t="s">
        <v>499</v>
      </c>
      <c r="D144" s="28" t="s">
        <v>500</v>
      </c>
      <c r="E144" s="28" t="s">
        <v>501</v>
      </c>
      <c r="F144" s="28">
        <v>67068</v>
      </c>
      <c r="G144" s="28">
        <v>416</v>
      </c>
      <c r="H144" s="29">
        <v>6205323134</v>
      </c>
      <c r="I144" s="30" t="s">
        <v>1044</v>
      </c>
      <c r="J144" s="31" t="s">
        <v>1043</v>
      </c>
      <c r="K144" s="71" t="s">
        <v>1041</v>
      </c>
      <c r="L144" s="61">
        <v>1005.99</v>
      </c>
      <c r="M144" s="66" t="s">
        <v>1043</v>
      </c>
      <c r="N144" s="68">
        <v>12.22136818</v>
      </c>
      <c r="O144" s="31" t="s">
        <v>1043</v>
      </c>
      <c r="P144" s="38"/>
      <c r="Q144" s="71" t="str">
        <f t="shared" si="38"/>
        <v>NO</v>
      </c>
      <c r="R144" s="75" t="s">
        <v>1042</v>
      </c>
      <c r="S144" s="36">
        <v>59670</v>
      </c>
      <c r="T144" s="40">
        <v>7717</v>
      </c>
      <c r="U144" s="40">
        <v>9119</v>
      </c>
      <c r="V144" s="35">
        <v>6649</v>
      </c>
      <c r="W144" s="77">
        <f t="shared" si="33"/>
        <v>0</v>
      </c>
      <c r="X144" s="28">
        <f t="shared" si="39"/>
        <v>0</v>
      </c>
      <c r="Y144" s="28">
        <f t="shared" si="34"/>
        <v>0</v>
      </c>
      <c r="Z144" s="29">
        <f t="shared" si="35"/>
        <v>0</v>
      </c>
      <c r="AA144" s="87" t="str">
        <f t="shared" si="40"/>
        <v>-</v>
      </c>
      <c r="AB144" s="77">
        <f t="shared" si="41"/>
        <v>1</v>
      </c>
      <c r="AC144" s="28">
        <f t="shared" si="42"/>
        <v>0</v>
      </c>
      <c r="AD144" s="29">
        <f t="shared" si="43"/>
        <v>0</v>
      </c>
      <c r="AE144" s="87" t="str">
        <f t="shared" si="36"/>
        <v>-</v>
      </c>
      <c r="AF144" s="77">
        <f t="shared" si="37"/>
        <v>0</v>
      </c>
    </row>
    <row r="145" spans="1:32" ht="12.75">
      <c r="A145" s="118">
        <v>2008100</v>
      </c>
      <c r="B145" s="118" t="s">
        <v>502</v>
      </c>
      <c r="C145" s="77" t="s">
        <v>503</v>
      </c>
      <c r="D145" s="28" t="s">
        <v>504</v>
      </c>
      <c r="E145" s="28" t="s">
        <v>505</v>
      </c>
      <c r="F145" s="28">
        <v>67547</v>
      </c>
      <c r="G145" s="28">
        <v>1168</v>
      </c>
      <c r="H145" s="29">
        <v>6206593646</v>
      </c>
      <c r="I145" s="30">
        <v>7</v>
      </c>
      <c r="J145" s="31" t="s">
        <v>1042</v>
      </c>
      <c r="K145" s="71" t="s">
        <v>1041</v>
      </c>
      <c r="L145" s="61">
        <v>293.23</v>
      </c>
      <c r="M145" s="66" t="s">
        <v>1041</v>
      </c>
      <c r="N145" s="68">
        <v>11.70212766</v>
      </c>
      <c r="O145" s="31" t="s">
        <v>1043</v>
      </c>
      <c r="P145" s="38"/>
      <c r="Q145" s="71" t="str">
        <f t="shared" si="38"/>
        <v>NO</v>
      </c>
      <c r="R145" s="75" t="s">
        <v>1042</v>
      </c>
      <c r="S145" s="36">
        <v>20202</v>
      </c>
      <c r="T145" s="40">
        <v>1583</v>
      </c>
      <c r="U145" s="40">
        <v>2115</v>
      </c>
      <c r="V145" s="35">
        <v>2973</v>
      </c>
      <c r="W145" s="77">
        <f t="shared" si="33"/>
        <v>1</v>
      </c>
      <c r="X145" s="28">
        <f t="shared" si="39"/>
        <v>1</v>
      </c>
      <c r="Y145" s="28">
        <f t="shared" si="34"/>
        <v>0</v>
      </c>
      <c r="Z145" s="29">
        <f t="shared" si="35"/>
        <v>0</v>
      </c>
      <c r="AA145" s="87" t="str">
        <f t="shared" si="40"/>
        <v>SRSA</v>
      </c>
      <c r="AB145" s="77">
        <f t="shared" si="41"/>
        <v>1</v>
      </c>
      <c r="AC145" s="28">
        <f t="shared" si="42"/>
        <v>0</v>
      </c>
      <c r="AD145" s="29">
        <f t="shared" si="43"/>
        <v>0</v>
      </c>
      <c r="AE145" s="87" t="str">
        <f t="shared" si="36"/>
        <v>-</v>
      </c>
      <c r="AF145" s="77">
        <f t="shared" si="37"/>
        <v>0</v>
      </c>
    </row>
    <row r="146" spans="1:32" ht="12.75">
      <c r="A146" s="118">
        <v>2008190</v>
      </c>
      <c r="B146" s="118" t="s">
        <v>514</v>
      </c>
      <c r="C146" s="77" t="s">
        <v>515</v>
      </c>
      <c r="D146" s="28" t="s">
        <v>516</v>
      </c>
      <c r="E146" s="28" t="s">
        <v>517</v>
      </c>
      <c r="F146" s="28">
        <v>67869</v>
      </c>
      <c r="G146" s="28">
        <v>760</v>
      </c>
      <c r="H146" s="29">
        <v>6205637103</v>
      </c>
      <c r="I146" s="30">
        <v>7</v>
      </c>
      <c r="J146" s="31" t="s">
        <v>1042</v>
      </c>
      <c r="K146" s="71" t="s">
        <v>1041</v>
      </c>
      <c r="L146" s="61">
        <v>604.81</v>
      </c>
      <c r="M146" s="66" t="s">
        <v>1043</v>
      </c>
      <c r="N146" s="68">
        <v>14.91985203</v>
      </c>
      <c r="O146" s="31" t="s">
        <v>1043</v>
      </c>
      <c r="P146" s="38"/>
      <c r="Q146" s="71" t="str">
        <f t="shared" si="38"/>
        <v>NO</v>
      </c>
      <c r="R146" s="75" t="s">
        <v>1042</v>
      </c>
      <c r="S146" s="36">
        <v>32217</v>
      </c>
      <c r="T146" s="40">
        <v>4551</v>
      </c>
      <c r="U146" s="40">
        <v>5179</v>
      </c>
      <c r="V146" s="35">
        <v>6529</v>
      </c>
      <c r="W146" s="77">
        <f t="shared" si="33"/>
        <v>1</v>
      </c>
      <c r="X146" s="28">
        <f t="shared" si="39"/>
        <v>0</v>
      </c>
      <c r="Y146" s="28">
        <f t="shared" si="34"/>
        <v>0</v>
      </c>
      <c r="Z146" s="29">
        <f t="shared" si="35"/>
        <v>0</v>
      </c>
      <c r="AA146" s="87" t="str">
        <f t="shared" si="40"/>
        <v>-</v>
      </c>
      <c r="AB146" s="77">
        <f t="shared" si="41"/>
        <v>1</v>
      </c>
      <c r="AC146" s="28">
        <f t="shared" si="42"/>
        <v>0</v>
      </c>
      <c r="AD146" s="29">
        <f t="shared" si="43"/>
        <v>0</v>
      </c>
      <c r="AE146" s="87" t="str">
        <f t="shared" si="36"/>
        <v>-</v>
      </c>
      <c r="AF146" s="77">
        <f t="shared" si="37"/>
        <v>0</v>
      </c>
    </row>
    <row r="147" spans="1:32" ht="12.75">
      <c r="A147" s="118">
        <v>2003300</v>
      </c>
      <c r="B147" s="118" t="s">
        <v>72</v>
      </c>
      <c r="C147" s="77" t="s">
        <v>73</v>
      </c>
      <c r="D147" s="28" t="s">
        <v>36</v>
      </c>
      <c r="E147" s="28" t="s">
        <v>985</v>
      </c>
      <c r="F147" s="28">
        <v>67330</v>
      </c>
      <c r="G147" s="28">
        <v>188</v>
      </c>
      <c r="H147" s="29">
        <v>6207845326</v>
      </c>
      <c r="I147" s="30" t="s">
        <v>1044</v>
      </c>
      <c r="J147" s="31" t="s">
        <v>1043</v>
      </c>
      <c r="K147" s="71" t="s">
        <v>1041</v>
      </c>
      <c r="L147" s="61">
        <v>1556.65</v>
      </c>
      <c r="M147" s="66" t="s">
        <v>1043</v>
      </c>
      <c r="N147" s="68">
        <v>10.13605442</v>
      </c>
      <c r="O147" s="31" t="s">
        <v>1043</v>
      </c>
      <c r="P147" s="38"/>
      <c r="Q147" s="71" t="str">
        <f t="shared" si="38"/>
        <v>NO</v>
      </c>
      <c r="R147" s="75" t="s">
        <v>1042</v>
      </c>
      <c r="S147" s="36">
        <v>77646</v>
      </c>
      <c r="T147" s="40">
        <v>5738</v>
      </c>
      <c r="U147" s="40">
        <v>8255</v>
      </c>
      <c r="V147" s="35">
        <v>7851</v>
      </c>
      <c r="W147" s="77">
        <f t="shared" si="33"/>
        <v>0</v>
      </c>
      <c r="X147" s="28">
        <f t="shared" si="39"/>
        <v>0</v>
      </c>
      <c r="Y147" s="28">
        <f t="shared" si="34"/>
        <v>0</v>
      </c>
      <c r="Z147" s="29">
        <f t="shared" si="35"/>
        <v>0</v>
      </c>
      <c r="AA147" s="87" t="str">
        <f t="shared" si="40"/>
        <v>-</v>
      </c>
      <c r="AB147" s="77">
        <f t="shared" si="41"/>
        <v>1</v>
      </c>
      <c r="AC147" s="28">
        <f t="shared" si="42"/>
        <v>0</v>
      </c>
      <c r="AD147" s="29">
        <f t="shared" si="43"/>
        <v>0</v>
      </c>
      <c r="AE147" s="87" t="str">
        <f t="shared" si="36"/>
        <v>-</v>
      </c>
      <c r="AF147" s="77">
        <f t="shared" si="37"/>
        <v>0</v>
      </c>
    </row>
    <row r="148" spans="1:32" ht="12.75">
      <c r="A148" s="118">
        <v>2008220</v>
      </c>
      <c r="B148" s="118" t="s">
        <v>518</v>
      </c>
      <c r="C148" s="77" t="s">
        <v>519</v>
      </c>
      <c r="D148" s="28" t="s">
        <v>520</v>
      </c>
      <c r="E148" s="28" t="s">
        <v>519</v>
      </c>
      <c r="F148" s="28">
        <v>67548</v>
      </c>
      <c r="G148" s="28">
        <v>778</v>
      </c>
      <c r="H148" s="29">
        <v>7852222505</v>
      </c>
      <c r="I148" s="30">
        <v>7</v>
      </c>
      <c r="J148" s="31" t="s">
        <v>1042</v>
      </c>
      <c r="K148" s="71" t="s">
        <v>1041</v>
      </c>
      <c r="L148" s="61">
        <v>289.23</v>
      </c>
      <c r="M148" s="66" t="s">
        <v>1041</v>
      </c>
      <c r="N148" s="68">
        <v>13.38797814</v>
      </c>
      <c r="O148" s="31" t="s">
        <v>1043</v>
      </c>
      <c r="P148" s="38"/>
      <c r="Q148" s="71" t="str">
        <f t="shared" si="38"/>
        <v>NO</v>
      </c>
      <c r="R148" s="75" t="s">
        <v>1042</v>
      </c>
      <c r="S148" s="36">
        <v>20876</v>
      </c>
      <c r="T148" s="40">
        <v>1781</v>
      </c>
      <c r="U148" s="40">
        <v>2253</v>
      </c>
      <c r="V148" s="35">
        <v>2672</v>
      </c>
      <c r="W148" s="77">
        <f t="shared" si="33"/>
        <v>1</v>
      </c>
      <c r="X148" s="28">
        <f t="shared" si="39"/>
        <v>1</v>
      </c>
      <c r="Y148" s="28">
        <f t="shared" si="34"/>
        <v>0</v>
      </c>
      <c r="Z148" s="29">
        <f t="shared" si="35"/>
        <v>0</v>
      </c>
      <c r="AA148" s="87" t="str">
        <f t="shared" si="40"/>
        <v>SRSA</v>
      </c>
      <c r="AB148" s="77">
        <f t="shared" si="41"/>
        <v>1</v>
      </c>
      <c r="AC148" s="28">
        <f t="shared" si="42"/>
        <v>0</v>
      </c>
      <c r="AD148" s="29">
        <f t="shared" si="43"/>
        <v>0</v>
      </c>
      <c r="AE148" s="87" t="str">
        <f t="shared" si="36"/>
        <v>-</v>
      </c>
      <c r="AF148" s="77">
        <f t="shared" si="37"/>
        <v>0</v>
      </c>
    </row>
    <row r="149" spans="1:32" ht="12.75">
      <c r="A149" s="118">
        <v>2008280</v>
      </c>
      <c r="B149" s="118" t="s">
        <v>525</v>
      </c>
      <c r="C149" s="77" t="s">
        <v>526</v>
      </c>
      <c r="D149" s="28" t="s">
        <v>527</v>
      </c>
      <c r="E149" s="28" t="s">
        <v>526</v>
      </c>
      <c r="F149" s="28">
        <v>67860</v>
      </c>
      <c r="G149" s="28" t="s">
        <v>1033</v>
      </c>
      <c r="H149" s="29">
        <v>6203556761</v>
      </c>
      <c r="I149" s="30">
        <v>7</v>
      </c>
      <c r="J149" s="31" t="s">
        <v>1042</v>
      </c>
      <c r="K149" s="71" t="s">
        <v>1041</v>
      </c>
      <c r="L149" s="61">
        <v>638.1</v>
      </c>
      <c r="M149" s="66" t="s">
        <v>1042</v>
      </c>
      <c r="N149" s="68">
        <v>10.55408971</v>
      </c>
      <c r="O149" s="31" t="s">
        <v>1043</v>
      </c>
      <c r="P149" s="38"/>
      <c r="Q149" s="71" t="str">
        <f t="shared" si="38"/>
        <v>NO</v>
      </c>
      <c r="R149" s="75" t="s">
        <v>1042</v>
      </c>
      <c r="S149" s="36">
        <v>35083</v>
      </c>
      <c r="T149" s="40">
        <v>2968</v>
      </c>
      <c r="U149" s="40">
        <v>3797</v>
      </c>
      <c r="V149" s="35">
        <v>5140</v>
      </c>
      <c r="W149" s="77">
        <f t="shared" si="33"/>
        <v>1</v>
      </c>
      <c r="X149" s="28">
        <f t="shared" si="39"/>
        <v>1</v>
      </c>
      <c r="Y149" s="28">
        <f t="shared" si="34"/>
        <v>0</v>
      </c>
      <c r="Z149" s="29">
        <f t="shared" si="35"/>
        <v>0</v>
      </c>
      <c r="AA149" s="87" t="str">
        <f t="shared" si="40"/>
        <v>SRSA</v>
      </c>
      <c r="AB149" s="77">
        <f t="shared" si="41"/>
        <v>1</v>
      </c>
      <c r="AC149" s="28">
        <f t="shared" si="42"/>
        <v>0</v>
      </c>
      <c r="AD149" s="29">
        <f t="shared" si="43"/>
        <v>0</v>
      </c>
      <c r="AE149" s="87" t="str">
        <f t="shared" si="36"/>
        <v>-</v>
      </c>
      <c r="AF149" s="77">
        <f t="shared" si="37"/>
        <v>0</v>
      </c>
    </row>
    <row r="150" spans="1:32" ht="12.75">
      <c r="A150" s="118">
        <v>2008340</v>
      </c>
      <c r="B150" s="118" t="s">
        <v>531</v>
      </c>
      <c r="C150" s="77" t="s">
        <v>957</v>
      </c>
      <c r="D150" s="28" t="s">
        <v>532</v>
      </c>
      <c r="E150" s="28" t="s">
        <v>957</v>
      </c>
      <c r="F150" s="28">
        <v>66043</v>
      </c>
      <c r="G150" s="28" t="s">
        <v>1033</v>
      </c>
      <c r="H150" s="29">
        <v>9137271100</v>
      </c>
      <c r="I150" s="30">
        <v>3</v>
      </c>
      <c r="J150" s="31" t="s">
        <v>1043</v>
      </c>
      <c r="K150" s="71" t="s">
        <v>1041</v>
      </c>
      <c r="L150" s="61"/>
      <c r="M150" s="66" t="s">
        <v>1043</v>
      </c>
      <c r="N150" s="68">
        <v>1.08490566</v>
      </c>
      <c r="O150" s="31" t="s">
        <v>1043</v>
      </c>
      <c r="P150" s="38"/>
      <c r="Q150" s="71" t="str">
        <f t="shared" si="38"/>
        <v>NO</v>
      </c>
      <c r="R150" s="75" t="s">
        <v>1043</v>
      </c>
      <c r="S150" s="36">
        <v>47488</v>
      </c>
      <c r="T150" s="40">
        <v>1979</v>
      </c>
      <c r="U150" s="40">
        <v>5957</v>
      </c>
      <c r="V150" s="35">
        <v>5412</v>
      </c>
      <c r="W150" s="77">
        <f t="shared" si="33"/>
        <v>0</v>
      </c>
      <c r="X150" s="28">
        <f t="shared" si="39"/>
        <v>0</v>
      </c>
      <c r="Y150" s="28">
        <f t="shared" si="34"/>
        <v>0</v>
      </c>
      <c r="Z150" s="29">
        <f t="shared" si="35"/>
        <v>0</v>
      </c>
      <c r="AA150" s="87" t="str">
        <f t="shared" si="40"/>
        <v>-</v>
      </c>
      <c r="AB150" s="77">
        <f t="shared" si="41"/>
        <v>0</v>
      </c>
      <c r="AC150" s="28">
        <f t="shared" si="42"/>
        <v>0</v>
      </c>
      <c r="AD150" s="29">
        <f t="shared" si="43"/>
        <v>0</v>
      </c>
      <c r="AE150" s="87" t="str">
        <f t="shared" si="36"/>
        <v>-</v>
      </c>
      <c r="AF150" s="77">
        <f t="shared" si="37"/>
        <v>0</v>
      </c>
    </row>
    <row r="151" spans="1:32" ht="12.75">
      <c r="A151" s="118">
        <v>2008400</v>
      </c>
      <c r="B151" s="118" t="s">
        <v>536</v>
      </c>
      <c r="C151" s="77" t="s">
        <v>537</v>
      </c>
      <c r="D151" s="28" t="s">
        <v>538</v>
      </c>
      <c r="E151" s="28" t="s">
        <v>537</v>
      </c>
      <c r="F151" s="28">
        <v>66044</v>
      </c>
      <c r="G151" s="28">
        <v>1063</v>
      </c>
      <c r="H151" s="29">
        <v>7858325000</v>
      </c>
      <c r="I151" s="30" t="s">
        <v>1055</v>
      </c>
      <c r="J151" s="31" t="s">
        <v>1043</v>
      </c>
      <c r="K151" s="71" t="s">
        <v>1041</v>
      </c>
      <c r="L151" s="61"/>
      <c r="M151" s="66" t="s">
        <v>1043</v>
      </c>
      <c r="N151" s="68">
        <v>9.217483257</v>
      </c>
      <c r="O151" s="31" t="s">
        <v>1043</v>
      </c>
      <c r="P151" s="38"/>
      <c r="Q151" s="71" t="str">
        <f t="shared" si="38"/>
        <v>NO</v>
      </c>
      <c r="R151" s="75" t="s">
        <v>1043</v>
      </c>
      <c r="S151" s="36">
        <v>463120</v>
      </c>
      <c r="T151" s="40">
        <v>42147</v>
      </c>
      <c r="U151" s="40">
        <v>56419</v>
      </c>
      <c r="V151" s="35">
        <v>44401</v>
      </c>
      <c r="W151" s="77">
        <f t="shared" si="33"/>
        <v>0</v>
      </c>
      <c r="X151" s="28">
        <f t="shared" si="39"/>
        <v>0</v>
      </c>
      <c r="Y151" s="28">
        <f t="shared" si="34"/>
        <v>0</v>
      </c>
      <c r="Z151" s="29">
        <f t="shared" si="35"/>
        <v>0</v>
      </c>
      <c r="AA151" s="87" t="str">
        <f t="shared" si="40"/>
        <v>-</v>
      </c>
      <c r="AB151" s="77">
        <f t="shared" si="41"/>
        <v>0</v>
      </c>
      <c r="AC151" s="28">
        <f t="shared" si="42"/>
        <v>0</v>
      </c>
      <c r="AD151" s="29">
        <f t="shared" si="43"/>
        <v>0</v>
      </c>
      <c r="AE151" s="87" t="str">
        <f t="shared" si="36"/>
        <v>-</v>
      </c>
      <c r="AF151" s="77">
        <f t="shared" si="37"/>
        <v>0</v>
      </c>
    </row>
    <row r="152" spans="1:32" ht="12.75">
      <c r="A152" s="118">
        <v>2008430</v>
      </c>
      <c r="B152" s="118" t="s">
        <v>539</v>
      </c>
      <c r="C152" s="77" t="s">
        <v>540</v>
      </c>
      <c r="D152" s="28" t="s">
        <v>541</v>
      </c>
      <c r="E152" s="28" t="s">
        <v>540</v>
      </c>
      <c r="F152" s="28">
        <v>66048</v>
      </c>
      <c r="G152" s="28" t="s">
        <v>1033</v>
      </c>
      <c r="H152" s="29">
        <v>9136841400</v>
      </c>
      <c r="I152" s="30">
        <v>3</v>
      </c>
      <c r="J152" s="31" t="s">
        <v>1043</v>
      </c>
      <c r="K152" s="71" t="s">
        <v>1041</v>
      </c>
      <c r="L152" s="61"/>
      <c r="M152" s="66" t="s">
        <v>1043</v>
      </c>
      <c r="N152" s="68">
        <v>13.44174557</v>
      </c>
      <c r="O152" s="31" t="s">
        <v>1043</v>
      </c>
      <c r="P152" s="38"/>
      <c r="Q152" s="71" t="str">
        <f t="shared" si="38"/>
        <v>NO</v>
      </c>
      <c r="R152" s="75" t="s">
        <v>1043</v>
      </c>
      <c r="S152" s="36">
        <v>270023</v>
      </c>
      <c r="T152" s="40">
        <v>28098</v>
      </c>
      <c r="U152" s="40">
        <v>32292</v>
      </c>
      <c r="V152" s="35">
        <v>23075</v>
      </c>
      <c r="W152" s="77">
        <f t="shared" si="33"/>
        <v>0</v>
      </c>
      <c r="X152" s="28">
        <f t="shared" si="39"/>
        <v>0</v>
      </c>
      <c r="Y152" s="28">
        <f t="shared" si="34"/>
        <v>0</v>
      </c>
      <c r="Z152" s="29">
        <f t="shared" si="35"/>
        <v>0</v>
      </c>
      <c r="AA152" s="87" t="str">
        <f t="shared" si="40"/>
        <v>-</v>
      </c>
      <c r="AB152" s="77">
        <f t="shared" si="41"/>
        <v>0</v>
      </c>
      <c r="AC152" s="28">
        <f t="shared" si="42"/>
        <v>0</v>
      </c>
      <c r="AD152" s="29">
        <f t="shared" si="43"/>
        <v>0</v>
      </c>
      <c r="AE152" s="87" t="str">
        <f t="shared" si="36"/>
        <v>-</v>
      </c>
      <c r="AF152" s="77">
        <f t="shared" si="37"/>
        <v>0</v>
      </c>
    </row>
    <row r="153" spans="1:32" ht="12.75">
      <c r="A153" s="118">
        <v>2012810</v>
      </c>
      <c r="B153" s="118" t="s">
        <v>876</v>
      </c>
      <c r="C153" s="77" t="s">
        <v>877</v>
      </c>
      <c r="D153" s="28" t="s">
        <v>878</v>
      </c>
      <c r="E153" s="28" t="s">
        <v>932</v>
      </c>
      <c r="F153" s="28">
        <v>66871</v>
      </c>
      <c r="G153" s="28">
        <v>457</v>
      </c>
      <c r="H153" s="29">
        <v>7857332651</v>
      </c>
      <c r="I153" s="30">
        <v>7</v>
      </c>
      <c r="J153" s="31" t="s">
        <v>1042</v>
      </c>
      <c r="K153" s="71" t="s">
        <v>1041</v>
      </c>
      <c r="L153" s="61">
        <v>558</v>
      </c>
      <c r="M153" s="66" t="s">
        <v>1041</v>
      </c>
      <c r="N153" s="68">
        <v>7.116104869</v>
      </c>
      <c r="O153" s="31" t="s">
        <v>1043</v>
      </c>
      <c r="P153" s="38"/>
      <c r="Q153" s="71" t="str">
        <f t="shared" si="38"/>
        <v>NO</v>
      </c>
      <c r="R153" s="75" t="s">
        <v>1042</v>
      </c>
      <c r="S153" s="36">
        <v>19831</v>
      </c>
      <c r="T153" s="40">
        <v>1583</v>
      </c>
      <c r="U153" s="40">
        <v>2509</v>
      </c>
      <c r="V153" s="35">
        <v>1530</v>
      </c>
      <c r="W153" s="77">
        <f t="shared" si="33"/>
        <v>1</v>
      </c>
      <c r="X153" s="28">
        <f t="shared" si="39"/>
        <v>1</v>
      </c>
      <c r="Y153" s="28">
        <f t="shared" si="34"/>
        <v>0</v>
      </c>
      <c r="Z153" s="29">
        <f t="shared" si="35"/>
        <v>0</v>
      </c>
      <c r="AA153" s="87" t="str">
        <f t="shared" si="40"/>
        <v>SRSA</v>
      </c>
      <c r="AB153" s="77">
        <f t="shared" si="41"/>
        <v>1</v>
      </c>
      <c r="AC153" s="28">
        <f t="shared" si="42"/>
        <v>0</v>
      </c>
      <c r="AD153" s="29">
        <f t="shared" si="43"/>
        <v>0</v>
      </c>
      <c r="AE153" s="87" t="str">
        <f t="shared" si="36"/>
        <v>-</v>
      </c>
      <c r="AF153" s="77">
        <f t="shared" si="37"/>
        <v>0</v>
      </c>
    </row>
    <row r="154" spans="1:32" ht="12.75">
      <c r="A154" s="118">
        <v>2008610</v>
      </c>
      <c r="B154" s="118" t="s">
        <v>547</v>
      </c>
      <c r="C154" s="77" t="s">
        <v>548</v>
      </c>
      <c r="D154" s="28" t="s">
        <v>549</v>
      </c>
      <c r="E154" s="28" t="s">
        <v>548</v>
      </c>
      <c r="F154" s="28">
        <v>67861</v>
      </c>
      <c r="G154" s="28">
        <v>967</v>
      </c>
      <c r="H154" s="29">
        <v>6203754677</v>
      </c>
      <c r="I154" s="30">
        <v>7</v>
      </c>
      <c r="J154" s="31" t="s">
        <v>1042</v>
      </c>
      <c r="K154" s="71" t="s">
        <v>1041</v>
      </c>
      <c r="L154" s="61">
        <v>459.6</v>
      </c>
      <c r="M154" s="66" t="s">
        <v>1041</v>
      </c>
      <c r="N154" s="68">
        <v>12.7744511</v>
      </c>
      <c r="O154" s="31" t="s">
        <v>1043</v>
      </c>
      <c r="P154" s="38"/>
      <c r="Q154" s="71" t="str">
        <f t="shared" si="38"/>
        <v>NO</v>
      </c>
      <c r="R154" s="75" t="s">
        <v>1042</v>
      </c>
      <c r="S154" s="36">
        <v>28982</v>
      </c>
      <c r="T154" s="40">
        <v>2572</v>
      </c>
      <c r="U154" s="40">
        <v>3053</v>
      </c>
      <c r="V154" s="35">
        <v>2567</v>
      </c>
      <c r="W154" s="77">
        <f t="shared" si="33"/>
        <v>1</v>
      </c>
      <c r="X154" s="28">
        <f t="shared" si="39"/>
        <v>1</v>
      </c>
      <c r="Y154" s="28">
        <f t="shared" si="34"/>
        <v>0</v>
      </c>
      <c r="Z154" s="29">
        <f t="shared" si="35"/>
        <v>0</v>
      </c>
      <c r="AA154" s="87" t="str">
        <f t="shared" si="40"/>
        <v>SRSA</v>
      </c>
      <c r="AB154" s="77">
        <f t="shared" si="41"/>
        <v>1</v>
      </c>
      <c r="AC154" s="28">
        <f t="shared" si="42"/>
        <v>0</v>
      </c>
      <c r="AD154" s="29">
        <f t="shared" si="43"/>
        <v>0</v>
      </c>
      <c r="AE154" s="87" t="str">
        <f t="shared" si="36"/>
        <v>-</v>
      </c>
      <c r="AF154" s="77">
        <f t="shared" si="37"/>
        <v>0</v>
      </c>
    </row>
    <row r="155" spans="1:32" ht="12.75">
      <c r="A155" s="118">
        <v>2008670</v>
      </c>
      <c r="B155" s="118" t="s">
        <v>550</v>
      </c>
      <c r="C155" s="77" t="s">
        <v>551</v>
      </c>
      <c r="D155" s="28" t="s">
        <v>391</v>
      </c>
      <c r="E155" s="28" t="s">
        <v>552</v>
      </c>
      <c r="F155" s="28">
        <v>66857</v>
      </c>
      <c r="G155" s="28" t="s">
        <v>1033</v>
      </c>
      <c r="H155" s="29">
        <v>6209642212</v>
      </c>
      <c r="I155" s="30" t="s">
        <v>1050</v>
      </c>
      <c r="J155" s="31" t="s">
        <v>1042</v>
      </c>
      <c r="K155" s="71" t="s">
        <v>1041</v>
      </c>
      <c r="L155" s="61">
        <v>249.13</v>
      </c>
      <c r="M155" s="66" t="s">
        <v>1041</v>
      </c>
      <c r="N155" s="68">
        <v>10.15873016</v>
      </c>
      <c r="O155" s="31" t="s">
        <v>1043</v>
      </c>
      <c r="P155" s="38"/>
      <c r="Q155" s="71" t="str">
        <f t="shared" si="38"/>
        <v>NO</v>
      </c>
      <c r="R155" s="75" t="s">
        <v>1042</v>
      </c>
      <c r="S155" s="36">
        <v>13417</v>
      </c>
      <c r="T155" s="40">
        <v>989</v>
      </c>
      <c r="U155" s="40">
        <v>1457</v>
      </c>
      <c r="V155" s="35">
        <v>1571</v>
      </c>
      <c r="W155" s="77">
        <f t="shared" si="33"/>
        <v>1</v>
      </c>
      <c r="X155" s="28">
        <f t="shared" si="39"/>
        <v>1</v>
      </c>
      <c r="Y155" s="28">
        <f t="shared" si="34"/>
        <v>0</v>
      </c>
      <c r="Z155" s="29">
        <f t="shared" si="35"/>
        <v>0</v>
      </c>
      <c r="AA155" s="87" t="str">
        <f t="shared" si="40"/>
        <v>SRSA</v>
      </c>
      <c r="AB155" s="77">
        <f t="shared" si="41"/>
        <v>1</v>
      </c>
      <c r="AC155" s="28">
        <f t="shared" si="42"/>
        <v>0</v>
      </c>
      <c r="AD155" s="29">
        <f t="shared" si="43"/>
        <v>0</v>
      </c>
      <c r="AE155" s="87" t="str">
        <f t="shared" si="36"/>
        <v>-</v>
      </c>
      <c r="AF155" s="77">
        <f t="shared" si="37"/>
        <v>0</v>
      </c>
    </row>
    <row r="156" spans="1:32" ht="12.75">
      <c r="A156" s="118">
        <v>2008700</v>
      </c>
      <c r="B156" s="118" t="s">
        <v>553</v>
      </c>
      <c r="C156" s="77" t="s">
        <v>554</v>
      </c>
      <c r="D156" s="28" t="s">
        <v>937</v>
      </c>
      <c r="E156" s="28" t="s">
        <v>554</v>
      </c>
      <c r="F156" s="28">
        <v>67552</v>
      </c>
      <c r="G156" s="28">
        <v>97</v>
      </c>
      <c r="H156" s="29">
        <v>6203245547</v>
      </c>
      <c r="I156" s="30">
        <v>7</v>
      </c>
      <c r="J156" s="31" t="s">
        <v>1042</v>
      </c>
      <c r="K156" s="71" t="s">
        <v>1041</v>
      </c>
      <c r="L156" s="61">
        <v>120</v>
      </c>
      <c r="M156" s="66" t="s">
        <v>1041</v>
      </c>
      <c r="N156" s="68">
        <v>21.01910828</v>
      </c>
      <c r="O156" s="31" t="s">
        <v>1042</v>
      </c>
      <c r="P156" s="38"/>
      <c r="Q156" s="71" t="str">
        <f t="shared" si="38"/>
        <v>NO</v>
      </c>
      <c r="R156" s="75" t="s">
        <v>1042</v>
      </c>
      <c r="S156" s="36">
        <v>9955</v>
      </c>
      <c r="T156" s="40">
        <v>1187</v>
      </c>
      <c r="U156" s="40">
        <v>1166</v>
      </c>
      <c r="V156" s="35">
        <v>1008</v>
      </c>
      <c r="W156" s="77">
        <f t="shared" si="33"/>
        <v>1</v>
      </c>
      <c r="X156" s="28">
        <f t="shared" si="39"/>
        <v>1</v>
      </c>
      <c r="Y156" s="28">
        <f t="shared" si="34"/>
        <v>0</v>
      </c>
      <c r="Z156" s="29">
        <f t="shared" si="35"/>
        <v>0</v>
      </c>
      <c r="AA156" s="87" t="str">
        <f t="shared" si="40"/>
        <v>SRSA</v>
      </c>
      <c r="AB156" s="77">
        <f t="shared" si="41"/>
        <v>1</v>
      </c>
      <c r="AC156" s="28">
        <f t="shared" si="42"/>
        <v>1</v>
      </c>
      <c r="AD156" s="29" t="str">
        <f t="shared" si="43"/>
        <v>Initial</v>
      </c>
      <c r="AE156" s="87" t="str">
        <f t="shared" si="36"/>
        <v>-</v>
      </c>
      <c r="AF156" s="77" t="str">
        <f t="shared" si="37"/>
        <v>SRSA</v>
      </c>
    </row>
    <row r="157" spans="1:32" ht="12.75">
      <c r="A157" s="118">
        <v>2008730</v>
      </c>
      <c r="B157" s="118" t="s">
        <v>555</v>
      </c>
      <c r="C157" s="77" t="s">
        <v>556</v>
      </c>
      <c r="D157" s="28" t="s">
        <v>557</v>
      </c>
      <c r="E157" s="28" t="s">
        <v>556</v>
      </c>
      <c r="F157" s="28">
        <v>67905</v>
      </c>
      <c r="G157" s="28">
        <v>949</v>
      </c>
      <c r="H157" s="29">
        <v>6206263800</v>
      </c>
      <c r="I157" s="30" t="s">
        <v>1044</v>
      </c>
      <c r="J157" s="31" t="s">
        <v>1043</v>
      </c>
      <c r="K157" s="71" t="s">
        <v>1041</v>
      </c>
      <c r="L157" s="61"/>
      <c r="M157" s="66" t="s">
        <v>1043</v>
      </c>
      <c r="N157" s="68">
        <v>15.70646221</v>
      </c>
      <c r="O157" s="31" t="s">
        <v>1043</v>
      </c>
      <c r="P157" s="38"/>
      <c r="Q157" s="71" t="str">
        <f t="shared" si="38"/>
        <v>NO</v>
      </c>
      <c r="R157" s="75" t="s">
        <v>1042</v>
      </c>
      <c r="S157" s="36">
        <v>247104</v>
      </c>
      <c r="T157" s="40">
        <v>25328</v>
      </c>
      <c r="U157" s="40">
        <v>29697</v>
      </c>
      <c r="V157" s="35">
        <v>26606</v>
      </c>
      <c r="W157" s="77">
        <f t="shared" si="33"/>
        <v>0</v>
      </c>
      <c r="X157" s="28">
        <f t="shared" si="39"/>
        <v>0</v>
      </c>
      <c r="Y157" s="28">
        <f t="shared" si="34"/>
        <v>0</v>
      </c>
      <c r="Z157" s="29">
        <f t="shared" si="35"/>
        <v>0</v>
      </c>
      <c r="AA157" s="87" t="str">
        <f t="shared" si="40"/>
        <v>-</v>
      </c>
      <c r="AB157" s="77">
        <f t="shared" si="41"/>
        <v>1</v>
      </c>
      <c r="AC157" s="28">
        <f t="shared" si="42"/>
        <v>0</v>
      </c>
      <c r="AD157" s="29">
        <f t="shared" si="43"/>
        <v>0</v>
      </c>
      <c r="AE157" s="87" t="str">
        <f t="shared" si="36"/>
        <v>-</v>
      </c>
      <c r="AF157" s="77">
        <f t="shared" si="37"/>
        <v>0</v>
      </c>
    </row>
    <row r="158" spans="1:32" ht="12.75">
      <c r="A158" s="118">
        <v>2008790</v>
      </c>
      <c r="B158" s="118" t="s">
        <v>558</v>
      </c>
      <c r="C158" s="77" t="s">
        <v>973</v>
      </c>
      <c r="D158" s="28" t="s">
        <v>923</v>
      </c>
      <c r="E158" s="28" t="s">
        <v>973</v>
      </c>
      <c r="F158" s="28">
        <v>67455</v>
      </c>
      <c r="G158" s="28" t="s">
        <v>1033</v>
      </c>
      <c r="H158" s="29">
        <v>7855244436</v>
      </c>
      <c r="I158" s="30">
        <v>7</v>
      </c>
      <c r="J158" s="31" t="s">
        <v>1042</v>
      </c>
      <c r="K158" s="71" t="s">
        <v>1041</v>
      </c>
      <c r="L158" s="61">
        <v>378</v>
      </c>
      <c r="M158" s="66" t="s">
        <v>1041</v>
      </c>
      <c r="N158" s="68">
        <v>12.29314421</v>
      </c>
      <c r="O158" s="31" t="s">
        <v>1043</v>
      </c>
      <c r="P158" s="38"/>
      <c r="Q158" s="71" t="str">
        <f t="shared" si="38"/>
        <v>NO</v>
      </c>
      <c r="R158" s="75" t="s">
        <v>1042</v>
      </c>
      <c r="S158" s="36">
        <v>17782</v>
      </c>
      <c r="T158" s="40">
        <v>1781</v>
      </c>
      <c r="U158" s="40">
        <v>2169</v>
      </c>
      <c r="V158" s="35">
        <v>2896</v>
      </c>
      <c r="W158" s="77">
        <f t="shared" si="33"/>
        <v>1</v>
      </c>
      <c r="X158" s="28">
        <f t="shared" si="39"/>
        <v>1</v>
      </c>
      <c r="Y158" s="28">
        <f t="shared" si="34"/>
        <v>0</v>
      </c>
      <c r="Z158" s="29">
        <f t="shared" si="35"/>
        <v>0</v>
      </c>
      <c r="AA158" s="87" t="str">
        <f t="shared" si="40"/>
        <v>SRSA</v>
      </c>
      <c r="AB158" s="77">
        <f t="shared" si="41"/>
        <v>1</v>
      </c>
      <c r="AC158" s="28">
        <f t="shared" si="42"/>
        <v>0</v>
      </c>
      <c r="AD158" s="29">
        <f t="shared" si="43"/>
        <v>0</v>
      </c>
      <c r="AE158" s="87" t="str">
        <f t="shared" si="36"/>
        <v>-</v>
      </c>
      <c r="AF158" s="77">
        <f t="shared" si="37"/>
        <v>0</v>
      </c>
    </row>
    <row r="159" spans="1:32" ht="12.75">
      <c r="A159" s="118">
        <v>2008880</v>
      </c>
      <c r="B159" s="118" t="s">
        <v>559</v>
      </c>
      <c r="C159" s="77" t="s">
        <v>560</v>
      </c>
      <c r="D159" s="28" t="s">
        <v>117</v>
      </c>
      <c r="E159" s="28" t="s">
        <v>560</v>
      </c>
      <c r="F159" s="28">
        <v>67457</v>
      </c>
      <c r="G159" s="28">
        <v>218</v>
      </c>
      <c r="H159" s="29">
        <v>6208976325</v>
      </c>
      <c r="I159" s="30">
        <v>7</v>
      </c>
      <c r="J159" s="31" t="s">
        <v>1042</v>
      </c>
      <c r="K159" s="71" t="s">
        <v>1041</v>
      </c>
      <c r="L159" s="61">
        <v>278.91</v>
      </c>
      <c r="M159" s="66" t="s">
        <v>1041</v>
      </c>
      <c r="N159" s="68">
        <v>12.75964392</v>
      </c>
      <c r="O159" s="31" t="s">
        <v>1043</v>
      </c>
      <c r="P159" s="38"/>
      <c r="Q159" s="71" t="str">
        <f t="shared" si="38"/>
        <v>NO</v>
      </c>
      <c r="R159" s="75" t="s">
        <v>1042</v>
      </c>
      <c r="S159" s="36">
        <v>15130</v>
      </c>
      <c r="T159" s="40">
        <v>989</v>
      </c>
      <c r="U159" s="40">
        <v>1435</v>
      </c>
      <c r="V159" s="35">
        <v>1463</v>
      </c>
      <c r="W159" s="77">
        <f t="shared" si="33"/>
        <v>1</v>
      </c>
      <c r="X159" s="28">
        <f t="shared" si="39"/>
        <v>1</v>
      </c>
      <c r="Y159" s="28">
        <f t="shared" si="34"/>
        <v>0</v>
      </c>
      <c r="Z159" s="29">
        <f t="shared" si="35"/>
        <v>0</v>
      </c>
      <c r="AA159" s="87" t="str">
        <f t="shared" si="40"/>
        <v>SRSA</v>
      </c>
      <c r="AB159" s="77">
        <f t="shared" si="41"/>
        <v>1</v>
      </c>
      <c r="AC159" s="28">
        <f t="shared" si="42"/>
        <v>0</v>
      </c>
      <c r="AD159" s="29">
        <f t="shared" si="43"/>
        <v>0</v>
      </c>
      <c r="AE159" s="87" t="str">
        <f t="shared" si="36"/>
        <v>-</v>
      </c>
      <c r="AF159" s="77">
        <f t="shared" si="37"/>
        <v>0</v>
      </c>
    </row>
    <row r="160" spans="1:32" ht="12.75">
      <c r="A160" s="118">
        <v>2008910</v>
      </c>
      <c r="B160" s="118" t="s">
        <v>561</v>
      </c>
      <c r="C160" s="77" t="s">
        <v>958</v>
      </c>
      <c r="D160" s="28" t="s">
        <v>910</v>
      </c>
      <c r="E160" s="28" t="s">
        <v>958</v>
      </c>
      <c r="F160" s="28">
        <v>67646</v>
      </c>
      <c r="G160" s="28">
        <v>98</v>
      </c>
      <c r="H160" s="29">
        <v>7856897595</v>
      </c>
      <c r="I160" s="30">
        <v>7</v>
      </c>
      <c r="J160" s="31" t="s">
        <v>1042</v>
      </c>
      <c r="K160" s="71" t="s">
        <v>1041</v>
      </c>
      <c r="L160" s="61">
        <v>180.09</v>
      </c>
      <c r="M160" s="66" t="s">
        <v>1041</v>
      </c>
      <c r="N160" s="68">
        <v>15.50802139</v>
      </c>
      <c r="O160" s="31" t="s">
        <v>1043</v>
      </c>
      <c r="P160" s="38"/>
      <c r="Q160" s="71" t="str">
        <f t="shared" si="38"/>
        <v>NO</v>
      </c>
      <c r="R160" s="75" t="s">
        <v>1042</v>
      </c>
      <c r="S160" s="36">
        <v>12923</v>
      </c>
      <c r="T160" s="40">
        <v>1187</v>
      </c>
      <c r="U160" s="40">
        <v>1317</v>
      </c>
      <c r="V160" s="35">
        <v>1544</v>
      </c>
      <c r="W160" s="77">
        <f t="shared" si="33"/>
        <v>1</v>
      </c>
      <c r="X160" s="28">
        <f t="shared" si="39"/>
        <v>1</v>
      </c>
      <c r="Y160" s="28">
        <f t="shared" si="34"/>
        <v>0</v>
      </c>
      <c r="Z160" s="29">
        <f t="shared" si="35"/>
        <v>0</v>
      </c>
      <c r="AA160" s="87" t="str">
        <f t="shared" si="40"/>
        <v>SRSA</v>
      </c>
      <c r="AB160" s="77">
        <f t="shared" si="41"/>
        <v>1</v>
      </c>
      <c r="AC160" s="28">
        <f t="shared" si="42"/>
        <v>0</v>
      </c>
      <c r="AD160" s="29">
        <f t="shared" si="43"/>
        <v>0</v>
      </c>
      <c r="AE160" s="87" t="str">
        <f t="shared" si="36"/>
        <v>-</v>
      </c>
      <c r="AF160" s="77">
        <f t="shared" si="37"/>
        <v>0</v>
      </c>
    </row>
    <row r="161" spans="1:32" ht="12.75">
      <c r="A161" s="118">
        <v>2007410</v>
      </c>
      <c r="B161" s="118" t="s">
        <v>428</v>
      </c>
      <c r="C161" s="77" t="s">
        <v>429</v>
      </c>
      <c r="D161" s="28" t="s">
        <v>2</v>
      </c>
      <c r="E161" s="28" t="s">
        <v>429</v>
      </c>
      <c r="F161" s="28">
        <v>67459</v>
      </c>
      <c r="G161" s="28">
        <v>109</v>
      </c>
      <c r="H161" s="29">
        <v>7854725241</v>
      </c>
      <c r="I161" s="30">
        <v>7</v>
      </c>
      <c r="J161" s="31" t="s">
        <v>1042</v>
      </c>
      <c r="K161" s="71" t="s">
        <v>1041</v>
      </c>
      <c r="L161" s="61">
        <v>458</v>
      </c>
      <c r="M161" s="66" t="s">
        <v>1041</v>
      </c>
      <c r="N161" s="68">
        <v>8.8794926</v>
      </c>
      <c r="O161" s="31" t="s">
        <v>1043</v>
      </c>
      <c r="P161" s="38"/>
      <c r="Q161" s="71" t="str">
        <f t="shared" si="38"/>
        <v>NO</v>
      </c>
      <c r="R161" s="75" t="s">
        <v>1042</v>
      </c>
      <c r="S161" s="36">
        <v>23447</v>
      </c>
      <c r="T161" s="40">
        <v>1979</v>
      </c>
      <c r="U161" s="40">
        <v>2602</v>
      </c>
      <c r="V161" s="35">
        <v>3820</v>
      </c>
      <c r="W161" s="77">
        <f t="shared" si="33"/>
        <v>1</v>
      </c>
      <c r="X161" s="28">
        <f t="shared" si="39"/>
        <v>1</v>
      </c>
      <c r="Y161" s="28">
        <f t="shared" si="34"/>
        <v>0</v>
      </c>
      <c r="Z161" s="29">
        <f t="shared" si="35"/>
        <v>0</v>
      </c>
      <c r="AA161" s="87" t="str">
        <f t="shared" si="40"/>
        <v>SRSA</v>
      </c>
      <c r="AB161" s="77">
        <f t="shared" si="41"/>
        <v>1</v>
      </c>
      <c r="AC161" s="28">
        <f t="shared" si="42"/>
        <v>0</v>
      </c>
      <c r="AD161" s="29">
        <f t="shared" si="43"/>
        <v>0</v>
      </c>
      <c r="AE161" s="87" t="str">
        <f t="shared" si="36"/>
        <v>-</v>
      </c>
      <c r="AF161" s="77">
        <f t="shared" si="37"/>
        <v>0</v>
      </c>
    </row>
    <row r="162" spans="1:32" ht="12.75">
      <c r="A162" s="118">
        <v>2008970</v>
      </c>
      <c r="B162" s="118" t="s">
        <v>566</v>
      </c>
      <c r="C162" s="77" t="s">
        <v>567</v>
      </c>
      <c r="D162" s="28" t="s">
        <v>568</v>
      </c>
      <c r="E162" s="28" t="s">
        <v>567</v>
      </c>
      <c r="F162" s="28">
        <v>66053</v>
      </c>
      <c r="G162" s="28">
        <v>550</v>
      </c>
      <c r="H162" s="29">
        <v>9138372944</v>
      </c>
      <c r="I162" s="30">
        <v>3</v>
      </c>
      <c r="J162" s="31" t="s">
        <v>1043</v>
      </c>
      <c r="K162" s="71" t="s">
        <v>1041</v>
      </c>
      <c r="L162" s="61"/>
      <c r="M162" s="66" t="s">
        <v>1043</v>
      </c>
      <c r="N162" s="68">
        <v>3.682310469</v>
      </c>
      <c r="O162" s="31" t="s">
        <v>1043</v>
      </c>
      <c r="P162" s="38"/>
      <c r="Q162" s="71" t="str">
        <f t="shared" si="38"/>
        <v>NO</v>
      </c>
      <c r="R162" s="75" t="s">
        <v>1043</v>
      </c>
      <c r="S162" s="36">
        <v>36957</v>
      </c>
      <c r="T162" s="40">
        <v>1583</v>
      </c>
      <c r="U162" s="40">
        <v>4873</v>
      </c>
      <c r="V162" s="35">
        <v>4338</v>
      </c>
      <c r="W162" s="77">
        <f t="shared" si="33"/>
        <v>0</v>
      </c>
      <c r="X162" s="28">
        <f t="shared" si="39"/>
        <v>0</v>
      </c>
      <c r="Y162" s="28">
        <f t="shared" si="34"/>
        <v>0</v>
      </c>
      <c r="Z162" s="29">
        <f t="shared" si="35"/>
        <v>0</v>
      </c>
      <c r="AA162" s="87" t="str">
        <f t="shared" si="40"/>
        <v>-</v>
      </c>
      <c r="AB162" s="77">
        <f t="shared" si="41"/>
        <v>0</v>
      </c>
      <c r="AC162" s="28">
        <f t="shared" si="42"/>
        <v>0</v>
      </c>
      <c r="AD162" s="29">
        <f t="shared" si="43"/>
        <v>0</v>
      </c>
      <c r="AE162" s="87" t="str">
        <f t="shared" si="36"/>
        <v>-</v>
      </c>
      <c r="AF162" s="77">
        <f t="shared" si="37"/>
        <v>0</v>
      </c>
    </row>
    <row r="163" spans="1:32" ht="12.75">
      <c r="A163" s="118">
        <v>2009000</v>
      </c>
      <c r="B163" s="118" t="s">
        <v>569</v>
      </c>
      <c r="C163" s="77" t="s">
        <v>570</v>
      </c>
      <c r="D163" s="28" t="s">
        <v>971</v>
      </c>
      <c r="E163" s="28" t="s">
        <v>570</v>
      </c>
      <c r="F163" s="28">
        <v>66451</v>
      </c>
      <c r="G163" s="28">
        <v>488</v>
      </c>
      <c r="H163" s="29">
        <v>7858284413</v>
      </c>
      <c r="I163" s="30">
        <v>8</v>
      </c>
      <c r="J163" s="31" t="s">
        <v>1042</v>
      </c>
      <c r="K163" s="71" t="s">
        <v>1041</v>
      </c>
      <c r="L163" s="61">
        <v>434.1</v>
      </c>
      <c r="M163" s="66" t="s">
        <v>1041</v>
      </c>
      <c r="N163" s="68">
        <v>5.701754386</v>
      </c>
      <c r="O163" s="31" t="s">
        <v>1043</v>
      </c>
      <c r="P163" s="38"/>
      <c r="Q163" s="71" t="str">
        <f t="shared" si="38"/>
        <v>NO</v>
      </c>
      <c r="R163" s="75" t="s">
        <v>1042</v>
      </c>
      <c r="S163" s="36">
        <v>14392</v>
      </c>
      <c r="T163" s="40">
        <v>791</v>
      </c>
      <c r="U163" s="40">
        <v>1684</v>
      </c>
      <c r="V163" s="35">
        <v>1214</v>
      </c>
      <c r="W163" s="77">
        <f t="shared" si="33"/>
        <v>1</v>
      </c>
      <c r="X163" s="28">
        <f t="shared" si="39"/>
        <v>1</v>
      </c>
      <c r="Y163" s="28">
        <f t="shared" si="34"/>
        <v>0</v>
      </c>
      <c r="Z163" s="29">
        <f t="shared" si="35"/>
        <v>0</v>
      </c>
      <c r="AA163" s="87" t="str">
        <f t="shared" si="40"/>
        <v>SRSA</v>
      </c>
      <c r="AB163" s="77">
        <f t="shared" si="41"/>
        <v>1</v>
      </c>
      <c r="AC163" s="28">
        <f t="shared" si="42"/>
        <v>0</v>
      </c>
      <c r="AD163" s="29">
        <f t="shared" si="43"/>
        <v>0</v>
      </c>
      <c r="AE163" s="87" t="str">
        <f t="shared" si="36"/>
        <v>-</v>
      </c>
      <c r="AF163" s="77">
        <f t="shared" si="37"/>
        <v>0</v>
      </c>
    </row>
    <row r="164" spans="1:32" ht="12.75">
      <c r="A164" s="118">
        <v>2009030</v>
      </c>
      <c r="B164" s="118" t="s">
        <v>571</v>
      </c>
      <c r="C164" s="77" t="s">
        <v>963</v>
      </c>
      <c r="D164" s="28" t="s">
        <v>572</v>
      </c>
      <c r="E164" s="28" t="s">
        <v>963</v>
      </c>
      <c r="F164" s="28">
        <v>67554</v>
      </c>
      <c r="G164" s="28">
        <v>3629</v>
      </c>
      <c r="H164" s="29">
        <v>6202575196</v>
      </c>
      <c r="I164" s="30">
        <v>6</v>
      </c>
      <c r="J164" s="31" t="s">
        <v>1043</v>
      </c>
      <c r="K164" s="71" t="s">
        <v>1041</v>
      </c>
      <c r="L164" s="61">
        <v>925.5</v>
      </c>
      <c r="M164" s="66" t="s">
        <v>1043</v>
      </c>
      <c r="N164" s="68">
        <v>11.90150479</v>
      </c>
      <c r="O164" s="31" t="s">
        <v>1043</v>
      </c>
      <c r="P164" s="38"/>
      <c r="Q164" s="71" t="str">
        <f t="shared" si="38"/>
        <v>NO</v>
      </c>
      <c r="R164" s="75" t="s">
        <v>1042</v>
      </c>
      <c r="S164" s="36">
        <v>41101</v>
      </c>
      <c r="T164" s="40">
        <v>4551</v>
      </c>
      <c r="U164" s="40">
        <v>5457</v>
      </c>
      <c r="V164" s="35">
        <v>5280</v>
      </c>
      <c r="W164" s="77">
        <f t="shared" si="33"/>
        <v>0</v>
      </c>
      <c r="X164" s="28">
        <f t="shared" si="39"/>
        <v>0</v>
      </c>
      <c r="Y164" s="28">
        <f t="shared" si="34"/>
        <v>0</v>
      </c>
      <c r="Z164" s="29">
        <f t="shared" si="35"/>
        <v>0</v>
      </c>
      <c r="AA164" s="87" t="str">
        <f t="shared" si="40"/>
        <v>-</v>
      </c>
      <c r="AB164" s="77">
        <f t="shared" si="41"/>
        <v>1</v>
      </c>
      <c r="AC164" s="28">
        <f t="shared" si="42"/>
        <v>0</v>
      </c>
      <c r="AD164" s="29">
        <f t="shared" si="43"/>
        <v>0</v>
      </c>
      <c r="AE164" s="87" t="str">
        <f t="shared" si="36"/>
        <v>-</v>
      </c>
      <c r="AF164" s="77">
        <f t="shared" si="37"/>
        <v>0</v>
      </c>
    </row>
    <row r="165" spans="1:32" ht="12.75">
      <c r="A165" s="118">
        <v>2009060</v>
      </c>
      <c r="B165" s="118" t="s">
        <v>573</v>
      </c>
      <c r="C165" s="77" t="s">
        <v>574</v>
      </c>
      <c r="D165" s="28" t="s">
        <v>0</v>
      </c>
      <c r="E165" s="28" t="s">
        <v>574</v>
      </c>
      <c r="F165" s="28">
        <v>67557</v>
      </c>
      <c r="G165" s="28">
        <v>487</v>
      </c>
      <c r="H165" s="29">
        <v>6203483415</v>
      </c>
      <c r="I165" s="30">
        <v>7</v>
      </c>
      <c r="J165" s="31" t="s">
        <v>1042</v>
      </c>
      <c r="K165" s="71" t="s">
        <v>1041</v>
      </c>
      <c r="L165" s="61">
        <v>263.36</v>
      </c>
      <c r="M165" s="66" t="s">
        <v>1041</v>
      </c>
      <c r="N165" s="68">
        <v>15.49815498</v>
      </c>
      <c r="O165" s="31" t="s">
        <v>1043</v>
      </c>
      <c r="P165" s="38"/>
      <c r="Q165" s="71" t="str">
        <f t="shared" si="38"/>
        <v>NO</v>
      </c>
      <c r="R165" s="75" t="s">
        <v>1042</v>
      </c>
      <c r="S165" s="36">
        <v>16875</v>
      </c>
      <c r="T165" s="40">
        <v>1583</v>
      </c>
      <c r="U165" s="40">
        <v>1948</v>
      </c>
      <c r="V165" s="35">
        <v>2589</v>
      </c>
      <c r="W165" s="77">
        <f t="shared" si="33"/>
        <v>1</v>
      </c>
      <c r="X165" s="28">
        <f t="shared" si="39"/>
        <v>1</v>
      </c>
      <c r="Y165" s="28">
        <f t="shared" si="34"/>
        <v>0</v>
      </c>
      <c r="Z165" s="29">
        <f t="shared" si="35"/>
        <v>0</v>
      </c>
      <c r="AA165" s="87" t="str">
        <f t="shared" si="40"/>
        <v>SRSA</v>
      </c>
      <c r="AB165" s="77">
        <f t="shared" si="41"/>
        <v>1</v>
      </c>
      <c r="AC165" s="28">
        <f t="shared" si="42"/>
        <v>0</v>
      </c>
      <c r="AD165" s="29">
        <f t="shared" si="43"/>
        <v>0</v>
      </c>
      <c r="AE165" s="87" t="str">
        <f t="shared" si="36"/>
        <v>-</v>
      </c>
      <c r="AF165" s="77">
        <f t="shared" si="37"/>
        <v>0</v>
      </c>
    </row>
    <row r="166" spans="1:32" ht="12.75">
      <c r="A166" s="118">
        <v>2009090</v>
      </c>
      <c r="B166" s="118" t="s">
        <v>575</v>
      </c>
      <c r="C166" s="77" t="s">
        <v>576</v>
      </c>
      <c r="D166" s="28" t="s">
        <v>577</v>
      </c>
      <c r="E166" s="28" t="s">
        <v>996</v>
      </c>
      <c r="F166" s="28">
        <v>66860</v>
      </c>
      <c r="G166" s="28">
        <v>398</v>
      </c>
      <c r="H166" s="29">
        <v>6204372910</v>
      </c>
      <c r="I166" s="30">
        <v>7</v>
      </c>
      <c r="J166" s="31" t="s">
        <v>1042</v>
      </c>
      <c r="K166" s="71" t="s">
        <v>1041</v>
      </c>
      <c r="L166" s="61">
        <v>231.1</v>
      </c>
      <c r="M166" s="66" t="s">
        <v>1041</v>
      </c>
      <c r="N166" s="68">
        <v>14.7260274</v>
      </c>
      <c r="O166" s="31" t="s">
        <v>1043</v>
      </c>
      <c r="P166" s="38"/>
      <c r="Q166" s="71" t="str">
        <f t="shared" si="38"/>
        <v>NO</v>
      </c>
      <c r="R166" s="75" t="s">
        <v>1042</v>
      </c>
      <c r="S166" s="36">
        <v>21614</v>
      </c>
      <c r="T166" s="40">
        <v>1781</v>
      </c>
      <c r="U166" s="40">
        <v>1978</v>
      </c>
      <c r="V166" s="35">
        <v>2125</v>
      </c>
      <c r="W166" s="77">
        <f t="shared" si="33"/>
        <v>1</v>
      </c>
      <c r="X166" s="28">
        <f t="shared" si="39"/>
        <v>1</v>
      </c>
      <c r="Y166" s="28">
        <f t="shared" si="34"/>
        <v>0</v>
      </c>
      <c r="Z166" s="29">
        <f t="shared" si="35"/>
        <v>0</v>
      </c>
      <c r="AA166" s="87" t="str">
        <f t="shared" si="40"/>
        <v>SRSA</v>
      </c>
      <c r="AB166" s="77">
        <f t="shared" si="41"/>
        <v>1</v>
      </c>
      <c r="AC166" s="28">
        <f t="shared" si="42"/>
        <v>0</v>
      </c>
      <c r="AD166" s="29">
        <f t="shared" si="43"/>
        <v>0</v>
      </c>
      <c r="AE166" s="87" t="str">
        <f t="shared" si="36"/>
        <v>-</v>
      </c>
      <c r="AF166" s="77">
        <f t="shared" si="37"/>
        <v>0</v>
      </c>
    </row>
    <row r="167" spans="1:32" ht="12.75">
      <c r="A167" s="118">
        <v>2009140</v>
      </c>
      <c r="B167" s="118" t="s">
        <v>582</v>
      </c>
      <c r="C167" s="77" t="s">
        <v>583</v>
      </c>
      <c r="D167" s="28" t="s">
        <v>584</v>
      </c>
      <c r="E167" s="28" t="s">
        <v>583</v>
      </c>
      <c r="F167" s="28">
        <v>67101</v>
      </c>
      <c r="G167" s="28">
        <v>580</v>
      </c>
      <c r="H167" s="29">
        <v>3167220614</v>
      </c>
      <c r="I167" s="30" t="s">
        <v>1047</v>
      </c>
      <c r="J167" s="31" t="s">
        <v>1043</v>
      </c>
      <c r="K167" s="71" t="s">
        <v>1041</v>
      </c>
      <c r="L167" s="61"/>
      <c r="M167" s="66" t="s">
        <v>1043</v>
      </c>
      <c r="N167" s="68">
        <v>2.80418251</v>
      </c>
      <c r="O167" s="31" t="s">
        <v>1043</v>
      </c>
      <c r="P167" s="38"/>
      <c r="Q167" s="71" t="str">
        <f t="shared" si="38"/>
        <v>NO</v>
      </c>
      <c r="R167" s="75" t="s">
        <v>1043</v>
      </c>
      <c r="S167" s="36">
        <v>91654</v>
      </c>
      <c r="T167" s="40">
        <v>3166</v>
      </c>
      <c r="U167" s="40">
        <v>14905</v>
      </c>
      <c r="V167" s="35">
        <v>15093</v>
      </c>
      <c r="W167" s="77">
        <f t="shared" si="33"/>
        <v>0</v>
      </c>
      <c r="X167" s="28">
        <f t="shared" si="39"/>
        <v>0</v>
      </c>
      <c r="Y167" s="28">
        <f t="shared" si="34"/>
        <v>0</v>
      </c>
      <c r="Z167" s="29">
        <f t="shared" si="35"/>
        <v>0</v>
      </c>
      <c r="AA167" s="87" t="str">
        <f t="shared" si="40"/>
        <v>-</v>
      </c>
      <c r="AB167" s="77">
        <f t="shared" si="41"/>
        <v>0</v>
      </c>
      <c r="AC167" s="28">
        <f t="shared" si="42"/>
        <v>0</v>
      </c>
      <c r="AD167" s="29">
        <f t="shared" si="43"/>
        <v>0</v>
      </c>
      <c r="AE167" s="87" t="str">
        <f t="shared" si="36"/>
        <v>-</v>
      </c>
      <c r="AF167" s="77">
        <f t="shared" si="37"/>
        <v>0</v>
      </c>
    </row>
    <row r="168" spans="1:32" ht="12.75">
      <c r="A168" s="118">
        <v>2009180</v>
      </c>
      <c r="B168" s="118" t="s">
        <v>585</v>
      </c>
      <c r="C168" s="77" t="s">
        <v>959</v>
      </c>
      <c r="D168" s="28" t="s">
        <v>586</v>
      </c>
      <c r="E168" s="28" t="s">
        <v>959</v>
      </c>
      <c r="F168" s="28">
        <v>66502</v>
      </c>
      <c r="G168" s="28" t="s">
        <v>1033</v>
      </c>
      <c r="H168" s="29">
        <v>7855872000</v>
      </c>
      <c r="I168" s="30" t="s">
        <v>1049</v>
      </c>
      <c r="J168" s="31" t="s">
        <v>1043</v>
      </c>
      <c r="K168" s="71" t="s">
        <v>1041</v>
      </c>
      <c r="L168" s="61"/>
      <c r="M168" s="66" t="s">
        <v>1043</v>
      </c>
      <c r="N168" s="68">
        <v>8.260050251</v>
      </c>
      <c r="O168" s="31" t="s">
        <v>1043</v>
      </c>
      <c r="P168" s="38"/>
      <c r="Q168" s="71" t="str">
        <f t="shared" si="38"/>
        <v>NO</v>
      </c>
      <c r="R168" s="75" t="s">
        <v>1043</v>
      </c>
      <c r="S168" s="36">
        <v>282380</v>
      </c>
      <c r="T168" s="40">
        <v>22360</v>
      </c>
      <c r="U168" s="40">
        <v>29955</v>
      </c>
      <c r="V168" s="35">
        <v>23819</v>
      </c>
      <c r="W168" s="77">
        <f t="shared" si="33"/>
        <v>0</v>
      </c>
      <c r="X168" s="28">
        <f t="shared" si="39"/>
        <v>0</v>
      </c>
      <c r="Y168" s="28">
        <f t="shared" si="34"/>
        <v>0</v>
      </c>
      <c r="Z168" s="29">
        <f t="shared" si="35"/>
        <v>0</v>
      </c>
      <c r="AA168" s="87" t="str">
        <f t="shared" si="40"/>
        <v>-</v>
      </c>
      <c r="AB168" s="77">
        <f t="shared" si="41"/>
        <v>0</v>
      </c>
      <c r="AC168" s="28">
        <f t="shared" si="42"/>
        <v>0</v>
      </c>
      <c r="AD168" s="29">
        <f t="shared" si="43"/>
        <v>0</v>
      </c>
      <c r="AE168" s="87" t="str">
        <f t="shared" si="36"/>
        <v>-</v>
      </c>
      <c r="AF168" s="77">
        <f t="shared" si="37"/>
        <v>0</v>
      </c>
    </row>
    <row r="169" spans="1:32" ht="12.75">
      <c r="A169" s="118">
        <v>2009210</v>
      </c>
      <c r="B169" s="118" t="s">
        <v>587</v>
      </c>
      <c r="C169" s="77" t="s">
        <v>588</v>
      </c>
      <c r="D169" s="28" t="s">
        <v>589</v>
      </c>
      <c r="E169" s="28" t="s">
        <v>588</v>
      </c>
      <c r="F169" s="28">
        <v>66956</v>
      </c>
      <c r="G169" s="28">
        <v>1999</v>
      </c>
      <c r="H169" s="29">
        <v>7853783102</v>
      </c>
      <c r="I169" s="30" t="s">
        <v>1050</v>
      </c>
      <c r="J169" s="31" t="s">
        <v>1042</v>
      </c>
      <c r="K169" s="71" t="s">
        <v>1041</v>
      </c>
      <c r="L169" s="61">
        <v>205.97</v>
      </c>
      <c r="M169" s="66" t="s">
        <v>1041</v>
      </c>
      <c r="N169" s="68">
        <v>14.49275362</v>
      </c>
      <c r="O169" s="31" t="s">
        <v>1043</v>
      </c>
      <c r="P169" s="38"/>
      <c r="Q169" s="71" t="str">
        <f t="shared" si="38"/>
        <v>NO</v>
      </c>
      <c r="R169" s="75" t="s">
        <v>1042</v>
      </c>
      <c r="S169" s="36">
        <v>14435</v>
      </c>
      <c r="T169" s="40">
        <v>1187</v>
      </c>
      <c r="U169" s="40">
        <v>1442</v>
      </c>
      <c r="V169" s="35">
        <v>1722</v>
      </c>
      <c r="W169" s="77">
        <f t="shared" si="33"/>
        <v>1</v>
      </c>
      <c r="X169" s="28">
        <f t="shared" si="39"/>
        <v>1</v>
      </c>
      <c r="Y169" s="28">
        <f t="shared" si="34"/>
        <v>0</v>
      </c>
      <c r="Z169" s="29">
        <f t="shared" si="35"/>
        <v>0</v>
      </c>
      <c r="AA169" s="87" t="str">
        <f t="shared" si="40"/>
        <v>SRSA</v>
      </c>
      <c r="AB169" s="77">
        <f t="shared" si="41"/>
        <v>1</v>
      </c>
      <c r="AC169" s="28">
        <f t="shared" si="42"/>
        <v>0</v>
      </c>
      <c r="AD169" s="29">
        <f t="shared" si="43"/>
        <v>0</v>
      </c>
      <c r="AE169" s="87" t="str">
        <f t="shared" si="36"/>
        <v>-</v>
      </c>
      <c r="AF169" s="77">
        <f t="shared" si="37"/>
        <v>0</v>
      </c>
    </row>
    <row r="170" spans="1:32" ht="12.75">
      <c r="A170" s="118">
        <v>2009480</v>
      </c>
      <c r="B170" s="118" t="s">
        <v>609</v>
      </c>
      <c r="C170" s="77" t="s">
        <v>610</v>
      </c>
      <c r="D170" s="28" t="s">
        <v>911</v>
      </c>
      <c r="E170" s="28" t="s">
        <v>611</v>
      </c>
      <c r="F170" s="28">
        <v>66510</v>
      </c>
      <c r="G170" s="28" t="s">
        <v>1033</v>
      </c>
      <c r="H170" s="29">
        <v>7855493521</v>
      </c>
      <c r="I170" s="30">
        <v>8</v>
      </c>
      <c r="J170" s="31" t="s">
        <v>1042</v>
      </c>
      <c r="K170" s="71" t="s">
        <v>1041</v>
      </c>
      <c r="L170" s="61">
        <v>242.6429</v>
      </c>
      <c r="M170" s="66" t="s">
        <v>1041</v>
      </c>
      <c r="N170" s="68">
        <v>16.09195402</v>
      </c>
      <c r="O170" s="31" t="s">
        <v>1043</v>
      </c>
      <c r="P170" s="38"/>
      <c r="Q170" s="71" t="str">
        <f t="shared" si="38"/>
        <v>NO</v>
      </c>
      <c r="R170" s="75" t="s">
        <v>1042</v>
      </c>
      <c r="S170" s="36">
        <v>15666</v>
      </c>
      <c r="T170" s="40">
        <v>1979</v>
      </c>
      <c r="U170" s="40">
        <v>2148</v>
      </c>
      <c r="V170" s="35">
        <v>1538</v>
      </c>
      <c r="W170" s="77">
        <f t="shared" si="33"/>
        <v>1</v>
      </c>
      <c r="X170" s="28">
        <f t="shared" si="39"/>
        <v>1</v>
      </c>
      <c r="Y170" s="28">
        <f t="shared" si="34"/>
        <v>0</v>
      </c>
      <c r="Z170" s="29">
        <f t="shared" si="35"/>
        <v>0</v>
      </c>
      <c r="AA170" s="87" t="str">
        <f t="shared" si="40"/>
        <v>SRSA</v>
      </c>
      <c r="AB170" s="77">
        <f t="shared" si="41"/>
        <v>1</v>
      </c>
      <c r="AC170" s="28">
        <f t="shared" si="42"/>
        <v>0</v>
      </c>
      <c r="AD170" s="29">
        <f t="shared" si="43"/>
        <v>0</v>
      </c>
      <c r="AE170" s="87" t="str">
        <f t="shared" si="36"/>
        <v>-</v>
      </c>
      <c r="AF170" s="77">
        <f t="shared" si="37"/>
        <v>0</v>
      </c>
    </row>
    <row r="171" spans="1:32" ht="12.75">
      <c r="A171" s="118">
        <v>2009240</v>
      </c>
      <c r="B171" s="118" t="s">
        <v>590</v>
      </c>
      <c r="C171" s="77" t="s">
        <v>591</v>
      </c>
      <c r="D171" s="28" t="s">
        <v>592</v>
      </c>
      <c r="E171" s="28" t="s">
        <v>976</v>
      </c>
      <c r="F171" s="28">
        <v>66861</v>
      </c>
      <c r="G171" s="28">
        <v>1125</v>
      </c>
      <c r="H171" s="29">
        <v>6203822117</v>
      </c>
      <c r="I171" s="30">
        <v>7</v>
      </c>
      <c r="J171" s="31" t="s">
        <v>1042</v>
      </c>
      <c r="K171" s="71" t="s">
        <v>1041</v>
      </c>
      <c r="L171" s="61"/>
      <c r="M171" s="66" t="s">
        <v>1043</v>
      </c>
      <c r="N171" s="68">
        <v>9.224011713</v>
      </c>
      <c r="O171" s="31" t="s">
        <v>1043</v>
      </c>
      <c r="P171" s="38"/>
      <c r="Q171" s="71" t="str">
        <f t="shared" si="38"/>
        <v>NO</v>
      </c>
      <c r="R171" s="75" t="s">
        <v>1042</v>
      </c>
      <c r="S171" s="36">
        <v>27407</v>
      </c>
      <c r="T171" s="40">
        <v>2374</v>
      </c>
      <c r="U171" s="40">
        <v>3321</v>
      </c>
      <c r="V171" s="35">
        <v>1711</v>
      </c>
      <c r="W171" s="77">
        <f t="shared" si="33"/>
        <v>1</v>
      </c>
      <c r="X171" s="28">
        <f t="shared" si="39"/>
        <v>0</v>
      </c>
      <c r="Y171" s="28">
        <f t="shared" si="34"/>
        <v>0</v>
      </c>
      <c r="Z171" s="29">
        <f t="shared" si="35"/>
        <v>0</v>
      </c>
      <c r="AA171" s="87" t="str">
        <f t="shared" si="40"/>
        <v>-</v>
      </c>
      <c r="AB171" s="77">
        <f t="shared" si="41"/>
        <v>1</v>
      </c>
      <c r="AC171" s="28">
        <f t="shared" si="42"/>
        <v>0</v>
      </c>
      <c r="AD171" s="29">
        <f t="shared" si="43"/>
        <v>0</v>
      </c>
      <c r="AE171" s="87" t="str">
        <f t="shared" si="36"/>
        <v>-</v>
      </c>
      <c r="AF171" s="77">
        <f t="shared" si="37"/>
        <v>0</v>
      </c>
    </row>
    <row r="172" spans="1:32" ht="12.75">
      <c r="A172" s="118">
        <v>2009660</v>
      </c>
      <c r="B172" s="118" t="s">
        <v>622</v>
      </c>
      <c r="C172" s="77" t="s">
        <v>623</v>
      </c>
      <c r="D172" s="28" t="s">
        <v>624</v>
      </c>
      <c r="E172" s="28" t="s">
        <v>625</v>
      </c>
      <c r="F172" s="28">
        <v>66755</v>
      </c>
      <c r="G172" s="28" t="s">
        <v>1033</v>
      </c>
      <c r="H172" s="29">
        <v>6202374250</v>
      </c>
      <c r="I172" s="30">
        <v>7</v>
      </c>
      <c r="J172" s="31" t="s">
        <v>1042</v>
      </c>
      <c r="K172" s="71" t="s">
        <v>1041</v>
      </c>
      <c r="L172" s="61">
        <v>346.61</v>
      </c>
      <c r="M172" s="66" t="s">
        <v>1041</v>
      </c>
      <c r="N172" s="68">
        <v>13.16526611</v>
      </c>
      <c r="O172" s="31" t="s">
        <v>1043</v>
      </c>
      <c r="P172" s="38"/>
      <c r="Q172" s="71" t="str">
        <f t="shared" si="38"/>
        <v>NO</v>
      </c>
      <c r="R172" s="75" t="s">
        <v>1042</v>
      </c>
      <c r="S172" s="36">
        <v>23961</v>
      </c>
      <c r="T172" s="40">
        <v>1979</v>
      </c>
      <c r="U172" s="40">
        <v>2451</v>
      </c>
      <c r="V172" s="35">
        <v>2923</v>
      </c>
      <c r="W172" s="77">
        <f t="shared" si="33"/>
        <v>1</v>
      </c>
      <c r="X172" s="28">
        <f t="shared" si="39"/>
        <v>1</v>
      </c>
      <c r="Y172" s="28">
        <f t="shared" si="34"/>
        <v>0</v>
      </c>
      <c r="Z172" s="29">
        <f t="shared" si="35"/>
        <v>0</v>
      </c>
      <c r="AA172" s="87" t="str">
        <f t="shared" si="40"/>
        <v>SRSA</v>
      </c>
      <c r="AB172" s="77">
        <f t="shared" si="41"/>
        <v>1</v>
      </c>
      <c r="AC172" s="28">
        <f t="shared" si="42"/>
        <v>0</v>
      </c>
      <c r="AD172" s="29">
        <f t="shared" si="43"/>
        <v>0</v>
      </c>
      <c r="AE172" s="87" t="str">
        <f t="shared" si="36"/>
        <v>-</v>
      </c>
      <c r="AF172" s="77">
        <f t="shared" si="37"/>
        <v>0</v>
      </c>
    </row>
    <row r="173" spans="1:32" ht="12.75">
      <c r="A173" s="118">
        <v>2000016</v>
      </c>
      <c r="B173" s="118" t="s">
        <v>45</v>
      </c>
      <c r="C173" s="77" t="s">
        <v>46</v>
      </c>
      <c r="D173" s="28" t="s">
        <v>47</v>
      </c>
      <c r="E173" s="28" t="s">
        <v>46</v>
      </c>
      <c r="F173" s="28">
        <v>66508</v>
      </c>
      <c r="G173" s="28">
        <v>1911</v>
      </c>
      <c r="H173" s="29">
        <v>7855625308</v>
      </c>
      <c r="I173" s="30">
        <v>6</v>
      </c>
      <c r="J173" s="31" t="s">
        <v>1043</v>
      </c>
      <c r="K173" s="71" t="s">
        <v>1041</v>
      </c>
      <c r="L173" s="61"/>
      <c r="M173" s="66" t="s">
        <v>1043</v>
      </c>
      <c r="N173" s="68">
        <v>5.223068553</v>
      </c>
      <c r="O173" s="31" t="s">
        <v>1043</v>
      </c>
      <c r="P173" s="38"/>
      <c r="Q173" s="71" t="str">
        <f t="shared" si="38"/>
        <v>NO</v>
      </c>
      <c r="R173" s="75" t="s">
        <v>1042</v>
      </c>
      <c r="S173" s="36">
        <v>36228</v>
      </c>
      <c r="T173" s="40">
        <v>2177</v>
      </c>
      <c r="U173" s="40">
        <v>3707</v>
      </c>
      <c r="V173" s="35">
        <v>2492</v>
      </c>
      <c r="W173" s="77">
        <f t="shared" si="33"/>
        <v>0</v>
      </c>
      <c r="X173" s="28">
        <f t="shared" si="39"/>
        <v>0</v>
      </c>
      <c r="Y173" s="28">
        <f t="shared" si="34"/>
        <v>0</v>
      </c>
      <c r="Z173" s="29">
        <f t="shared" si="35"/>
        <v>0</v>
      </c>
      <c r="AA173" s="87" t="str">
        <f t="shared" si="40"/>
        <v>-</v>
      </c>
      <c r="AB173" s="77">
        <f t="shared" si="41"/>
        <v>1</v>
      </c>
      <c r="AC173" s="28">
        <f t="shared" si="42"/>
        <v>0</v>
      </c>
      <c r="AD173" s="29">
        <f t="shared" si="43"/>
        <v>0</v>
      </c>
      <c r="AE173" s="87" t="str">
        <f t="shared" si="36"/>
        <v>-</v>
      </c>
      <c r="AF173" s="77">
        <f t="shared" si="37"/>
        <v>0</v>
      </c>
    </row>
    <row r="174" spans="1:32" ht="12.75">
      <c r="A174" s="118">
        <v>2009360</v>
      </c>
      <c r="B174" s="118" t="s">
        <v>597</v>
      </c>
      <c r="C174" s="77" t="s">
        <v>598</v>
      </c>
      <c r="D174" s="28" t="s">
        <v>599</v>
      </c>
      <c r="E174" s="28" t="s">
        <v>598</v>
      </c>
      <c r="F174" s="28">
        <v>66054</v>
      </c>
      <c r="G174" s="28" t="s">
        <v>1033</v>
      </c>
      <c r="H174" s="29">
        <v>9137962201</v>
      </c>
      <c r="I174" s="30">
        <v>8</v>
      </c>
      <c r="J174" s="31" t="s">
        <v>1042</v>
      </c>
      <c r="K174" s="71" t="s">
        <v>1041</v>
      </c>
      <c r="L174" s="61">
        <v>538.5</v>
      </c>
      <c r="M174" s="66" t="s">
        <v>1041</v>
      </c>
      <c r="N174" s="68">
        <v>10.42345277</v>
      </c>
      <c r="O174" s="31" t="s">
        <v>1043</v>
      </c>
      <c r="P174" s="38"/>
      <c r="Q174" s="71" t="str">
        <f t="shared" si="38"/>
        <v>NO</v>
      </c>
      <c r="R174" s="75" t="s">
        <v>1042</v>
      </c>
      <c r="S174" s="36">
        <v>22549</v>
      </c>
      <c r="T174" s="40">
        <v>1583</v>
      </c>
      <c r="U174" s="40">
        <v>2399</v>
      </c>
      <c r="V174" s="35">
        <v>1476</v>
      </c>
      <c r="W174" s="77">
        <f t="shared" si="33"/>
        <v>1</v>
      </c>
      <c r="X174" s="28">
        <f t="shared" si="39"/>
        <v>1</v>
      </c>
      <c r="Y174" s="28">
        <f t="shared" si="34"/>
        <v>0</v>
      </c>
      <c r="Z174" s="29">
        <f t="shared" si="35"/>
        <v>0</v>
      </c>
      <c r="AA174" s="87" t="str">
        <f t="shared" si="40"/>
        <v>SRSA</v>
      </c>
      <c r="AB174" s="77">
        <f t="shared" si="41"/>
        <v>1</v>
      </c>
      <c r="AC174" s="28">
        <f t="shared" si="42"/>
        <v>0</v>
      </c>
      <c r="AD174" s="29">
        <f t="shared" si="43"/>
        <v>0</v>
      </c>
      <c r="AE174" s="87" t="str">
        <f t="shared" si="36"/>
        <v>-</v>
      </c>
      <c r="AF174" s="77">
        <f t="shared" si="37"/>
        <v>0</v>
      </c>
    </row>
    <row r="175" spans="1:32" ht="12.75">
      <c r="A175" s="118">
        <v>2009390</v>
      </c>
      <c r="B175" s="118" t="s">
        <v>600</v>
      </c>
      <c r="C175" s="77" t="s">
        <v>601</v>
      </c>
      <c r="D175" s="28" t="s">
        <v>602</v>
      </c>
      <c r="E175" s="28" t="s">
        <v>601</v>
      </c>
      <c r="F175" s="28">
        <v>67460</v>
      </c>
      <c r="G175" s="28">
        <v>3499</v>
      </c>
      <c r="H175" s="29">
        <v>6202419400</v>
      </c>
      <c r="I175" s="30" t="s">
        <v>1044</v>
      </c>
      <c r="J175" s="31" t="s">
        <v>1043</v>
      </c>
      <c r="K175" s="71" t="s">
        <v>1041</v>
      </c>
      <c r="L175" s="61">
        <v>2326.66</v>
      </c>
      <c r="M175" s="66" t="s">
        <v>1043</v>
      </c>
      <c r="N175" s="68">
        <v>4.959883297</v>
      </c>
      <c r="O175" s="31" t="s">
        <v>1043</v>
      </c>
      <c r="P175" s="38"/>
      <c r="Q175" s="71" t="str">
        <f t="shared" si="38"/>
        <v>NO</v>
      </c>
      <c r="R175" s="75" t="s">
        <v>1042</v>
      </c>
      <c r="S175" s="36">
        <v>76715</v>
      </c>
      <c r="T175" s="40">
        <v>4353</v>
      </c>
      <c r="U175" s="40">
        <v>9511</v>
      </c>
      <c r="V175" s="35">
        <v>10127</v>
      </c>
      <c r="W175" s="77">
        <f t="shared" si="33"/>
        <v>0</v>
      </c>
      <c r="X175" s="28">
        <f t="shared" si="39"/>
        <v>0</v>
      </c>
      <c r="Y175" s="28">
        <f t="shared" si="34"/>
        <v>0</v>
      </c>
      <c r="Z175" s="29">
        <f t="shared" si="35"/>
        <v>0</v>
      </c>
      <c r="AA175" s="87" t="str">
        <f t="shared" si="40"/>
        <v>-</v>
      </c>
      <c r="AB175" s="77">
        <f t="shared" si="41"/>
        <v>1</v>
      </c>
      <c r="AC175" s="28">
        <f t="shared" si="42"/>
        <v>0</v>
      </c>
      <c r="AD175" s="29">
        <f t="shared" si="43"/>
        <v>0</v>
      </c>
      <c r="AE175" s="87" t="str">
        <f t="shared" si="36"/>
        <v>-</v>
      </c>
      <c r="AF175" s="77">
        <f t="shared" si="37"/>
        <v>0</v>
      </c>
    </row>
    <row r="176" spans="1:32" ht="12.75">
      <c r="A176" s="118">
        <v>2009420</v>
      </c>
      <c r="B176" s="118" t="s">
        <v>603</v>
      </c>
      <c r="C176" s="77" t="s">
        <v>604</v>
      </c>
      <c r="D176" s="28" t="s">
        <v>605</v>
      </c>
      <c r="E176" s="28" t="s">
        <v>604</v>
      </c>
      <c r="F176" s="28">
        <v>67864</v>
      </c>
      <c r="G176" s="28">
        <v>400</v>
      </c>
      <c r="H176" s="29">
        <v>6208732081</v>
      </c>
      <c r="I176" s="30">
        <v>7</v>
      </c>
      <c r="J176" s="31" t="s">
        <v>1042</v>
      </c>
      <c r="K176" s="71" t="s">
        <v>1041</v>
      </c>
      <c r="L176" s="61">
        <v>436.18</v>
      </c>
      <c r="M176" s="66" t="s">
        <v>1041</v>
      </c>
      <c r="N176" s="68">
        <v>9.438202247</v>
      </c>
      <c r="O176" s="31" t="s">
        <v>1043</v>
      </c>
      <c r="P176" s="38"/>
      <c r="Q176" s="71" t="str">
        <f t="shared" si="38"/>
        <v>NO</v>
      </c>
      <c r="R176" s="75" t="s">
        <v>1042</v>
      </c>
      <c r="S176" s="36">
        <v>16013</v>
      </c>
      <c r="T176" s="40">
        <v>1385</v>
      </c>
      <c r="U176" s="40">
        <v>2302</v>
      </c>
      <c r="V176" s="35">
        <v>2743</v>
      </c>
      <c r="W176" s="77">
        <f t="shared" si="33"/>
        <v>1</v>
      </c>
      <c r="X176" s="28">
        <f t="shared" si="39"/>
        <v>1</v>
      </c>
      <c r="Y176" s="28">
        <f t="shared" si="34"/>
        <v>0</v>
      </c>
      <c r="Z176" s="29">
        <f t="shared" si="35"/>
        <v>0</v>
      </c>
      <c r="AA176" s="87" t="str">
        <f t="shared" si="40"/>
        <v>SRSA</v>
      </c>
      <c r="AB176" s="77">
        <f t="shared" si="41"/>
        <v>1</v>
      </c>
      <c r="AC176" s="28">
        <f t="shared" si="42"/>
        <v>0</v>
      </c>
      <c r="AD176" s="29">
        <f t="shared" si="43"/>
        <v>0</v>
      </c>
      <c r="AE176" s="87" t="str">
        <f t="shared" si="36"/>
        <v>-</v>
      </c>
      <c r="AF176" s="77">
        <f t="shared" si="37"/>
        <v>0</v>
      </c>
    </row>
    <row r="177" spans="1:32" ht="12.75">
      <c r="A177" s="118">
        <v>2005430</v>
      </c>
      <c r="B177" s="118" t="s">
        <v>261</v>
      </c>
      <c r="C177" s="77" t="s">
        <v>262</v>
      </c>
      <c r="D177" s="28" t="s">
        <v>263</v>
      </c>
      <c r="E177" s="28" t="s">
        <v>264</v>
      </c>
      <c r="F177" s="28">
        <v>66017</v>
      </c>
      <c r="G177" s="28">
        <v>9715</v>
      </c>
      <c r="H177" s="29">
        <v>7853596526</v>
      </c>
      <c r="I177" s="30">
        <v>8</v>
      </c>
      <c r="J177" s="31" t="s">
        <v>1042</v>
      </c>
      <c r="K177" s="71" t="s">
        <v>1041</v>
      </c>
      <c r="L177" s="61">
        <v>192.15</v>
      </c>
      <c r="M177" s="66" t="s">
        <v>1041</v>
      </c>
      <c r="N177" s="68">
        <v>10.37344398</v>
      </c>
      <c r="O177" s="31" t="s">
        <v>1043</v>
      </c>
      <c r="P177" s="38"/>
      <c r="Q177" s="71" t="str">
        <f t="shared" si="38"/>
        <v>NO</v>
      </c>
      <c r="R177" s="75" t="s">
        <v>1042</v>
      </c>
      <c r="S177" s="36">
        <v>11952</v>
      </c>
      <c r="T177" s="40">
        <v>989</v>
      </c>
      <c r="U177" s="40">
        <v>1311</v>
      </c>
      <c r="V177" s="35">
        <v>1619</v>
      </c>
      <c r="W177" s="77">
        <f t="shared" si="33"/>
        <v>1</v>
      </c>
      <c r="X177" s="28">
        <f t="shared" si="39"/>
        <v>1</v>
      </c>
      <c r="Y177" s="28">
        <f t="shared" si="34"/>
        <v>0</v>
      </c>
      <c r="Z177" s="29">
        <f t="shared" si="35"/>
        <v>0</v>
      </c>
      <c r="AA177" s="87" t="str">
        <f t="shared" si="40"/>
        <v>SRSA</v>
      </c>
      <c r="AB177" s="77">
        <f t="shared" si="41"/>
        <v>1</v>
      </c>
      <c r="AC177" s="28">
        <f t="shared" si="42"/>
        <v>0</v>
      </c>
      <c r="AD177" s="29">
        <f t="shared" si="43"/>
        <v>0</v>
      </c>
      <c r="AE177" s="87" t="str">
        <f t="shared" si="36"/>
        <v>-</v>
      </c>
      <c r="AF177" s="77">
        <f t="shared" si="37"/>
        <v>0</v>
      </c>
    </row>
    <row r="178" spans="1:32" ht="12.75">
      <c r="A178" s="118">
        <v>2003240</v>
      </c>
      <c r="B178" s="118" t="s">
        <v>66</v>
      </c>
      <c r="C178" s="77" t="s">
        <v>67</v>
      </c>
      <c r="D178" s="28" t="s">
        <v>68</v>
      </c>
      <c r="E178" s="28" t="s">
        <v>1036</v>
      </c>
      <c r="F178" s="28">
        <v>66401</v>
      </c>
      <c r="G178" s="28">
        <v>157</v>
      </c>
      <c r="H178" s="29">
        <v>7857653394</v>
      </c>
      <c r="I178" s="30">
        <v>8</v>
      </c>
      <c r="J178" s="31" t="s">
        <v>1042</v>
      </c>
      <c r="K178" s="71" t="s">
        <v>1041</v>
      </c>
      <c r="L178" s="61">
        <v>455.82</v>
      </c>
      <c r="M178" s="66" t="s">
        <v>1041</v>
      </c>
      <c r="N178" s="68">
        <v>3.577235772</v>
      </c>
      <c r="O178" s="31" t="s">
        <v>1043</v>
      </c>
      <c r="P178" s="38"/>
      <c r="Q178" s="71" t="str">
        <f t="shared" si="38"/>
        <v>NO</v>
      </c>
      <c r="R178" s="75" t="s">
        <v>1042</v>
      </c>
      <c r="S178" s="36">
        <v>20486</v>
      </c>
      <c r="T178" s="40">
        <v>1385</v>
      </c>
      <c r="U178" s="40">
        <v>2264</v>
      </c>
      <c r="V178" s="35">
        <v>2706</v>
      </c>
      <c r="W178" s="77">
        <f t="shared" si="33"/>
        <v>1</v>
      </c>
      <c r="X178" s="28">
        <f t="shared" si="39"/>
        <v>1</v>
      </c>
      <c r="Y178" s="28">
        <f t="shared" si="34"/>
        <v>0</v>
      </c>
      <c r="Z178" s="29">
        <f t="shared" si="35"/>
        <v>0</v>
      </c>
      <c r="AA178" s="87" t="str">
        <f t="shared" si="40"/>
        <v>SRSA</v>
      </c>
      <c r="AB178" s="77">
        <f t="shared" si="41"/>
        <v>1</v>
      </c>
      <c r="AC178" s="28">
        <f t="shared" si="42"/>
        <v>0</v>
      </c>
      <c r="AD178" s="29">
        <f t="shared" si="43"/>
        <v>0</v>
      </c>
      <c r="AE178" s="87" t="str">
        <f t="shared" si="36"/>
        <v>-</v>
      </c>
      <c r="AF178" s="77">
        <f t="shared" si="37"/>
        <v>0</v>
      </c>
    </row>
    <row r="179" spans="1:32" ht="12.75">
      <c r="A179" s="118">
        <v>2009600</v>
      </c>
      <c r="B179" s="118" t="s">
        <v>618</v>
      </c>
      <c r="C179" s="77" t="s">
        <v>619</v>
      </c>
      <c r="D179" s="28" t="s">
        <v>933</v>
      </c>
      <c r="E179" s="28" t="s">
        <v>619</v>
      </c>
      <c r="F179" s="28">
        <v>67865</v>
      </c>
      <c r="G179" s="28">
        <v>157</v>
      </c>
      <c r="H179" s="29">
        <v>6208854372</v>
      </c>
      <c r="I179" s="30">
        <v>7</v>
      </c>
      <c r="J179" s="31" t="s">
        <v>1042</v>
      </c>
      <c r="K179" s="71" t="s">
        <v>1041</v>
      </c>
      <c r="L179" s="61">
        <v>254.47</v>
      </c>
      <c r="M179" s="66" t="s">
        <v>1041</v>
      </c>
      <c r="N179" s="68">
        <v>13.39712919</v>
      </c>
      <c r="O179" s="31" t="s">
        <v>1043</v>
      </c>
      <c r="P179" s="38"/>
      <c r="Q179" s="71" t="str">
        <f t="shared" si="38"/>
        <v>NO</v>
      </c>
      <c r="R179" s="75" t="s">
        <v>1042</v>
      </c>
      <c r="S179" s="36">
        <v>10415</v>
      </c>
      <c r="T179" s="40">
        <v>1187</v>
      </c>
      <c r="U179" s="40">
        <v>1470</v>
      </c>
      <c r="V179" s="35">
        <v>2010</v>
      </c>
      <c r="W179" s="77">
        <f t="shared" si="33"/>
        <v>1</v>
      </c>
      <c r="X179" s="28">
        <f t="shared" si="39"/>
        <v>1</v>
      </c>
      <c r="Y179" s="28">
        <f t="shared" si="34"/>
        <v>0</v>
      </c>
      <c r="Z179" s="29">
        <f t="shared" si="35"/>
        <v>0</v>
      </c>
      <c r="AA179" s="87" t="str">
        <f t="shared" si="40"/>
        <v>SRSA</v>
      </c>
      <c r="AB179" s="77">
        <f t="shared" si="41"/>
        <v>1</v>
      </c>
      <c r="AC179" s="28">
        <f t="shared" si="42"/>
        <v>0</v>
      </c>
      <c r="AD179" s="29">
        <f t="shared" si="43"/>
        <v>0</v>
      </c>
      <c r="AE179" s="87" t="str">
        <f t="shared" si="36"/>
        <v>-</v>
      </c>
      <c r="AF179" s="77">
        <f t="shared" si="37"/>
        <v>0</v>
      </c>
    </row>
    <row r="180" spans="1:32" s="1" customFormat="1" ht="12.75">
      <c r="A180" s="118">
        <v>2006060</v>
      </c>
      <c r="B180" s="118" t="s">
        <v>315</v>
      </c>
      <c r="C180" s="77" t="s">
        <v>1065</v>
      </c>
      <c r="D180" s="28" t="s">
        <v>1001</v>
      </c>
      <c r="E180" s="28" t="s">
        <v>316</v>
      </c>
      <c r="F180" s="28">
        <v>66423</v>
      </c>
      <c r="G180" s="28">
        <v>158</v>
      </c>
      <c r="H180" s="29">
        <v>7854492282</v>
      </c>
      <c r="I180" s="30" t="s">
        <v>1046</v>
      </c>
      <c r="J180" s="31" t="s">
        <v>1043</v>
      </c>
      <c r="K180" s="71" t="s">
        <v>1041</v>
      </c>
      <c r="L180" s="61">
        <v>300.12</v>
      </c>
      <c r="M180" s="66" t="s">
        <v>1042</v>
      </c>
      <c r="N180" s="68">
        <v>15.20979021</v>
      </c>
      <c r="O180" s="31" t="s">
        <v>1043</v>
      </c>
      <c r="P180" s="38"/>
      <c r="Q180" s="71" t="str">
        <f t="shared" si="38"/>
        <v>NO</v>
      </c>
      <c r="R180" s="75" t="s">
        <v>1043</v>
      </c>
      <c r="S180" s="36">
        <v>20587</v>
      </c>
      <c r="T180" s="40">
        <v>2374</v>
      </c>
      <c r="U180" s="40">
        <v>2994</v>
      </c>
      <c r="V180" s="35">
        <v>2640</v>
      </c>
      <c r="W180" s="77">
        <f t="shared" si="33"/>
        <v>0</v>
      </c>
      <c r="X180" s="28">
        <f t="shared" si="39"/>
        <v>1</v>
      </c>
      <c r="Y180" s="28">
        <f t="shared" si="34"/>
        <v>0</v>
      </c>
      <c r="Z180" s="29">
        <f t="shared" si="35"/>
        <v>0</v>
      </c>
      <c r="AA180" s="87" t="str">
        <f t="shared" si="40"/>
        <v>-</v>
      </c>
      <c r="AB180" s="77">
        <f t="shared" si="41"/>
        <v>0</v>
      </c>
      <c r="AC180" s="28">
        <f t="shared" si="42"/>
        <v>0</v>
      </c>
      <c r="AD180" s="29">
        <f t="shared" si="43"/>
        <v>0</v>
      </c>
      <c r="AE180" s="87" t="str">
        <f t="shared" si="36"/>
        <v>-</v>
      </c>
      <c r="AF180" s="77">
        <f t="shared" si="37"/>
        <v>0</v>
      </c>
    </row>
    <row r="181" spans="1:32" ht="12.75">
      <c r="A181" s="118">
        <v>2009630</v>
      </c>
      <c r="B181" s="118" t="s">
        <v>620</v>
      </c>
      <c r="C181" s="77" t="s">
        <v>907</v>
      </c>
      <c r="D181" s="28" t="s">
        <v>621</v>
      </c>
      <c r="E181" s="28" t="s">
        <v>907</v>
      </c>
      <c r="F181" s="28">
        <v>67867</v>
      </c>
      <c r="G181" s="28">
        <v>355</v>
      </c>
      <c r="H181" s="29">
        <v>6208462293</v>
      </c>
      <c r="I181" s="30">
        <v>7</v>
      </c>
      <c r="J181" s="31" t="s">
        <v>1042</v>
      </c>
      <c r="K181" s="71" t="s">
        <v>1041</v>
      </c>
      <c r="L181" s="61">
        <v>193</v>
      </c>
      <c r="M181" s="66" t="s">
        <v>1041</v>
      </c>
      <c r="N181" s="68">
        <v>10.68249258</v>
      </c>
      <c r="O181" s="31" t="s">
        <v>1043</v>
      </c>
      <c r="P181" s="38"/>
      <c r="Q181" s="71" t="str">
        <f t="shared" si="38"/>
        <v>NO</v>
      </c>
      <c r="R181" s="75" t="s">
        <v>1042</v>
      </c>
      <c r="S181" s="36">
        <v>12594</v>
      </c>
      <c r="T181" s="40">
        <v>989</v>
      </c>
      <c r="U181" s="40">
        <v>1542</v>
      </c>
      <c r="V181" s="35">
        <v>1699</v>
      </c>
      <c r="W181" s="77">
        <f t="shared" si="33"/>
        <v>1</v>
      </c>
      <c r="X181" s="28">
        <f t="shared" si="39"/>
        <v>1</v>
      </c>
      <c r="Y181" s="28">
        <f t="shared" si="34"/>
        <v>0</v>
      </c>
      <c r="Z181" s="29">
        <f t="shared" si="35"/>
        <v>0</v>
      </c>
      <c r="AA181" s="87" t="str">
        <f t="shared" si="40"/>
        <v>SRSA</v>
      </c>
      <c r="AB181" s="77">
        <f t="shared" si="41"/>
        <v>1</v>
      </c>
      <c r="AC181" s="28">
        <f t="shared" si="42"/>
        <v>0</v>
      </c>
      <c r="AD181" s="29">
        <f t="shared" si="43"/>
        <v>0</v>
      </c>
      <c r="AE181" s="87" t="str">
        <f t="shared" si="36"/>
        <v>-</v>
      </c>
      <c r="AF181" s="77">
        <f t="shared" si="37"/>
        <v>0</v>
      </c>
    </row>
    <row r="182" spans="1:32" ht="12.75">
      <c r="A182" s="118">
        <v>2005280</v>
      </c>
      <c r="B182" s="118" t="s">
        <v>245</v>
      </c>
      <c r="C182" s="77" t="s">
        <v>246</v>
      </c>
      <c r="D182" s="28" t="s">
        <v>247</v>
      </c>
      <c r="E182" s="28" t="s">
        <v>248</v>
      </c>
      <c r="F182" s="28">
        <v>66846</v>
      </c>
      <c r="G182" s="28" t="s">
        <v>1033</v>
      </c>
      <c r="H182" s="29">
        <v>6207675192</v>
      </c>
      <c r="I182" s="30" t="s">
        <v>1051</v>
      </c>
      <c r="J182" s="31" t="s">
        <v>1042</v>
      </c>
      <c r="K182" s="71" t="s">
        <v>1041</v>
      </c>
      <c r="L182" s="61">
        <v>846.76</v>
      </c>
      <c r="M182" s="66" t="s">
        <v>1042</v>
      </c>
      <c r="N182" s="68">
        <v>9.989909183</v>
      </c>
      <c r="O182" s="31" t="s">
        <v>1043</v>
      </c>
      <c r="P182" s="38"/>
      <c r="Q182" s="71" t="str">
        <f t="shared" si="38"/>
        <v>NO</v>
      </c>
      <c r="R182" s="75" t="s">
        <v>1042</v>
      </c>
      <c r="S182" s="36">
        <v>45024</v>
      </c>
      <c r="T182" s="40">
        <v>3760</v>
      </c>
      <c r="U182" s="40">
        <v>5074</v>
      </c>
      <c r="V182" s="35">
        <v>6910</v>
      </c>
      <c r="W182" s="77">
        <f t="shared" si="33"/>
        <v>1</v>
      </c>
      <c r="X182" s="28">
        <f t="shared" si="39"/>
        <v>1</v>
      </c>
      <c r="Y182" s="28">
        <f t="shared" si="34"/>
        <v>0</v>
      </c>
      <c r="Z182" s="29">
        <f t="shared" si="35"/>
        <v>0</v>
      </c>
      <c r="AA182" s="87" t="str">
        <f t="shared" si="40"/>
        <v>SRSA</v>
      </c>
      <c r="AB182" s="77">
        <f t="shared" si="41"/>
        <v>1</v>
      </c>
      <c r="AC182" s="28">
        <f t="shared" si="42"/>
        <v>0</v>
      </c>
      <c r="AD182" s="29">
        <f t="shared" si="43"/>
        <v>0</v>
      </c>
      <c r="AE182" s="87" t="str">
        <f t="shared" si="36"/>
        <v>-</v>
      </c>
      <c r="AF182" s="77">
        <f t="shared" si="37"/>
        <v>0</v>
      </c>
    </row>
    <row r="183" spans="1:32" ht="12.75">
      <c r="A183" s="118">
        <v>2009720</v>
      </c>
      <c r="B183" s="118" t="s">
        <v>626</v>
      </c>
      <c r="C183" s="77" t="s">
        <v>627</v>
      </c>
      <c r="D183" s="28" t="s">
        <v>911</v>
      </c>
      <c r="E183" s="28" t="s">
        <v>968</v>
      </c>
      <c r="F183" s="28">
        <v>67952</v>
      </c>
      <c r="G183" s="28">
        <v>158</v>
      </c>
      <c r="H183" s="29">
        <v>6205982205</v>
      </c>
      <c r="I183" s="30">
        <v>7</v>
      </c>
      <c r="J183" s="31" t="s">
        <v>1042</v>
      </c>
      <c r="K183" s="71" t="s">
        <v>1041</v>
      </c>
      <c r="L183" s="61">
        <v>179</v>
      </c>
      <c r="M183" s="66" t="s">
        <v>1041</v>
      </c>
      <c r="N183" s="68">
        <v>9.625668449</v>
      </c>
      <c r="O183" s="31" t="s">
        <v>1043</v>
      </c>
      <c r="P183" s="38"/>
      <c r="Q183" s="71" t="str">
        <f t="shared" si="38"/>
        <v>NO</v>
      </c>
      <c r="R183" s="75" t="s">
        <v>1042</v>
      </c>
      <c r="S183" s="36">
        <v>9424</v>
      </c>
      <c r="T183" s="40">
        <v>989</v>
      </c>
      <c r="U183" s="40">
        <v>1306</v>
      </c>
      <c r="V183" s="35">
        <v>1347</v>
      </c>
      <c r="W183" s="77">
        <f t="shared" si="33"/>
        <v>1</v>
      </c>
      <c r="X183" s="28">
        <f t="shared" si="39"/>
        <v>1</v>
      </c>
      <c r="Y183" s="28">
        <f t="shared" si="34"/>
        <v>0</v>
      </c>
      <c r="Z183" s="29">
        <f t="shared" si="35"/>
        <v>0</v>
      </c>
      <c r="AA183" s="87" t="str">
        <f t="shared" si="40"/>
        <v>SRSA</v>
      </c>
      <c r="AB183" s="77">
        <f t="shared" si="41"/>
        <v>1</v>
      </c>
      <c r="AC183" s="28">
        <f t="shared" si="42"/>
        <v>0</v>
      </c>
      <c r="AD183" s="29">
        <f t="shared" si="43"/>
        <v>0</v>
      </c>
      <c r="AE183" s="87" t="str">
        <f t="shared" si="36"/>
        <v>-</v>
      </c>
      <c r="AF183" s="77">
        <f t="shared" si="37"/>
        <v>0</v>
      </c>
    </row>
    <row r="184" spans="1:32" ht="12.75">
      <c r="A184" s="118">
        <v>2009780</v>
      </c>
      <c r="B184" s="118" t="s">
        <v>628</v>
      </c>
      <c r="C184" s="77" t="s">
        <v>629</v>
      </c>
      <c r="D184" s="28" t="s">
        <v>630</v>
      </c>
      <c r="E184" s="28" t="s">
        <v>629</v>
      </c>
      <c r="F184" s="28">
        <v>67107</v>
      </c>
      <c r="G184" s="28">
        <v>588</v>
      </c>
      <c r="H184" s="29">
        <v>6203458611</v>
      </c>
      <c r="I184" s="30" t="s">
        <v>1050</v>
      </c>
      <c r="J184" s="31" t="s">
        <v>1042</v>
      </c>
      <c r="K184" s="71" t="s">
        <v>1041</v>
      </c>
      <c r="L184" s="61">
        <v>407.9</v>
      </c>
      <c r="M184" s="66" t="s">
        <v>1041</v>
      </c>
      <c r="N184" s="68">
        <v>3.305785124</v>
      </c>
      <c r="O184" s="31" t="s">
        <v>1043</v>
      </c>
      <c r="P184" s="38"/>
      <c r="Q184" s="71" t="str">
        <f t="shared" si="38"/>
        <v>NO</v>
      </c>
      <c r="R184" s="75" t="s">
        <v>1042</v>
      </c>
      <c r="S184" s="36">
        <v>14532</v>
      </c>
      <c r="T184" s="40">
        <v>791</v>
      </c>
      <c r="U184" s="40">
        <v>1527</v>
      </c>
      <c r="V184" s="35">
        <v>1117</v>
      </c>
      <c r="W184" s="77">
        <f t="shared" si="33"/>
        <v>1</v>
      </c>
      <c r="X184" s="28">
        <f t="shared" si="39"/>
        <v>1</v>
      </c>
      <c r="Y184" s="28">
        <f t="shared" si="34"/>
        <v>0</v>
      </c>
      <c r="Z184" s="29">
        <f t="shared" si="35"/>
        <v>0</v>
      </c>
      <c r="AA184" s="87" t="str">
        <f t="shared" si="40"/>
        <v>SRSA</v>
      </c>
      <c r="AB184" s="77">
        <f t="shared" si="41"/>
        <v>1</v>
      </c>
      <c r="AC184" s="28">
        <f t="shared" si="42"/>
        <v>0</v>
      </c>
      <c r="AD184" s="29">
        <f t="shared" si="43"/>
        <v>0</v>
      </c>
      <c r="AE184" s="87" t="str">
        <f t="shared" si="36"/>
        <v>-</v>
      </c>
      <c r="AF184" s="77">
        <f t="shared" si="37"/>
        <v>0</v>
      </c>
    </row>
    <row r="185" spans="1:32" ht="12.75">
      <c r="A185" s="118">
        <v>2009810</v>
      </c>
      <c r="B185" s="118" t="s">
        <v>631</v>
      </c>
      <c r="C185" s="77" t="s">
        <v>632</v>
      </c>
      <c r="D185" s="28" t="s">
        <v>633</v>
      </c>
      <c r="E185" s="28" t="s">
        <v>632</v>
      </c>
      <c r="F185" s="28">
        <v>67109</v>
      </c>
      <c r="G185" s="28">
        <v>6</v>
      </c>
      <c r="H185" s="29">
        <v>6205482521</v>
      </c>
      <c r="I185" s="30">
        <v>7</v>
      </c>
      <c r="J185" s="31" t="s">
        <v>1042</v>
      </c>
      <c r="K185" s="71" t="s">
        <v>1041</v>
      </c>
      <c r="L185" s="61">
        <v>40.85</v>
      </c>
      <c r="M185" s="66" t="s">
        <v>1041</v>
      </c>
      <c r="N185" s="68">
        <v>13.0952381</v>
      </c>
      <c r="O185" s="31" t="s">
        <v>1043</v>
      </c>
      <c r="P185" s="38"/>
      <c r="Q185" s="71" t="str">
        <f t="shared" si="38"/>
        <v>NO</v>
      </c>
      <c r="R185" s="75" t="s">
        <v>1042</v>
      </c>
      <c r="S185" s="36">
        <v>4992</v>
      </c>
      <c r="T185" s="40">
        <v>594</v>
      </c>
      <c r="U185" s="40">
        <v>767</v>
      </c>
      <c r="V185" s="35">
        <v>843</v>
      </c>
      <c r="W185" s="77">
        <f t="shared" si="33"/>
        <v>1</v>
      </c>
      <c r="X185" s="28">
        <f t="shared" si="39"/>
        <v>1</v>
      </c>
      <c r="Y185" s="28">
        <f t="shared" si="34"/>
        <v>0</v>
      </c>
      <c r="Z185" s="29">
        <f t="shared" si="35"/>
        <v>0</v>
      </c>
      <c r="AA185" s="87" t="str">
        <f t="shared" si="40"/>
        <v>SRSA</v>
      </c>
      <c r="AB185" s="77">
        <f t="shared" si="41"/>
        <v>1</v>
      </c>
      <c r="AC185" s="28">
        <f t="shared" si="42"/>
        <v>0</v>
      </c>
      <c r="AD185" s="29">
        <f t="shared" si="43"/>
        <v>0</v>
      </c>
      <c r="AE185" s="87" t="str">
        <f t="shared" si="36"/>
        <v>-</v>
      </c>
      <c r="AF185" s="77">
        <f t="shared" si="37"/>
        <v>0</v>
      </c>
    </row>
    <row r="186" spans="1:32" ht="12.75">
      <c r="A186" s="118">
        <v>2009840</v>
      </c>
      <c r="B186" s="118" t="s">
        <v>634</v>
      </c>
      <c r="C186" s="77" t="s">
        <v>635</v>
      </c>
      <c r="D186" s="28" t="s">
        <v>460</v>
      </c>
      <c r="E186" s="28" t="s">
        <v>635</v>
      </c>
      <c r="F186" s="28">
        <v>67110</v>
      </c>
      <c r="G186" s="28" t="s">
        <v>1033</v>
      </c>
      <c r="H186" s="29">
        <v>3167771102</v>
      </c>
      <c r="I186" s="30">
        <v>3</v>
      </c>
      <c r="J186" s="31" t="s">
        <v>1043</v>
      </c>
      <c r="K186" s="71" t="s">
        <v>1041</v>
      </c>
      <c r="L186" s="61">
        <v>1766.76</v>
      </c>
      <c r="M186" s="66" t="s">
        <v>1043</v>
      </c>
      <c r="N186" s="68">
        <v>9.818181818</v>
      </c>
      <c r="O186" s="31" t="s">
        <v>1043</v>
      </c>
      <c r="P186" s="38"/>
      <c r="Q186" s="71" t="str">
        <f t="shared" si="38"/>
        <v>NO</v>
      </c>
      <c r="R186" s="75" t="s">
        <v>1043</v>
      </c>
      <c r="S186" s="36">
        <v>61214</v>
      </c>
      <c r="T186" s="40">
        <v>4749</v>
      </c>
      <c r="U186" s="40">
        <v>7987</v>
      </c>
      <c r="V186" s="35">
        <v>5039</v>
      </c>
      <c r="W186" s="77">
        <f t="shared" si="33"/>
        <v>0</v>
      </c>
      <c r="X186" s="28">
        <f t="shared" si="39"/>
        <v>0</v>
      </c>
      <c r="Y186" s="28">
        <f t="shared" si="34"/>
        <v>0</v>
      </c>
      <c r="Z186" s="29">
        <f t="shared" si="35"/>
        <v>0</v>
      </c>
      <c r="AA186" s="87" t="str">
        <f t="shared" si="40"/>
        <v>-</v>
      </c>
      <c r="AB186" s="77">
        <f t="shared" si="41"/>
        <v>0</v>
      </c>
      <c r="AC186" s="28">
        <f t="shared" si="42"/>
        <v>0</v>
      </c>
      <c r="AD186" s="29">
        <f t="shared" si="43"/>
        <v>0</v>
      </c>
      <c r="AE186" s="87" t="str">
        <f t="shared" si="36"/>
        <v>-</v>
      </c>
      <c r="AF186" s="77">
        <f t="shared" si="37"/>
        <v>0</v>
      </c>
    </row>
    <row r="187" spans="1:32" ht="12.75">
      <c r="A187" s="118">
        <v>2011580</v>
      </c>
      <c r="B187" s="118" t="s">
        <v>778</v>
      </c>
      <c r="C187" s="77" t="s">
        <v>779</v>
      </c>
      <c r="D187" s="28" t="s">
        <v>780</v>
      </c>
      <c r="E187" s="28" t="s">
        <v>930</v>
      </c>
      <c r="F187" s="28">
        <v>66538</v>
      </c>
      <c r="G187" s="28">
        <v>1924</v>
      </c>
      <c r="H187" s="29">
        <v>7853366101</v>
      </c>
      <c r="I187" s="30">
        <v>7</v>
      </c>
      <c r="J187" s="31" t="s">
        <v>1042</v>
      </c>
      <c r="K187" s="71" t="s">
        <v>1041</v>
      </c>
      <c r="L187" s="61">
        <v>538</v>
      </c>
      <c r="M187" s="66" t="s">
        <v>1041</v>
      </c>
      <c r="N187" s="68">
        <v>4.84375</v>
      </c>
      <c r="O187" s="31" t="s">
        <v>1043</v>
      </c>
      <c r="P187" s="38"/>
      <c r="Q187" s="71" t="str">
        <f t="shared" si="38"/>
        <v>NO</v>
      </c>
      <c r="R187" s="75" t="s">
        <v>1042</v>
      </c>
      <c r="S187" s="36">
        <v>19439</v>
      </c>
      <c r="T187" s="40">
        <v>1583</v>
      </c>
      <c r="U187" s="40">
        <v>2611</v>
      </c>
      <c r="V187" s="35">
        <v>1680</v>
      </c>
      <c r="W187" s="77">
        <f t="shared" si="33"/>
        <v>1</v>
      </c>
      <c r="X187" s="28">
        <f t="shared" si="39"/>
        <v>1</v>
      </c>
      <c r="Y187" s="28">
        <f t="shared" si="34"/>
        <v>0</v>
      </c>
      <c r="Z187" s="29">
        <f t="shared" si="35"/>
        <v>0</v>
      </c>
      <c r="AA187" s="87" t="str">
        <f t="shared" si="40"/>
        <v>SRSA</v>
      </c>
      <c r="AB187" s="77">
        <f t="shared" si="41"/>
        <v>1</v>
      </c>
      <c r="AC187" s="28">
        <f t="shared" si="42"/>
        <v>0</v>
      </c>
      <c r="AD187" s="29">
        <f t="shared" si="43"/>
        <v>0</v>
      </c>
      <c r="AE187" s="87" t="str">
        <f t="shared" si="36"/>
        <v>-</v>
      </c>
      <c r="AF187" s="77">
        <f t="shared" si="37"/>
        <v>0</v>
      </c>
    </row>
    <row r="188" spans="1:32" ht="12.75">
      <c r="A188" s="118">
        <v>2009900</v>
      </c>
      <c r="B188" s="118" t="s">
        <v>639</v>
      </c>
      <c r="C188" s="77" t="s">
        <v>640</v>
      </c>
      <c r="D188" s="28" t="s">
        <v>641</v>
      </c>
      <c r="E188" s="28" t="s">
        <v>640</v>
      </c>
      <c r="F188" s="28">
        <v>66757</v>
      </c>
      <c r="G188" s="28">
        <v>88</v>
      </c>
      <c r="H188" s="29">
        <v>6203252610</v>
      </c>
      <c r="I188" s="30" t="s">
        <v>1044</v>
      </c>
      <c r="J188" s="31" t="s">
        <v>1043</v>
      </c>
      <c r="K188" s="71" t="s">
        <v>1041</v>
      </c>
      <c r="L188" s="61"/>
      <c r="M188" s="66" t="s">
        <v>1043</v>
      </c>
      <c r="N188" s="68">
        <v>13.66047745</v>
      </c>
      <c r="O188" s="31" t="s">
        <v>1043</v>
      </c>
      <c r="P188" s="38"/>
      <c r="Q188" s="71" t="str">
        <f t="shared" si="38"/>
        <v>NO</v>
      </c>
      <c r="R188" s="75" t="s">
        <v>1042</v>
      </c>
      <c r="S188" s="36">
        <v>48247</v>
      </c>
      <c r="T188" s="40">
        <v>4155</v>
      </c>
      <c r="U188" s="40">
        <v>4921</v>
      </c>
      <c r="V188" s="35">
        <v>4015</v>
      </c>
      <c r="W188" s="77">
        <f t="shared" si="33"/>
        <v>0</v>
      </c>
      <c r="X188" s="28">
        <f t="shared" si="39"/>
        <v>0</v>
      </c>
      <c r="Y188" s="28">
        <f t="shared" si="34"/>
        <v>0</v>
      </c>
      <c r="Z188" s="29">
        <f t="shared" si="35"/>
        <v>0</v>
      </c>
      <c r="AA188" s="87" t="str">
        <f t="shared" si="40"/>
        <v>-</v>
      </c>
      <c r="AB188" s="77">
        <f t="shared" si="41"/>
        <v>1</v>
      </c>
      <c r="AC188" s="28">
        <f t="shared" si="42"/>
        <v>0</v>
      </c>
      <c r="AD188" s="29">
        <f t="shared" si="43"/>
        <v>0</v>
      </c>
      <c r="AE188" s="87" t="str">
        <f t="shared" si="36"/>
        <v>-</v>
      </c>
      <c r="AF188" s="77">
        <f t="shared" si="37"/>
        <v>0</v>
      </c>
    </row>
    <row r="189" spans="1:32" ht="12.75">
      <c r="A189" s="118">
        <v>2009930</v>
      </c>
      <c r="B189" s="118" t="s">
        <v>642</v>
      </c>
      <c r="C189" s="77" t="s">
        <v>643</v>
      </c>
      <c r="D189" s="28" t="s">
        <v>644</v>
      </c>
      <c r="E189" s="28" t="s">
        <v>643</v>
      </c>
      <c r="F189" s="28">
        <v>67560</v>
      </c>
      <c r="G189" s="28">
        <v>1695</v>
      </c>
      <c r="H189" s="29">
        <v>7857982210</v>
      </c>
      <c r="I189" s="30">
        <v>7</v>
      </c>
      <c r="J189" s="31" t="s">
        <v>1042</v>
      </c>
      <c r="K189" s="71" t="s">
        <v>1041</v>
      </c>
      <c r="L189" s="61">
        <v>235.37</v>
      </c>
      <c r="M189" s="66" t="s">
        <v>1041</v>
      </c>
      <c r="N189" s="68">
        <v>3.95256917</v>
      </c>
      <c r="O189" s="31" t="s">
        <v>1043</v>
      </c>
      <c r="P189" s="38"/>
      <c r="Q189" s="71" t="str">
        <f t="shared" si="38"/>
        <v>NO</v>
      </c>
      <c r="R189" s="75" t="s">
        <v>1042</v>
      </c>
      <c r="S189" s="36">
        <v>9632</v>
      </c>
      <c r="T189" s="40">
        <v>594</v>
      </c>
      <c r="U189" s="40">
        <v>1132</v>
      </c>
      <c r="V189" s="35">
        <v>1687</v>
      </c>
      <c r="W189" s="77">
        <f t="shared" si="33"/>
        <v>1</v>
      </c>
      <c r="X189" s="28">
        <f t="shared" si="39"/>
        <v>1</v>
      </c>
      <c r="Y189" s="28">
        <f t="shared" si="34"/>
        <v>0</v>
      </c>
      <c r="Z189" s="29">
        <f t="shared" si="35"/>
        <v>0</v>
      </c>
      <c r="AA189" s="87" t="str">
        <f t="shared" si="40"/>
        <v>SRSA</v>
      </c>
      <c r="AB189" s="77">
        <f t="shared" si="41"/>
        <v>1</v>
      </c>
      <c r="AC189" s="28">
        <f t="shared" si="42"/>
        <v>0</v>
      </c>
      <c r="AD189" s="29">
        <f t="shared" si="43"/>
        <v>0</v>
      </c>
      <c r="AE189" s="87" t="str">
        <f t="shared" si="36"/>
        <v>-</v>
      </c>
      <c r="AF189" s="77">
        <f t="shared" si="37"/>
        <v>0</v>
      </c>
    </row>
    <row r="190" spans="1:32" ht="12.75">
      <c r="A190" s="118">
        <v>2009960</v>
      </c>
      <c r="B190" s="118" t="s">
        <v>645</v>
      </c>
      <c r="C190" s="77" t="s">
        <v>1037</v>
      </c>
      <c r="D190" s="28" t="s">
        <v>646</v>
      </c>
      <c r="E190" s="28" t="s">
        <v>1037</v>
      </c>
      <c r="F190" s="28">
        <v>67114</v>
      </c>
      <c r="G190" s="28">
        <v>3846</v>
      </c>
      <c r="H190" s="29">
        <v>3162846200</v>
      </c>
      <c r="I190" s="30" t="s">
        <v>1047</v>
      </c>
      <c r="J190" s="31" t="s">
        <v>1043</v>
      </c>
      <c r="K190" s="71" t="s">
        <v>1041</v>
      </c>
      <c r="L190" s="61">
        <v>3885</v>
      </c>
      <c r="M190" s="66" t="s">
        <v>1043</v>
      </c>
      <c r="N190" s="68">
        <v>9.98678996</v>
      </c>
      <c r="O190" s="31" t="s">
        <v>1043</v>
      </c>
      <c r="P190" s="38"/>
      <c r="Q190" s="71" t="str">
        <f t="shared" si="38"/>
        <v>NO</v>
      </c>
      <c r="R190" s="75" t="s">
        <v>1043</v>
      </c>
      <c r="S190" s="36">
        <v>146183</v>
      </c>
      <c r="T190" s="40">
        <v>16226</v>
      </c>
      <c r="U190" s="40">
        <v>20833</v>
      </c>
      <c r="V190" s="35">
        <v>19305</v>
      </c>
      <c r="W190" s="77">
        <f aca="true" t="shared" si="44" ref="W190:W252">IF(OR(J190="YES",K190="YES"),1,0)</f>
        <v>0</v>
      </c>
      <c r="X190" s="28">
        <f t="shared" si="39"/>
        <v>0</v>
      </c>
      <c r="Y190" s="28">
        <f aca="true" t="shared" si="45" ref="Y190:Y252">IF(AND(OR(J190="YES",K190="YES"),(W190=0)),"Trouble",0)</f>
        <v>0</v>
      </c>
      <c r="Z190" s="29">
        <f aca="true" t="shared" si="46" ref="Z190:Z252">IF(AND(OR(AND(ISNUMBER(L190),AND(L190&gt;0,L190&lt;600)),AND(ISNUMBER(L190),AND(L190&gt;0,M190="YES"))),(X190=0)),"Trouble",0)</f>
        <v>0</v>
      </c>
      <c r="AA190" s="87" t="str">
        <f t="shared" si="40"/>
        <v>-</v>
      </c>
      <c r="AB190" s="77">
        <f t="shared" si="41"/>
        <v>0</v>
      </c>
      <c r="AC190" s="28">
        <f t="shared" si="42"/>
        <v>0</v>
      </c>
      <c r="AD190" s="29">
        <f t="shared" si="43"/>
        <v>0</v>
      </c>
      <c r="AE190" s="87" t="str">
        <f aca="true" t="shared" si="47" ref="AE190:AE252">IF(AND(AND(AD190="Initial",AF190=0),AND(ISNUMBER(L190),L190&gt;0)),"RLIS","-")</f>
        <v>-</v>
      </c>
      <c r="AF190" s="77">
        <f aca="true" t="shared" si="48" ref="AF190:AF252">IF(AND(AA190="SRSA",AD190="Initial"),"SRSA",0)</f>
        <v>0</v>
      </c>
    </row>
    <row r="191" spans="1:32" ht="12.75">
      <c r="A191" s="118">
        <v>2009990</v>
      </c>
      <c r="B191" s="118" t="s">
        <v>647</v>
      </c>
      <c r="C191" s="77" t="s">
        <v>648</v>
      </c>
      <c r="D191" s="28" t="s">
        <v>649</v>
      </c>
      <c r="E191" s="28" t="s">
        <v>453</v>
      </c>
      <c r="F191" s="28">
        <v>67501</v>
      </c>
      <c r="G191" s="28">
        <v>9199</v>
      </c>
      <c r="H191" s="29">
        <v>6206637141</v>
      </c>
      <c r="I191" s="30" t="s">
        <v>1044</v>
      </c>
      <c r="J191" s="31" t="s">
        <v>1043</v>
      </c>
      <c r="K191" s="71" t="s">
        <v>1041</v>
      </c>
      <c r="L191" s="61">
        <v>1046.55</v>
      </c>
      <c r="M191" s="66" t="s">
        <v>1043</v>
      </c>
      <c r="N191" s="68">
        <v>10.94771242</v>
      </c>
      <c r="O191" s="31" t="s">
        <v>1043</v>
      </c>
      <c r="P191" s="38"/>
      <c r="Q191" s="71" t="str">
        <f aca="true" t="shared" si="49" ref="Q191:Q253">IF(AND(ISNUMBER(P191),P191&gt;=20),"YES","NO")</f>
        <v>NO</v>
      </c>
      <c r="R191" s="75" t="s">
        <v>1042</v>
      </c>
      <c r="S191" s="36">
        <v>74523</v>
      </c>
      <c r="T191" s="40">
        <v>5738</v>
      </c>
      <c r="U191" s="40">
        <v>7023</v>
      </c>
      <c r="V191" s="35">
        <v>5740</v>
      </c>
      <c r="W191" s="77">
        <f t="shared" si="44"/>
        <v>0</v>
      </c>
      <c r="X191" s="28">
        <f aca="true" t="shared" si="50" ref="X191:X253">IF(OR(AND(ISNUMBER(L191),AND(L191&gt;0,L191&lt;600)),AND(ISNUMBER(L191),AND(L191&gt;0,M191="YES"))),1,0)</f>
        <v>0</v>
      </c>
      <c r="Y191" s="28">
        <f t="shared" si="45"/>
        <v>0</v>
      </c>
      <c r="Z191" s="29">
        <f t="shared" si="46"/>
        <v>0</v>
      </c>
      <c r="AA191" s="87" t="str">
        <f aca="true" t="shared" si="51" ref="AA191:AA253">IF(AND(W191=1,X191=1),"SRSA","-")</f>
        <v>-</v>
      </c>
      <c r="AB191" s="77">
        <f aca="true" t="shared" si="52" ref="AB191:AB253">IF(R191="YES",1,0)</f>
        <v>1</v>
      </c>
      <c r="AC191" s="28">
        <f aca="true" t="shared" si="53" ref="AC191:AC253">IF(OR(AND(ISNUMBER(P191),P191&gt;=20),(AND(ISNUMBER(P191)=FALSE,AND(ISNUMBER(N191),N191&gt;=20)))),1,0)</f>
        <v>0</v>
      </c>
      <c r="AD191" s="29">
        <f aca="true" t="shared" si="54" ref="AD191:AD253">IF(AND(AB191=1,AC191=1),"Initial",0)</f>
        <v>0</v>
      </c>
      <c r="AE191" s="87" t="str">
        <f t="shared" si="47"/>
        <v>-</v>
      </c>
      <c r="AF191" s="77">
        <f t="shared" si="48"/>
        <v>0</v>
      </c>
    </row>
    <row r="192" spans="1:32" ht="12.75">
      <c r="A192" s="118">
        <v>2009120</v>
      </c>
      <c r="B192" s="118" t="s">
        <v>578</v>
      </c>
      <c r="C192" s="77" t="s">
        <v>579</v>
      </c>
      <c r="D192" s="28" t="s">
        <v>580</v>
      </c>
      <c r="E192" s="28" t="s">
        <v>581</v>
      </c>
      <c r="F192" s="28">
        <v>66944</v>
      </c>
      <c r="G192" s="28">
        <v>9056</v>
      </c>
      <c r="H192" s="29">
        <v>7857782910</v>
      </c>
      <c r="I192" s="30">
        <v>7</v>
      </c>
      <c r="J192" s="31" t="s">
        <v>1042</v>
      </c>
      <c r="K192" s="71" t="s">
        <v>1041</v>
      </c>
      <c r="L192" s="61">
        <v>108.42</v>
      </c>
      <c r="M192" s="66" t="s">
        <v>1041</v>
      </c>
      <c r="N192" s="68">
        <v>11.11111111</v>
      </c>
      <c r="O192" s="31" t="s">
        <v>1043</v>
      </c>
      <c r="P192" s="38"/>
      <c r="Q192" s="71" t="str">
        <f t="shared" si="49"/>
        <v>NO</v>
      </c>
      <c r="R192" s="75" t="s">
        <v>1042</v>
      </c>
      <c r="S192" s="36">
        <v>16644</v>
      </c>
      <c r="T192" s="40">
        <v>1583</v>
      </c>
      <c r="U192" s="40">
        <v>1561</v>
      </c>
      <c r="V192" s="35">
        <v>644</v>
      </c>
      <c r="W192" s="77">
        <f t="shared" si="44"/>
        <v>1</v>
      </c>
      <c r="X192" s="28">
        <f t="shared" si="50"/>
        <v>1</v>
      </c>
      <c r="Y192" s="28">
        <f t="shared" si="45"/>
        <v>0</v>
      </c>
      <c r="Z192" s="29">
        <f t="shared" si="46"/>
        <v>0</v>
      </c>
      <c r="AA192" s="87" t="str">
        <f t="shared" si="51"/>
        <v>SRSA</v>
      </c>
      <c r="AB192" s="77">
        <f t="shared" si="52"/>
        <v>1</v>
      </c>
      <c r="AC192" s="28">
        <f t="shared" si="53"/>
        <v>0</v>
      </c>
      <c r="AD192" s="29">
        <f t="shared" si="54"/>
        <v>0</v>
      </c>
      <c r="AE192" s="87" t="str">
        <f t="shared" si="47"/>
        <v>-</v>
      </c>
      <c r="AF192" s="77">
        <f t="shared" si="48"/>
        <v>0</v>
      </c>
    </row>
    <row r="193" spans="1:32" ht="12.75">
      <c r="A193" s="118">
        <v>2004830</v>
      </c>
      <c r="B193" s="118" t="s">
        <v>204</v>
      </c>
      <c r="C193" s="77" t="s">
        <v>205</v>
      </c>
      <c r="D193" s="28" t="s">
        <v>206</v>
      </c>
      <c r="E193" s="28" t="s">
        <v>207</v>
      </c>
      <c r="F193" s="28">
        <v>66436</v>
      </c>
      <c r="G193" s="28">
        <v>1794</v>
      </c>
      <c r="H193" s="29">
        <v>7853642194</v>
      </c>
      <c r="I193" s="30">
        <v>4</v>
      </c>
      <c r="J193" s="31" t="s">
        <v>1043</v>
      </c>
      <c r="K193" s="71" t="s">
        <v>1042</v>
      </c>
      <c r="L193" s="61">
        <v>404</v>
      </c>
      <c r="M193" s="66" t="s">
        <v>1041</v>
      </c>
      <c r="N193" s="68">
        <v>5.555555556</v>
      </c>
      <c r="O193" s="31" t="s">
        <v>1043</v>
      </c>
      <c r="P193" s="38"/>
      <c r="Q193" s="71" t="str">
        <f t="shared" si="49"/>
        <v>NO</v>
      </c>
      <c r="R193" s="75" t="s">
        <v>1043</v>
      </c>
      <c r="S193" s="36">
        <v>14200</v>
      </c>
      <c r="T193" s="40">
        <v>989</v>
      </c>
      <c r="U193" s="40">
        <v>1690</v>
      </c>
      <c r="V193" s="35">
        <v>2282</v>
      </c>
      <c r="W193" s="77">
        <f t="shared" si="44"/>
        <v>1</v>
      </c>
      <c r="X193" s="28">
        <f t="shared" si="50"/>
        <v>1</v>
      </c>
      <c r="Y193" s="28">
        <f t="shared" si="45"/>
        <v>0</v>
      </c>
      <c r="Z193" s="29">
        <f t="shared" si="46"/>
        <v>0</v>
      </c>
      <c r="AA193" s="87" t="str">
        <f t="shared" si="51"/>
        <v>SRSA</v>
      </c>
      <c r="AB193" s="77">
        <f t="shared" si="52"/>
        <v>0</v>
      </c>
      <c r="AC193" s="28">
        <f t="shared" si="53"/>
        <v>0</v>
      </c>
      <c r="AD193" s="29">
        <f t="shared" si="54"/>
        <v>0</v>
      </c>
      <c r="AE193" s="87" t="str">
        <f t="shared" si="47"/>
        <v>-</v>
      </c>
      <c r="AF193" s="77">
        <f t="shared" si="48"/>
        <v>0</v>
      </c>
    </row>
    <row r="194" spans="1:32" ht="12.75">
      <c r="A194" s="118">
        <v>2003210</v>
      </c>
      <c r="B194" s="118" t="s">
        <v>63</v>
      </c>
      <c r="C194" s="77" t="s">
        <v>64</v>
      </c>
      <c r="D194" s="28" t="s">
        <v>65</v>
      </c>
      <c r="E194" s="28" t="s">
        <v>962</v>
      </c>
      <c r="F194" s="28">
        <v>66835</v>
      </c>
      <c r="G194" s="28" t="s">
        <v>1033</v>
      </c>
      <c r="H194" s="29">
        <v>6204435116</v>
      </c>
      <c r="I194" s="30">
        <v>7</v>
      </c>
      <c r="J194" s="31" t="s">
        <v>1042</v>
      </c>
      <c r="K194" s="71" t="s">
        <v>1041</v>
      </c>
      <c r="L194" s="61">
        <v>561</v>
      </c>
      <c r="M194" s="66" t="s">
        <v>1041</v>
      </c>
      <c r="N194" s="68">
        <v>6.52173913</v>
      </c>
      <c r="O194" s="31" t="s">
        <v>1043</v>
      </c>
      <c r="P194" s="38"/>
      <c r="Q194" s="71" t="str">
        <f t="shared" si="49"/>
        <v>NO</v>
      </c>
      <c r="R194" s="75" t="s">
        <v>1042</v>
      </c>
      <c r="S194" s="36">
        <v>27492</v>
      </c>
      <c r="T194" s="40">
        <v>1979</v>
      </c>
      <c r="U194" s="40">
        <v>3030</v>
      </c>
      <c r="V194" s="35">
        <v>3392</v>
      </c>
      <c r="W194" s="77">
        <f t="shared" si="44"/>
        <v>1</v>
      </c>
      <c r="X194" s="28">
        <f t="shared" si="50"/>
        <v>1</v>
      </c>
      <c r="Y194" s="28">
        <f t="shared" si="45"/>
        <v>0</v>
      </c>
      <c r="Z194" s="29">
        <f t="shared" si="46"/>
        <v>0</v>
      </c>
      <c r="AA194" s="87" t="str">
        <f t="shared" si="51"/>
        <v>SRSA</v>
      </c>
      <c r="AB194" s="77">
        <f t="shared" si="52"/>
        <v>1</v>
      </c>
      <c r="AC194" s="28">
        <f t="shared" si="53"/>
        <v>0</v>
      </c>
      <c r="AD194" s="29">
        <f t="shared" si="54"/>
        <v>0</v>
      </c>
      <c r="AE194" s="87" t="str">
        <f t="shared" si="47"/>
        <v>-</v>
      </c>
      <c r="AF194" s="77">
        <f t="shared" si="48"/>
        <v>0</v>
      </c>
    </row>
    <row r="195" spans="1:32" ht="12.75">
      <c r="A195" s="118">
        <v>2009570</v>
      </c>
      <c r="B195" s="118" t="s">
        <v>615</v>
      </c>
      <c r="C195" s="77" t="s">
        <v>616</v>
      </c>
      <c r="D195" s="28" t="s">
        <v>961</v>
      </c>
      <c r="E195" s="28" t="s">
        <v>617</v>
      </c>
      <c r="F195" s="28">
        <v>67467</v>
      </c>
      <c r="G195" s="28">
        <v>257</v>
      </c>
      <c r="H195" s="29">
        <v>7853922167</v>
      </c>
      <c r="I195" s="30" t="s">
        <v>1050</v>
      </c>
      <c r="J195" s="31" t="s">
        <v>1042</v>
      </c>
      <c r="K195" s="71" t="s">
        <v>1041</v>
      </c>
      <c r="L195" s="61">
        <v>515.27</v>
      </c>
      <c r="M195" s="66" t="s">
        <v>1041</v>
      </c>
      <c r="N195" s="68">
        <v>4.942339374</v>
      </c>
      <c r="O195" s="31" t="s">
        <v>1043</v>
      </c>
      <c r="P195" s="38"/>
      <c r="Q195" s="71" t="str">
        <f t="shared" si="49"/>
        <v>NO</v>
      </c>
      <c r="R195" s="75" t="s">
        <v>1042</v>
      </c>
      <c r="S195" s="36">
        <v>23780</v>
      </c>
      <c r="T195" s="40">
        <v>1979</v>
      </c>
      <c r="U195" s="40">
        <v>2781</v>
      </c>
      <c r="V195" s="35">
        <v>3009</v>
      </c>
      <c r="W195" s="77">
        <f t="shared" si="44"/>
        <v>1</v>
      </c>
      <c r="X195" s="28">
        <f t="shared" si="50"/>
        <v>1</v>
      </c>
      <c r="Y195" s="28">
        <f t="shared" si="45"/>
        <v>0</v>
      </c>
      <c r="Z195" s="29">
        <f t="shared" si="46"/>
        <v>0</v>
      </c>
      <c r="AA195" s="87" t="str">
        <f t="shared" si="51"/>
        <v>SRSA</v>
      </c>
      <c r="AB195" s="77">
        <f t="shared" si="52"/>
        <v>1</v>
      </c>
      <c r="AC195" s="28">
        <f t="shared" si="53"/>
        <v>0</v>
      </c>
      <c r="AD195" s="29">
        <f t="shared" si="54"/>
        <v>0</v>
      </c>
      <c r="AE195" s="87" t="str">
        <f t="shared" si="47"/>
        <v>-</v>
      </c>
      <c r="AF195" s="77">
        <f t="shared" si="48"/>
        <v>0</v>
      </c>
    </row>
    <row r="196" spans="1:32" ht="12.75">
      <c r="A196" s="118">
        <v>2003480</v>
      </c>
      <c r="B196" s="118" t="s">
        <v>87</v>
      </c>
      <c r="C196" s="77" t="s">
        <v>88</v>
      </c>
      <c r="D196" s="28" t="s">
        <v>89</v>
      </c>
      <c r="E196" s="28" t="s">
        <v>90</v>
      </c>
      <c r="F196" s="28">
        <v>66712</v>
      </c>
      <c r="G196" s="28">
        <v>669</v>
      </c>
      <c r="H196" s="29">
        <v>6203474116</v>
      </c>
      <c r="I196" s="30">
        <v>7</v>
      </c>
      <c r="J196" s="31" t="s">
        <v>1042</v>
      </c>
      <c r="K196" s="71" t="s">
        <v>1041</v>
      </c>
      <c r="L196" s="61">
        <v>555.28</v>
      </c>
      <c r="M196" s="66" t="s">
        <v>1041</v>
      </c>
      <c r="N196" s="68">
        <v>18.93004115</v>
      </c>
      <c r="O196" s="31" t="s">
        <v>1043</v>
      </c>
      <c r="P196" s="38"/>
      <c r="Q196" s="71" t="str">
        <f t="shared" si="49"/>
        <v>NO</v>
      </c>
      <c r="R196" s="75" t="s">
        <v>1042</v>
      </c>
      <c r="S196" s="36">
        <v>43641</v>
      </c>
      <c r="T196" s="40">
        <v>4155</v>
      </c>
      <c r="U196" s="40">
        <v>4524</v>
      </c>
      <c r="V196" s="35">
        <v>3224</v>
      </c>
      <c r="W196" s="77">
        <f t="shared" si="44"/>
        <v>1</v>
      </c>
      <c r="X196" s="28">
        <f t="shared" si="50"/>
        <v>1</v>
      </c>
      <c r="Y196" s="28">
        <f t="shared" si="45"/>
        <v>0</v>
      </c>
      <c r="Z196" s="29">
        <f t="shared" si="46"/>
        <v>0</v>
      </c>
      <c r="AA196" s="87" t="str">
        <f t="shared" si="51"/>
        <v>SRSA</v>
      </c>
      <c r="AB196" s="77">
        <f t="shared" si="52"/>
        <v>1</v>
      </c>
      <c r="AC196" s="28">
        <f t="shared" si="53"/>
        <v>0</v>
      </c>
      <c r="AD196" s="29">
        <f t="shared" si="54"/>
        <v>0</v>
      </c>
      <c r="AE196" s="87" t="str">
        <f t="shared" si="47"/>
        <v>-</v>
      </c>
      <c r="AF196" s="77">
        <f t="shared" si="48"/>
        <v>0</v>
      </c>
    </row>
    <row r="197" spans="1:32" ht="12.75">
      <c r="A197" s="118">
        <v>2003270</v>
      </c>
      <c r="B197" s="118" t="s">
        <v>69</v>
      </c>
      <c r="C197" s="77" t="s">
        <v>70</v>
      </c>
      <c r="D197" s="28" t="s">
        <v>990</v>
      </c>
      <c r="E197" s="28" t="s">
        <v>71</v>
      </c>
      <c r="F197" s="28">
        <v>67622</v>
      </c>
      <c r="G197" s="28" t="s">
        <v>1033</v>
      </c>
      <c r="H197" s="29">
        <v>7856692445</v>
      </c>
      <c r="I197" s="30">
        <v>7</v>
      </c>
      <c r="J197" s="31" t="s">
        <v>1042</v>
      </c>
      <c r="K197" s="71" t="s">
        <v>1041</v>
      </c>
      <c r="L197" s="61">
        <v>178.6</v>
      </c>
      <c r="M197" s="66" t="s">
        <v>1041</v>
      </c>
      <c r="N197" s="68">
        <v>12.19512195</v>
      </c>
      <c r="O197" s="31" t="s">
        <v>1043</v>
      </c>
      <c r="P197" s="38"/>
      <c r="Q197" s="71" t="str">
        <f t="shared" si="49"/>
        <v>NO</v>
      </c>
      <c r="R197" s="75" t="s">
        <v>1042</v>
      </c>
      <c r="S197" s="36">
        <v>9993</v>
      </c>
      <c r="T197" s="40">
        <v>989</v>
      </c>
      <c r="U197" s="40">
        <v>1178</v>
      </c>
      <c r="V197" s="35">
        <v>1519</v>
      </c>
      <c r="W197" s="77">
        <f t="shared" si="44"/>
        <v>1</v>
      </c>
      <c r="X197" s="28">
        <f t="shared" si="50"/>
        <v>1</v>
      </c>
      <c r="Y197" s="28">
        <f t="shared" si="45"/>
        <v>0</v>
      </c>
      <c r="Z197" s="29">
        <f t="shared" si="46"/>
        <v>0</v>
      </c>
      <c r="AA197" s="87" t="str">
        <f t="shared" si="51"/>
        <v>SRSA</v>
      </c>
      <c r="AB197" s="77">
        <f t="shared" si="52"/>
        <v>1</v>
      </c>
      <c r="AC197" s="28">
        <f t="shared" si="53"/>
        <v>0</v>
      </c>
      <c r="AD197" s="29">
        <f t="shared" si="54"/>
        <v>0</v>
      </c>
      <c r="AE197" s="87" t="str">
        <f t="shared" si="47"/>
        <v>-</v>
      </c>
      <c r="AF197" s="77">
        <f t="shared" si="48"/>
        <v>0</v>
      </c>
    </row>
    <row r="198" spans="1:32" ht="12.75">
      <c r="A198" s="118">
        <v>2010020</v>
      </c>
      <c r="B198" s="118" t="s">
        <v>650</v>
      </c>
      <c r="C198" s="77" t="s">
        <v>651</v>
      </c>
      <c r="D198" s="28" t="s">
        <v>652</v>
      </c>
      <c r="E198" s="28" t="s">
        <v>653</v>
      </c>
      <c r="F198" s="28">
        <v>67654</v>
      </c>
      <c r="G198" s="28">
        <v>1899</v>
      </c>
      <c r="H198" s="29">
        <v>7858773386</v>
      </c>
      <c r="I198" s="30">
        <v>6</v>
      </c>
      <c r="J198" s="31" t="s">
        <v>1043</v>
      </c>
      <c r="K198" s="71" t="s">
        <v>1041</v>
      </c>
      <c r="L198" s="61">
        <v>651.6</v>
      </c>
      <c r="M198" s="66" t="s">
        <v>1042</v>
      </c>
      <c r="N198" s="68">
        <v>10.59001513</v>
      </c>
      <c r="O198" s="31" t="s">
        <v>1043</v>
      </c>
      <c r="P198" s="38"/>
      <c r="Q198" s="71" t="str">
        <f t="shared" si="49"/>
        <v>NO</v>
      </c>
      <c r="R198" s="75" t="s">
        <v>1042</v>
      </c>
      <c r="S198" s="36">
        <v>33700</v>
      </c>
      <c r="T198" s="40">
        <v>2770</v>
      </c>
      <c r="U198" s="40">
        <v>3762</v>
      </c>
      <c r="V198" s="35">
        <v>1837</v>
      </c>
      <c r="W198" s="77">
        <f t="shared" si="44"/>
        <v>0</v>
      </c>
      <c r="X198" s="28">
        <f t="shared" si="50"/>
        <v>1</v>
      </c>
      <c r="Y198" s="28">
        <f t="shared" si="45"/>
        <v>0</v>
      </c>
      <c r="Z198" s="29">
        <f t="shared" si="46"/>
        <v>0</v>
      </c>
      <c r="AA198" s="87" t="str">
        <f t="shared" si="51"/>
        <v>-</v>
      </c>
      <c r="AB198" s="77">
        <f t="shared" si="52"/>
        <v>1</v>
      </c>
      <c r="AC198" s="28">
        <f t="shared" si="53"/>
        <v>0</v>
      </c>
      <c r="AD198" s="29">
        <f t="shared" si="54"/>
        <v>0</v>
      </c>
      <c r="AE198" s="87" t="str">
        <f t="shared" si="47"/>
        <v>-</v>
      </c>
      <c r="AF198" s="77">
        <f t="shared" si="48"/>
        <v>0</v>
      </c>
    </row>
    <row r="199" spans="1:32" ht="12.75">
      <c r="A199" s="118">
        <v>2010050</v>
      </c>
      <c r="B199" s="118" t="s">
        <v>654</v>
      </c>
      <c r="C199" s="77" t="s">
        <v>655</v>
      </c>
      <c r="D199" s="28" t="s">
        <v>656</v>
      </c>
      <c r="E199" s="28" t="s">
        <v>655</v>
      </c>
      <c r="F199" s="28">
        <v>67748</v>
      </c>
      <c r="G199" s="28" t="s">
        <v>1033</v>
      </c>
      <c r="H199" s="29">
        <v>7856724588</v>
      </c>
      <c r="I199" s="30" t="s">
        <v>1050</v>
      </c>
      <c r="J199" s="31" t="s">
        <v>1042</v>
      </c>
      <c r="K199" s="71" t="s">
        <v>1041</v>
      </c>
      <c r="L199" s="61">
        <v>375</v>
      </c>
      <c r="M199" s="66" t="s">
        <v>1041</v>
      </c>
      <c r="N199" s="68">
        <v>10.3030303</v>
      </c>
      <c r="O199" s="31" t="s">
        <v>1043</v>
      </c>
      <c r="P199" s="38"/>
      <c r="Q199" s="71" t="str">
        <f t="shared" si="49"/>
        <v>NO</v>
      </c>
      <c r="R199" s="75" t="s">
        <v>1042</v>
      </c>
      <c r="S199" s="36">
        <v>25934</v>
      </c>
      <c r="T199" s="40">
        <v>1979</v>
      </c>
      <c r="U199" s="40">
        <v>2649</v>
      </c>
      <c r="V199" s="35">
        <v>3757</v>
      </c>
      <c r="W199" s="77">
        <f t="shared" si="44"/>
        <v>1</v>
      </c>
      <c r="X199" s="28">
        <f t="shared" si="50"/>
        <v>1</v>
      </c>
      <c r="Y199" s="28">
        <f t="shared" si="45"/>
        <v>0</v>
      </c>
      <c r="Z199" s="29">
        <f t="shared" si="46"/>
        <v>0</v>
      </c>
      <c r="AA199" s="87" t="str">
        <f t="shared" si="51"/>
        <v>SRSA</v>
      </c>
      <c r="AB199" s="77">
        <f t="shared" si="52"/>
        <v>1</v>
      </c>
      <c r="AC199" s="28">
        <f t="shared" si="53"/>
        <v>0</v>
      </c>
      <c r="AD199" s="29">
        <f t="shared" si="54"/>
        <v>0</v>
      </c>
      <c r="AE199" s="87" t="str">
        <f t="shared" si="47"/>
        <v>-</v>
      </c>
      <c r="AF199" s="77">
        <f t="shared" si="48"/>
        <v>0</v>
      </c>
    </row>
    <row r="200" spans="1:32" ht="12.75">
      <c r="A200" s="118">
        <v>2010080</v>
      </c>
      <c r="B200" s="118" t="s">
        <v>657</v>
      </c>
      <c r="C200" s="77" t="s">
        <v>658</v>
      </c>
      <c r="D200" s="28" t="s">
        <v>659</v>
      </c>
      <c r="E200" s="28" t="s">
        <v>658</v>
      </c>
      <c r="F200" s="28">
        <v>67749</v>
      </c>
      <c r="G200" s="28">
        <v>2110</v>
      </c>
      <c r="H200" s="29">
        <v>7854753805</v>
      </c>
      <c r="I200" s="30">
        <v>7</v>
      </c>
      <c r="J200" s="31" t="s">
        <v>1042</v>
      </c>
      <c r="K200" s="71" t="s">
        <v>1041</v>
      </c>
      <c r="L200" s="61">
        <v>411.08</v>
      </c>
      <c r="M200" s="66" t="s">
        <v>1041</v>
      </c>
      <c r="N200" s="68">
        <v>13.44902386</v>
      </c>
      <c r="O200" s="31" t="s">
        <v>1043</v>
      </c>
      <c r="P200" s="38"/>
      <c r="Q200" s="71" t="str">
        <f t="shared" si="49"/>
        <v>NO</v>
      </c>
      <c r="R200" s="75" t="s">
        <v>1042</v>
      </c>
      <c r="S200" s="36">
        <v>27538</v>
      </c>
      <c r="T200" s="40">
        <v>2374</v>
      </c>
      <c r="U200" s="40">
        <v>2856</v>
      </c>
      <c r="V200" s="35">
        <v>3319</v>
      </c>
      <c r="W200" s="77">
        <f t="shared" si="44"/>
        <v>1</v>
      </c>
      <c r="X200" s="28">
        <f t="shared" si="50"/>
        <v>1</v>
      </c>
      <c r="Y200" s="28">
        <f t="shared" si="45"/>
        <v>0</v>
      </c>
      <c r="Z200" s="29">
        <f t="shared" si="46"/>
        <v>0</v>
      </c>
      <c r="AA200" s="87" t="str">
        <f t="shared" si="51"/>
        <v>SRSA</v>
      </c>
      <c r="AB200" s="77">
        <f t="shared" si="52"/>
        <v>1</v>
      </c>
      <c r="AC200" s="28">
        <f t="shared" si="53"/>
        <v>0</v>
      </c>
      <c r="AD200" s="29">
        <f t="shared" si="54"/>
        <v>0</v>
      </c>
      <c r="AE200" s="87" t="str">
        <f t="shared" si="47"/>
        <v>-</v>
      </c>
      <c r="AF200" s="77">
        <f t="shared" si="48"/>
        <v>0</v>
      </c>
    </row>
    <row r="201" spans="1:32" ht="12.75">
      <c r="A201" s="118">
        <v>2010140</v>
      </c>
      <c r="B201" s="118" t="s">
        <v>660</v>
      </c>
      <c r="C201" s="77" t="s">
        <v>53</v>
      </c>
      <c r="D201" s="28" t="s">
        <v>661</v>
      </c>
      <c r="E201" s="28" t="s">
        <v>53</v>
      </c>
      <c r="F201" s="28">
        <v>66063</v>
      </c>
      <c r="G201" s="28">
        <v>2000</v>
      </c>
      <c r="H201" s="29">
        <v>9137807000</v>
      </c>
      <c r="I201" s="30" t="s">
        <v>1056</v>
      </c>
      <c r="J201" s="31" t="s">
        <v>1043</v>
      </c>
      <c r="K201" s="71" t="s">
        <v>1041</v>
      </c>
      <c r="L201" s="61"/>
      <c r="M201" s="66" t="s">
        <v>1043</v>
      </c>
      <c r="N201" s="68">
        <v>4.261293253</v>
      </c>
      <c r="O201" s="31" t="s">
        <v>1043</v>
      </c>
      <c r="P201" s="38"/>
      <c r="Q201" s="71" t="str">
        <f t="shared" si="49"/>
        <v>NO</v>
      </c>
      <c r="R201" s="75" t="s">
        <v>1043</v>
      </c>
      <c r="S201" s="36">
        <v>468204</v>
      </c>
      <c r="T201" s="40">
        <v>36211</v>
      </c>
      <c r="U201" s="40">
        <v>81851</v>
      </c>
      <c r="V201" s="35">
        <v>82251</v>
      </c>
      <c r="W201" s="77">
        <f t="shared" si="44"/>
        <v>0</v>
      </c>
      <c r="X201" s="28">
        <f t="shared" si="50"/>
        <v>0</v>
      </c>
      <c r="Y201" s="28">
        <f t="shared" si="45"/>
        <v>0</v>
      </c>
      <c r="Z201" s="29">
        <f t="shared" si="46"/>
        <v>0</v>
      </c>
      <c r="AA201" s="87" t="str">
        <f t="shared" si="51"/>
        <v>-</v>
      </c>
      <c r="AB201" s="77">
        <f t="shared" si="52"/>
        <v>0</v>
      </c>
      <c r="AC201" s="28">
        <f t="shared" si="53"/>
        <v>0</v>
      </c>
      <c r="AD201" s="29">
        <f t="shared" si="54"/>
        <v>0</v>
      </c>
      <c r="AE201" s="87" t="str">
        <f t="shared" si="47"/>
        <v>-</v>
      </c>
      <c r="AF201" s="77">
        <f t="shared" si="48"/>
        <v>0</v>
      </c>
    </row>
    <row r="202" spans="1:32" ht="12.75">
      <c r="A202" s="118">
        <v>2010170</v>
      </c>
      <c r="B202" s="118" t="s">
        <v>662</v>
      </c>
      <c r="C202" s="77" t="s">
        <v>663</v>
      </c>
      <c r="D202" s="28" t="s">
        <v>664</v>
      </c>
      <c r="E202" s="28" t="s">
        <v>665</v>
      </c>
      <c r="F202" s="28">
        <v>66521</v>
      </c>
      <c r="G202" s="28" t="s">
        <v>1033</v>
      </c>
      <c r="H202" s="29">
        <v>7858894614</v>
      </c>
      <c r="I202" s="30">
        <v>7</v>
      </c>
      <c r="J202" s="31" t="s">
        <v>1042</v>
      </c>
      <c r="K202" s="71" t="s">
        <v>1041</v>
      </c>
      <c r="L202" s="61">
        <v>356.5</v>
      </c>
      <c r="M202" s="66" t="s">
        <v>1041</v>
      </c>
      <c r="N202" s="68">
        <v>12.40105541</v>
      </c>
      <c r="O202" s="31" t="s">
        <v>1043</v>
      </c>
      <c r="P202" s="38"/>
      <c r="Q202" s="71" t="str">
        <f t="shared" si="49"/>
        <v>NO</v>
      </c>
      <c r="R202" s="75" t="s">
        <v>1042</v>
      </c>
      <c r="S202" s="36">
        <v>17440</v>
      </c>
      <c r="T202" s="40">
        <v>1583</v>
      </c>
      <c r="U202" s="40">
        <v>1990</v>
      </c>
      <c r="V202" s="35">
        <v>1945</v>
      </c>
      <c r="W202" s="77">
        <f t="shared" si="44"/>
        <v>1</v>
      </c>
      <c r="X202" s="28">
        <f t="shared" si="50"/>
        <v>1</v>
      </c>
      <c r="Y202" s="28">
        <f t="shared" si="45"/>
        <v>0</v>
      </c>
      <c r="Z202" s="29">
        <f t="shared" si="46"/>
        <v>0</v>
      </c>
      <c r="AA202" s="87" t="str">
        <f t="shared" si="51"/>
        <v>SRSA</v>
      </c>
      <c r="AB202" s="77">
        <f t="shared" si="52"/>
        <v>1</v>
      </c>
      <c r="AC202" s="28">
        <f t="shared" si="53"/>
        <v>0</v>
      </c>
      <c r="AD202" s="29">
        <f t="shared" si="54"/>
        <v>0</v>
      </c>
      <c r="AE202" s="87" t="str">
        <f t="shared" si="47"/>
        <v>-</v>
      </c>
      <c r="AF202" s="77">
        <f t="shared" si="48"/>
        <v>0</v>
      </c>
    </row>
    <row r="203" spans="1:32" ht="12.75">
      <c r="A203" s="118">
        <v>2010230</v>
      </c>
      <c r="B203" s="118" t="s">
        <v>666</v>
      </c>
      <c r="C203" s="77" t="s">
        <v>667</v>
      </c>
      <c r="D203" s="28" t="s">
        <v>668</v>
      </c>
      <c r="E203" s="28" t="s">
        <v>667</v>
      </c>
      <c r="F203" s="28">
        <v>66523</v>
      </c>
      <c r="G203" s="28">
        <v>1357</v>
      </c>
      <c r="H203" s="29">
        <v>7855283176</v>
      </c>
      <c r="I203" s="30">
        <v>8</v>
      </c>
      <c r="J203" s="31" t="s">
        <v>1042</v>
      </c>
      <c r="K203" s="71" t="s">
        <v>1041</v>
      </c>
      <c r="L203" s="61"/>
      <c r="M203" s="66" t="s">
        <v>1043</v>
      </c>
      <c r="N203" s="68">
        <v>4.263565891</v>
      </c>
      <c r="O203" s="31" t="s">
        <v>1043</v>
      </c>
      <c r="P203" s="38"/>
      <c r="Q203" s="71" t="str">
        <f t="shared" si="49"/>
        <v>NO</v>
      </c>
      <c r="R203" s="75" t="s">
        <v>1042</v>
      </c>
      <c r="S203" s="36">
        <v>25965</v>
      </c>
      <c r="T203" s="40">
        <v>1979</v>
      </c>
      <c r="U203" s="40">
        <v>3152</v>
      </c>
      <c r="V203" s="35">
        <v>1998</v>
      </c>
      <c r="W203" s="77">
        <f t="shared" si="44"/>
        <v>1</v>
      </c>
      <c r="X203" s="28">
        <f t="shared" si="50"/>
        <v>0</v>
      </c>
      <c r="Y203" s="28">
        <f t="shared" si="45"/>
        <v>0</v>
      </c>
      <c r="Z203" s="29">
        <f t="shared" si="46"/>
        <v>0</v>
      </c>
      <c r="AA203" s="87" t="str">
        <f t="shared" si="51"/>
        <v>-</v>
      </c>
      <c r="AB203" s="77">
        <f t="shared" si="52"/>
        <v>1</v>
      </c>
      <c r="AC203" s="28">
        <f t="shared" si="53"/>
        <v>0</v>
      </c>
      <c r="AD203" s="29">
        <f t="shared" si="54"/>
        <v>0</v>
      </c>
      <c r="AE203" s="87" t="str">
        <f t="shared" si="47"/>
        <v>-</v>
      </c>
      <c r="AF203" s="77">
        <f t="shared" si="48"/>
        <v>0</v>
      </c>
    </row>
    <row r="204" spans="1:32" ht="12.75">
      <c r="A204" s="118">
        <v>2010260</v>
      </c>
      <c r="B204" s="118" t="s">
        <v>669</v>
      </c>
      <c r="C204" s="77" t="s">
        <v>670</v>
      </c>
      <c r="D204" s="28" t="s">
        <v>671</v>
      </c>
      <c r="E204" s="28" t="s">
        <v>670</v>
      </c>
      <c r="F204" s="28">
        <v>66064</v>
      </c>
      <c r="G204" s="28">
        <v>1696</v>
      </c>
      <c r="H204" s="29">
        <v>9137554172</v>
      </c>
      <c r="I204" s="30">
        <v>3</v>
      </c>
      <c r="J204" s="31" t="s">
        <v>1043</v>
      </c>
      <c r="K204" s="71" t="s">
        <v>1041</v>
      </c>
      <c r="L204" s="61"/>
      <c r="M204" s="66" t="s">
        <v>1043</v>
      </c>
      <c r="N204" s="68">
        <v>16.2283997</v>
      </c>
      <c r="O204" s="31" t="s">
        <v>1043</v>
      </c>
      <c r="P204" s="38"/>
      <c r="Q204" s="71" t="str">
        <f t="shared" si="49"/>
        <v>NO</v>
      </c>
      <c r="R204" s="75" t="s">
        <v>1043</v>
      </c>
      <c r="S204" s="36">
        <v>77333</v>
      </c>
      <c r="T204" s="40">
        <v>7123</v>
      </c>
      <c r="U204" s="40">
        <v>8239</v>
      </c>
      <c r="V204" s="35">
        <v>6477</v>
      </c>
      <c r="W204" s="77">
        <f t="shared" si="44"/>
        <v>0</v>
      </c>
      <c r="X204" s="28">
        <f t="shared" si="50"/>
        <v>0</v>
      </c>
      <c r="Y204" s="28">
        <f t="shared" si="45"/>
        <v>0</v>
      </c>
      <c r="Z204" s="29">
        <f t="shared" si="46"/>
        <v>0</v>
      </c>
      <c r="AA204" s="87" t="str">
        <f t="shared" si="51"/>
        <v>-</v>
      </c>
      <c r="AB204" s="77">
        <f t="shared" si="52"/>
        <v>0</v>
      </c>
      <c r="AC204" s="28">
        <f t="shared" si="53"/>
        <v>0</v>
      </c>
      <c r="AD204" s="29">
        <f t="shared" si="54"/>
        <v>0</v>
      </c>
      <c r="AE204" s="87" t="str">
        <f t="shared" si="47"/>
        <v>-</v>
      </c>
      <c r="AF204" s="77">
        <f t="shared" si="48"/>
        <v>0</v>
      </c>
    </row>
    <row r="205" spans="1:32" ht="12.75">
      <c r="A205" s="118">
        <v>2010290</v>
      </c>
      <c r="B205" s="118" t="s">
        <v>672</v>
      </c>
      <c r="C205" s="77" t="s">
        <v>673</v>
      </c>
      <c r="D205" s="28" t="s">
        <v>674</v>
      </c>
      <c r="E205" s="28" t="s">
        <v>675</v>
      </c>
      <c r="F205" s="28">
        <v>67473</v>
      </c>
      <c r="G205" s="28">
        <v>209</v>
      </c>
      <c r="H205" s="29">
        <v>7853462145</v>
      </c>
      <c r="I205" s="30" t="s">
        <v>1050</v>
      </c>
      <c r="J205" s="31" t="s">
        <v>1042</v>
      </c>
      <c r="K205" s="71" t="s">
        <v>1041</v>
      </c>
      <c r="L205" s="61">
        <v>374.04</v>
      </c>
      <c r="M205" s="66" t="s">
        <v>1041</v>
      </c>
      <c r="N205" s="68">
        <v>16.26213592</v>
      </c>
      <c r="O205" s="31" t="s">
        <v>1043</v>
      </c>
      <c r="P205" s="38"/>
      <c r="Q205" s="71" t="str">
        <f t="shared" si="49"/>
        <v>NO</v>
      </c>
      <c r="R205" s="75" t="s">
        <v>1042</v>
      </c>
      <c r="S205" s="36">
        <v>27288</v>
      </c>
      <c r="T205" s="40">
        <v>2177</v>
      </c>
      <c r="U205" s="40">
        <v>2623</v>
      </c>
      <c r="V205" s="35">
        <v>3206</v>
      </c>
      <c r="W205" s="77">
        <f t="shared" si="44"/>
        <v>1</v>
      </c>
      <c r="X205" s="28">
        <f t="shared" si="50"/>
        <v>1</v>
      </c>
      <c r="Y205" s="28">
        <f t="shared" si="45"/>
        <v>0</v>
      </c>
      <c r="Z205" s="29">
        <f t="shared" si="46"/>
        <v>0</v>
      </c>
      <c r="AA205" s="87" t="str">
        <f t="shared" si="51"/>
        <v>SRSA</v>
      </c>
      <c r="AB205" s="77">
        <f t="shared" si="52"/>
        <v>1</v>
      </c>
      <c r="AC205" s="28">
        <f t="shared" si="53"/>
        <v>0</v>
      </c>
      <c r="AD205" s="29">
        <f t="shared" si="54"/>
        <v>0</v>
      </c>
      <c r="AE205" s="87" t="str">
        <f t="shared" si="47"/>
        <v>-</v>
      </c>
      <c r="AF205" s="77">
        <f t="shared" si="48"/>
        <v>0</v>
      </c>
    </row>
    <row r="206" spans="1:32" ht="12.75">
      <c r="A206" s="118">
        <v>2010320</v>
      </c>
      <c r="B206" s="118" t="s">
        <v>676</v>
      </c>
      <c r="C206" s="77" t="s">
        <v>677</v>
      </c>
      <c r="D206" s="28" t="s">
        <v>678</v>
      </c>
      <c r="E206" s="28" t="s">
        <v>924</v>
      </c>
      <c r="F206" s="28">
        <v>66066</v>
      </c>
      <c r="G206" s="28">
        <v>5022</v>
      </c>
      <c r="H206" s="29">
        <v>7858632539</v>
      </c>
      <c r="I206" s="30">
        <v>8</v>
      </c>
      <c r="J206" s="31" t="s">
        <v>1042</v>
      </c>
      <c r="K206" s="71" t="s">
        <v>1041</v>
      </c>
      <c r="L206" s="61"/>
      <c r="M206" s="66" t="s">
        <v>1043</v>
      </c>
      <c r="N206" s="68">
        <v>5.47752809</v>
      </c>
      <c r="O206" s="31" t="s">
        <v>1043</v>
      </c>
      <c r="P206" s="38"/>
      <c r="Q206" s="71" t="str">
        <f t="shared" si="49"/>
        <v>NO</v>
      </c>
      <c r="R206" s="75" t="s">
        <v>1042</v>
      </c>
      <c r="S206" s="36">
        <v>30241</v>
      </c>
      <c r="T206" s="40">
        <v>2374</v>
      </c>
      <c r="U206" s="40">
        <v>3266</v>
      </c>
      <c r="V206" s="35">
        <v>3197</v>
      </c>
      <c r="W206" s="77">
        <f t="shared" si="44"/>
        <v>1</v>
      </c>
      <c r="X206" s="28">
        <f t="shared" si="50"/>
        <v>0</v>
      </c>
      <c r="Y206" s="28">
        <f t="shared" si="45"/>
        <v>0</v>
      </c>
      <c r="Z206" s="29">
        <f t="shared" si="46"/>
        <v>0</v>
      </c>
      <c r="AA206" s="87" t="str">
        <f t="shared" si="51"/>
        <v>-</v>
      </c>
      <c r="AB206" s="77">
        <f t="shared" si="52"/>
        <v>1</v>
      </c>
      <c r="AC206" s="28">
        <f t="shared" si="53"/>
        <v>0</v>
      </c>
      <c r="AD206" s="29">
        <f t="shared" si="54"/>
        <v>0</v>
      </c>
      <c r="AE206" s="87" t="str">
        <f t="shared" si="47"/>
        <v>-</v>
      </c>
      <c r="AF206" s="77">
        <f t="shared" si="48"/>
        <v>0</v>
      </c>
    </row>
    <row r="207" spans="1:32" ht="12.75">
      <c r="A207" s="118">
        <v>2010350</v>
      </c>
      <c r="B207" s="118" t="s">
        <v>679</v>
      </c>
      <c r="C207" s="77" t="s">
        <v>927</v>
      </c>
      <c r="D207" s="28" t="s">
        <v>460</v>
      </c>
      <c r="E207" s="28" t="s">
        <v>927</v>
      </c>
      <c r="F207" s="28">
        <v>67356</v>
      </c>
      <c r="G207" s="28">
        <v>129</v>
      </c>
      <c r="H207" s="29">
        <v>6207952126</v>
      </c>
      <c r="I207" s="30">
        <v>7</v>
      </c>
      <c r="J207" s="31" t="s">
        <v>1042</v>
      </c>
      <c r="K207" s="71" t="s">
        <v>1041</v>
      </c>
      <c r="L207" s="61">
        <v>490.006</v>
      </c>
      <c r="M207" s="66" t="s">
        <v>1041</v>
      </c>
      <c r="N207" s="68">
        <v>19.71153846</v>
      </c>
      <c r="O207" s="31" t="s">
        <v>1043</v>
      </c>
      <c r="P207" s="38"/>
      <c r="Q207" s="71" t="str">
        <f t="shared" si="49"/>
        <v>NO</v>
      </c>
      <c r="R207" s="75" t="s">
        <v>1042</v>
      </c>
      <c r="S207" s="36">
        <v>26494</v>
      </c>
      <c r="T207" s="40">
        <v>2968</v>
      </c>
      <c r="U207" s="40">
        <v>3525</v>
      </c>
      <c r="V207" s="35">
        <v>2895</v>
      </c>
      <c r="W207" s="77">
        <f t="shared" si="44"/>
        <v>1</v>
      </c>
      <c r="X207" s="28">
        <f t="shared" si="50"/>
        <v>1</v>
      </c>
      <c r="Y207" s="28">
        <f t="shared" si="45"/>
        <v>0</v>
      </c>
      <c r="Z207" s="29">
        <f t="shared" si="46"/>
        <v>0</v>
      </c>
      <c r="AA207" s="87" t="str">
        <f t="shared" si="51"/>
        <v>SRSA</v>
      </c>
      <c r="AB207" s="77">
        <f t="shared" si="52"/>
        <v>1</v>
      </c>
      <c r="AC207" s="28">
        <f t="shared" si="53"/>
        <v>0</v>
      </c>
      <c r="AD207" s="29">
        <f t="shared" si="54"/>
        <v>0</v>
      </c>
      <c r="AE207" s="87" t="str">
        <f t="shared" si="47"/>
        <v>-</v>
      </c>
      <c r="AF207" s="77">
        <f t="shared" si="48"/>
        <v>0</v>
      </c>
    </row>
    <row r="208" spans="1:32" ht="12.75">
      <c r="A208" s="118">
        <v>2004020</v>
      </c>
      <c r="B208" s="118" t="s">
        <v>129</v>
      </c>
      <c r="C208" s="77" t="s">
        <v>130</v>
      </c>
      <c r="D208" s="28" t="s">
        <v>131</v>
      </c>
      <c r="E208" s="28" t="s">
        <v>132</v>
      </c>
      <c r="F208" s="28">
        <v>67511</v>
      </c>
      <c r="G208" s="28">
        <v>9647</v>
      </c>
      <c r="H208" s="29">
        <v>6209234661</v>
      </c>
      <c r="I208" s="30">
        <v>7</v>
      </c>
      <c r="J208" s="31" t="s">
        <v>1042</v>
      </c>
      <c r="K208" s="71" t="s">
        <v>1041</v>
      </c>
      <c r="L208" s="61">
        <v>431.24</v>
      </c>
      <c r="M208" s="66" t="s">
        <v>1041</v>
      </c>
      <c r="N208" s="68">
        <v>11.46953405</v>
      </c>
      <c r="O208" s="31" t="s">
        <v>1043</v>
      </c>
      <c r="P208" s="38"/>
      <c r="Q208" s="71" t="str">
        <f t="shared" si="49"/>
        <v>NO</v>
      </c>
      <c r="R208" s="75" t="s">
        <v>1042</v>
      </c>
      <c r="S208" s="36">
        <v>12176</v>
      </c>
      <c r="T208" s="40">
        <v>1187</v>
      </c>
      <c r="U208" s="40">
        <v>1427</v>
      </c>
      <c r="V208" s="35">
        <v>1748</v>
      </c>
      <c r="W208" s="77">
        <f t="shared" si="44"/>
        <v>1</v>
      </c>
      <c r="X208" s="28">
        <f t="shared" si="50"/>
        <v>1</v>
      </c>
      <c r="Y208" s="28">
        <f t="shared" si="45"/>
        <v>0</v>
      </c>
      <c r="Z208" s="29">
        <f t="shared" si="46"/>
        <v>0</v>
      </c>
      <c r="AA208" s="87" t="str">
        <f t="shared" si="51"/>
        <v>SRSA</v>
      </c>
      <c r="AB208" s="77">
        <f t="shared" si="52"/>
        <v>1</v>
      </c>
      <c r="AC208" s="28">
        <f t="shared" si="53"/>
        <v>0</v>
      </c>
      <c r="AD208" s="29">
        <f t="shared" si="54"/>
        <v>0</v>
      </c>
      <c r="AE208" s="87" t="str">
        <f t="shared" si="47"/>
        <v>-</v>
      </c>
      <c r="AF208" s="77">
        <f t="shared" si="48"/>
        <v>0</v>
      </c>
    </row>
    <row r="209" spans="1:32" ht="12.75">
      <c r="A209" s="118">
        <v>2000015</v>
      </c>
      <c r="B209" s="118" t="s">
        <v>43</v>
      </c>
      <c r="C209" s="77" t="s">
        <v>979</v>
      </c>
      <c r="D209" s="28" t="s">
        <v>44</v>
      </c>
      <c r="E209" s="28" t="s">
        <v>979</v>
      </c>
      <c r="F209" s="28">
        <v>66067</v>
      </c>
      <c r="G209" s="28">
        <v>2223</v>
      </c>
      <c r="H209" s="29">
        <v>7852298010</v>
      </c>
      <c r="I209" s="30">
        <v>3</v>
      </c>
      <c r="J209" s="31" t="s">
        <v>1043</v>
      </c>
      <c r="K209" s="71" t="s">
        <v>1041</v>
      </c>
      <c r="L209" s="61">
        <v>2074.39</v>
      </c>
      <c r="M209" s="66" t="s">
        <v>1043</v>
      </c>
      <c r="N209" s="68">
        <v>10.59322034</v>
      </c>
      <c r="O209" s="31" t="s">
        <v>1043</v>
      </c>
      <c r="P209" s="38"/>
      <c r="Q209" s="71" t="str">
        <f t="shared" si="49"/>
        <v>NO</v>
      </c>
      <c r="R209" s="75" t="s">
        <v>1043</v>
      </c>
      <c r="S209" s="36">
        <v>137458</v>
      </c>
      <c r="T209" s="40">
        <v>10289</v>
      </c>
      <c r="U209" s="40">
        <v>13655</v>
      </c>
      <c r="V209" s="35">
        <v>11578</v>
      </c>
      <c r="W209" s="77">
        <f t="shared" si="44"/>
        <v>0</v>
      </c>
      <c r="X209" s="28">
        <f t="shared" si="50"/>
        <v>0</v>
      </c>
      <c r="Y209" s="28">
        <f t="shared" si="45"/>
        <v>0</v>
      </c>
      <c r="Z209" s="29">
        <f t="shared" si="46"/>
        <v>0</v>
      </c>
      <c r="AA209" s="87" t="str">
        <f t="shared" si="51"/>
        <v>-</v>
      </c>
      <c r="AB209" s="77">
        <f t="shared" si="52"/>
        <v>0</v>
      </c>
      <c r="AC209" s="28">
        <f t="shared" si="53"/>
        <v>0</v>
      </c>
      <c r="AD209" s="29">
        <f t="shared" si="54"/>
        <v>0</v>
      </c>
      <c r="AE209" s="87" t="str">
        <f t="shared" si="47"/>
        <v>-</v>
      </c>
      <c r="AF209" s="77">
        <f t="shared" si="48"/>
        <v>0</v>
      </c>
    </row>
    <row r="210" spans="1:32" ht="12.75">
      <c r="A210" s="118">
        <v>2010440</v>
      </c>
      <c r="B210" s="118" t="s">
        <v>682</v>
      </c>
      <c r="C210" s="77" t="s">
        <v>998</v>
      </c>
      <c r="D210" s="28" t="s">
        <v>683</v>
      </c>
      <c r="E210" s="28" t="s">
        <v>998</v>
      </c>
      <c r="F210" s="28">
        <v>67119</v>
      </c>
      <c r="G210" s="28">
        <v>937</v>
      </c>
      <c r="H210" s="29">
        <v>6204552227</v>
      </c>
      <c r="I210" s="30">
        <v>8</v>
      </c>
      <c r="J210" s="31" t="s">
        <v>1042</v>
      </c>
      <c r="K210" s="71" t="s">
        <v>1041</v>
      </c>
      <c r="L210" s="61">
        <v>384.1</v>
      </c>
      <c r="M210" s="66" t="s">
        <v>1041</v>
      </c>
      <c r="N210" s="68">
        <v>12.34567901</v>
      </c>
      <c r="O210" s="31" t="s">
        <v>1043</v>
      </c>
      <c r="P210" s="38"/>
      <c r="Q210" s="71" t="str">
        <f t="shared" si="49"/>
        <v>NO</v>
      </c>
      <c r="R210" s="75" t="s">
        <v>1042</v>
      </c>
      <c r="S210" s="36">
        <v>20001</v>
      </c>
      <c r="T210" s="40">
        <v>1583</v>
      </c>
      <c r="U210" s="40">
        <v>2051</v>
      </c>
      <c r="V210" s="35">
        <v>1025</v>
      </c>
      <c r="W210" s="77">
        <f t="shared" si="44"/>
        <v>1</v>
      </c>
      <c r="X210" s="28">
        <f t="shared" si="50"/>
        <v>1</v>
      </c>
      <c r="Y210" s="28">
        <f t="shared" si="45"/>
        <v>0</v>
      </c>
      <c r="Z210" s="29">
        <f t="shared" si="46"/>
        <v>0</v>
      </c>
      <c r="AA210" s="87" t="str">
        <f t="shared" si="51"/>
        <v>SRSA</v>
      </c>
      <c r="AB210" s="77">
        <f t="shared" si="52"/>
        <v>1</v>
      </c>
      <c r="AC210" s="28">
        <f t="shared" si="53"/>
        <v>0</v>
      </c>
      <c r="AD210" s="29">
        <f t="shared" si="54"/>
        <v>0</v>
      </c>
      <c r="AE210" s="87" t="str">
        <f t="shared" si="47"/>
        <v>-</v>
      </c>
      <c r="AF210" s="77">
        <f t="shared" si="48"/>
        <v>0</v>
      </c>
    </row>
    <row r="211" spans="1:32" ht="12.75">
      <c r="A211" s="118">
        <v>2010470</v>
      </c>
      <c r="B211" s="118" t="s">
        <v>684</v>
      </c>
      <c r="C211" s="77" t="s">
        <v>685</v>
      </c>
      <c r="D211" s="28" t="s">
        <v>686</v>
      </c>
      <c r="E211" s="28" t="s">
        <v>685</v>
      </c>
      <c r="F211" s="28">
        <v>67657</v>
      </c>
      <c r="G211" s="28">
        <v>21</v>
      </c>
      <c r="H211" s="29">
        <v>7857374635</v>
      </c>
      <c r="I211" s="30">
        <v>7</v>
      </c>
      <c r="J211" s="31" t="s">
        <v>1042</v>
      </c>
      <c r="K211" s="71" t="s">
        <v>1041</v>
      </c>
      <c r="L211" s="61">
        <v>138.12</v>
      </c>
      <c r="M211" s="66" t="s">
        <v>1041</v>
      </c>
      <c r="N211" s="68">
        <v>6.25</v>
      </c>
      <c r="O211" s="31" t="s">
        <v>1043</v>
      </c>
      <c r="P211" s="38"/>
      <c r="Q211" s="71" t="str">
        <f t="shared" si="49"/>
        <v>NO</v>
      </c>
      <c r="R211" s="75" t="s">
        <v>1042</v>
      </c>
      <c r="S211" s="36">
        <v>8031</v>
      </c>
      <c r="T211" s="40">
        <v>594</v>
      </c>
      <c r="U211" s="40">
        <v>863</v>
      </c>
      <c r="V211" s="35">
        <v>1188</v>
      </c>
      <c r="W211" s="77">
        <f t="shared" si="44"/>
        <v>1</v>
      </c>
      <c r="X211" s="28">
        <f t="shared" si="50"/>
        <v>1</v>
      </c>
      <c r="Y211" s="28">
        <f t="shared" si="45"/>
        <v>0</v>
      </c>
      <c r="Z211" s="29">
        <f t="shared" si="46"/>
        <v>0</v>
      </c>
      <c r="AA211" s="87" t="str">
        <f t="shared" si="51"/>
        <v>SRSA</v>
      </c>
      <c r="AB211" s="77">
        <f t="shared" si="52"/>
        <v>1</v>
      </c>
      <c r="AC211" s="28">
        <f t="shared" si="53"/>
        <v>0</v>
      </c>
      <c r="AD211" s="29">
        <f t="shared" si="54"/>
        <v>0</v>
      </c>
      <c r="AE211" s="87" t="str">
        <f t="shared" si="47"/>
        <v>-</v>
      </c>
      <c r="AF211" s="77">
        <f t="shared" si="48"/>
        <v>0</v>
      </c>
    </row>
    <row r="212" spans="1:32" ht="12.75">
      <c r="A212" s="118">
        <v>2010500</v>
      </c>
      <c r="B212" s="118" t="s">
        <v>687</v>
      </c>
      <c r="C212" s="77" t="s">
        <v>688</v>
      </c>
      <c r="D212" s="28" t="s">
        <v>689</v>
      </c>
      <c r="E212" s="28" t="s">
        <v>688</v>
      </c>
      <c r="F212" s="28">
        <v>66071</v>
      </c>
      <c r="G212" s="28">
        <v>268</v>
      </c>
      <c r="H212" s="29">
        <v>9132943646</v>
      </c>
      <c r="I212" s="30">
        <v>3</v>
      </c>
      <c r="J212" s="31" t="s">
        <v>1043</v>
      </c>
      <c r="K212" s="71" t="s">
        <v>1041</v>
      </c>
      <c r="L212" s="61"/>
      <c r="M212" s="66" t="s">
        <v>1043</v>
      </c>
      <c r="N212" s="68">
        <v>6.693440428</v>
      </c>
      <c r="O212" s="31" t="s">
        <v>1043</v>
      </c>
      <c r="P212" s="38"/>
      <c r="Q212" s="71" t="str">
        <f t="shared" si="49"/>
        <v>NO</v>
      </c>
      <c r="R212" s="75" t="s">
        <v>1043</v>
      </c>
      <c r="S212" s="36">
        <v>56016</v>
      </c>
      <c r="T212" s="40">
        <v>5343</v>
      </c>
      <c r="U212" s="40">
        <v>9102</v>
      </c>
      <c r="V212" s="35">
        <v>9562</v>
      </c>
      <c r="W212" s="77">
        <f t="shared" si="44"/>
        <v>0</v>
      </c>
      <c r="X212" s="28">
        <f t="shared" si="50"/>
        <v>0</v>
      </c>
      <c r="Y212" s="28">
        <f t="shared" si="45"/>
        <v>0</v>
      </c>
      <c r="Z212" s="29">
        <f t="shared" si="46"/>
        <v>0</v>
      </c>
      <c r="AA212" s="87" t="str">
        <f t="shared" si="51"/>
        <v>-</v>
      </c>
      <c r="AB212" s="77">
        <f t="shared" si="52"/>
        <v>0</v>
      </c>
      <c r="AC212" s="28">
        <f t="shared" si="53"/>
        <v>0</v>
      </c>
      <c r="AD212" s="29">
        <f t="shared" si="54"/>
        <v>0</v>
      </c>
      <c r="AE212" s="87" t="str">
        <f t="shared" si="47"/>
        <v>-</v>
      </c>
      <c r="AF212" s="77">
        <f t="shared" si="48"/>
        <v>0</v>
      </c>
    </row>
    <row r="213" spans="1:32" ht="12.75">
      <c r="A213" s="118">
        <v>2009850</v>
      </c>
      <c r="B213" s="118" t="s">
        <v>636</v>
      </c>
      <c r="C213" s="77" t="s">
        <v>637</v>
      </c>
      <c r="D213" s="28" t="s">
        <v>916</v>
      </c>
      <c r="E213" s="28" t="s">
        <v>638</v>
      </c>
      <c r="F213" s="28">
        <v>67651</v>
      </c>
      <c r="G213" s="28">
        <v>10</v>
      </c>
      <c r="H213" s="29">
        <v>7858854843</v>
      </c>
      <c r="I213" s="30">
        <v>7</v>
      </c>
      <c r="J213" s="31" t="s">
        <v>1042</v>
      </c>
      <c r="K213" s="71" t="s">
        <v>1041</v>
      </c>
      <c r="L213" s="61">
        <v>154.8</v>
      </c>
      <c r="M213" s="66" t="s">
        <v>1041</v>
      </c>
      <c r="N213" s="68">
        <v>16.32653061</v>
      </c>
      <c r="O213" s="31" t="s">
        <v>1043</v>
      </c>
      <c r="P213" s="38"/>
      <c r="Q213" s="71" t="str">
        <f t="shared" si="49"/>
        <v>NO</v>
      </c>
      <c r="R213" s="75" t="s">
        <v>1042</v>
      </c>
      <c r="S213" s="36">
        <v>10019</v>
      </c>
      <c r="T213" s="40">
        <v>791</v>
      </c>
      <c r="U213" s="40">
        <v>1011</v>
      </c>
      <c r="V213" s="35">
        <v>1315</v>
      </c>
      <c r="W213" s="77">
        <f t="shared" si="44"/>
        <v>1</v>
      </c>
      <c r="X213" s="28">
        <f t="shared" si="50"/>
        <v>1</v>
      </c>
      <c r="Y213" s="28">
        <f t="shared" si="45"/>
        <v>0</v>
      </c>
      <c r="Z213" s="29">
        <f t="shared" si="46"/>
        <v>0</v>
      </c>
      <c r="AA213" s="87" t="str">
        <f t="shared" si="51"/>
        <v>SRSA</v>
      </c>
      <c r="AB213" s="77">
        <f t="shared" si="52"/>
        <v>1</v>
      </c>
      <c r="AC213" s="28">
        <f t="shared" si="53"/>
        <v>0</v>
      </c>
      <c r="AD213" s="29">
        <f t="shared" si="54"/>
        <v>0</v>
      </c>
      <c r="AE213" s="87" t="str">
        <f t="shared" si="47"/>
        <v>-</v>
      </c>
      <c r="AF213" s="77">
        <f t="shared" si="48"/>
        <v>0</v>
      </c>
    </row>
    <row r="214" spans="1:32" ht="12.75">
      <c r="A214" s="118">
        <v>2010560</v>
      </c>
      <c r="B214" s="118" t="s">
        <v>690</v>
      </c>
      <c r="C214" s="77" t="s">
        <v>691</v>
      </c>
      <c r="D214" s="28" t="s">
        <v>692</v>
      </c>
      <c r="E214" s="28" t="s">
        <v>691</v>
      </c>
      <c r="F214" s="28">
        <v>67357</v>
      </c>
      <c r="G214" s="28">
        <v>1056</v>
      </c>
      <c r="H214" s="29">
        <v>6204215950</v>
      </c>
      <c r="I214" s="30">
        <v>6</v>
      </c>
      <c r="J214" s="31" t="s">
        <v>1043</v>
      </c>
      <c r="K214" s="71" t="s">
        <v>1041</v>
      </c>
      <c r="L214" s="61">
        <v>1495.33</v>
      </c>
      <c r="M214" s="66" t="s">
        <v>1043</v>
      </c>
      <c r="N214" s="68">
        <v>16.83673469</v>
      </c>
      <c r="O214" s="31" t="s">
        <v>1043</v>
      </c>
      <c r="P214" s="38"/>
      <c r="Q214" s="71" t="str">
        <f t="shared" si="49"/>
        <v>NO</v>
      </c>
      <c r="R214" s="75" t="s">
        <v>1042</v>
      </c>
      <c r="S214" s="36">
        <v>117874</v>
      </c>
      <c r="T214" s="40">
        <v>11675</v>
      </c>
      <c r="U214" s="40">
        <v>12856</v>
      </c>
      <c r="V214" s="35">
        <v>9889</v>
      </c>
      <c r="W214" s="77">
        <f t="shared" si="44"/>
        <v>0</v>
      </c>
      <c r="X214" s="28">
        <f t="shared" si="50"/>
        <v>0</v>
      </c>
      <c r="Y214" s="28">
        <f t="shared" si="45"/>
        <v>0</v>
      </c>
      <c r="Z214" s="29">
        <f t="shared" si="46"/>
        <v>0</v>
      </c>
      <c r="AA214" s="87" t="str">
        <f t="shared" si="51"/>
        <v>-</v>
      </c>
      <c r="AB214" s="77">
        <f t="shared" si="52"/>
        <v>1</v>
      </c>
      <c r="AC214" s="28">
        <f t="shared" si="53"/>
        <v>0</v>
      </c>
      <c r="AD214" s="29">
        <f t="shared" si="54"/>
        <v>0</v>
      </c>
      <c r="AE214" s="87" t="str">
        <f t="shared" si="47"/>
        <v>-</v>
      </c>
      <c r="AF214" s="77">
        <f t="shared" si="48"/>
        <v>0</v>
      </c>
    </row>
    <row r="215" spans="1:32" ht="12.75">
      <c r="A215" s="118">
        <v>2011280</v>
      </c>
      <c r="B215" s="118" t="s">
        <v>752</v>
      </c>
      <c r="C215" s="77" t="s">
        <v>753</v>
      </c>
      <c r="D215" s="28" t="s">
        <v>754</v>
      </c>
      <c r="E215" s="28" t="s">
        <v>755</v>
      </c>
      <c r="F215" s="28">
        <v>67574</v>
      </c>
      <c r="G215" s="28">
        <v>98</v>
      </c>
      <c r="H215" s="29">
        <v>6205274212</v>
      </c>
      <c r="I215" s="30">
        <v>7</v>
      </c>
      <c r="J215" s="31" t="s">
        <v>1042</v>
      </c>
      <c r="K215" s="71" t="s">
        <v>1041</v>
      </c>
      <c r="L215" s="61">
        <v>177.2</v>
      </c>
      <c r="M215" s="66" t="s">
        <v>1041</v>
      </c>
      <c r="N215" s="68">
        <v>12.03007519</v>
      </c>
      <c r="O215" s="31" t="s">
        <v>1043</v>
      </c>
      <c r="P215" s="38"/>
      <c r="Q215" s="71" t="str">
        <f t="shared" si="49"/>
        <v>NO</v>
      </c>
      <c r="R215" s="75" t="s">
        <v>1042</v>
      </c>
      <c r="S215" s="36">
        <v>4011</v>
      </c>
      <c r="T215" s="40">
        <v>791</v>
      </c>
      <c r="U215" s="40">
        <v>997</v>
      </c>
      <c r="V215" s="35">
        <v>1573</v>
      </c>
      <c r="W215" s="77">
        <f t="shared" si="44"/>
        <v>1</v>
      </c>
      <c r="X215" s="28">
        <f t="shared" si="50"/>
        <v>1</v>
      </c>
      <c r="Y215" s="28">
        <f t="shared" si="45"/>
        <v>0</v>
      </c>
      <c r="Z215" s="29">
        <f t="shared" si="46"/>
        <v>0</v>
      </c>
      <c r="AA215" s="87" t="str">
        <f t="shared" si="51"/>
        <v>SRSA</v>
      </c>
      <c r="AB215" s="77">
        <f t="shared" si="52"/>
        <v>1</v>
      </c>
      <c r="AC215" s="28">
        <f t="shared" si="53"/>
        <v>0</v>
      </c>
      <c r="AD215" s="29">
        <f t="shared" si="54"/>
        <v>0</v>
      </c>
      <c r="AE215" s="87" t="str">
        <f t="shared" si="47"/>
        <v>-</v>
      </c>
      <c r="AF215" s="77">
        <f t="shared" si="48"/>
        <v>0</v>
      </c>
    </row>
    <row r="216" spans="1:32" ht="12.75">
      <c r="A216" s="118">
        <v>2010590</v>
      </c>
      <c r="B216" s="118" t="s">
        <v>693</v>
      </c>
      <c r="C216" s="77" t="s">
        <v>694</v>
      </c>
      <c r="D216" s="28" t="s">
        <v>695</v>
      </c>
      <c r="E216" s="28" t="s">
        <v>696</v>
      </c>
      <c r="F216" s="28">
        <v>66866</v>
      </c>
      <c r="G216" s="28" t="s">
        <v>1033</v>
      </c>
      <c r="H216" s="29">
        <v>6209832198</v>
      </c>
      <c r="I216" s="30">
        <v>7</v>
      </c>
      <c r="J216" s="31" t="s">
        <v>1042</v>
      </c>
      <c r="K216" s="71" t="s">
        <v>1041</v>
      </c>
      <c r="L216" s="61">
        <v>400.16</v>
      </c>
      <c r="M216" s="66" t="s">
        <v>1041</v>
      </c>
      <c r="N216" s="68">
        <v>9.8</v>
      </c>
      <c r="O216" s="31" t="s">
        <v>1043</v>
      </c>
      <c r="P216" s="38"/>
      <c r="Q216" s="71" t="str">
        <f t="shared" si="49"/>
        <v>NO</v>
      </c>
      <c r="R216" s="75" t="s">
        <v>1042</v>
      </c>
      <c r="S216" s="36">
        <v>21716</v>
      </c>
      <c r="T216" s="40">
        <v>1583</v>
      </c>
      <c r="U216" s="40">
        <v>2276</v>
      </c>
      <c r="V216" s="35">
        <v>2324</v>
      </c>
      <c r="W216" s="77">
        <f t="shared" si="44"/>
        <v>1</v>
      </c>
      <c r="X216" s="28">
        <f t="shared" si="50"/>
        <v>1</v>
      </c>
      <c r="Y216" s="28">
        <f t="shared" si="45"/>
        <v>0</v>
      </c>
      <c r="Z216" s="29">
        <f t="shared" si="46"/>
        <v>0</v>
      </c>
      <c r="AA216" s="87" t="str">
        <f t="shared" si="51"/>
        <v>SRSA</v>
      </c>
      <c r="AB216" s="77">
        <f t="shared" si="52"/>
        <v>1</v>
      </c>
      <c r="AC216" s="28">
        <f t="shared" si="53"/>
        <v>0</v>
      </c>
      <c r="AD216" s="29">
        <f t="shared" si="54"/>
        <v>0</v>
      </c>
      <c r="AE216" s="87" t="str">
        <f t="shared" si="47"/>
        <v>-</v>
      </c>
      <c r="AF216" s="77">
        <f t="shared" si="48"/>
        <v>0</v>
      </c>
    </row>
    <row r="217" spans="1:32" ht="12.75">
      <c r="A217" s="118">
        <v>2010620</v>
      </c>
      <c r="B217" s="118" t="s">
        <v>697</v>
      </c>
      <c r="C217" s="77" t="s">
        <v>698</v>
      </c>
      <c r="D217" s="28" t="s">
        <v>699</v>
      </c>
      <c r="E217" s="28" t="s">
        <v>1035</v>
      </c>
      <c r="F217" s="28">
        <v>66073</v>
      </c>
      <c r="G217" s="28">
        <v>729</v>
      </c>
      <c r="H217" s="29">
        <v>7855975138</v>
      </c>
      <c r="I217" s="30">
        <v>8</v>
      </c>
      <c r="J217" s="31" t="s">
        <v>1042</v>
      </c>
      <c r="K217" s="71" t="s">
        <v>1041</v>
      </c>
      <c r="L217" s="61">
        <v>899.5</v>
      </c>
      <c r="M217" s="66" t="s">
        <v>1043</v>
      </c>
      <c r="N217" s="68">
        <v>5.128205128</v>
      </c>
      <c r="O217" s="31" t="s">
        <v>1043</v>
      </c>
      <c r="P217" s="38"/>
      <c r="Q217" s="71" t="str">
        <f t="shared" si="49"/>
        <v>NO</v>
      </c>
      <c r="R217" s="75" t="s">
        <v>1042</v>
      </c>
      <c r="S217" s="36">
        <v>35997</v>
      </c>
      <c r="T217" s="40">
        <v>2177</v>
      </c>
      <c r="U217" s="40">
        <v>3840</v>
      </c>
      <c r="V217" s="35">
        <v>2629</v>
      </c>
      <c r="W217" s="77">
        <f t="shared" si="44"/>
        <v>1</v>
      </c>
      <c r="X217" s="28">
        <f t="shared" si="50"/>
        <v>0</v>
      </c>
      <c r="Y217" s="28">
        <f t="shared" si="45"/>
        <v>0</v>
      </c>
      <c r="Z217" s="29">
        <f t="shared" si="46"/>
        <v>0</v>
      </c>
      <c r="AA217" s="87" t="str">
        <f t="shared" si="51"/>
        <v>-</v>
      </c>
      <c r="AB217" s="77">
        <f t="shared" si="52"/>
        <v>1</v>
      </c>
      <c r="AC217" s="28">
        <f t="shared" si="53"/>
        <v>0</v>
      </c>
      <c r="AD217" s="29">
        <f t="shared" si="54"/>
        <v>0</v>
      </c>
      <c r="AE217" s="87" t="str">
        <f t="shared" si="47"/>
        <v>-</v>
      </c>
      <c r="AF217" s="77">
        <f t="shared" si="48"/>
        <v>0</v>
      </c>
    </row>
    <row r="218" spans="1:32" ht="12.75">
      <c r="A218" s="118">
        <v>2010650</v>
      </c>
      <c r="B218" s="118" t="s">
        <v>700</v>
      </c>
      <c r="C218" s="77" t="s">
        <v>701</v>
      </c>
      <c r="D218" s="28" t="s">
        <v>702</v>
      </c>
      <c r="E218" s="28" t="s">
        <v>701</v>
      </c>
      <c r="F218" s="28">
        <v>67661</v>
      </c>
      <c r="G218" s="28">
        <v>2798</v>
      </c>
      <c r="H218" s="29">
        <v>7855435281</v>
      </c>
      <c r="I218" s="30" t="s">
        <v>1044</v>
      </c>
      <c r="J218" s="31" t="s">
        <v>1043</v>
      </c>
      <c r="K218" s="71" t="s">
        <v>1041</v>
      </c>
      <c r="L218" s="61">
        <v>577.01</v>
      </c>
      <c r="M218" s="66" t="s">
        <v>1041</v>
      </c>
      <c r="N218" s="68">
        <v>8.925619835</v>
      </c>
      <c r="O218" s="31" t="s">
        <v>1043</v>
      </c>
      <c r="P218" s="38"/>
      <c r="Q218" s="71" t="str">
        <f t="shared" si="49"/>
        <v>NO</v>
      </c>
      <c r="R218" s="75" t="s">
        <v>1042</v>
      </c>
      <c r="S218" s="36">
        <v>23444</v>
      </c>
      <c r="T218" s="40">
        <v>2177</v>
      </c>
      <c r="U218" s="40">
        <v>3188</v>
      </c>
      <c r="V218" s="35">
        <v>3361</v>
      </c>
      <c r="W218" s="77">
        <f t="shared" si="44"/>
        <v>0</v>
      </c>
      <c r="X218" s="28">
        <f t="shared" si="50"/>
        <v>1</v>
      </c>
      <c r="Y218" s="28">
        <f t="shared" si="45"/>
        <v>0</v>
      </c>
      <c r="Z218" s="29">
        <f t="shared" si="46"/>
        <v>0</v>
      </c>
      <c r="AA218" s="87" t="str">
        <f t="shared" si="51"/>
        <v>-</v>
      </c>
      <c r="AB218" s="77">
        <f t="shared" si="52"/>
        <v>1</v>
      </c>
      <c r="AC218" s="28">
        <f t="shared" si="53"/>
        <v>0</v>
      </c>
      <c r="AD218" s="29">
        <f t="shared" si="54"/>
        <v>0</v>
      </c>
      <c r="AE218" s="87" t="str">
        <f t="shared" si="47"/>
        <v>-</v>
      </c>
      <c r="AF218" s="77">
        <f t="shared" si="48"/>
        <v>0</v>
      </c>
    </row>
    <row r="219" spans="1:32" ht="12.75">
      <c r="A219" s="118">
        <v>2005310</v>
      </c>
      <c r="B219" s="118" t="s">
        <v>249</v>
      </c>
      <c r="C219" s="77" t="s">
        <v>250</v>
      </c>
      <c r="D219" s="28" t="s">
        <v>251</v>
      </c>
      <c r="E219" s="28" t="s">
        <v>252</v>
      </c>
      <c r="F219" s="28">
        <v>66966</v>
      </c>
      <c r="G219" s="28" t="s">
        <v>1033</v>
      </c>
      <c r="H219" s="29">
        <v>7853352206</v>
      </c>
      <c r="I219" s="30">
        <v>7</v>
      </c>
      <c r="J219" s="31" t="s">
        <v>1042</v>
      </c>
      <c r="K219" s="71" t="s">
        <v>1041</v>
      </c>
      <c r="L219" s="61">
        <v>244</v>
      </c>
      <c r="M219" s="66" t="s">
        <v>1041</v>
      </c>
      <c r="N219" s="68">
        <v>13.58024691</v>
      </c>
      <c r="O219" s="31" t="s">
        <v>1043</v>
      </c>
      <c r="P219" s="38"/>
      <c r="Q219" s="71" t="str">
        <f t="shared" si="49"/>
        <v>NO</v>
      </c>
      <c r="R219" s="75" t="s">
        <v>1042</v>
      </c>
      <c r="S219" s="36">
        <v>11995</v>
      </c>
      <c r="T219" s="40">
        <v>1385</v>
      </c>
      <c r="U219" s="40">
        <v>1723</v>
      </c>
      <c r="V219" s="35">
        <v>2053</v>
      </c>
      <c r="W219" s="77">
        <f t="shared" si="44"/>
        <v>1</v>
      </c>
      <c r="X219" s="28">
        <f t="shared" si="50"/>
        <v>1</v>
      </c>
      <c r="Y219" s="28">
        <f t="shared" si="45"/>
        <v>0</v>
      </c>
      <c r="Z219" s="29">
        <f t="shared" si="46"/>
        <v>0</v>
      </c>
      <c r="AA219" s="87" t="str">
        <f t="shared" si="51"/>
        <v>SRSA</v>
      </c>
      <c r="AB219" s="77">
        <f t="shared" si="52"/>
        <v>1</v>
      </c>
      <c r="AC219" s="28">
        <f t="shared" si="53"/>
        <v>0</v>
      </c>
      <c r="AD219" s="29">
        <f t="shared" si="54"/>
        <v>0</v>
      </c>
      <c r="AE219" s="87" t="str">
        <f t="shared" si="47"/>
        <v>-</v>
      </c>
      <c r="AF219" s="77">
        <f t="shared" si="48"/>
        <v>0</v>
      </c>
    </row>
    <row r="220" spans="1:32" ht="12.75">
      <c r="A220" s="118">
        <v>2010680</v>
      </c>
      <c r="B220" s="118" t="s">
        <v>703</v>
      </c>
      <c r="C220" s="77" t="s">
        <v>704</v>
      </c>
      <c r="D220" s="28" t="s">
        <v>705</v>
      </c>
      <c r="E220" s="28" t="s">
        <v>52</v>
      </c>
      <c r="F220" s="28">
        <v>66109</v>
      </c>
      <c r="G220" s="28">
        <v>9387</v>
      </c>
      <c r="H220" s="29">
        <v>9137212088</v>
      </c>
      <c r="I220" s="30">
        <v>8</v>
      </c>
      <c r="J220" s="31" t="s">
        <v>1042</v>
      </c>
      <c r="K220" s="71" t="s">
        <v>1041</v>
      </c>
      <c r="L220" s="61">
        <v>1314</v>
      </c>
      <c r="M220" s="66" t="s">
        <v>1043</v>
      </c>
      <c r="N220" s="68">
        <v>2.352941176</v>
      </c>
      <c r="O220" s="31" t="s">
        <v>1043</v>
      </c>
      <c r="P220" s="38"/>
      <c r="Q220" s="71" t="str">
        <f t="shared" si="49"/>
        <v>NO</v>
      </c>
      <c r="R220" s="75" t="s">
        <v>1042</v>
      </c>
      <c r="S220" s="36">
        <v>27486</v>
      </c>
      <c r="T220" s="40">
        <v>989</v>
      </c>
      <c r="U220" s="40">
        <v>3548</v>
      </c>
      <c r="V220" s="35">
        <v>3443</v>
      </c>
      <c r="W220" s="77">
        <f t="shared" si="44"/>
        <v>1</v>
      </c>
      <c r="X220" s="28">
        <f t="shared" si="50"/>
        <v>0</v>
      </c>
      <c r="Y220" s="28">
        <f t="shared" si="45"/>
        <v>0</v>
      </c>
      <c r="Z220" s="29">
        <f t="shared" si="46"/>
        <v>0</v>
      </c>
      <c r="AA220" s="87" t="str">
        <f t="shared" si="51"/>
        <v>-</v>
      </c>
      <c r="AB220" s="77">
        <f t="shared" si="52"/>
        <v>1</v>
      </c>
      <c r="AC220" s="28">
        <f t="shared" si="53"/>
        <v>0</v>
      </c>
      <c r="AD220" s="29">
        <f t="shared" si="54"/>
        <v>0</v>
      </c>
      <c r="AE220" s="87" t="str">
        <f t="shared" si="47"/>
        <v>-</v>
      </c>
      <c r="AF220" s="77">
        <f t="shared" si="48"/>
        <v>0</v>
      </c>
    </row>
    <row r="221" spans="1:32" ht="12.75">
      <c r="A221" s="118">
        <v>2010710</v>
      </c>
      <c r="B221" s="118" t="s">
        <v>706</v>
      </c>
      <c r="C221" s="77" t="s">
        <v>707</v>
      </c>
      <c r="D221" s="28" t="s">
        <v>708</v>
      </c>
      <c r="E221" s="28" t="s">
        <v>707</v>
      </c>
      <c r="F221" s="28">
        <v>66762</v>
      </c>
      <c r="G221" s="28">
        <v>75</v>
      </c>
      <c r="H221" s="29">
        <v>6202353100</v>
      </c>
      <c r="I221" s="30" t="s">
        <v>1044</v>
      </c>
      <c r="J221" s="31" t="s">
        <v>1043</v>
      </c>
      <c r="K221" s="71" t="s">
        <v>1041</v>
      </c>
      <c r="L221" s="61">
        <v>2344</v>
      </c>
      <c r="M221" s="66" t="s">
        <v>1043</v>
      </c>
      <c r="N221" s="68">
        <v>18.6511778</v>
      </c>
      <c r="O221" s="31" t="s">
        <v>1043</v>
      </c>
      <c r="P221" s="38"/>
      <c r="Q221" s="71" t="str">
        <f t="shared" si="49"/>
        <v>NO</v>
      </c>
      <c r="R221" s="75" t="s">
        <v>1042</v>
      </c>
      <c r="S221" s="36">
        <v>203498</v>
      </c>
      <c r="T221" s="40">
        <v>21172</v>
      </c>
      <c r="U221" s="40">
        <v>23425</v>
      </c>
      <c r="V221" s="35">
        <v>16303</v>
      </c>
      <c r="W221" s="77">
        <f t="shared" si="44"/>
        <v>0</v>
      </c>
      <c r="X221" s="28">
        <f t="shared" si="50"/>
        <v>0</v>
      </c>
      <c r="Y221" s="28">
        <f t="shared" si="45"/>
        <v>0</v>
      </c>
      <c r="Z221" s="29">
        <f t="shared" si="46"/>
        <v>0</v>
      </c>
      <c r="AA221" s="87" t="str">
        <f t="shared" si="51"/>
        <v>-</v>
      </c>
      <c r="AB221" s="77">
        <f t="shared" si="52"/>
        <v>1</v>
      </c>
      <c r="AC221" s="28">
        <f t="shared" si="53"/>
        <v>0</v>
      </c>
      <c r="AD221" s="29">
        <f t="shared" si="54"/>
        <v>0</v>
      </c>
      <c r="AE221" s="87" t="str">
        <f t="shared" si="47"/>
        <v>-</v>
      </c>
      <c r="AF221" s="77">
        <f t="shared" si="48"/>
        <v>0</v>
      </c>
    </row>
    <row r="222" spans="1:32" ht="12.75">
      <c r="A222" s="118">
        <v>2010740</v>
      </c>
      <c r="B222" s="118" t="s">
        <v>709</v>
      </c>
      <c r="C222" s="77" t="s">
        <v>999</v>
      </c>
      <c r="D222" s="28" t="s">
        <v>710</v>
      </c>
      <c r="E222" s="28" t="s">
        <v>999</v>
      </c>
      <c r="F222" s="28">
        <v>67663</v>
      </c>
      <c r="G222" s="28" t="s">
        <v>1033</v>
      </c>
      <c r="H222" s="29">
        <v>7854344678</v>
      </c>
      <c r="I222" s="30">
        <v>7</v>
      </c>
      <c r="J222" s="31" t="s">
        <v>1042</v>
      </c>
      <c r="K222" s="71" t="s">
        <v>1041</v>
      </c>
      <c r="L222" s="61">
        <v>338.9</v>
      </c>
      <c r="M222" s="66" t="s">
        <v>1041</v>
      </c>
      <c r="N222" s="68">
        <v>11.11111111</v>
      </c>
      <c r="O222" s="31" t="s">
        <v>1043</v>
      </c>
      <c r="P222" s="38"/>
      <c r="Q222" s="71" t="str">
        <f t="shared" si="49"/>
        <v>NO</v>
      </c>
      <c r="R222" s="75" t="s">
        <v>1042</v>
      </c>
      <c r="S222" s="36">
        <v>25516</v>
      </c>
      <c r="T222" s="40">
        <v>1979</v>
      </c>
      <c r="U222" s="40">
        <v>2615</v>
      </c>
      <c r="V222" s="35">
        <v>2620</v>
      </c>
      <c r="W222" s="77">
        <f t="shared" si="44"/>
        <v>1</v>
      </c>
      <c r="X222" s="28">
        <f t="shared" si="50"/>
        <v>1</v>
      </c>
      <c r="Y222" s="28">
        <f t="shared" si="45"/>
        <v>0</v>
      </c>
      <c r="Z222" s="29">
        <f t="shared" si="46"/>
        <v>0</v>
      </c>
      <c r="AA222" s="87" t="str">
        <f t="shared" si="51"/>
        <v>SRSA</v>
      </c>
      <c r="AB222" s="77">
        <f t="shared" si="52"/>
        <v>1</v>
      </c>
      <c r="AC222" s="28">
        <f t="shared" si="53"/>
        <v>0</v>
      </c>
      <c r="AD222" s="29">
        <f t="shared" si="54"/>
        <v>0</v>
      </c>
      <c r="AE222" s="87" t="str">
        <f t="shared" si="47"/>
        <v>-</v>
      </c>
      <c r="AF222" s="77">
        <f t="shared" si="48"/>
        <v>0</v>
      </c>
    </row>
    <row r="223" spans="1:32" ht="12.75">
      <c r="A223" s="118">
        <v>2010770</v>
      </c>
      <c r="B223" s="118" t="s">
        <v>711</v>
      </c>
      <c r="C223" s="77" t="s">
        <v>712</v>
      </c>
      <c r="D223" s="28" t="s">
        <v>713</v>
      </c>
      <c r="E223" s="28" t="s">
        <v>712</v>
      </c>
      <c r="F223" s="28">
        <v>66075</v>
      </c>
      <c r="G223" s="28" t="s">
        <v>1033</v>
      </c>
      <c r="H223" s="29">
        <v>9133528534</v>
      </c>
      <c r="I223" s="30">
        <v>8</v>
      </c>
      <c r="J223" s="31" t="s">
        <v>1042</v>
      </c>
      <c r="K223" s="71" t="s">
        <v>1041</v>
      </c>
      <c r="L223" s="61">
        <v>376.46</v>
      </c>
      <c r="M223" s="66" t="s">
        <v>1041</v>
      </c>
      <c r="N223" s="68">
        <v>23.55889724</v>
      </c>
      <c r="O223" s="31" t="s">
        <v>1042</v>
      </c>
      <c r="P223" s="38"/>
      <c r="Q223" s="71" t="str">
        <f t="shared" si="49"/>
        <v>NO</v>
      </c>
      <c r="R223" s="75" t="s">
        <v>1042</v>
      </c>
      <c r="S223" s="36">
        <v>23736</v>
      </c>
      <c r="T223" s="40">
        <v>3166</v>
      </c>
      <c r="U223" s="40">
        <v>3357</v>
      </c>
      <c r="V223" s="35">
        <v>2096</v>
      </c>
      <c r="W223" s="77">
        <f t="shared" si="44"/>
        <v>1</v>
      </c>
      <c r="X223" s="28">
        <f t="shared" si="50"/>
        <v>1</v>
      </c>
      <c r="Y223" s="28">
        <f t="shared" si="45"/>
        <v>0</v>
      </c>
      <c r="Z223" s="29">
        <f t="shared" si="46"/>
        <v>0</v>
      </c>
      <c r="AA223" s="87" t="str">
        <f t="shared" si="51"/>
        <v>SRSA</v>
      </c>
      <c r="AB223" s="77">
        <f t="shared" si="52"/>
        <v>1</v>
      </c>
      <c r="AC223" s="28">
        <f t="shared" si="53"/>
        <v>1</v>
      </c>
      <c r="AD223" s="29" t="str">
        <f t="shared" si="54"/>
        <v>Initial</v>
      </c>
      <c r="AE223" s="87" t="str">
        <f t="shared" si="47"/>
        <v>-</v>
      </c>
      <c r="AF223" s="77" t="str">
        <f t="shared" si="48"/>
        <v>SRSA</v>
      </c>
    </row>
    <row r="224" spans="1:32" ht="12.75">
      <c r="A224" s="118">
        <v>2007770</v>
      </c>
      <c r="B224" s="118" t="s">
        <v>467</v>
      </c>
      <c r="C224" s="77" t="s">
        <v>468</v>
      </c>
      <c r="D224" s="28" t="s">
        <v>469</v>
      </c>
      <c r="E224" s="28" t="s">
        <v>470</v>
      </c>
      <c r="F224" s="28">
        <v>67643</v>
      </c>
      <c r="G224" s="28">
        <v>160</v>
      </c>
      <c r="H224" s="29">
        <v>7856782414</v>
      </c>
      <c r="I224" s="30">
        <v>7</v>
      </c>
      <c r="J224" s="31" t="s">
        <v>1042</v>
      </c>
      <c r="K224" s="71" t="s">
        <v>1041</v>
      </c>
      <c r="L224" s="61">
        <v>30.13</v>
      </c>
      <c r="M224" s="66" t="s">
        <v>1041</v>
      </c>
      <c r="N224" s="68">
        <v>17.56756757</v>
      </c>
      <c r="O224" s="31" t="s">
        <v>1043</v>
      </c>
      <c r="P224" s="38"/>
      <c r="Q224" s="71" t="str">
        <f t="shared" si="49"/>
        <v>NO</v>
      </c>
      <c r="R224" s="75" t="s">
        <v>1042</v>
      </c>
      <c r="S224" s="36">
        <v>7119</v>
      </c>
      <c r="T224" s="40">
        <v>791</v>
      </c>
      <c r="U224" s="40">
        <v>711</v>
      </c>
      <c r="V224" s="35">
        <v>471</v>
      </c>
      <c r="W224" s="77">
        <f t="shared" si="44"/>
        <v>1</v>
      </c>
      <c r="X224" s="28">
        <f t="shared" si="50"/>
        <v>1</v>
      </c>
      <c r="Y224" s="28">
        <f t="shared" si="45"/>
        <v>0</v>
      </c>
      <c r="Z224" s="29">
        <f t="shared" si="46"/>
        <v>0</v>
      </c>
      <c r="AA224" s="87" t="str">
        <f t="shared" si="51"/>
        <v>SRSA</v>
      </c>
      <c r="AB224" s="77">
        <f t="shared" si="52"/>
        <v>1</v>
      </c>
      <c r="AC224" s="28">
        <f t="shared" si="53"/>
        <v>0</v>
      </c>
      <c r="AD224" s="29">
        <f t="shared" si="54"/>
        <v>0</v>
      </c>
      <c r="AE224" s="87" t="str">
        <f t="shared" si="47"/>
        <v>-</v>
      </c>
      <c r="AF224" s="77">
        <f t="shared" si="48"/>
        <v>0</v>
      </c>
    </row>
    <row r="225" spans="1:32" ht="12.75">
      <c r="A225" s="118">
        <v>2008250</v>
      </c>
      <c r="B225" s="118" t="s">
        <v>521</v>
      </c>
      <c r="C225" s="77" t="s">
        <v>522</v>
      </c>
      <c r="D225" s="28" t="s">
        <v>523</v>
      </c>
      <c r="E225" s="28" t="s">
        <v>524</v>
      </c>
      <c r="F225" s="28">
        <v>66040</v>
      </c>
      <c r="G225" s="28" t="s">
        <v>1033</v>
      </c>
      <c r="H225" s="29">
        <v>9137572677</v>
      </c>
      <c r="I225" s="30">
        <v>8</v>
      </c>
      <c r="J225" s="31" t="s">
        <v>1042</v>
      </c>
      <c r="K225" s="71" t="s">
        <v>1041</v>
      </c>
      <c r="L225" s="61">
        <v>984.2</v>
      </c>
      <c r="M225" s="66" t="s">
        <v>1043</v>
      </c>
      <c r="N225" s="68">
        <v>8.315789474</v>
      </c>
      <c r="O225" s="31" t="s">
        <v>1043</v>
      </c>
      <c r="P225" s="38"/>
      <c r="Q225" s="71" t="str">
        <f t="shared" si="49"/>
        <v>NO</v>
      </c>
      <c r="R225" s="75" t="s">
        <v>1042</v>
      </c>
      <c r="S225" s="36">
        <v>48062</v>
      </c>
      <c r="T225" s="40">
        <v>3562</v>
      </c>
      <c r="U225" s="40">
        <v>4938</v>
      </c>
      <c r="V225" s="35">
        <v>2607</v>
      </c>
      <c r="W225" s="77">
        <f t="shared" si="44"/>
        <v>1</v>
      </c>
      <c r="X225" s="28">
        <f t="shared" si="50"/>
        <v>0</v>
      </c>
      <c r="Y225" s="28">
        <f t="shared" si="45"/>
        <v>0</v>
      </c>
      <c r="Z225" s="29">
        <f t="shared" si="46"/>
        <v>0</v>
      </c>
      <c r="AA225" s="87" t="str">
        <f t="shared" si="51"/>
        <v>-</v>
      </c>
      <c r="AB225" s="77">
        <f t="shared" si="52"/>
        <v>1</v>
      </c>
      <c r="AC225" s="28">
        <f t="shared" si="53"/>
        <v>0</v>
      </c>
      <c r="AD225" s="29">
        <f t="shared" si="54"/>
        <v>0</v>
      </c>
      <c r="AE225" s="87" t="str">
        <f t="shared" si="47"/>
        <v>-</v>
      </c>
      <c r="AF225" s="77">
        <f t="shared" si="48"/>
        <v>0</v>
      </c>
    </row>
    <row r="226" spans="1:32" ht="12.75">
      <c r="A226" s="118">
        <v>2010890</v>
      </c>
      <c r="B226" s="118" t="s">
        <v>718</v>
      </c>
      <c r="C226" s="77" t="s">
        <v>719</v>
      </c>
      <c r="D226" s="28" t="s">
        <v>720</v>
      </c>
      <c r="E226" s="28" t="s">
        <v>719</v>
      </c>
      <c r="F226" s="28">
        <v>67124</v>
      </c>
      <c r="G226" s="28">
        <v>1606</v>
      </c>
      <c r="H226" s="29">
        <v>6206724500</v>
      </c>
      <c r="I226" s="30">
        <v>6</v>
      </c>
      <c r="J226" s="31" t="s">
        <v>1043</v>
      </c>
      <c r="K226" s="71" t="s">
        <v>1041</v>
      </c>
      <c r="L226" s="61">
        <v>1125.195</v>
      </c>
      <c r="M226" s="66" t="s">
        <v>1043</v>
      </c>
      <c r="N226" s="68">
        <v>11.23680241</v>
      </c>
      <c r="O226" s="31" t="s">
        <v>1043</v>
      </c>
      <c r="P226" s="38"/>
      <c r="Q226" s="71" t="str">
        <f t="shared" si="49"/>
        <v>NO</v>
      </c>
      <c r="R226" s="75" t="s">
        <v>1042</v>
      </c>
      <c r="S226" s="36">
        <v>54951</v>
      </c>
      <c r="T226" s="40">
        <v>5145</v>
      </c>
      <c r="U226" s="40">
        <v>6804</v>
      </c>
      <c r="V226" s="35">
        <v>5842</v>
      </c>
      <c r="W226" s="77">
        <f t="shared" si="44"/>
        <v>0</v>
      </c>
      <c r="X226" s="28">
        <f t="shared" si="50"/>
        <v>0</v>
      </c>
      <c r="Y226" s="28">
        <f t="shared" si="45"/>
        <v>0</v>
      </c>
      <c r="Z226" s="29">
        <f t="shared" si="46"/>
        <v>0</v>
      </c>
      <c r="AA226" s="87" t="str">
        <f t="shared" si="51"/>
        <v>-</v>
      </c>
      <c r="AB226" s="77">
        <f t="shared" si="52"/>
        <v>1</v>
      </c>
      <c r="AC226" s="28">
        <f t="shared" si="53"/>
        <v>0</v>
      </c>
      <c r="AD226" s="29">
        <f t="shared" si="54"/>
        <v>0</v>
      </c>
      <c r="AE226" s="87" t="str">
        <f t="shared" si="47"/>
        <v>-</v>
      </c>
      <c r="AF226" s="77">
        <f t="shared" si="48"/>
        <v>0</v>
      </c>
    </row>
    <row r="227" spans="1:32" ht="12.75">
      <c r="A227" s="118">
        <v>2010920</v>
      </c>
      <c r="B227" s="118" t="s">
        <v>721</v>
      </c>
      <c r="C227" s="77" t="s">
        <v>722</v>
      </c>
      <c r="D227" s="28" t="s">
        <v>956</v>
      </c>
      <c r="E227" s="28" t="s">
        <v>722</v>
      </c>
      <c r="F227" s="28">
        <v>67570</v>
      </c>
      <c r="G227" s="28">
        <v>218</v>
      </c>
      <c r="H227" s="29">
        <v>6204596241</v>
      </c>
      <c r="I227" s="30">
        <v>7</v>
      </c>
      <c r="J227" s="31" t="s">
        <v>1042</v>
      </c>
      <c r="K227" s="71" t="s">
        <v>1041</v>
      </c>
      <c r="L227" s="61">
        <v>280.82</v>
      </c>
      <c r="M227" s="66" t="s">
        <v>1041</v>
      </c>
      <c r="N227" s="68">
        <v>6.990881459</v>
      </c>
      <c r="O227" s="31" t="s">
        <v>1043</v>
      </c>
      <c r="P227" s="38"/>
      <c r="Q227" s="71" t="str">
        <f t="shared" si="49"/>
        <v>NO</v>
      </c>
      <c r="R227" s="75" t="s">
        <v>1042</v>
      </c>
      <c r="S227" s="36">
        <v>8158</v>
      </c>
      <c r="T227" s="40">
        <v>791</v>
      </c>
      <c r="U227" s="40">
        <v>1259</v>
      </c>
      <c r="V227" s="35">
        <v>1683</v>
      </c>
      <c r="W227" s="77">
        <f t="shared" si="44"/>
        <v>1</v>
      </c>
      <c r="X227" s="28">
        <f t="shared" si="50"/>
        <v>1</v>
      </c>
      <c r="Y227" s="28">
        <f t="shared" si="45"/>
        <v>0</v>
      </c>
      <c r="Z227" s="29">
        <f t="shared" si="46"/>
        <v>0</v>
      </c>
      <c r="AA227" s="87" t="str">
        <f t="shared" si="51"/>
        <v>SRSA</v>
      </c>
      <c r="AB227" s="77">
        <f t="shared" si="52"/>
        <v>1</v>
      </c>
      <c r="AC227" s="28">
        <f t="shared" si="53"/>
        <v>0</v>
      </c>
      <c r="AD227" s="29">
        <f t="shared" si="54"/>
        <v>0</v>
      </c>
      <c r="AE227" s="87" t="str">
        <f t="shared" si="47"/>
        <v>-</v>
      </c>
      <c r="AF227" s="77">
        <f t="shared" si="48"/>
        <v>0</v>
      </c>
    </row>
    <row r="228" spans="1:32" ht="12.75">
      <c r="A228" s="118">
        <v>2010950</v>
      </c>
      <c r="B228" s="118" t="s">
        <v>723</v>
      </c>
      <c r="C228" s="77" t="s">
        <v>724</v>
      </c>
      <c r="D228" s="28" t="s">
        <v>725</v>
      </c>
      <c r="E228" s="28" t="s">
        <v>726</v>
      </c>
      <c r="F228" s="28">
        <v>67752</v>
      </c>
      <c r="G228" s="28" t="s">
        <v>1033</v>
      </c>
      <c r="H228" s="29">
        <v>7857542470</v>
      </c>
      <c r="I228" s="30">
        <v>7</v>
      </c>
      <c r="J228" s="31" t="s">
        <v>1042</v>
      </c>
      <c r="K228" s="71" t="s">
        <v>1041</v>
      </c>
      <c r="L228" s="61">
        <v>313.1</v>
      </c>
      <c r="M228" s="66" t="s">
        <v>1041</v>
      </c>
      <c r="N228" s="68">
        <v>9.570957096</v>
      </c>
      <c r="O228" s="31" t="s">
        <v>1043</v>
      </c>
      <c r="P228" s="38"/>
      <c r="Q228" s="71" t="str">
        <f t="shared" si="49"/>
        <v>NO</v>
      </c>
      <c r="R228" s="75" t="s">
        <v>1042</v>
      </c>
      <c r="S228" s="36">
        <v>12286</v>
      </c>
      <c r="T228" s="40">
        <v>1187</v>
      </c>
      <c r="U228" s="40">
        <v>1647</v>
      </c>
      <c r="V228" s="35">
        <v>1894</v>
      </c>
      <c r="W228" s="77">
        <f t="shared" si="44"/>
        <v>1</v>
      </c>
      <c r="X228" s="28">
        <f t="shared" si="50"/>
        <v>1</v>
      </c>
      <c r="Y228" s="28">
        <f t="shared" si="45"/>
        <v>0</v>
      </c>
      <c r="Z228" s="29">
        <f t="shared" si="46"/>
        <v>0</v>
      </c>
      <c r="AA228" s="87" t="str">
        <f t="shared" si="51"/>
        <v>SRSA</v>
      </c>
      <c r="AB228" s="77">
        <f t="shared" si="52"/>
        <v>1</v>
      </c>
      <c r="AC228" s="28">
        <f t="shared" si="53"/>
        <v>0</v>
      </c>
      <c r="AD228" s="29">
        <f t="shared" si="54"/>
        <v>0</v>
      </c>
      <c r="AE228" s="87" t="str">
        <f t="shared" si="47"/>
        <v>-</v>
      </c>
      <c r="AF228" s="77">
        <f t="shared" si="48"/>
        <v>0</v>
      </c>
    </row>
    <row r="229" spans="1:32" ht="12.75">
      <c r="A229" s="118">
        <v>2000023</v>
      </c>
      <c r="B229" s="118" t="s">
        <v>54</v>
      </c>
      <c r="C229" s="77" t="s">
        <v>55</v>
      </c>
      <c r="D229" s="28" t="s">
        <v>56</v>
      </c>
      <c r="E229" s="28" t="s">
        <v>986</v>
      </c>
      <c r="F229" s="28">
        <v>67730</v>
      </c>
      <c r="G229" s="28">
        <v>1708</v>
      </c>
      <c r="H229" s="29">
        <v>7856263236</v>
      </c>
      <c r="I229" s="30">
        <v>7</v>
      </c>
      <c r="J229" s="31" t="s">
        <v>1042</v>
      </c>
      <c r="K229" s="71" t="s">
        <v>1041</v>
      </c>
      <c r="L229" s="61">
        <v>331.1</v>
      </c>
      <c r="M229" s="66" t="s">
        <v>1041</v>
      </c>
      <c r="N229" s="68">
        <v>11.61616162</v>
      </c>
      <c r="O229" s="31" t="s">
        <v>1043</v>
      </c>
      <c r="P229" s="38"/>
      <c r="Q229" s="71" t="str">
        <f t="shared" si="49"/>
        <v>NO</v>
      </c>
      <c r="R229" s="75" t="s">
        <v>1042</v>
      </c>
      <c r="S229" s="36">
        <v>25125</v>
      </c>
      <c r="T229" s="40">
        <v>2374</v>
      </c>
      <c r="U229" s="40">
        <v>2687</v>
      </c>
      <c r="V229" s="35">
        <v>2961</v>
      </c>
      <c r="W229" s="77">
        <f t="shared" si="44"/>
        <v>1</v>
      </c>
      <c r="X229" s="28">
        <f t="shared" si="50"/>
        <v>1</v>
      </c>
      <c r="Y229" s="28">
        <f t="shared" si="45"/>
        <v>0</v>
      </c>
      <c r="Z229" s="29">
        <f t="shared" si="46"/>
        <v>0</v>
      </c>
      <c r="AA229" s="87" t="str">
        <f t="shared" si="51"/>
        <v>SRSA</v>
      </c>
      <c r="AB229" s="77">
        <f t="shared" si="52"/>
        <v>1</v>
      </c>
      <c r="AC229" s="28">
        <f t="shared" si="53"/>
        <v>0</v>
      </c>
      <c r="AD229" s="29">
        <f t="shared" si="54"/>
        <v>0</v>
      </c>
      <c r="AE229" s="87" t="str">
        <f t="shared" si="47"/>
        <v>-</v>
      </c>
      <c r="AF229" s="77">
        <f t="shared" si="48"/>
        <v>0</v>
      </c>
    </row>
    <row r="230" spans="1:32" ht="12.75">
      <c r="A230" s="118">
        <v>2006240</v>
      </c>
      <c r="B230" s="118" t="s">
        <v>327</v>
      </c>
      <c r="C230" s="77" t="s">
        <v>328</v>
      </c>
      <c r="D230" s="28" t="s">
        <v>329</v>
      </c>
      <c r="E230" s="28" t="s">
        <v>330</v>
      </c>
      <c r="F230" s="28">
        <v>67154</v>
      </c>
      <c r="G230" s="28">
        <v>243</v>
      </c>
      <c r="H230" s="29">
        <v>3167992115</v>
      </c>
      <c r="I230" s="30">
        <v>8</v>
      </c>
      <c r="J230" s="31" t="s">
        <v>1042</v>
      </c>
      <c r="K230" s="71" t="s">
        <v>1041</v>
      </c>
      <c r="L230" s="61">
        <v>496.67</v>
      </c>
      <c r="M230" s="66" t="s">
        <v>1041</v>
      </c>
      <c r="N230" s="68">
        <v>6.105006105</v>
      </c>
      <c r="O230" s="31" t="s">
        <v>1043</v>
      </c>
      <c r="P230" s="38"/>
      <c r="Q230" s="71" t="str">
        <f t="shared" si="49"/>
        <v>NO</v>
      </c>
      <c r="R230" s="75" t="s">
        <v>1042</v>
      </c>
      <c r="S230" s="36">
        <v>19830</v>
      </c>
      <c r="T230" s="40">
        <v>1385</v>
      </c>
      <c r="U230" s="40">
        <v>2858</v>
      </c>
      <c r="V230" s="35">
        <v>2174</v>
      </c>
      <c r="W230" s="77">
        <f t="shared" si="44"/>
        <v>1</v>
      </c>
      <c r="X230" s="28">
        <f t="shared" si="50"/>
        <v>1</v>
      </c>
      <c r="Y230" s="28">
        <f t="shared" si="45"/>
        <v>0</v>
      </c>
      <c r="Z230" s="29">
        <f t="shared" si="46"/>
        <v>0</v>
      </c>
      <c r="AA230" s="87" t="str">
        <f t="shared" si="51"/>
        <v>SRSA</v>
      </c>
      <c r="AB230" s="77">
        <f t="shared" si="52"/>
        <v>1</v>
      </c>
      <c r="AC230" s="28">
        <f t="shared" si="53"/>
        <v>0</v>
      </c>
      <c r="AD230" s="29">
        <f t="shared" si="54"/>
        <v>0</v>
      </c>
      <c r="AE230" s="87" t="str">
        <f t="shared" si="47"/>
        <v>-</v>
      </c>
      <c r="AF230" s="77">
        <f t="shared" si="48"/>
        <v>0</v>
      </c>
    </row>
    <row r="231" spans="1:32" ht="12.75">
      <c r="A231" s="118">
        <v>2011080</v>
      </c>
      <c r="B231" s="118" t="s">
        <v>734</v>
      </c>
      <c r="C231" s="77" t="s">
        <v>735</v>
      </c>
      <c r="D231" s="28" t="s">
        <v>3</v>
      </c>
      <c r="E231" s="28" t="s">
        <v>736</v>
      </c>
      <c r="F231" s="28">
        <v>67001</v>
      </c>
      <c r="G231" s="28">
        <v>68</v>
      </c>
      <c r="H231" s="29">
        <v>3164442165</v>
      </c>
      <c r="I231" s="30" t="s">
        <v>1051</v>
      </c>
      <c r="J231" s="31" t="s">
        <v>1042</v>
      </c>
      <c r="K231" s="71" t="s">
        <v>1041</v>
      </c>
      <c r="L231" s="61"/>
      <c r="M231" s="66" t="s">
        <v>1043</v>
      </c>
      <c r="N231" s="68">
        <v>3.55956336</v>
      </c>
      <c r="O231" s="31" t="s">
        <v>1043</v>
      </c>
      <c r="P231" s="38"/>
      <c r="Q231" s="71" t="str">
        <f t="shared" si="49"/>
        <v>NO</v>
      </c>
      <c r="R231" s="75" t="s">
        <v>1042</v>
      </c>
      <c r="S231" s="36">
        <v>38983</v>
      </c>
      <c r="T231" s="40">
        <v>2572</v>
      </c>
      <c r="U231" s="40">
        <v>6438</v>
      </c>
      <c r="V231" s="35">
        <v>5351</v>
      </c>
      <c r="W231" s="77">
        <f t="shared" si="44"/>
        <v>1</v>
      </c>
      <c r="X231" s="28">
        <f t="shared" si="50"/>
        <v>0</v>
      </c>
      <c r="Y231" s="28">
        <f t="shared" si="45"/>
        <v>0</v>
      </c>
      <c r="Z231" s="29">
        <f t="shared" si="46"/>
        <v>0</v>
      </c>
      <c r="AA231" s="87" t="str">
        <f t="shared" si="51"/>
        <v>-</v>
      </c>
      <c r="AB231" s="77">
        <f t="shared" si="52"/>
        <v>1</v>
      </c>
      <c r="AC231" s="28">
        <f t="shared" si="53"/>
        <v>0</v>
      </c>
      <c r="AD231" s="29">
        <f t="shared" si="54"/>
        <v>0</v>
      </c>
      <c r="AE231" s="87" t="str">
        <f t="shared" si="47"/>
        <v>-</v>
      </c>
      <c r="AF231" s="77">
        <f t="shared" si="48"/>
        <v>0</v>
      </c>
    </row>
    <row r="232" spans="1:32" ht="12.75">
      <c r="A232" s="118">
        <v>2003930</v>
      </c>
      <c r="B232" s="118" t="s">
        <v>122</v>
      </c>
      <c r="C232" s="77" t="s">
        <v>123</v>
      </c>
      <c r="D232" s="28" t="s">
        <v>124</v>
      </c>
      <c r="E232" s="28" t="s">
        <v>980</v>
      </c>
      <c r="F232" s="28">
        <v>66935</v>
      </c>
      <c r="G232" s="28">
        <v>469</v>
      </c>
      <c r="H232" s="29">
        <v>7855275621</v>
      </c>
      <c r="I232" s="30">
        <v>7</v>
      </c>
      <c r="J232" s="31" t="s">
        <v>1042</v>
      </c>
      <c r="K232" s="71" t="s">
        <v>1041</v>
      </c>
      <c r="L232" s="61">
        <v>442.6</v>
      </c>
      <c r="M232" s="66" t="s">
        <v>1041</v>
      </c>
      <c r="N232" s="68">
        <v>11.94029851</v>
      </c>
      <c r="O232" s="31" t="s">
        <v>1043</v>
      </c>
      <c r="P232" s="38"/>
      <c r="Q232" s="71" t="str">
        <f t="shared" si="49"/>
        <v>NO</v>
      </c>
      <c r="R232" s="75" t="s">
        <v>1042</v>
      </c>
      <c r="S232" s="36">
        <v>30966</v>
      </c>
      <c r="T232" s="40">
        <v>2177</v>
      </c>
      <c r="U232" s="40">
        <v>2842</v>
      </c>
      <c r="V232" s="35">
        <v>2546</v>
      </c>
      <c r="W232" s="77">
        <f t="shared" si="44"/>
        <v>1</v>
      </c>
      <c r="X232" s="28">
        <f t="shared" si="50"/>
        <v>1</v>
      </c>
      <c r="Y232" s="28">
        <f t="shared" si="45"/>
        <v>0</v>
      </c>
      <c r="Z232" s="29">
        <f t="shared" si="46"/>
        <v>0</v>
      </c>
      <c r="AA232" s="87" t="str">
        <f t="shared" si="51"/>
        <v>SRSA</v>
      </c>
      <c r="AB232" s="77">
        <f t="shared" si="52"/>
        <v>1</v>
      </c>
      <c r="AC232" s="28">
        <f t="shared" si="53"/>
        <v>0</v>
      </c>
      <c r="AD232" s="29">
        <f t="shared" si="54"/>
        <v>0</v>
      </c>
      <c r="AE232" s="87" t="str">
        <f t="shared" si="47"/>
        <v>-</v>
      </c>
      <c r="AF232" s="77">
        <f t="shared" si="48"/>
        <v>0</v>
      </c>
    </row>
    <row r="233" spans="1:32" ht="12.75">
      <c r="A233" s="118">
        <v>2011100</v>
      </c>
      <c r="B233" s="118" t="s">
        <v>737</v>
      </c>
      <c r="C233" s="77" t="s">
        <v>738</v>
      </c>
      <c r="D233" s="28" t="s">
        <v>739</v>
      </c>
      <c r="E233" s="28" t="s">
        <v>740</v>
      </c>
      <c r="F233" s="28">
        <v>66531</v>
      </c>
      <c r="G233" s="28">
        <v>326</v>
      </c>
      <c r="H233" s="29">
        <v>7854854000</v>
      </c>
      <c r="I233" s="30">
        <v>7</v>
      </c>
      <c r="J233" s="31" t="s">
        <v>1042</v>
      </c>
      <c r="K233" s="71" t="s">
        <v>1041</v>
      </c>
      <c r="L233" s="61">
        <v>604.25</v>
      </c>
      <c r="M233" s="66" t="s">
        <v>1043</v>
      </c>
      <c r="N233" s="68">
        <v>9.077598829</v>
      </c>
      <c r="O233" s="31" t="s">
        <v>1043</v>
      </c>
      <c r="P233" s="38"/>
      <c r="Q233" s="71" t="str">
        <f t="shared" si="49"/>
        <v>NO</v>
      </c>
      <c r="R233" s="75" t="s">
        <v>1042</v>
      </c>
      <c r="S233" s="36">
        <v>20761</v>
      </c>
      <c r="T233" s="40">
        <v>1781</v>
      </c>
      <c r="U233" s="40">
        <v>2805</v>
      </c>
      <c r="V233" s="35">
        <v>1716</v>
      </c>
      <c r="W233" s="77">
        <f t="shared" si="44"/>
        <v>1</v>
      </c>
      <c r="X233" s="28">
        <f t="shared" si="50"/>
        <v>0</v>
      </c>
      <c r="Y233" s="28">
        <f t="shared" si="45"/>
        <v>0</v>
      </c>
      <c r="Z233" s="29">
        <f t="shared" si="46"/>
        <v>0</v>
      </c>
      <c r="AA233" s="87" t="str">
        <f t="shared" si="51"/>
        <v>-</v>
      </c>
      <c r="AB233" s="77">
        <f t="shared" si="52"/>
        <v>1</v>
      </c>
      <c r="AC233" s="28">
        <f t="shared" si="53"/>
        <v>0</v>
      </c>
      <c r="AD233" s="29">
        <f t="shared" si="54"/>
        <v>0</v>
      </c>
      <c r="AE233" s="87" t="str">
        <f t="shared" si="47"/>
        <v>-</v>
      </c>
      <c r="AF233" s="77">
        <f t="shared" si="48"/>
        <v>0</v>
      </c>
    </row>
    <row r="234" spans="1:32" ht="12.75">
      <c r="A234" s="118">
        <v>2011130</v>
      </c>
      <c r="B234" s="118" t="s">
        <v>741</v>
      </c>
      <c r="C234" s="77" t="s">
        <v>929</v>
      </c>
      <c r="D234" s="28" t="s">
        <v>742</v>
      </c>
      <c r="E234" s="28" t="s">
        <v>929</v>
      </c>
      <c r="F234" s="28">
        <v>66770</v>
      </c>
      <c r="G234" s="28">
        <v>290</v>
      </c>
      <c r="H234" s="29">
        <v>6208483386</v>
      </c>
      <c r="I234" s="30">
        <v>7</v>
      </c>
      <c r="J234" s="31" t="s">
        <v>1042</v>
      </c>
      <c r="K234" s="71" t="s">
        <v>1041</v>
      </c>
      <c r="L234" s="61">
        <v>801.61</v>
      </c>
      <c r="M234" s="66" t="s">
        <v>1043</v>
      </c>
      <c r="N234" s="68">
        <v>15.40616246</v>
      </c>
      <c r="O234" s="31" t="s">
        <v>1043</v>
      </c>
      <c r="P234" s="38"/>
      <c r="Q234" s="71" t="str">
        <f t="shared" si="49"/>
        <v>NO</v>
      </c>
      <c r="R234" s="75" t="s">
        <v>1042</v>
      </c>
      <c r="S234" s="36">
        <v>28075</v>
      </c>
      <c r="T234" s="40">
        <v>4353</v>
      </c>
      <c r="U234" s="40">
        <v>5266</v>
      </c>
      <c r="V234" s="35">
        <v>4277</v>
      </c>
      <c r="W234" s="77">
        <f t="shared" si="44"/>
        <v>1</v>
      </c>
      <c r="X234" s="28">
        <f t="shared" si="50"/>
        <v>0</v>
      </c>
      <c r="Y234" s="28">
        <f t="shared" si="45"/>
        <v>0</v>
      </c>
      <c r="Z234" s="29">
        <f t="shared" si="46"/>
        <v>0</v>
      </c>
      <c r="AA234" s="87" t="str">
        <f t="shared" si="51"/>
        <v>-</v>
      </c>
      <c r="AB234" s="77">
        <f t="shared" si="52"/>
        <v>1</v>
      </c>
      <c r="AC234" s="28">
        <f t="shared" si="53"/>
        <v>0</v>
      </c>
      <c r="AD234" s="29">
        <f t="shared" si="54"/>
        <v>0</v>
      </c>
      <c r="AE234" s="87" t="str">
        <f t="shared" si="47"/>
        <v>-</v>
      </c>
      <c r="AF234" s="77">
        <f t="shared" si="48"/>
        <v>0</v>
      </c>
    </row>
    <row r="235" spans="1:32" ht="12.75">
      <c r="A235" s="118">
        <v>2000004</v>
      </c>
      <c r="B235" s="118" t="s">
        <v>18</v>
      </c>
      <c r="C235" s="77" t="s">
        <v>19</v>
      </c>
      <c r="D235" s="28" t="s">
        <v>906</v>
      </c>
      <c r="E235" s="28" t="s">
        <v>20</v>
      </c>
      <c r="F235" s="28">
        <v>66549</v>
      </c>
      <c r="G235" s="28">
        <v>70</v>
      </c>
      <c r="H235" s="29">
        <v>7854573732</v>
      </c>
      <c r="I235" s="30">
        <v>7</v>
      </c>
      <c r="J235" s="31" t="s">
        <v>1042</v>
      </c>
      <c r="K235" s="71" t="s">
        <v>1041</v>
      </c>
      <c r="L235" s="61"/>
      <c r="M235" s="66" t="s">
        <v>1043</v>
      </c>
      <c r="N235" s="68">
        <v>11.17936118</v>
      </c>
      <c r="O235" s="31" t="s">
        <v>1043</v>
      </c>
      <c r="P235" s="38"/>
      <c r="Q235" s="71" t="str">
        <f t="shared" si="49"/>
        <v>NO</v>
      </c>
      <c r="R235" s="75" t="s">
        <v>1042</v>
      </c>
      <c r="S235" s="36">
        <v>29500</v>
      </c>
      <c r="T235" s="40">
        <v>2968</v>
      </c>
      <c r="U235" s="40">
        <v>4003</v>
      </c>
      <c r="V235" s="35">
        <v>1962</v>
      </c>
      <c r="W235" s="77">
        <f t="shared" si="44"/>
        <v>1</v>
      </c>
      <c r="X235" s="28">
        <f t="shared" si="50"/>
        <v>0</v>
      </c>
      <c r="Y235" s="28">
        <f t="shared" si="45"/>
        <v>0</v>
      </c>
      <c r="Z235" s="29">
        <f t="shared" si="46"/>
        <v>0</v>
      </c>
      <c r="AA235" s="87" t="str">
        <f t="shared" si="51"/>
        <v>-</v>
      </c>
      <c r="AB235" s="77">
        <f t="shared" si="52"/>
        <v>1</v>
      </c>
      <c r="AC235" s="28">
        <f t="shared" si="53"/>
        <v>0</v>
      </c>
      <c r="AD235" s="29">
        <f t="shared" si="54"/>
        <v>0</v>
      </c>
      <c r="AE235" s="87" t="str">
        <f t="shared" si="47"/>
        <v>-</v>
      </c>
      <c r="AF235" s="77">
        <f t="shared" si="48"/>
        <v>0</v>
      </c>
    </row>
    <row r="236" spans="1:32" ht="12.75">
      <c r="A236" s="118">
        <v>2011190</v>
      </c>
      <c r="B236" s="118" t="s">
        <v>743</v>
      </c>
      <c r="C236" s="77" t="s">
        <v>744</v>
      </c>
      <c r="D236" s="28" t="s">
        <v>255</v>
      </c>
      <c r="E236" s="28" t="s">
        <v>744</v>
      </c>
      <c r="F236" s="28">
        <v>67954</v>
      </c>
      <c r="G236" s="28">
        <v>167</v>
      </c>
      <c r="H236" s="29">
        <v>6205934344</v>
      </c>
      <c r="I236" s="30">
        <v>7</v>
      </c>
      <c r="J236" s="31" t="s">
        <v>1042</v>
      </c>
      <c r="K236" s="71" t="s">
        <v>1041</v>
      </c>
      <c r="L236" s="61">
        <v>199.11</v>
      </c>
      <c r="M236" s="66" t="s">
        <v>1041</v>
      </c>
      <c r="N236" s="68">
        <v>14.20454545</v>
      </c>
      <c r="O236" s="31" t="s">
        <v>1043</v>
      </c>
      <c r="P236" s="38"/>
      <c r="Q236" s="71" t="str">
        <f t="shared" si="49"/>
        <v>NO</v>
      </c>
      <c r="R236" s="75" t="s">
        <v>1042</v>
      </c>
      <c r="S236" s="36">
        <v>10753</v>
      </c>
      <c r="T236" s="40">
        <v>1187</v>
      </c>
      <c r="U236" s="40">
        <v>1383</v>
      </c>
      <c r="V236" s="35">
        <v>1800</v>
      </c>
      <c r="W236" s="77">
        <f t="shared" si="44"/>
        <v>1</v>
      </c>
      <c r="X236" s="28">
        <f t="shared" si="50"/>
        <v>1</v>
      </c>
      <c r="Y236" s="28">
        <f t="shared" si="45"/>
        <v>0</v>
      </c>
      <c r="Z236" s="29">
        <f t="shared" si="46"/>
        <v>0</v>
      </c>
      <c r="AA236" s="87" t="str">
        <f t="shared" si="51"/>
        <v>SRSA</v>
      </c>
      <c r="AB236" s="77">
        <f t="shared" si="52"/>
        <v>1</v>
      </c>
      <c r="AC236" s="28">
        <f t="shared" si="53"/>
        <v>0</v>
      </c>
      <c r="AD236" s="29">
        <f t="shared" si="54"/>
        <v>0</v>
      </c>
      <c r="AE236" s="87" t="str">
        <f t="shared" si="47"/>
        <v>-</v>
      </c>
      <c r="AF236" s="77">
        <f t="shared" si="48"/>
        <v>0</v>
      </c>
    </row>
    <row r="237" spans="1:32" ht="12.75">
      <c r="A237" s="118">
        <v>2011250</v>
      </c>
      <c r="B237" s="118" t="s">
        <v>748</v>
      </c>
      <c r="C237" s="77" t="s">
        <v>749</v>
      </c>
      <c r="D237" s="28" t="s">
        <v>750</v>
      </c>
      <c r="E237" s="28" t="s">
        <v>751</v>
      </c>
      <c r="F237" s="28">
        <v>67133</v>
      </c>
      <c r="G237" s="28">
        <v>9785</v>
      </c>
      <c r="H237" s="29">
        <v>3167763300</v>
      </c>
      <c r="I237" s="30">
        <v>3</v>
      </c>
      <c r="J237" s="31" t="s">
        <v>1043</v>
      </c>
      <c r="K237" s="71" t="s">
        <v>1041</v>
      </c>
      <c r="L237" s="61"/>
      <c r="M237" s="66" t="s">
        <v>1043</v>
      </c>
      <c r="N237" s="68">
        <v>5.184033178</v>
      </c>
      <c r="O237" s="31" t="s">
        <v>1043</v>
      </c>
      <c r="P237" s="38"/>
      <c r="Q237" s="71" t="str">
        <f t="shared" si="49"/>
        <v>NO</v>
      </c>
      <c r="R237" s="75" t="s">
        <v>1043</v>
      </c>
      <c r="S237" s="36">
        <v>42407</v>
      </c>
      <c r="T237" s="40">
        <v>2770</v>
      </c>
      <c r="U237" s="40">
        <v>6186</v>
      </c>
      <c r="V237" s="35">
        <v>4851</v>
      </c>
      <c r="W237" s="77">
        <f t="shared" si="44"/>
        <v>0</v>
      </c>
      <c r="X237" s="28">
        <f t="shared" si="50"/>
        <v>0</v>
      </c>
      <c r="Y237" s="28">
        <f t="shared" si="45"/>
        <v>0</v>
      </c>
      <c r="Z237" s="29">
        <f t="shared" si="46"/>
        <v>0</v>
      </c>
      <c r="AA237" s="87" t="str">
        <f t="shared" si="51"/>
        <v>-</v>
      </c>
      <c r="AB237" s="77">
        <f t="shared" si="52"/>
        <v>0</v>
      </c>
      <c r="AC237" s="28">
        <f t="shared" si="53"/>
        <v>0</v>
      </c>
      <c r="AD237" s="29">
        <f t="shared" si="54"/>
        <v>0</v>
      </c>
      <c r="AE237" s="87" t="str">
        <f t="shared" si="47"/>
        <v>-</v>
      </c>
      <c r="AF237" s="77">
        <f t="shared" si="48"/>
        <v>0</v>
      </c>
    </row>
    <row r="238" spans="1:32" ht="12.75">
      <c r="A238" s="118">
        <v>2009320</v>
      </c>
      <c r="B238" s="118" t="s">
        <v>593</v>
      </c>
      <c r="C238" s="77" t="s">
        <v>594</v>
      </c>
      <c r="D238" s="28" t="s">
        <v>595</v>
      </c>
      <c r="E238" s="28" t="s">
        <v>596</v>
      </c>
      <c r="F238" s="28">
        <v>66509</v>
      </c>
      <c r="G238" s="28">
        <v>219</v>
      </c>
      <c r="H238" s="29">
        <v>7859662246</v>
      </c>
      <c r="I238" s="30">
        <v>8</v>
      </c>
      <c r="J238" s="31" t="s">
        <v>1042</v>
      </c>
      <c r="K238" s="71" t="s">
        <v>1041</v>
      </c>
      <c r="L238" s="61"/>
      <c r="M238" s="66" t="s">
        <v>1043</v>
      </c>
      <c r="N238" s="68">
        <v>7.340425532</v>
      </c>
      <c r="O238" s="31" t="s">
        <v>1043</v>
      </c>
      <c r="P238" s="38"/>
      <c r="Q238" s="71" t="str">
        <f t="shared" si="49"/>
        <v>NO</v>
      </c>
      <c r="R238" s="75" t="s">
        <v>1042</v>
      </c>
      <c r="S238" s="36">
        <v>46488</v>
      </c>
      <c r="T238" s="40">
        <v>3562</v>
      </c>
      <c r="U238" s="40">
        <v>4818</v>
      </c>
      <c r="V238" s="35">
        <v>4339</v>
      </c>
      <c r="W238" s="77">
        <f t="shared" si="44"/>
        <v>1</v>
      </c>
      <c r="X238" s="28">
        <f t="shared" si="50"/>
        <v>0</v>
      </c>
      <c r="Y238" s="28">
        <f t="shared" si="45"/>
        <v>0</v>
      </c>
      <c r="Z238" s="29">
        <f t="shared" si="46"/>
        <v>0</v>
      </c>
      <c r="AA238" s="87" t="str">
        <f t="shared" si="51"/>
        <v>-</v>
      </c>
      <c r="AB238" s="77">
        <f t="shared" si="52"/>
        <v>1</v>
      </c>
      <c r="AC238" s="28">
        <f t="shared" si="53"/>
        <v>0</v>
      </c>
      <c r="AD238" s="29">
        <f t="shared" si="54"/>
        <v>0</v>
      </c>
      <c r="AE238" s="87" t="str">
        <f t="shared" si="47"/>
        <v>-</v>
      </c>
      <c r="AF238" s="77">
        <f t="shared" si="48"/>
        <v>0</v>
      </c>
    </row>
    <row r="239" spans="1:32" ht="12.75">
      <c r="A239" s="118">
        <v>2007440</v>
      </c>
      <c r="B239" s="118" t="s">
        <v>430</v>
      </c>
      <c r="C239" s="77" t="s">
        <v>431</v>
      </c>
      <c r="D239" s="28" t="s">
        <v>432</v>
      </c>
      <c r="E239" s="28" t="s">
        <v>943</v>
      </c>
      <c r="F239" s="28">
        <v>67451</v>
      </c>
      <c r="G239" s="28">
        <v>217</v>
      </c>
      <c r="H239" s="29">
        <v>7853667215</v>
      </c>
      <c r="I239" s="30">
        <v>7</v>
      </c>
      <c r="J239" s="31" t="s">
        <v>1042</v>
      </c>
      <c r="K239" s="71" t="s">
        <v>1041</v>
      </c>
      <c r="L239" s="61">
        <v>404.64</v>
      </c>
      <c r="M239" s="66" t="s">
        <v>1041</v>
      </c>
      <c r="N239" s="68">
        <v>14.12300683</v>
      </c>
      <c r="O239" s="31" t="s">
        <v>1043</v>
      </c>
      <c r="P239" s="38"/>
      <c r="Q239" s="71" t="str">
        <f t="shared" si="49"/>
        <v>NO</v>
      </c>
      <c r="R239" s="75" t="s">
        <v>1042</v>
      </c>
      <c r="S239" s="36">
        <v>23497</v>
      </c>
      <c r="T239" s="40">
        <v>2177</v>
      </c>
      <c r="U239" s="40">
        <v>2611</v>
      </c>
      <c r="V239" s="35">
        <v>3219</v>
      </c>
      <c r="W239" s="77">
        <f t="shared" si="44"/>
        <v>1</v>
      </c>
      <c r="X239" s="28">
        <f t="shared" si="50"/>
        <v>1</v>
      </c>
      <c r="Y239" s="28">
        <f t="shared" si="45"/>
        <v>0</v>
      </c>
      <c r="Z239" s="29">
        <f t="shared" si="46"/>
        <v>0</v>
      </c>
      <c r="AA239" s="87" t="str">
        <f t="shared" si="51"/>
        <v>SRSA</v>
      </c>
      <c r="AB239" s="77">
        <f t="shared" si="52"/>
        <v>1</v>
      </c>
      <c r="AC239" s="28">
        <f t="shared" si="53"/>
        <v>0</v>
      </c>
      <c r="AD239" s="29">
        <f t="shared" si="54"/>
        <v>0</v>
      </c>
      <c r="AE239" s="87" t="str">
        <f t="shared" si="47"/>
        <v>-</v>
      </c>
      <c r="AF239" s="77">
        <f t="shared" si="48"/>
        <v>0</v>
      </c>
    </row>
    <row r="240" spans="1:32" ht="12.75">
      <c r="A240" s="118">
        <v>2011310</v>
      </c>
      <c r="B240" s="118" t="s">
        <v>756</v>
      </c>
      <c r="C240" s="77" t="s">
        <v>757</v>
      </c>
      <c r="D240" s="28" t="s">
        <v>758</v>
      </c>
      <c r="E240" s="28" t="s">
        <v>1</v>
      </c>
      <c r="F240" s="28">
        <v>67665</v>
      </c>
      <c r="G240" s="28" t="s">
        <v>1033</v>
      </c>
      <c r="H240" s="29">
        <v>7854832173</v>
      </c>
      <c r="I240" s="30" t="s">
        <v>1044</v>
      </c>
      <c r="J240" s="31" t="s">
        <v>1043</v>
      </c>
      <c r="K240" s="71" t="s">
        <v>1041</v>
      </c>
      <c r="L240" s="61"/>
      <c r="M240" s="66" t="s">
        <v>1042</v>
      </c>
      <c r="N240" s="68">
        <v>13.22803554</v>
      </c>
      <c r="O240" s="31" t="s">
        <v>1043</v>
      </c>
      <c r="P240" s="38"/>
      <c r="Q240" s="71" t="str">
        <f t="shared" si="49"/>
        <v>NO</v>
      </c>
      <c r="R240" s="75" t="s">
        <v>1042</v>
      </c>
      <c r="S240" s="36">
        <v>59741</v>
      </c>
      <c r="T240" s="40">
        <v>4947</v>
      </c>
      <c r="U240" s="40">
        <v>6179</v>
      </c>
      <c r="V240" s="35">
        <v>7602</v>
      </c>
      <c r="W240" s="77">
        <f t="shared" si="44"/>
        <v>0</v>
      </c>
      <c r="X240" s="28">
        <f t="shared" si="50"/>
        <v>0</v>
      </c>
      <c r="Y240" s="28">
        <f t="shared" si="45"/>
        <v>0</v>
      </c>
      <c r="Z240" s="29">
        <f t="shared" si="46"/>
        <v>0</v>
      </c>
      <c r="AA240" s="87" t="str">
        <f t="shared" si="51"/>
        <v>-</v>
      </c>
      <c r="AB240" s="77">
        <f t="shared" si="52"/>
        <v>1</v>
      </c>
      <c r="AC240" s="28">
        <f t="shared" si="53"/>
        <v>0</v>
      </c>
      <c r="AD240" s="29">
        <f t="shared" si="54"/>
        <v>0</v>
      </c>
      <c r="AE240" s="87" t="str">
        <f t="shared" si="47"/>
        <v>-</v>
      </c>
      <c r="AF240" s="77">
        <f t="shared" si="48"/>
        <v>0</v>
      </c>
    </row>
    <row r="241" spans="1:32" ht="12.75">
      <c r="A241" s="118">
        <v>2000005</v>
      </c>
      <c r="B241" s="118" t="s">
        <v>21</v>
      </c>
      <c r="C241" s="77" t="s">
        <v>22</v>
      </c>
      <c r="D241" s="28" t="s">
        <v>23</v>
      </c>
      <c r="E241" s="28" t="s">
        <v>22</v>
      </c>
      <c r="F241" s="28">
        <v>66534</v>
      </c>
      <c r="G241" s="28">
        <v>2898</v>
      </c>
      <c r="H241" s="29">
        <v>7852842175</v>
      </c>
      <c r="I241" s="30">
        <v>7</v>
      </c>
      <c r="J241" s="31" t="s">
        <v>1042</v>
      </c>
      <c r="K241" s="71" t="s">
        <v>1041</v>
      </c>
      <c r="L241" s="61"/>
      <c r="M241" s="66" t="s">
        <v>1043</v>
      </c>
      <c r="N241" s="68">
        <v>9.957173448</v>
      </c>
      <c r="O241" s="31" t="s">
        <v>1043</v>
      </c>
      <c r="P241" s="38"/>
      <c r="Q241" s="71" t="str">
        <f t="shared" si="49"/>
        <v>NO</v>
      </c>
      <c r="R241" s="75" t="s">
        <v>1042</v>
      </c>
      <c r="S241" s="36">
        <v>43001</v>
      </c>
      <c r="T241" s="40">
        <v>3364</v>
      </c>
      <c r="U241" s="40">
        <v>4708</v>
      </c>
      <c r="V241" s="35">
        <v>2526</v>
      </c>
      <c r="W241" s="77">
        <f t="shared" si="44"/>
        <v>1</v>
      </c>
      <c r="X241" s="28">
        <f t="shared" si="50"/>
        <v>0</v>
      </c>
      <c r="Y241" s="28">
        <f t="shared" si="45"/>
        <v>0</v>
      </c>
      <c r="Z241" s="29">
        <f t="shared" si="46"/>
        <v>0</v>
      </c>
      <c r="AA241" s="87" t="str">
        <f t="shared" si="51"/>
        <v>-</v>
      </c>
      <c r="AB241" s="77">
        <f t="shared" si="52"/>
        <v>1</v>
      </c>
      <c r="AC241" s="28">
        <f t="shared" si="53"/>
        <v>0</v>
      </c>
      <c r="AD241" s="29">
        <f t="shared" si="54"/>
        <v>0</v>
      </c>
      <c r="AE241" s="87" t="str">
        <f t="shared" si="47"/>
        <v>-</v>
      </c>
      <c r="AF241" s="77">
        <f t="shared" si="48"/>
        <v>0</v>
      </c>
    </row>
    <row r="242" spans="1:32" ht="12.75">
      <c r="A242" s="118">
        <v>2011370</v>
      </c>
      <c r="B242" s="118" t="s">
        <v>759</v>
      </c>
      <c r="C242" s="77" t="s">
        <v>760</v>
      </c>
      <c r="D242" s="28" t="s">
        <v>761</v>
      </c>
      <c r="E242" s="28" t="s">
        <v>760</v>
      </c>
      <c r="F242" s="28">
        <v>67402</v>
      </c>
      <c r="G242" s="28">
        <v>797</v>
      </c>
      <c r="H242" s="29">
        <v>7853094700</v>
      </c>
      <c r="I242" s="30" t="s">
        <v>1052</v>
      </c>
      <c r="J242" s="31" t="s">
        <v>1043</v>
      </c>
      <c r="K242" s="71" t="s">
        <v>1041</v>
      </c>
      <c r="L242" s="61"/>
      <c r="M242" s="66" t="s">
        <v>1043</v>
      </c>
      <c r="N242" s="68">
        <v>10.74360779</v>
      </c>
      <c r="O242" s="31" t="s">
        <v>1043</v>
      </c>
      <c r="P242" s="38"/>
      <c r="Q242" s="71" t="str">
        <f t="shared" si="49"/>
        <v>NO</v>
      </c>
      <c r="R242" s="75" t="s">
        <v>1043</v>
      </c>
      <c r="S242" s="36">
        <v>378849</v>
      </c>
      <c r="T242" s="40">
        <v>31066</v>
      </c>
      <c r="U242" s="40">
        <v>42589</v>
      </c>
      <c r="V242" s="35">
        <v>40512</v>
      </c>
      <c r="W242" s="77">
        <f t="shared" si="44"/>
        <v>0</v>
      </c>
      <c r="X242" s="28">
        <f t="shared" si="50"/>
        <v>0</v>
      </c>
      <c r="Y242" s="28">
        <f t="shared" si="45"/>
        <v>0</v>
      </c>
      <c r="Z242" s="29">
        <f t="shared" si="46"/>
        <v>0</v>
      </c>
      <c r="AA242" s="87" t="str">
        <f t="shared" si="51"/>
        <v>-</v>
      </c>
      <c r="AB242" s="77">
        <f t="shared" si="52"/>
        <v>0</v>
      </c>
      <c r="AC242" s="28">
        <f t="shared" si="53"/>
        <v>0</v>
      </c>
      <c r="AD242" s="29">
        <f t="shared" si="54"/>
        <v>0</v>
      </c>
      <c r="AE242" s="87" t="str">
        <f t="shared" si="47"/>
        <v>-</v>
      </c>
      <c r="AF242" s="77">
        <f t="shared" si="48"/>
        <v>0</v>
      </c>
    </row>
    <row r="243" spans="1:32" ht="12.75">
      <c r="A243" s="118">
        <v>2010410</v>
      </c>
      <c r="B243" s="118" t="s">
        <v>680</v>
      </c>
      <c r="C243" s="77" t="s">
        <v>681</v>
      </c>
      <c r="D243" s="28" t="s">
        <v>965</v>
      </c>
      <c r="E243" s="28" t="s">
        <v>989</v>
      </c>
      <c r="F243" s="28">
        <v>66414</v>
      </c>
      <c r="G243" s="28">
        <v>310</v>
      </c>
      <c r="H243" s="29">
        <v>7856657168</v>
      </c>
      <c r="I243" s="30">
        <v>8</v>
      </c>
      <c r="J243" s="31" t="s">
        <v>1042</v>
      </c>
      <c r="K243" s="71" t="s">
        <v>1041</v>
      </c>
      <c r="L243" s="61">
        <v>1220.387</v>
      </c>
      <c r="M243" s="66" t="s">
        <v>1043</v>
      </c>
      <c r="N243" s="68">
        <v>9.585889571</v>
      </c>
      <c r="O243" s="31" t="s">
        <v>1043</v>
      </c>
      <c r="P243" s="38"/>
      <c r="Q243" s="71" t="str">
        <f t="shared" si="49"/>
        <v>NO</v>
      </c>
      <c r="R243" s="75" t="s">
        <v>1042</v>
      </c>
      <c r="S243" s="36">
        <v>58508</v>
      </c>
      <c r="T243" s="40">
        <v>4353</v>
      </c>
      <c r="U243" s="40">
        <v>6184</v>
      </c>
      <c r="V243" s="35">
        <v>3336</v>
      </c>
      <c r="W243" s="77">
        <f t="shared" si="44"/>
        <v>1</v>
      </c>
      <c r="X243" s="28">
        <f t="shared" si="50"/>
        <v>0</v>
      </c>
      <c r="Y243" s="28">
        <f t="shared" si="45"/>
        <v>0</v>
      </c>
      <c r="Z243" s="29">
        <f t="shared" si="46"/>
        <v>0</v>
      </c>
      <c r="AA243" s="87" t="str">
        <f t="shared" si="51"/>
        <v>-</v>
      </c>
      <c r="AB243" s="77">
        <f t="shared" si="52"/>
        <v>1</v>
      </c>
      <c r="AC243" s="28">
        <f t="shared" si="53"/>
        <v>0</v>
      </c>
      <c r="AD243" s="29">
        <f t="shared" si="54"/>
        <v>0</v>
      </c>
      <c r="AE243" s="87" t="str">
        <f t="shared" si="47"/>
        <v>-</v>
      </c>
      <c r="AF243" s="77">
        <f t="shared" si="48"/>
        <v>0</v>
      </c>
    </row>
    <row r="244" spans="1:32" ht="12.75">
      <c r="A244" s="118">
        <v>2011400</v>
      </c>
      <c r="B244" s="118" t="s">
        <v>762</v>
      </c>
      <c r="C244" s="77" t="s">
        <v>763</v>
      </c>
      <c r="D244" s="28" t="s">
        <v>764</v>
      </c>
      <c r="E244" s="28" t="s">
        <v>763</v>
      </c>
      <c r="F244" s="28">
        <v>67870</v>
      </c>
      <c r="G244" s="28">
        <v>279</v>
      </c>
      <c r="H244" s="29">
        <v>6206492234</v>
      </c>
      <c r="I244" s="30">
        <v>7</v>
      </c>
      <c r="J244" s="31" t="s">
        <v>1042</v>
      </c>
      <c r="K244" s="71" t="s">
        <v>1041</v>
      </c>
      <c r="L244" s="61">
        <v>363.45</v>
      </c>
      <c r="M244" s="66" t="s">
        <v>1041</v>
      </c>
      <c r="N244" s="68">
        <v>11.06094808</v>
      </c>
      <c r="O244" s="31" t="s">
        <v>1043</v>
      </c>
      <c r="P244" s="38"/>
      <c r="Q244" s="71" t="str">
        <f t="shared" si="49"/>
        <v>NO</v>
      </c>
      <c r="R244" s="75" t="s">
        <v>1042</v>
      </c>
      <c r="S244" s="36">
        <v>24739</v>
      </c>
      <c r="T244" s="40">
        <v>1979</v>
      </c>
      <c r="U244" s="40">
        <v>2454</v>
      </c>
      <c r="V244" s="35">
        <v>3182</v>
      </c>
      <c r="W244" s="77">
        <f t="shared" si="44"/>
        <v>1</v>
      </c>
      <c r="X244" s="28">
        <f t="shared" si="50"/>
        <v>1</v>
      </c>
      <c r="Y244" s="28">
        <f t="shared" si="45"/>
        <v>0</v>
      </c>
      <c r="Z244" s="29">
        <f t="shared" si="46"/>
        <v>0</v>
      </c>
      <c r="AA244" s="87" t="str">
        <f t="shared" si="51"/>
        <v>SRSA</v>
      </c>
      <c r="AB244" s="77">
        <f t="shared" si="52"/>
        <v>1</v>
      </c>
      <c r="AC244" s="28">
        <f t="shared" si="53"/>
        <v>0</v>
      </c>
      <c r="AD244" s="29">
        <f t="shared" si="54"/>
        <v>0</v>
      </c>
      <c r="AE244" s="87" t="str">
        <f t="shared" si="47"/>
        <v>-</v>
      </c>
      <c r="AF244" s="77">
        <f t="shared" si="48"/>
        <v>0</v>
      </c>
    </row>
    <row r="245" spans="1:32" ht="12.75">
      <c r="A245" s="118">
        <v>2000017</v>
      </c>
      <c r="B245" s="118" t="s">
        <v>48</v>
      </c>
      <c r="C245" s="77" t="s">
        <v>49</v>
      </c>
      <c r="D245" s="28" t="s">
        <v>50</v>
      </c>
      <c r="E245" s="28" t="s">
        <v>51</v>
      </c>
      <c r="F245" s="28">
        <v>67871</v>
      </c>
      <c r="G245" s="28" t="s">
        <v>1033</v>
      </c>
      <c r="H245" s="29">
        <v>6208727600</v>
      </c>
      <c r="I245" s="30" t="s">
        <v>1045</v>
      </c>
      <c r="J245" s="31" t="s">
        <v>1043</v>
      </c>
      <c r="K245" s="71" t="s">
        <v>1041</v>
      </c>
      <c r="L245" s="61">
        <v>816.81</v>
      </c>
      <c r="M245" s="66" t="s">
        <v>1042</v>
      </c>
      <c r="N245" s="68">
        <v>9.891304348</v>
      </c>
      <c r="O245" s="31" t="s">
        <v>1043</v>
      </c>
      <c r="P245" s="38"/>
      <c r="Q245" s="71" t="str">
        <f t="shared" si="49"/>
        <v>NO</v>
      </c>
      <c r="R245" s="75" t="s">
        <v>1042</v>
      </c>
      <c r="S245" s="36">
        <v>38078</v>
      </c>
      <c r="T245" s="40">
        <v>2968</v>
      </c>
      <c r="U245" s="40">
        <v>4300</v>
      </c>
      <c r="V245" s="35">
        <v>4810</v>
      </c>
      <c r="W245" s="77">
        <f t="shared" si="44"/>
        <v>0</v>
      </c>
      <c r="X245" s="28">
        <f t="shared" si="50"/>
        <v>1</v>
      </c>
      <c r="Y245" s="28">
        <f t="shared" si="45"/>
        <v>0</v>
      </c>
      <c r="Z245" s="29">
        <f t="shared" si="46"/>
        <v>0</v>
      </c>
      <c r="AA245" s="87" t="str">
        <f t="shared" si="51"/>
        <v>-</v>
      </c>
      <c r="AB245" s="77">
        <f t="shared" si="52"/>
        <v>1</v>
      </c>
      <c r="AC245" s="28">
        <f t="shared" si="53"/>
        <v>0</v>
      </c>
      <c r="AD245" s="29">
        <f t="shared" si="54"/>
        <v>0</v>
      </c>
      <c r="AE245" s="87" t="str">
        <f t="shared" si="47"/>
        <v>-</v>
      </c>
      <c r="AF245" s="77">
        <f t="shared" si="48"/>
        <v>0</v>
      </c>
    </row>
    <row r="246" spans="1:32" ht="12.75">
      <c r="A246" s="118">
        <v>2011490</v>
      </c>
      <c r="B246" s="118" t="s">
        <v>768</v>
      </c>
      <c r="C246" s="77" t="s">
        <v>769</v>
      </c>
      <c r="D246" s="28" t="s">
        <v>770</v>
      </c>
      <c r="E246" s="28" t="s">
        <v>908</v>
      </c>
      <c r="F246" s="28">
        <v>66608</v>
      </c>
      <c r="G246" s="28">
        <v>1900</v>
      </c>
      <c r="H246" s="29">
        <v>7855758600</v>
      </c>
      <c r="I246" s="30" t="s">
        <v>1057</v>
      </c>
      <c r="J246" s="31" t="s">
        <v>1043</v>
      </c>
      <c r="K246" s="71" t="s">
        <v>1041</v>
      </c>
      <c r="L246" s="61"/>
      <c r="M246" s="66" t="s">
        <v>1043</v>
      </c>
      <c r="N246" s="68">
        <v>5.764002175</v>
      </c>
      <c r="O246" s="31" t="s">
        <v>1043</v>
      </c>
      <c r="P246" s="38"/>
      <c r="Q246" s="71" t="str">
        <f t="shared" si="49"/>
        <v>NO</v>
      </c>
      <c r="R246" s="75" t="s">
        <v>1043</v>
      </c>
      <c r="S246" s="36">
        <v>109828</v>
      </c>
      <c r="T246" s="40">
        <v>5936</v>
      </c>
      <c r="U246" s="40">
        <v>11944</v>
      </c>
      <c r="V246" s="35">
        <v>12663</v>
      </c>
      <c r="W246" s="77">
        <f t="shared" si="44"/>
        <v>0</v>
      </c>
      <c r="X246" s="28">
        <f t="shared" si="50"/>
        <v>0</v>
      </c>
      <c r="Y246" s="28">
        <f t="shared" si="45"/>
        <v>0</v>
      </c>
      <c r="Z246" s="29">
        <f t="shared" si="46"/>
        <v>0</v>
      </c>
      <c r="AA246" s="87" t="str">
        <f t="shared" si="51"/>
        <v>-</v>
      </c>
      <c r="AB246" s="77">
        <f t="shared" si="52"/>
        <v>0</v>
      </c>
      <c r="AC246" s="28">
        <f t="shared" si="53"/>
        <v>0</v>
      </c>
      <c r="AD246" s="29">
        <f t="shared" si="54"/>
        <v>0</v>
      </c>
      <c r="AE246" s="87" t="str">
        <f t="shared" si="47"/>
        <v>-</v>
      </c>
      <c r="AF246" s="77">
        <f t="shared" si="48"/>
        <v>0</v>
      </c>
    </row>
    <row r="247" spans="1:32" ht="12.75">
      <c r="A247" s="118">
        <v>2011550</v>
      </c>
      <c r="B247" s="118" t="s">
        <v>775</v>
      </c>
      <c r="C247" s="77" t="s">
        <v>776</v>
      </c>
      <c r="D247" s="28" t="s">
        <v>960</v>
      </c>
      <c r="E247" s="28" t="s">
        <v>777</v>
      </c>
      <c r="F247" s="28">
        <v>67135</v>
      </c>
      <c r="G247" s="28">
        <v>1559</v>
      </c>
      <c r="H247" s="29">
        <v>3167725783</v>
      </c>
      <c r="I247" s="30">
        <v>8</v>
      </c>
      <c r="J247" s="31" t="s">
        <v>1042</v>
      </c>
      <c r="K247" s="71" t="s">
        <v>1041</v>
      </c>
      <c r="L247" s="61">
        <v>511.3</v>
      </c>
      <c r="M247" s="66" t="s">
        <v>1041</v>
      </c>
      <c r="N247" s="68">
        <v>12.01814059</v>
      </c>
      <c r="O247" s="31" t="s">
        <v>1043</v>
      </c>
      <c r="P247" s="38"/>
      <c r="Q247" s="71" t="str">
        <f t="shared" si="49"/>
        <v>NO</v>
      </c>
      <c r="R247" s="75" t="s">
        <v>1042</v>
      </c>
      <c r="S247" s="36">
        <v>17462</v>
      </c>
      <c r="T247" s="40">
        <v>1385</v>
      </c>
      <c r="U247" s="40">
        <v>2260</v>
      </c>
      <c r="V247" s="35">
        <v>1365</v>
      </c>
      <c r="W247" s="77">
        <f t="shared" si="44"/>
        <v>1</v>
      </c>
      <c r="X247" s="28">
        <f t="shared" si="50"/>
        <v>1</v>
      </c>
      <c r="Y247" s="28">
        <f t="shared" si="45"/>
        <v>0</v>
      </c>
      <c r="Z247" s="29">
        <f t="shared" si="46"/>
        <v>0</v>
      </c>
      <c r="AA247" s="87" t="str">
        <f t="shared" si="51"/>
        <v>SRSA</v>
      </c>
      <c r="AB247" s="77">
        <f t="shared" si="52"/>
        <v>1</v>
      </c>
      <c r="AC247" s="28">
        <f t="shared" si="53"/>
        <v>0</v>
      </c>
      <c r="AD247" s="29">
        <f t="shared" si="54"/>
        <v>0</v>
      </c>
      <c r="AE247" s="87" t="str">
        <f t="shared" si="47"/>
        <v>-</v>
      </c>
      <c r="AF247" s="77">
        <f t="shared" si="48"/>
        <v>0</v>
      </c>
    </row>
    <row r="248" spans="1:32" ht="12.75">
      <c r="A248" s="118">
        <v>2012180</v>
      </c>
      <c r="B248" s="118" t="s">
        <v>828</v>
      </c>
      <c r="C248" s="77" t="s">
        <v>829</v>
      </c>
      <c r="D248" s="28" t="s">
        <v>830</v>
      </c>
      <c r="E248" s="28" t="s">
        <v>831</v>
      </c>
      <c r="F248" s="28">
        <v>66542</v>
      </c>
      <c r="G248" s="28">
        <v>9799</v>
      </c>
      <c r="H248" s="29">
        <v>7853795800</v>
      </c>
      <c r="I248" s="30" t="s">
        <v>1046</v>
      </c>
      <c r="J248" s="31" t="s">
        <v>1043</v>
      </c>
      <c r="K248" s="71" t="s">
        <v>1041</v>
      </c>
      <c r="L248" s="61">
        <v>3356.97</v>
      </c>
      <c r="M248" s="66" t="s">
        <v>1043</v>
      </c>
      <c r="N248" s="68">
        <v>6.377053745</v>
      </c>
      <c r="O248" s="31" t="s">
        <v>1043</v>
      </c>
      <c r="P248" s="38"/>
      <c r="Q248" s="71" t="str">
        <f t="shared" si="49"/>
        <v>NO</v>
      </c>
      <c r="R248" s="75" t="s">
        <v>1043</v>
      </c>
      <c r="S248" s="36">
        <v>103808</v>
      </c>
      <c r="T248" s="40">
        <v>6332</v>
      </c>
      <c r="U248" s="40">
        <v>12349</v>
      </c>
      <c r="V248" s="35">
        <v>12806</v>
      </c>
      <c r="W248" s="77">
        <f t="shared" si="44"/>
        <v>0</v>
      </c>
      <c r="X248" s="28">
        <f t="shared" si="50"/>
        <v>0</v>
      </c>
      <c r="Y248" s="28">
        <f t="shared" si="45"/>
        <v>0</v>
      </c>
      <c r="Z248" s="29">
        <f t="shared" si="46"/>
        <v>0</v>
      </c>
      <c r="AA248" s="87" t="str">
        <f t="shared" si="51"/>
        <v>-</v>
      </c>
      <c r="AB248" s="77">
        <f t="shared" si="52"/>
        <v>0</v>
      </c>
      <c r="AC248" s="28">
        <f t="shared" si="53"/>
        <v>0</v>
      </c>
      <c r="AD248" s="29">
        <f t="shared" si="54"/>
        <v>0</v>
      </c>
      <c r="AE248" s="87" t="str">
        <f t="shared" si="47"/>
        <v>-</v>
      </c>
      <c r="AF248" s="77">
        <f t="shared" si="48"/>
        <v>0</v>
      </c>
    </row>
    <row r="249" spans="1:32" ht="12.75">
      <c r="A249" s="118">
        <v>2011640</v>
      </c>
      <c r="B249" s="118" t="s">
        <v>785</v>
      </c>
      <c r="C249" s="77" t="s">
        <v>786</v>
      </c>
      <c r="D249" s="28" t="s">
        <v>787</v>
      </c>
      <c r="E249" s="28" t="s">
        <v>788</v>
      </c>
      <c r="F249" s="28">
        <v>66204</v>
      </c>
      <c r="G249" s="28">
        <v>1798</v>
      </c>
      <c r="H249" s="29">
        <v>9139936200</v>
      </c>
      <c r="I249" s="30" t="s">
        <v>1058</v>
      </c>
      <c r="J249" s="31" t="s">
        <v>1043</v>
      </c>
      <c r="K249" s="71" t="s">
        <v>1041</v>
      </c>
      <c r="L249" s="61">
        <v>25157.74</v>
      </c>
      <c r="M249" s="66" t="s">
        <v>1043</v>
      </c>
      <c r="N249" s="68">
        <v>3.801350446</v>
      </c>
      <c r="O249" s="31" t="s">
        <v>1043</v>
      </c>
      <c r="P249" s="38"/>
      <c r="Q249" s="71" t="str">
        <f t="shared" si="49"/>
        <v>NO</v>
      </c>
      <c r="R249" s="75" t="s">
        <v>1043</v>
      </c>
      <c r="S249" s="36">
        <v>846101</v>
      </c>
      <c r="T249" s="40">
        <v>43334</v>
      </c>
      <c r="U249" s="40">
        <v>108364</v>
      </c>
      <c r="V249" s="35">
        <v>113268</v>
      </c>
      <c r="W249" s="77">
        <f t="shared" si="44"/>
        <v>0</v>
      </c>
      <c r="X249" s="28">
        <f t="shared" si="50"/>
        <v>0</v>
      </c>
      <c r="Y249" s="28">
        <f t="shared" si="45"/>
        <v>0</v>
      </c>
      <c r="Z249" s="29">
        <f t="shared" si="46"/>
        <v>0</v>
      </c>
      <c r="AA249" s="87" t="str">
        <f t="shared" si="51"/>
        <v>-</v>
      </c>
      <c r="AB249" s="77">
        <f t="shared" si="52"/>
        <v>0</v>
      </c>
      <c r="AC249" s="28">
        <f t="shared" si="53"/>
        <v>0</v>
      </c>
      <c r="AD249" s="29">
        <f t="shared" si="54"/>
        <v>0</v>
      </c>
      <c r="AE249" s="87" t="str">
        <f t="shared" si="47"/>
        <v>-</v>
      </c>
      <c r="AF249" s="77">
        <f t="shared" si="48"/>
        <v>0</v>
      </c>
    </row>
    <row r="250" spans="1:32" ht="12.75">
      <c r="A250" s="118">
        <v>2011700</v>
      </c>
      <c r="B250" s="118" t="s">
        <v>789</v>
      </c>
      <c r="C250" s="77" t="s">
        <v>790</v>
      </c>
      <c r="D250" s="28" t="s">
        <v>909</v>
      </c>
      <c r="E250" s="28" t="s">
        <v>790</v>
      </c>
      <c r="F250" s="28">
        <v>66539</v>
      </c>
      <c r="G250" s="28">
        <v>39</v>
      </c>
      <c r="H250" s="29">
        <v>7855824026</v>
      </c>
      <c r="I250" s="30">
        <v>8</v>
      </c>
      <c r="J250" s="31" t="s">
        <v>1042</v>
      </c>
      <c r="K250" s="71" t="s">
        <v>1041</v>
      </c>
      <c r="L250" s="61"/>
      <c r="M250" s="66" t="s">
        <v>1043</v>
      </c>
      <c r="N250" s="68">
        <v>2.390998594</v>
      </c>
      <c r="O250" s="31" t="s">
        <v>1043</v>
      </c>
      <c r="P250" s="38"/>
      <c r="Q250" s="71" t="str">
        <f t="shared" si="49"/>
        <v>NO</v>
      </c>
      <c r="R250" s="75" t="s">
        <v>1042</v>
      </c>
      <c r="S250" s="36">
        <v>9800</v>
      </c>
      <c r="T250" s="40">
        <v>594</v>
      </c>
      <c r="U250" s="40">
        <v>2071</v>
      </c>
      <c r="V250" s="35">
        <v>1934</v>
      </c>
      <c r="W250" s="77">
        <f t="shared" si="44"/>
        <v>1</v>
      </c>
      <c r="X250" s="28">
        <f t="shared" si="50"/>
        <v>0</v>
      </c>
      <c r="Y250" s="28">
        <f t="shared" si="45"/>
        <v>0</v>
      </c>
      <c r="Z250" s="29">
        <f t="shared" si="46"/>
        <v>0</v>
      </c>
      <c r="AA250" s="87" t="str">
        <f t="shared" si="51"/>
        <v>-</v>
      </c>
      <c r="AB250" s="77">
        <f t="shared" si="52"/>
        <v>1</v>
      </c>
      <c r="AC250" s="28">
        <f t="shared" si="53"/>
        <v>0</v>
      </c>
      <c r="AD250" s="29">
        <f t="shared" si="54"/>
        <v>0</v>
      </c>
      <c r="AE250" s="87" t="str">
        <f t="shared" si="47"/>
        <v>-</v>
      </c>
      <c r="AF250" s="77">
        <f t="shared" si="48"/>
        <v>0</v>
      </c>
    </row>
    <row r="251" spans="1:32" ht="12.75">
      <c r="A251" s="118">
        <v>2011430</v>
      </c>
      <c r="B251" s="118" t="s">
        <v>765</v>
      </c>
      <c r="C251" s="77" t="s">
        <v>766</v>
      </c>
      <c r="D251" s="28" t="s">
        <v>767</v>
      </c>
      <c r="E251" s="28" t="s">
        <v>719</v>
      </c>
      <c r="F251" s="28">
        <v>67124</v>
      </c>
      <c r="G251" s="28">
        <v>8204</v>
      </c>
      <c r="H251" s="29">
        <v>6206725651</v>
      </c>
      <c r="I251" s="30">
        <v>7</v>
      </c>
      <c r="J251" s="31" t="s">
        <v>1042</v>
      </c>
      <c r="K251" s="71" t="s">
        <v>1041</v>
      </c>
      <c r="L251" s="61">
        <v>344</v>
      </c>
      <c r="M251" s="66" t="s">
        <v>1041</v>
      </c>
      <c r="N251" s="68">
        <v>18.09954751</v>
      </c>
      <c r="O251" s="31" t="s">
        <v>1043</v>
      </c>
      <c r="P251" s="38"/>
      <c r="Q251" s="71" t="str">
        <f t="shared" si="49"/>
        <v>NO</v>
      </c>
      <c r="R251" s="75" t="s">
        <v>1042</v>
      </c>
      <c r="S251" s="36">
        <v>24564</v>
      </c>
      <c r="T251" s="40">
        <v>1979</v>
      </c>
      <c r="U251" s="40">
        <v>2552</v>
      </c>
      <c r="V251" s="35">
        <v>2394</v>
      </c>
      <c r="W251" s="77">
        <f t="shared" si="44"/>
        <v>1</v>
      </c>
      <c r="X251" s="28">
        <f t="shared" si="50"/>
        <v>1</v>
      </c>
      <c r="Y251" s="28">
        <f t="shared" si="45"/>
        <v>0</v>
      </c>
      <c r="Z251" s="29">
        <f t="shared" si="46"/>
        <v>0</v>
      </c>
      <c r="AA251" s="87" t="str">
        <f t="shared" si="51"/>
        <v>SRSA</v>
      </c>
      <c r="AB251" s="77">
        <f t="shared" si="52"/>
        <v>1</v>
      </c>
      <c r="AC251" s="28">
        <f t="shared" si="53"/>
        <v>0</v>
      </c>
      <c r="AD251" s="29">
        <f t="shared" si="54"/>
        <v>0</v>
      </c>
      <c r="AE251" s="87" t="str">
        <f t="shared" si="47"/>
        <v>-</v>
      </c>
      <c r="AF251" s="77">
        <f t="shared" si="48"/>
        <v>0</v>
      </c>
    </row>
    <row r="252" spans="1:32" ht="12.75">
      <c r="A252" s="118">
        <v>2000007</v>
      </c>
      <c r="B252" s="118" t="s">
        <v>27</v>
      </c>
      <c r="C252" s="77" t="s">
        <v>28</v>
      </c>
      <c r="D252" s="28" t="s">
        <v>29</v>
      </c>
      <c r="E252" s="28" t="s">
        <v>28</v>
      </c>
      <c r="F252" s="28">
        <v>66967</v>
      </c>
      <c r="G252" s="28">
        <v>329</v>
      </c>
      <c r="H252" s="29">
        <v>7852826665</v>
      </c>
      <c r="I252" s="30">
        <v>7</v>
      </c>
      <c r="J252" s="31" t="s">
        <v>1042</v>
      </c>
      <c r="K252" s="71" t="s">
        <v>1041</v>
      </c>
      <c r="L252" s="61">
        <v>419.91</v>
      </c>
      <c r="M252" s="66" t="s">
        <v>1041</v>
      </c>
      <c r="N252" s="68">
        <v>11.8609407</v>
      </c>
      <c r="O252" s="31" t="s">
        <v>1043</v>
      </c>
      <c r="P252" s="38"/>
      <c r="Q252" s="71" t="str">
        <f t="shared" si="49"/>
        <v>NO</v>
      </c>
      <c r="R252" s="75" t="s">
        <v>1042</v>
      </c>
      <c r="S252" s="36">
        <v>28320</v>
      </c>
      <c r="T252" s="40">
        <v>2374</v>
      </c>
      <c r="U252" s="40">
        <v>2955</v>
      </c>
      <c r="V252" s="35">
        <v>3653</v>
      </c>
      <c r="W252" s="77">
        <f t="shared" si="44"/>
        <v>1</v>
      </c>
      <c r="X252" s="28">
        <f t="shared" si="50"/>
        <v>1</v>
      </c>
      <c r="Y252" s="28">
        <f t="shared" si="45"/>
        <v>0</v>
      </c>
      <c r="Z252" s="29">
        <f t="shared" si="46"/>
        <v>0</v>
      </c>
      <c r="AA252" s="87" t="str">
        <f t="shared" si="51"/>
        <v>SRSA</v>
      </c>
      <c r="AB252" s="77">
        <f t="shared" si="52"/>
        <v>1</v>
      </c>
      <c r="AC252" s="28">
        <f t="shared" si="53"/>
        <v>0</v>
      </c>
      <c r="AD252" s="29">
        <f t="shared" si="54"/>
        <v>0</v>
      </c>
      <c r="AE252" s="87" t="str">
        <f t="shared" si="47"/>
        <v>-</v>
      </c>
      <c r="AF252" s="77">
        <f t="shared" si="48"/>
        <v>0</v>
      </c>
    </row>
    <row r="253" spans="1:32" ht="12.75">
      <c r="A253" s="118">
        <v>2000002</v>
      </c>
      <c r="B253" s="118" t="s">
        <v>11</v>
      </c>
      <c r="C253" s="77" t="s">
        <v>12</v>
      </c>
      <c r="D253" s="28" t="s">
        <v>13</v>
      </c>
      <c r="E253" s="28" t="s">
        <v>14</v>
      </c>
      <c r="F253" s="28">
        <v>67456</v>
      </c>
      <c r="G253" s="28" t="s">
        <v>1033</v>
      </c>
      <c r="H253" s="29">
        <v>7852272981</v>
      </c>
      <c r="I253" s="30" t="s">
        <v>1044</v>
      </c>
      <c r="J253" s="31" t="s">
        <v>1043</v>
      </c>
      <c r="K253" s="71" t="s">
        <v>1041</v>
      </c>
      <c r="L253" s="61"/>
      <c r="M253" s="66" t="s">
        <v>1043</v>
      </c>
      <c r="N253" s="68">
        <v>6.993006993</v>
      </c>
      <c r="O253" s="31" t="s">
        <v>1043</v>
      </c>
      <c r="P253" s="38"/>
      <c r="Q253" s="71" t="str">
        <f t="shared" si="49"/>
        <v>NO</v>
      </c>
      <c r="R253" s="75" t="s">
        <v>1042</v>
      </c>
      <c r="S253" s="36">
        <v>25745</v>
      </c>
      <c r="T253" s="40">
        <v>1781</v>
      </c>
      <c r="U253" s="40">
        <v>3391</v>
      </c>
      <c r="V253" s="35">
        <v>2481</v>
      </c>
      <c r="W253" s="77">
        <f aca="true" t="shared" si="55" ref="W253:W284">IF(OR(J253="YES",K253="YES"),1,0)</f>
        <v>0</v>
      </c>
      <c r="X253" s="28">
        <f t="shared" si="50"/>
        <v>0</v>
      </c>
      <c r="Y253" s="28">
        <f aca="true" t="shared" si="56" ref="Y253:Y284">IF(AND(OR(J253="YES",K253="YES"),(W253=0)),"Trouble",0)</f>
        <v>0</v>
      </c>
      <c r="Z253" s="29">
        <f aca="true" t="shared" si="57" ref="Z253:Z284">IF(AND(OR(AND(ISNUMBER(L253),AND(L253&gt;0,L253&lt;600)),AND(ISNUMBER(L253),AND(L253&gt;0,M253="YES"))),(X253=0)),"Trouble",0)</f>
        <v>0</v>
      </c>
      <c r="AA253" s="87" t="str">
        <f t="shared" si="51"/>
        <v>-</v>
      </c>
      <c r="AB253" s="77">
        <f t="shared" si="52"/>
        <v>1</v>
      </c>
      <c r="AC253" s="28">
        <f t="shared" si="53"/>
        <v>0</v>
      </c>
      <c r="AD253" s="29">
        <f t="shared" si="54"/>
        <v>0</v>
      </c>
      <c r="AE253" s="87" t="str">
        <f aca="true" t="shared" si="58" ref="AE253:AE284">IF(AND(AND(AD253="Initial",AF253=0),AND(ISNUMBER(L253),L253&gt;0)),"RLIS","-")</f>
        <v>-</v>
      </c>
      <c r="AF253" s="77">
        <f aca="true" t="shared" si="59" ref="AF253:AF284">IF(AND(AA253="SRSA",AD253="Initial"),"SRSA",0)</f>
        <v>0</v>
      </c>
    </row>
    <row r="254" spans="1:32" ht="12.75">
      <c r="A254" s="118">
        <v>2011760</v>
      </c>
      <c r="B254" s="118" t="s">
        <v>791</v>
      </c>
      <c r="C254" s="77" t="s">
        <v>792</v>
      </c>
      <c r="D254" s="28" t="s">
        <v>793</v>
      </c>
      <c r="E254" s="28" t="s">
        <v>792</v>
      </c>
      <c r="F254" s="28">
        <v>67480</v>
      </c>
      <c r="G254" s="28" t="s">
        <v>1033</v>
      </c>
      <c r="H254" s="29">
        <v>7856552541</v>
      </c>
      <c r="I254" s="30">
        <v>7</v>
      </c>
      <c r="J254" s="31" t="s">
        <v>1042</v>
      </c>
      <c r="K254" s="71" t="s">
        <v>1041</v>
      </c>
      <c r="L254" s="61">
        <v>373.79</v>
      </c>
      <c r="M254" s="66" t="s">
        <v>1041</v>
      </c>
      <c r="N254" s="68">
        <v>14.1439206</v>
      </c>
      <c r="O254" s="31" t="s">
        <v>1043</v>
      </c>
      <c r="P254" s="38"/>
      <c r="Q254" s="71" t="str">
        <f aca="true" t="shared" si="60" ref="Q254:Q285">IF(AND(ISNUMBER(P254),P254&gt;=20),"YES","NO")</f>
        <v>NO</v>
      </c>
      <c r="R254" s="75" t="s">
        <v>1042</v>
      </c>
      <c r="S254" s="36">
        <v>19731</v>
      </c>
      <c r="T254" s="40">
        <v>1979</v>
      </c>
      <c r="U254" s="40">
        <v>2471</v>
      </c>
      <c r="V254" s="35">
        <v>1999</v>
      </c>
      <c r="W254" s="77">
        <f t="shared" si="55"/>
        <v>1</v>
      </c>
      <c r="X254" s="28">
        <f aca="true" t="shared" si="61" ref="X254:X285">IF(OR(AND(ISNUMBER(L254),AND(L254&gt;0,L254&lt;600)),AND(ISNUMBER(L254),AND(L254&gt;0,M254="YES"))),1,0)</f>
        <v>1</v>
      </c>
      <c r="Y254" s="28">
        <f t="shared" si="56"/>
        <v>0</v>
      </c>
      <c r="Z254" s="29">
        <f t="shared" si="57"/>
        <v>0</v>
      </c>
      <c r="AA254" s="87" t="str">
        <f aca="true" t="shared" si="62" ref="AA254:AA285">IF(AND(W254=1,X254=1),"SRSA","-")</f>
        <v>SRSA</v>
      </c>
      <c r="AB254" s="77">
        <f aca="true" t="shared" si="63" ref="AB254:AB285">IF(R254="YES",1,0)</f>
        <v>1</v>
      </c>
      <c r="AC254" s="28">
        <f aca="true" t="shared" si="64" ref="AC254:AC285">IF(OR(AND(ISNUMBER(P254),P254&gt;=20),(AND(ISNUMBER(P254)=FALSE,AND(ISNUMBER(N254),N254&gt;=20)))),1,0)</f>
        <v>0</v>
      </c>
      <c r="AD254" s="29">
        <f aca="true" t="shared" si="65" ref="AD254:AD285">IF(AND(AB254=1,AC254=1),"Initial",0)</f>
        <v>0</v>
      </c>
      <c r="AE254" s="87" t="str">
        <f t="shared" si="58"/>
        <v>-</v>
      </c>
      <c r="AF254" s="77">
        <f t="shared" si="59"/>
        <v>0</v>
      </c>
    </row>
    <row r="255" spans="1:32" ht="12.75">
      <c r="A255" s="118">
        <v>2008130</v>
      </c>
      <c r="B255" s="118" t="s">
        <v>506</v>
      </c>
      <c r="C255" s="77" t="s">
        <v>507</v>
      </c>
      <c r="D255" s="28" t="s">
        <v>508</v>
      </c>
      <c r="E255" s="28" t="s">
        <v>509</v>
      </c>
      <c r="F255" s="28">
        <v>67070</v>
      </c>
      <c r="G255" s="28" t="s">
        <v>1033</v>
      </c>
      <c r="H255" s="29">
        <v>6208254115</v>
      </c>
      <c r="I255" s="30" t="s">
        <v>1050</v>
      </c>
      <c r="J255" s="31" t="s">
        <v>1042</v>
      </c>
      <c r="K255" s="71" t="s">
        <v>1041</v>
      </c>
      <c r="L255" s="61">
        <v>255.35</v>
      </c>
      <c r="M255" s="66" t="s">
        <v>1041</v>
      </c>
      <c r="N255" s="68">
        <v>24.22145329</v>
      </c>
      <c r="O255" s="31" t="s">
        <v>1042</v>
      </c>
      <c r="P255" s="38"/>
      <c r="Q255" s="71" t="str">
        <f t="shared" si="60"/>
        <v>NO</v>
      </c>
      <c r="R255" s="75" t="s">
        <v>1042</v>
      </c>
      <c r="S255" s="36">
        <v>17961</v>
      </c>
      <c r="T255" s="40">
        <v>2374</v>
      </c>
      <c r="U255" s="40">
        <v>2491</v>
      </c>
      <c r="V255" s="35">
        <v>2196</v>
      </c>
      <c r="W255" s="77">
        <f t="shared" si="55"/>
        <v>1</v>
      </c>
      <c r="X255" s="28">
        <f t="shared" si="61"/>
        <v>1</v>
      </c>
      <c r="Y255" s="28">
        <f t="shared" si="56"/>
        <v>0</v>
      </c>
      <c r="Z255" s="29">
        <f t="shared" si="57"/>
        <v>0</v>
      </c>
      <c r="AA255" s="87" t="str">
        <f t="shared" si="62"/>
        <v>SRSA</v>
      </c>
      <c r="AB255" s="77">
        <f t="shared" si="63"/>
        <v>1</v>
      </c>
      <c r="AC255" s="28">
        <f t="shared" si="64"/>
        <v>1</v>
      </c>
      <c r="AD255" s="29" t="str">
        <f t="shared" si="65"/>
        <v>Initial</v>
      </c>
      <c r="AE255" s="87" t="str">
        <f t="shared" si="58"/>
        <v>-</v>
      </c>
      <c r="AF255" s="77" t="str">
        <f t="shared" si="59"/>
        <v>SRSA</v>
      </c>
    </row>
    <row r="256" spans="1:32" ht="12.75">
      <c r="A256" s="118">
        <v>2007470</v>
      </c>
      <c r="B256" s="118" t="s">
        <v>433</v>
      </c>
      <c r="C256" s="77" t="s">
        <v>434</v>
      </c>
      <c r="D256" s="28" t="s">
        <v>435</v>
      </c>
      <c r="E256" s="28" t="s">
        <v>436</v>
      </c>
      <c r="F256" s="28">
        <v>66439</v>
      </c>
      <c r="G256" s="28">
        <v>1696</v>
      </c>
      <c r="H256" s="29">
        <v>7854862611</v>
      </c>
      <c r="I256" s="30">
        <v>7</v>
      </c>
      <c r="J256" s="31" t="s">
        <v>1042</v>
      </c>
      <c r="K256" s="71" t="s">
        <v>1041</v>
      </c>
      <c r="L256" s="61">
        <v>619.65</v>
      </c>
      <c r="M256" s="66" t="s">
        <v>1043</v>
      </c>
      <c r="N256" s="68">
        <v>15.14726508</v>
      </c>
      <c r="O256" s="31" t="s">
        <v>1043</v>
      </c>
      <c r="P256" s="38"/>
      <c r="Q256" s="71" t="str">
        <f t="shared" si="60"/>
        <v>NO</v>
      </c>
      <c r="R256" s="75" t="s">
        <v>1042</v>
      </c>
      <c r="S256" s="36">
        <v>45799</v>
      </c>
      <c r="T256" s="40">
        <v>4353</v>
      </c>
      <c r="U256" s="40">
        <v>4926</v>
      </c>
      <c r="V256" s="35">
        <v>3632</v>
      </c>
      <c r="W256" s="77">
        <f t="shared" si="55"/>
        <v>1</v>
      </c>
      <c r="X256" s="28">
        <f t="shared" si="61"/>
        <v>0</v>
      </c>
      <c r="Y256" s="28">
        <f t="shared" si="56"/>
        <v>0</v>
      </c>
      <c r="Z256" s="29">
        <f t="shared" si="57"/>
        <v>0</v>
      </c>
      <c r="AA256" s="87" t="str">
        <f t="shared" si="62"/>
        <v>-</v>
      </c>
      <c r="AB256" s="77">
        <f t="shared" si="63"/>
        <v>1</v>
      </c>
      <c r="AC256" s="28">
        <f t="shared" si="64"/>
        <v>0</v>
      </c>
      <c r="AD256" s="29">
        <f t="shared" si="65"/>
        <v>0</v>
      </c>
      <c r="AE256" s="87" t="str">
        <f t="shared" si="58"/>
        <v>-</v>
      </c>
      <c r="AF256" s="77">
        <f t="shared" si="59"/>
        <v>0</v>
      </c>
    </row>
    <row r="257" spans="1:32" ht="12.75">
      <c r="A257" s="118">
        <v>2011790</v>
      </c>
      <c r="B257" s="118" t="s">
        <v>794</v>
      </c>
      <c r="C257" s="77" t="s">
        <v>795</v>
      </c>
      <c r="D257" s="28" t="s">
        <v>796</v>
      </c>
      <c r="E257" s="28" t="s">
        <v>795</v>
      </c>
      <c r="F257" s="28">
        <v>67140</v>
      </c>
      <c r="G257" s="28">
        <v>229</v>
      </c>
      <c r="H257" s="29">
        <v>6208925216</v>
      </c>
      <c r="I257" s="30">
        <v>8</v>
      </c>
      <c r="J257" s="31" t="s">
        <v>1042</v>
      </c>
      <c r="K257" s="71" t="s">
        <v>1041</v>
      </c>
      <c r="L257" s="61">
        <v>219.87</v>
      </c>
      <c r="M257" s="66" t="s">
        <v>1041</v>
      </c>
      <c r="N257" s="68">
        <v>14.35643564</v>
      </c>
      <c r="O257" s="31" t="s">
        <v>1043</v>
      </c>
      <c r="P257" s="38"/>
      <c r="Q257" s="71" t="str">
        <f t="shared" si="60"/>
        <v>NO</v>
      </c>
      <c r="R257" s="75" t="s">
        <v>1042</v>
      </c>
      <c r="S257" s="36">
        <v>16311</v>
      </c>
      <c r="T257" s="40">
        <v>1187</v>
      </c>
      <c r="U257" s="40">
        <v>1417</v>
      </c>
      <c r="V257" s="35">
        <v>1657</v>
      </c>
      <c r="W257" s="77">
        <f t="shared" si="55"/>
        <v>1</v>
      </c>
      <c r="X257" s="28">
        <f t="shared" si="61"/>
        <v>1</v>
      </c>
      <c r="Y257" s="28">
        <f t="shared" si="56"/>
        <v>0</v>
      </c>
      <c r="Z257" s="29">
        <f t="shared" si="57"/>
        <v>0</v>
      </c>
      <c r="AA257" s="87" t="str">
        <f t="shared" si="62"/>
        <v>SRSA</v>
      </c>
      <c r="AB257" s="77">
        <f t="shared" si="63"/>
        <v>1</v>
      </c>
      <c r="AC257" s="28">
        <f t="shared" si="64"/>
        <v>0</v>
      </c>
      <c r="AD257" s="29">
        <f t="shared" si="65"/>
        <v>0</v>
      </c>
      <c r="AE257" s="87" t="str">
        <f t="shared" si="58"/>
        <v>-</v>
      </c>
      <c r="AF257" s="77">
        <f t="shared" si="59"/>
        <v>0</v>
      </c>
    </row>
    <row r="258" spans="1:32" ht="12.75">
      <c r="A258" s="118">
        <v>2000001</v>
      </c>
      <c r="B258" s="118" t="s">
        <v>7</v>
      </c>
      <c r="C258" s="77" t="s">
        <v>8</v>
      </c>
      <c r="D258" s="28" t="s">
        <v>9</v>
      </c>
      <c r="E258" s="28" t="s">
        <v>10</v>
      </c>
      <c r="F258" s="28">
        <v>67448</v>
      </c>
      <c r="G258" s="28">
        <v>9762</v>
      </c>
      <c r="H258" s="29">
        <v>7855364291</v>
      </c>
      <c r="I258" s="30">
        <v>7</v>
      </c>
      <c r="J258" s="31" t="s">
        <v>1042</v>
      </c>
      <c r="K258" s="71" t="s">
        <v>1041</v>
      </c>
      <c r="L258" s="61">
        <v>679.27</v>
      </c>
      <c r="M258" s="66" t="s">
        <v>1043</v>
      </c>
      <c r="N258" s="68">
        <v>4.081632653</v>
      </c>
      <c r="O258" s="31" t="s">
        <v>1043</v>
      </c>
      <c r="P258" s="38"/>
      <c r="Q258" s="71" t="str">
        <f t="shared" si="60"/>
        <v>NO</v>
      </c>
      <c r="R258" s="75" t="s">
        <v>1042</v>
      </c>
      <c r="S258" s="36">
        <v>17452</v>
      </c>
      <c r="T258" s="40">
        <v>989</v>
      </c>
      <c r="U258" s="40">
        <v>2218</v>
      </c>
      <c r="V258" s="35">
        <v>1820</v>
      </c>
      <c r="W258" s="77">
        <f t="shared" si="55"/>
        <v>1</v>
      </c>
      <c r="X258" s="28">
        <f t="shared" si="61"/>
        <v>0</v>
      </c>
      <c r="Y258" s="28">
        <f t="shared" si="56"/>
        <v>0</v>
      </c>
      <c r="Z258" s="29">
        <f t="shared" si="57"/>
        <v>0</v>
      </c>
      <c r="AA258" s="87" t="str">
        <f t="shared" si="62"/>
        <v>-</v>
      </c>
      <c r="AB258" s="77">
        <f t="shared" si="63"/>
        <v>1</v>
      </c>
      <c r="AC258" s="28">
        <f t="shared" si="64"/>
        <v>0</v>
      </c>
      <c r="AD258" s="29">
        <f t="shared" si="65"/>
        <v>0</v>
      </c>
      <c r="AE258" s="87" t="str">
        <f t="shared" si="58"/>
        <v>-</v>
      </c>
      <c r="AF258" s="77">
        <f t="shared" si="59"/>
        <v>0</v>
      </c>
    </row>
    <row r="259" spans="1:32" ht="12.75">
      <c r="A259" s="118">
        <v>2006510</v>
      </c>
      <c r="B259" s="118" t="s">
        <v>354</v>
      </c>
      <c r="C259" s="77" t="s">
        <v>355</v>
      </c>
      <c r="D259" s="28" t="s">
        <v>356</v>
      </c>
      <c r="E259" s="28" t="s">
        <v>357</v>
      </c>
      <c r="F259" s="28">
        <v>67445</v>
      </c>
      <c r="G259" s="28">
        <v>427</v>
      </c>
      <c r="H259" s="29">
        <v>7855682247</v>
      </c>
      <c r="I259" s="30">
        <v>7</v>
      </c>
      <c r="J259" s="31" t="s">
        <v>1042</v>
      </c>
      <c r="K259" s="71" t="s">
        <v>1041</v>
      </c>
      <c r="L259" s="61">
        <v>222.166</v>
      </c>
      <c r="M259" s="66" t="s">
        <v>1041</v>
      </c>
      <c r="N259" s="68">
        <v>18.07692308</v>
      </c>
      <c r="O259" s="31" t="s">
        <v>1043</v>
      </c>
      <c r="P259" s="38"/>
      <c r="Q259" s="71" t="str">
        <f t="shared" si="60"/>
        <v>NO</v>
      </c>
      <c r="R259" s="75" t="s">
        <v>1042</v>
      </c>
      <c r="S259" s="36">
        <v>19247</v>
      </c>
      <c r="T259" s="40">
        <v>1385</v>
      </c>
      <c r="U259" s="40">
        <v>1686</v>
      </c>
      <c r="V259" s="35">
        <v>1879</v>
      </c>
      <c r="W259" s="77">
        <f t="shared" si="55"/>
        <v>1</v>
      </c>
      <c r="X259" s="28">
        <f t="shared" si="61"/>
        <v>1</v>
      </c>
      <c r="Y259" s="28">
        <f t="shared" si="56"/>
        <v>0</v>
      </c>
      <c r="Z259" s="29">
        <f t="shared" si="57"/>
        <v>0</v>
      </c>
      <c r="AA259" s="87" t="str">
        <f t="shared" si="62"/>
        <v>SRSA</v>
      </c>
      <c r="AB259" s="77">
        <f t="shared" si="63"/>
        <v>1</v>
      </c>
      <c r="AC259" s="28">
        <f t="shared" si="64"/>
        <v>0</v>
      </c>
      <c r="AD259" s="29">
        <f t="shared" si="65"/>
        <v>0</v>
      </c>
      <c r="AE259" s="87" t="str">
        <f t="shared" si="58"/>
        <v>-</v>
      </c>
      <c r="AF259" s="77">
        <f t="shared" si="59"/>
        <v>0</v>
      </c>
    </row>
    <row r="260" spans="1:32" ht="12.75">
      <c r="A260" s="118">
        <v>2006930</v>
      </c>
      <c r="B260" s="118" t="s">
        <v>389</v>
      </c>
      <c r="C260" s="77" t="s">
        <v>390</v>
      </c>
      <c r="D260" s="28" t="s">
        <v>391</v>
      </c>
      <c r="E260" s="28" t="s">
        <v>1002</v>
      </c>
      <c r="F260" s="28">
        <v>66854</v>
      </c>
      <c r="G260" s="28" t="s">
        <v>1033</v>
      </c>
      <c r="H260" s="29">
        <v>6203925519</v>
      </c>
      <c r="I260" s="30">
        <v>7</v>
      </c>
      <c r="J260" s="31" t="s">
        <v>1042</v>
      </c>
      <c r="K260" s="71" t="s">
        <v>1041</v>
      </c>
      <c r="L260" s="61">
        <v>534.7</v>
      </c>
      <c r="M260" s="66" t="s">
        <v>1041</v>
      </c>
      <c r="N260" s="68">
        <v>5.34351145</v>
      </c>
      <c r="O260" s="31" t="s">
        <v>1043</v>
      </c>
      <c r="P260" s="38"/>
      <c r="Q260" s="71" t="str">
        <f t="shared" si="60"/>
        <v>NO</v>
      </c>
      <c r="R260" s="75" t="s">
        <v>1042</v>
      </c>
      <c r="S260" s="36">
        <v>20761</v>
      </c>
      <c r="T260" s="40">
        <v>1583</v>
      </c>
      <c r="U260" s="40">
        <v>2710</v>
      </c>
      <c r="V260" s="35">
        <v>1747</v>
      </c>
      <c r="W260" s="77">
        <f t="shared" si="55"/>
        <v>1</v>
      </c>
      <c r="X260" s="28">
        <f t="shared" si="61"/>
        <v>1</v>
      </c>
      <c r="Y260" s="28">
        <f t="shared" si="56"/>
        <v>0</v>
      </c>
      <c r="Z260" s="29">
        <f t="shared" si="57"/>
        <v>0</v>
      </c>
      <c r="AA260" s="87" t="str">
        <f t="shared" si="62"/>
        <v>SRSA</v>
      </c>
      <c r="AB260" s="77">
        <f t="shared" si="63"/>
        <v>1</v>
      </c>
      <c r="AC260" s="28">
        <f t="shared" si="64"/>
        <v>0</v>
      </c>
      <c r="AD260" s="29">
        <f t="shared" si="65"/>
        <v>0</v>
      </c>
      <c r="AE260" s="87" t="str">
        <f t="shared" si="58"/>
        <v>-</v>
      </c>
      <c r="AF260" s="77">
        <f t="shared" si="59"/>
        <v>0</v>
      </c>
    </row>
    <row r="261" spans="1:32" ht="12.75">
      <c r="A261" s="118">
        <v>2011820</v>
      </c>
      <c r="B261" s="118" t="s">
        <v>797</v>
      </c>
      <c r="C261" s="77" t="s">
        <v>798</v>
      </c>
      <c r="D261" s="28" t="s">
        <v>799</v>
      </c>
      <c r="E261" s="28" t="s">
        <v>798</v>
      </c>
      <c r="F261" s="28">
        <v>67876</v>
      </c>
      <c r="G261" s="28">
        <v>338</v>
      </c>
      <c r="H261" s="29">
        <v>6203852676</v>
      </c>
      <c r="I261" s="30">
        <v>7</v>
      </c>
      <c r="J261" s="31" t="s">
        <v>1042</v>
      </c>
      <c r="K261" s="71" t="s">
        <v>1041</v>
      </c>
      <c r="L261" s="61">
        <v>320.01</v>
      </c>
      <c r="M261" s="66" t="s">
        <v>1041</v>
      </c>
      <c r="N261" s="68">
        <v>6.188925081</v>
      </c>
      <c r="O261" s="31" t="s">
        <v>1043</v>
      </c>
      <c r="P261" s="38"/>
      <c r="Q261" s="71" t="str">
        <f t="shared" si="60"/>
        <v>NO</v>
      </c>
      <c r="R261" s="75" t="s">
        <v>1042</v>
      </c>
      <c r="S261" s="36">
        <v>9466</v>
      </c>
      <c r="T261" s="40">
        <v>594</v>
      </c>
      <c r="U261" s="40">
        <v>1307</v>
      </c>
      <c r="V261" s="35">
        <v>1843</v>
      </c>
      <c r="W261" s="77">
        <f t="shared" si="55"/>
        <v>1</v>
      </c>
      <c r="X261" s="28">
        <f t="shared" si="61"/>
        <v>1</v>
      </c>
      <c r="Y261" s="28">
        <f t="shared" si="56"/>
        <v>0</v>
      </c>
      <c r="Z261" s="29">
        <f t="shared" si="57"/>
        <v>0</v>
      </c>
      <c r="AA261" s="87" t="str">
        <f t="shared" si="62"/>
        <v>SRSA</v>
      </c>
      <c r="AB261" s="77">
        <f t="shared" si="63"/>
        <v>1</v>
      </c>
      <c r="AC261" s="28">
        <f t="shared" si="64"/>
        <v>0</v>
      </c>
      <c r="AD261" s="29">
        <f t="shared" si="65"/>
        <v>0</v>
      </c>
      <c r="AE261" s="87" t="str">
        <f t="shared" si="58"/>
        <v>-</v>
      </c>
      <c r="AF261" s="77">
        <f t="shared" si="59"/>
        <v>0</v>
      </c>
    </row>
    <row r="262" spans="1:32" ht="12.75">
      <c r="A262" s="118">
        <v>2011850</v>
      </c>
      <c r="B262" s="118" t="s">
        <v>800</v>
      </c>
      <c r="C262" s="77" t="s">
        <v>801</v>
      </c>
      <c r="D262" s="28" t="s">
        <v>802</v>
      </c>
      <c r="E262" s="28" t="s">
        <v>801</v>
      </c>
      <c r="F262" s="28">
        <v>66083</v>
      </c>
      <c r="G262" s="28" t="s">
        <v>1033</v>
      </c>
      <c r="H262" s="29">
        <v>9135927200</v>
      </c>
      <c r="I262" s="30" t="s">
        <v>1047</v>
      </c>
      <c r="J262" s="31" t="s">
        <v>1043</v>
      </c>
      <c r="K262" s="71" t="s">
        <v>1041</v>
      </c>
      <c r="L262" s="61"/>
      <c r="M262" s="66" t="s">
        <v>1043</v>
      </c>
      <c r="N262" s="68">
        <v>3.483870968</v>
      </c>
      <c r="O262" s="31" t="s">
        <v>1043</v>
      </c>
      <c r="P262" s="38"/>
      <c r="Q262" s="71" t="str">
        <f t="shared" si="60"/>
        <v>NO</v>
      </c>
      <c r="R262" s="75" t="s">
        <v>1043</v>
      </c>
      <c r="S262" s="36">
        <v>39482</v>
      </c>
      <c r="T262" s="40">
        <v>1781</v>
      </c>
      <c r="U262" s="40">
        <v>4763</v>
      </c>
      <c r="V262" s="35">
        <v>4119</v>
      </c>
      <c r="W262" s="77">
        <f t="shared" si="55"/>
        <v>0</v>
      </c>
      <c r="X262" s="28">
        <f t="shared" si="61"/>
        <v>0</v>
      </c>
      <c r="Y262" s="28">
        <f t="shared" si="56"/>
        <v>0</v>
      </c>
      <c r="Z262" s="29">
        <f t="shared" si="57"/>
        <v>0</v>
      </c>
      <c r="AA262" s="87" t="str">
        <f t="shared" si="62"/>
        <v>-</v>
      </c>
      <c r="AB262" s="77">
        <f t="shared" si="63"/>
        <v>0</v>
      </c>
      <c r="AC262" s="28">
        <f t="shared" si="64"/>
        <v>0</v>
      </c>
      <c r="AD262" s="29">
        <f t="shared" si="65"/>
        <v>0</v>
      </c>
      <c r="AE262" s="87" t="str">
        <f t="shared" si="58"/>
        <v>-</v>
      </c>
      <c r="AF262" s="77">
        <f t="shared" si="59"/>
        <v>0</v>
      </c>
    </row>
    <row r="263" spans="1:32" ht="12.75">
      <c r="A263" s="118">
        <v>2011880</v>
      </c>
      <c r="B263" s="118" t="s">
        <v>803</v>
      </c>
      <c r="C263" s="77" t="s">
        <v>804</v>
      </c>
      <c r="D263" s="28" t="s">
        <v>805</v>
      </c>
      <c r="E263" s="28" t="s">
        <v>806</v>
      </c>
      <c r="F263" s="28">
        <v>67756</v>
      </c>
      <c r="G263" s="28">
        <v>1110</v>
      </c>
      <c r="H263" s="29">
        <v>7853328182</v>
      </c>
      <c r="I263" s="30">
        <v>7</v>
      </c>
      <c r="J263" s="31" t="s">
        <v>1042</v>
      </c>
      <c r="K263" s="71" t="s">
        <v>1041</v>
      </c>
      <c r="L263" s="61">
        <v>312</v>
      </c>
      <c r="M263" s="66" t="s">
        <v>1041</v>
      </c>
      <c r="N263" s="68">
        <v>10.9947644</v>
      </c>
      <c r="O263" s="31" t="s">
        <v>1043</v>
      </c>
      <c r="P263" s="38"/>
      <c r="Q263" s="71" t="str">
        <f t="shared" si="60"/>
        <v>NO</v>
      </c>
      <c r="R263" s="75" t="s">
        <v>1042</v>
      </c>
      <c r="S263" s="36">
        <v>20574</v>
      </c>
      <c r="T263" s="40">
        <v>1781</v>
      </c>
      <c r="U263" s="40">
        <v>2185</v>
      </c>
      <c r="V263" s="35">
        <v>2729</v>
      </c>
      <c r="W263" s="77">
        <f t="shared" si="55"/>
        <v>1</v>
      </c>
      <c r="X263" s="28">
        <f t="shared" si="61"/>
        <v>1</v>
      </c>
      <c r="Y263" s="28">
        <f t="shared" si="56"/>
        <v>0</v>
      </c>
      <c r="Z263" s="29">
        <f t="shared" si="57"/>
        <v>0</v>
      </c>
      <c r="AA263" s="87" t="str">
        <f t="shared" si="62"/>
        <v>SRSA</v>
      </c>
      <c r="AB263" s="77">
        <f t="shared" si="63"/>
        <v>1</v>
      </c>
      <c r="AC263" s="28">
        <f t="shared" si="64"/>
        <v>0</v>
      </c>
      <c r="AD263" s="29">
        <f t="shared" si="65"/>
        <v>0</v>
      </c>
      <c r="AE263" s="87" t="str">
        <f t="shared" si="58"/>
        <v>-</v>
      </c>
      <c r="AF263" s="77">
        <f t="shared" si="59"/>
        <v>0</v>
      </c>
    </row>
    <row r="264" spans="1:32" ht="12.75">
      <c r="A264" s="118">
        <v>2011910</v>
      </c>
      <c r="B264" s="118" t="s">
        <v>807</v>
      </c>
      <c r="C264" s="77" t="s">
        <v>808</v>
      </c>
      <c r="D264" s="28" t="s">
        <v>809</v>
      </c>
      <c r="E264" s="28" t="s">
        <v>810</v>
      </c>
      <c r="F264" s="28">
        <v>67576</v>
      </c>
      <c r="G264" s="28">
        <v>1836</v>
      </c>
      <c r="H264" s="29">
        <v>6205493564</v>
      </c>
      <c r="I264" s="30">
        <v>7</v>
      </c>
      <c r="J264" s="31" t="s">
        <v>1042</v>
      </c>
      <c r="K264" s="71" t="s">
        <v>1041</v>
      </c>
      <c r="L264" s="61">
        <v>355.75</v>
      </c>
      <c r="M264" s="66" t="s">
        <v>1041</v>
      </c>
      <c r="N264" s="68">
        <v>6.944444444</v>
      </c>
      <c r="O264" s="31" t="s">
        <v>1043</v>
      </c>
      <c r="P264" s="38"/>
      <c r="Q264" s="71" t="str">
        <f t="shared" si="60"/>
        <v>NO</v>
      </c>
      <c r="R264" s="75" t="s">
        <v>1042</v>
      </c>
      <c r="S264" s="36">
        <v>16586</v>
      </c>
      <c r="T264" s="40">
        <v>1583</v>
      </c>
      <c r="U264" s="40">
        <v>2208</v>
      </c>
      <c r="V264" s="35">
        <v>3403</v>
      </c>
      <c r="W264" s="77">
        <f t="shared" si="55"/>
        <v>1</v>
      </c>
      <c r="X264" s="28">
        <f t="shared" si="61"/>
        <v>1</v>
      </c>
      <c r="Y264" s="28">
        <f t="shared" si="56"/>
        <v>0</v>
      </c>
      <c r="Z264" s="29">
        <f t="shared" si="57"/>
        <v>0</v>
      </c>
      <c r="AA264" s="87" t="str">
        <f t="shared" si="62"/>
        <v>SRSA</v>
      </c>
      <c r="AB264" s="77">
        <f t="shared" si="63"/>
        <v>1</v>
      </c>
      <c r="AC264" s="28">
        <f t="shared" si="64"/>
        <v>0</v>
      </c>
      <c r="AD264" s="29">
        <f t="shared" si="65"/>
        <v>0</v>
      </c>
      <c r="AE264" s="87" t="str">
        <f t="shared" si="58"/>
        <v>-</v>
      </c>
      <c r="AF264" s="77">
        <f t="shared" si="59"/>
        <v>0</v>
      </c>
    </row>
    <row r="265" spans="1:32" ht="12.75">
      <c r="A265" s="118">
        <v>2011970</v>
      </c>
      <c r="B265" s="118" t="s">
        <v>811</v>
      </c>
      <c r="C265" s="77" t="s">
        <v>812</v>
      </c>
      <c r="D265" s="28" t="s">
        <v>813</v>
      </c>
      <c r="E265" s="28" t="s">
        <v>812</v>
      </c>
      <c r="F265" s="28">
        <v>67578</v>
      </c>
      <c r="G265" s="28">
        <v>400</v>
      </c>
      <c r="H265" s="29">
        <v>6202345243</v>
      </c>
      <c r="I265" s="30">
        <v>7</v>
      </c>
      <c r="J265" s="31" t="s">
        <v>1042</v>
      </c>
      <c r="K265" s="71" t="s">
        <v>1041</v>
      </c>
      <c r="L265" s="61">
        <v>260.21</v>
      </c>
      <c r="M265" s="66" t="s">
        <v>1041</v>
      </c>
      <c r="N265" s="68">
        <v>21.27659574</v>
      </c>
      <c r="O265" s="31" t="s">
        <v>1042</v>
      </c>
      <c r="P265" s="38"/>
      <c r="Q265" s="71" t="str">
        <f t="shared" si="60"/>
        <v>NO</v>
      </c>
      <c r="R265" s="75" t="s">
        <v>1042</v>
      </c>
      <c r="S265" s="36">
        <v>22188</v>
      </c>
      <c r="T265" s="40">
        <v>2374</v>
      </c>
      <c r="U265" s="40">
        <v>2609</v>
      </c>
      <c r="V265" s="35">
        <v>2763</v>
      </c>
      <c r="W265" s="77">
        <f t="shared" si="55"/>
        <v>1</v>
      </c>
      <c r="X265" s="28">
        <f t="shared" si="61"/>
        <v>1</v>
      </c>
      <c r="Y265" s="28">
        <f t="shared" si="56"/>
        <v>0</v>
      </c>
      <c r="Z265" s="29">
        <f t="shared" si="57"/>
        <v>0</v>
      </c>
      <c r="AA265" s="87" t="str">
        <f t="shared" si="62"/>
        <v>SRSA</v>
      </c>
      <c r="AB265" s="77">
        <f t="shared" si="63"/>
        <v>1</v>
      </c>
      <c r="AC265" s="28">
        <f t="shared" si="64"/>
        <v>1</v>
      </c>
      <c r="AD265" s="29" t="str">
        <f t="shared" si="65"/>
        <v>Initial</v>
      </c>
      <c r="AE265" s="87" t="str">
        <f t="shared" si="58"/>
        <v>-</v>
      </c>
      <c r="AF265" s="77" t="str">
        <f t="shared" si="59"/>
        <v>SRSA</v>
      </c>
    </row>
    <row r="266" spans="1:32" ht="12.75">
      <c r="A266" s="118">
        <v>2007860</v>
      </c>
      <c r="B266" s="118" t="s">
        <v>477</v>
      </c>
      <c r="C266" s="77" t="s">
        <v>478</v>
      </c>
      <c r="D266" s="28" t="s">
        <v>479</v>
      </c>
      <c r="E266" s="28" t="s">
        <v>480</v>
      </c>
      <c r="F266" s="28">
        <v>67855</v>
      </c>
      <c r="G266" s="28" t="s">
        <v>1033</v>
      </c>
      <c r="H266" s="29">
        <v>6204926226</v>
      </c>
      <c r="I266" s="30">
        <v>7</v>
      </c>
      <c r="J266" s="31" t="s">
        <v>1042</v>
      </c>
      <c r="K266" s="71" t="s">
        <v>1041</v>
      </c>
      <c r="L266" s="61">
        <v>405.36</v>
      </c>
      <c r="M266" s="66" t="s">
        <v>1041</v>
      </c>
      <c r="N266" s="68">
        <v>12.7744511</v>
      </c>
      <c r="O266" s="31" t="s">
        <v>1043</v>
      </c>
      <c r="P266" s="38"/>
      <c r="Q266" s="71" t="str">
        <f t="shared" si="60"/>
        <v>NO</v>
      </c>
      <c r="R266" s="75" t="s">
        <v>1042</v>
      </c>
      <c r="S266" s="36">
        <v>24351</v>
      </c>
      <c r="T266" s="40">
        <v>2572</v>
      </c>
      <c r="U266" s="40">
        <v>3177</v>
      </c>
      <c r="V266" s="35">
        <v>3924</v>
      </c>
      <c r="W266" s="77">
        <f t="shared" si="55"/>
        <v>1</v>
      </c>
      <c r="X266" s="28">
        <f t="shared" si="61"/>
        <v>1</v>
      </c>
      <c r="Y266" s="28">
        <f t="shared" si="56"/>
        <v>0</v>
      </c>
      <c r="Z266" s="29">
        <f t="shared" si="57"/>
        <v>0</v>
      </c>
      <c r="AA266" s="87" t="str">
        <f t="shared" si="62"/>
        <v>SRSA</v>
      </c>
      <c r="AB266" s="77">
        <f t="shared" si="63"/>
        <v>1</v>
      </c>
      <c r="AC266" s="28">
        <f t="shared" si="64"/>
        <v>0</v>
      </c>
      <c r="AD266" s="29">
        <f t="shared" si="65"/>
        <v>0</v>
      </c>
      <c r="AE266" s="87" t="str">
        <f t="shared" si="58"/>
        <v>-</v>
      </c>
      <c r="AF266" s="77">
        <f t="shared" si="59"/>
        <v>0</v>
      </c>
    </row>
    <row r="267" spans="1:32" ht="12.75">
      <c r="A267" s="118">
        <v>2012030</v>
      </c>
      <c r="B267" s="118" t="s">
        <v>817</v>
      </c>
      <c r="C267" s="77" t="s">
        <v>981</v>
      </c>
      <c r="D267" s="28" t="s">
        <v>36</v>
      </c>
      <c r="E267" s="28" t="s">
        <v>981</v>
      </c>
      <c r="F267" s="28">
        <v>67579</v>
      </c>
      <c r="G267" s="28" t="s">
        <v>1033</v>
      </c>
      <c r="H267" s="29">
        <v>6202783621</v>
      </c>
      <c r="I267" s="30">
        <v>6</v>
      </c>
      <c r="J267" s="31" t="s">
        <v>1043</v>
      </c>
      <c r="K267" s="71" t="s">
        <v>1041</v>
      </c>
      <c r="L267" s="61">
        <v>472.44</v>
      </c>
      <c r="M267" s="66" t="s">
        <v>1041</v>
      </c>
      <c r="N267" s="68">
        <v>11.15537849</v>
      </c>
      <c r="O267" s="31" t="s">
        <v>1043</v>
      </c>
      <c r="P267" s="38"/>
      <c r="Q267" s="71" t="str">
        <f t="shared" si="60"/>
        <v>NO</v>
      </c>
      <c r="R267" s="75" t="s">
        <v>1042</v>
      </c>
      <c r="S267" s="36">
        <v>25451</v>
      </c>
      <c r="T267" s="40">
        <v>2177</v>
      </c>
      <c r="U267" s="40">
        <v>2800</v>
      </c>
      <c r="V267" s="35">
        <v>2484</v>
      </c>
      <c r="W267" s="77">
        <f t="shared" si="55"/>
        <v>0</v>
      </c>
      <c r="X267" s="28">
        <f t="shared" si="61"/>
        <v>1</v>
      </c>
      <c r="Y267" s="28">
        <f t="shared" si="56"/>
        <v>0</v>
      </c>
      <c r="Z267" s="29">
        <f t="shared" si="57"/>
        <v>0</v>
      </c>
      <c r="AA267" s="87" t="str">
        <f t="shared" si="62"/>
        <v>-</v>
      </c>
      <c r="AB267" s="77">
        <f t="shared" si="63"/>
        <v>1</v>
      </c>
      <c r="AC267" s="28">
        <f t="shared" si="64"/>
        <v>0</v>
      </c>
      <c r="AD267" s="29">
        <f t="shared" si="65"/>
        <v>0</v>
      </c>
      <c r="AE267" s="87" t="str">
        <f t="shared" si="58"/>
        <v>-</v>
      </c>
      <c r="AF267" s="77">
        <f t="shared" si="59"/>
        <v>0</v>
      </c>
    </row>
    <row r="268" spans="1:32" ht="12.75">
      <c r="A268" s="118">
        <v>2012060</v>
      </c>
      <c r="B268" s="118" t="s">
        <v>818</v>
      </c>
      <c r="C268" s="77" t="s">
        <v>977</v>
      </c>
      <c r="D268" s="28" t="s">
        <v>819</v>
      </c>
      <c r="E268" s="28" t="s">
        <v>977</v>
      </c>
      <c r="F268" s="28">
        <v>67669</v>
      </c>
      <c r="G268" s="28">
        <v>1639</v>
      </c>
      <c r="H268" s="29">
        <v>7854256367</v>
      </c>
      <c r="I268" s="30">
        <v>7</v>
      </c>
      <c r="J268" s="31" t="s">
        <v>1042</v>
      </c>
      <c r="K268" s="71" t="s">
        <v>1041</v>
      </c>
      <c r="L268" s="61">
        <v>344.051</v>
      </c>
      <c r="M268" s="66" t="s">
        <v>1041</v>
      </c>
      <c r="N268" s="68">
        <v>16.7539267</v>
      </c>
      <c r="O268" s="31" t="s">
        <v>1043</v>
      </c>
      <c r="P268" s="38"/>
      <c r="Q268" s="71" t="str">
        <f t="shared" si="60"/>
        <v>NO</v>
      </c>
      <c r="R268" s="75" t="s">
        <v>1042</v>
      </c>
      <c r="S268" s="36">
        <v>25759</v>
      </c>
      <c r="T268" s="40">
        <v>2177</v>
      </c>
      <c r="U268" s="40">
        <v>2523</v>
      </c>
      <c r="V268" s="35">
        <v>1976</v>
      </c>
      <c r="W268" s="77">
        <f t="shared" si="55"/>
        <v>1</v>
      </c>
      <c r="X268" s="28">
        <f t="shared" si="61"/>
        <v>1</v>
      </c>
      <c r="Y268" s="28">
        <f t="shared" si="56"/>
        <v>0</v>
      </c>
      <c r="Z268" s="29">
        <f t="shared" si="57"/>
        <v>0</v>
      </c>
      <c r="AA268" s="87" t="str">
        <f t="shared" si="62"/>
        <v>SRSA</v>
      </c>
      <c r="AB268" s="77">
        <f t="shared" si="63"/>
        <v>1</v>
      </c>
      <c r="AC268" s="28">
        <f t="shared" si="64"/>
        <v>0</v>
      </c>
      <c r="AD268" s="29">
        <f t="shared" si="65"/>
        <v>0</v>
      </c>
      <c r="AE268" s="87" t="str">
        <f t="shared" si="58"/>
        <v>-</v>
      </c>
      <c r="AF268" s="77">
        <f t="shared" si="59"/>
        <v>0</v>
      </c>
    </row>
    <row r="269" spans="1:32" ht="12.75">
      <c r="A269" s="118">
        <v>2012090</v>
      </c>
      <c r="B269" s="118" t="s">
        <v>820</v>
      </c>
      <c r="C269" s="77" t="s">
        <v>821</v>
      </c>
      <c r="D269" s="28" t="s">
        <v>5</v>
      </c>
      <c r="E269" s="28" t="s">
        <v>821</v>
      </c>
      <c r="F269" s="28">
        <v>67877</v>
      </c>
      <c r="G269" s="28">
        <v>670</v>
      </c>
      <c r="H269" s="29">
        <v>6206752277</v>
      </c>
      <c r="I269" s="30">
        <v>7</v>
      </c>
      <c r="J269" s="31" t="s">
        <v>1042</v>
      </c>
      <c r="K269" s="71" t="s">
        <v>1041</v>
      </c>
      <c r="L269" s="61">
        <v>471.026</v>
      </c>
      <c r="M269" s="66" t="s">
        <v>1041</v>
      </c>
      <c r="N269" s="68">
        <v>12.61770245</v>
      </c>
      <c r="O269" s="31" t="s">
        <v>1043</v>
      </c>
      <c r="P269" s="38"/>
      <c r="Q269" s="71" t="str">
        <f t="shared" si="60"/>
        <v>NO</v>
      </c>
      <c r="R269" s="75" t="s">
        <v>1042</v>
      </c>
      <c r="S269" s="36">
        <v>17018</v>
      </c>
      <c r="T269" s="40">
        <v>2177</v>
      </c>
      <c r="U269" s="40">
        <v>2800</v>
      </c>
      <c r="V269" s="35">
        <v>3644</v>
      </c>
      <c r="W269" s="77">
        <f t="shared" si="55"/>
        <v>1</v>
      </c>
      <c r="X269" s="28">
        <f t="shared" si="61"/>
        <v>1</v>
      </c>
      <c r="Y269" s="28">
        <f t="shared" si="56"/>
        <v>0</v>
      </c>
      <c r="Z269" s="29">
        <f t="shared" si="57"/>
        <v>0</v>
      </c>
      <c r="AA269" s="87" t="str">
        <f t="shared" si="62"/>
        <v>SRSA</v>
      </c>
      <c r="AB269" s="77">
        <f t="shared" si="63"/>
        <v>1</v>
      </c>
      <c r="AC269" s="28">
        <f t="shared" si="64"/>
        <v>0</v>
      </c>
      <c r="AD269" s="29">
        <f t="shared" si="65"/>
        <v>0</v>
      </c>
      <c r="AE269" s="87" t="str">
        <f t="shared" si="58"/>
        <v>-</v>
      </c>
      <c r="AF269" s="77">
        <f t="shared" si="59"/>
        <v>0</v>
      </c>
    </row>
    <row r="270" spans="1:32" ht="12.75">
      <c r="A270" s="118">
        <v>2012120</v>
      </c>
      <c r="B270" s="118" t="s">
        <v>822</v>
      </c>
      <c r="C270" s="77" t="s">
        <v>823</v>
      </c>
      <c r="D270" s="28" t="s">
        <v>824</v>
      </c>
      <c r="E270" s="28" t="s">
        <v>825</v>
      </c>
      <c r="F270" s="28">
        <v>67481</v>
      </c>
      <c r="G270" s="28">
        <v>308</v>
      </c>
      <c r="H270" s="29">
        <v>7855267175</v>
      </c>
      <c r="I270" s="30">
        <v>7</v>
      </c>
      <c r="J270" s="31" t="s">
        <v>1042</v>
      </c>
      <c r="K270" s="71" t="s">
        <v>1041</v>
      </c>
      <c r="L270" s="61">
        <v>148.7</v>
      </c>
      <c r="M270" s="66" t="s">
        <v>1041</v>
      </c>
      <c r="N270" s="68">
        <v>11.86440678</v>
      </c>
      <c r="O270" s="31" t="s">
        <v>1043</v>
      </c>
      <c r="P270" s="38"/>
      <c r="Q270" s="71" t="str">
        <f t="shared" si="60"/>
        <v>NO</v>
      </c>
      <c r="R270" s="75" t="s">
        <v>1042</v>
      </c>
      <c r="S270" s="36">
        <v>10595</v>
      </c>
      <c r="T270" s="40">
        <v>791</v>
      </c>
      <c r="U270" s="40">
        <v>953</v>
      </c>
      <c r="V270" s="35">
        <v>1226</v>
      </c>
      <c r="W270" s="77">
        <f t="shared" si="55"/>
        <v>1</v>
      </c>
      <c r="X270" s="28">
        <f t="shared" si="61"/>
        <v>1</v>
      </c>
      <c r="Y270" s="28">
        <f t="shared" si="56"/>
        <v>0</v>
      </c>
      <c r="Z270" s="29">
        <f t="shared" si="57"/>
        <v>0</v>
      </c>
      <c r="AA270" s="87" t="str">
        <f t="shared" si="62"/>
        <v>SRSA</v>
      </c>
      <c r="AB270" s="77">
        <f t="shared" si="63"/>
        <v>1</v>
      </c>
      <c r="AC270" s="28">
        <f t="shared" si="64"/>
        <v>0</v>
      </c>
      <c r="AD270" s="29">
        <f t="shared" si="65"/>
        <v>0</v>
      </c>
      <c r="AE270" s="87" t="str">
        <f t="shared" si="58"/>
        <v>-</v>
      </c>
      <c r="AF270" s="77">
        <f t="shared" si="59"/>
        <v>0</v>
      </c>
    </row>
    <row r="271" spans="1:32" ht="12.75">
      <c r="A271" s="118">
        <v>2012150</v>
      </c>
      <c r="B271" s="118" t="s">
        <v>826</v>
      </c>
      <c r="C271" s="77" t="s">
        <v>904</v>
      </c>
      <c r="D271" s="28" t="s">
        <v>827</v>
      </c>
      <c r="E271" s="28" t="s">
        <v>904</v>
      </c>
      <c r="F271" s="28">
        <v>67878</v>
      </c>
      <c r="G271" s="28">
        <v>1187</v>
      </c>
      <c r="H271" s="29">
        <v>6203847872</v>
      </c>
      <c r="I271" s="30">
        <v>7</v>
      </c>
      <c r="J271" s="31" t="s">
        <v>1042</v>
      </c>
      <c r="K271" s="71" t="s">
        <v>1041</v>
      </c>
      <c r="L271" s="61">
        <v>437.04</v>
      </c>
      <c r="M271" s="66" t="s">
        <v>1041</v>
      </c>
      <c r="N271" s="68">
        <v>15.59454191</v>
      </c>
      <c r="O271" s="31" t="s">
        <v>1043</v>
      </c>
      <c r="P271" s="38"/>
      <c r="Q271" s="71" t="str">
        <f t="shared" si="60"/>
        <v>NO</v>
      </c>
      <c r="R271" s="75" t="s">
        <v>1042</v>
      </c>
      <c r="S271" s="36">
        <v>28579</v>
      </c>
      <c r="T271" s="40">
        <v>3166</v>
      </c>
      <c r="U271" s="40">
        <v>3569</v>
      </c>
      <c r="V271" s="35">
        <v>4090</v>
      </c>
      <c r="W271" s="77">
        <f t="shared" si="55"/>
        <v>1</v>
      </c>
      <c r="X271" s="28">
        <f t="shared" si="61"/>
        <v>1</v>
      </c>
      <c r="Y271" s="28">
        <f t="shared" si="56"/>
        <v>0</v>
      </c>
      <c r="Z271" s="29">
        <f t="shared" si="57"/>
        <v>0</v>
      </c>
      <c r="AA271" s="87" t="str">
        <f t="shared" si="62"/>
        <v>SRSA</v>
      </c>
      <c r="AB271" s="77">
        <f t="shared" si="63"/>
        <v>1</v>
      </c>
      <c r="AC271" s="28">
        <f t="shared" si="64"/>
        <v>0</v>
      </c>
      <c r="AD271" s="29">
        <f t="shared" si="65"/>
        <v>0</v>
      </c>
      <c r="AE271" s="87" t="str">
        <f t="shared" si="58"/>
        <v>-</v>
      </c>
      <c r="AF271" s="77">
        <f t="shared" si="59"/>
        <v>0</v>
      </c>
    </row>
    <row r="272" spans="1:32" ht="12.75">
      <c r="A272" s="118">
        <v>2012210</v>
      </c>
      <c r="B272" s="118" t="s">
        <v>832</v>
      </c>
      <c r="C272" s="77" t="s">
        <v>833</v>
      </c>
      <c r="D272" s="28" t="s">
        <v>732</v>
      </c>
      <c r="E272" s="28" t="s">
        <v>833</v>
      </c>
      <c r="F272" s="28">
        <v>66086</v>
      </c>
      <c r="G272" s="28">
        <v>199</v>
      </c>
      <c r="H272" s="29">
        <v>9138452153</v>
      </c>
      <c r="I272" s="30" t="s">
        <v>1047</v>
      </c>
      <c r="J272" s="31" t="s">
        <v>1043</v>
      </c>
      <c r="K272" s="71" t="s">
        <v>1041</v>
      </c>
      <c r="L272" s="61">
        <v>1544</v>
      </c>
      <c r="M272" s="66" t="s">
        <v>1043</v>
      </c>
      <c r="N272" s="68">
        <v>2.587322122</v>
      </c>
      <c r="O272" s="31" t="s">
        <v>1043</v>
      </c>
      <c r="P272" s="38"/>
      <c r="Q272" s="71" t="str">
        <f t="shared" si="60"/>
        <v>NO</v>
      </c>
      <c r="R272" s="75" t="s">
        <v>1043</v>
      </c>
      <c r="S272" s="36">
        <v>45271</v>
      </c>
      <c r="T272" s="40">
        <v>2572</v>
      </c>
      <c r="U272" s="40">
        <v>5320</v>
      </c>
      <c r="V272" s="35">
        <v>4073</v>
      </c>
      <c r="W272" s="77">
        <f t="shared" si="55"/>
        <v>0</v>
      </c>
      <c r="X272" s="28">
        <f t="shared" si="61"/>
        <v>0</v>
      </c>
      <c r="Y272" s="28">
        <f t="shared" si="56"/>
        <v>0</v>
      </c>
      <c r="Z272" s="29">
        <f t="shared" si="57"/>
        <v>0</v>
      </c>
      <c r="AA272" s="87" t="str">
        <f t="shared" si="62"/>
        <v>-</v>
      </c>
      <c r="AB272" s="77">
        <f t="shared" si="63"/>
        <v>0</v>
      </c>
      <c r="AC272" s="28">
        <f t="shared" si="64"/>
        <v>0</v>
      </c>
      <c r="AD272" s="29">
        <f t="shared" si="65"/>
        <v>0</v>
      </c>
      <c r="AE272" s="87" t="str">
        <f t="shared" si="58"/>
        <v>-</v>
      </c>
      <c r="AF272" s="77">
        <f t="shared" si="59"/>
        <v>0</v>
      </c>
    </row>
    <row r="273" spans="1:32" ht="12.75">
      <c r="A273" s="118">
        <v>2012260</v>
      </c>
      <c r="B273" s="118" t="s">
        <v>834</v>
      </c>
      <c r="C273" s="77" t="s">
        <v>835</v>
      </c>
      <c r="D273" s="28" t="s">
        <v>836</v>
      </c>
      <c r="E273" s="28" t="s">
        <v>908</v>
      </c>
      <c r="F273" s="28">
        <v>66611</v>
      </c>
      <c r="G273" s="28">
        <v>1294</v>
      </c>
      <c r="H273" s="29">
        <v>7852953000</v>
      </c>
      <c r="I273" s="30">
        <v>2</v>
      </c>
      <c r="J273" s="31" t="s">
        <v>1043</v>
      </c>
      <c r="K273" s="71" t="s">
        <v>1041</v>
      </c>
      <c r="L273" s="61"/>
      <c r="M273" s="66" t="s">
        <v>1043</v>
      </c>
      <c r="N273" s="68">
        <v>17.03778465</v>
      </c>
      <c r="O273" s="31" t="s">
        <v>1043</v>
      </c>
      <c r="P273" s="38"/>
      <c r="Q273" s="71" t="str">
        <f t="shared" si="60"/>
        <v>NO</v>
      </c>
      <c r="R273" s="75" t="s">
        <v>1043</v>
      </c>
      <c r="S273" s="36">
        <v>992209</v>
      </c>
      <c r="T273" s="40">
        <v>113183</v>
      </c>
      <c r="U273" s="40">
        <v>126080</v>
      </c>
      <c r="V273" s="35">
        <v>92179</v>
      </c>
      <c r="W273" s="77">
        <f t="shared" si="55"/>
        <v>0</v>
      </c>
      <c r="X273" s="28">
        <f t="shared" si="61"/>
        <v>0</v>
      </c>
      <c r="Y273" s="28">
        <f t="shared" si="56"/>
        <v>0</v>
      </c>
      <c r="Z273" s="29">
        <f t="shared" si="57"/>
        <v>0</v>
      </c>
      <c r="AA273" s="87" t="str">
        <f t="shared" si="62"/>
        <v>-</v>
      </c>
      <c r="AB273" s="77">
        <f t="shared" si="63"/>
        <v>0</v>
      </c>
      <c r="AC273" s="28">
        <f t="shared" si="64"/>
        <v>0</v>
      </c>
      <c r="AD273" s="29">
        <f t="shared" si="65"/>
        <v>0</v>
      </c>
      <c r="AE273" s="87" t="str">
        <f t="shared" si="58"/>
        <v>-</v>
      </c>
      <c r="AF273" s="77">
        <f t="shared" si="59"/>
        <v>0</v>
      </c>
    </row>
    <row r="274" spans="1:32" ht="12.75">
      <c r="A274" s="118">
        <v>2000013</v>
      </c>
      <c r="B274" s="118" t="s">
        <v>37</v>
      </c>
      <c r="C274" s="77" t="s">
        <v>38</v>
      </c>
      <c r="D274" s="28" t="s">
        <v>937</v>
      </c>
      <c r="E274" s="28" t="s">
        <v>39</v>
      </c>
      <c r="F274" s="28">
        <v>67764</v>
      </c>
      <c r="G274" s="28">
        <v>97</v>
      </c>
      <c r="H274" s="29">
        <v>7858467869</v>
      </c>
      <c r="I274" s="30">
        <v>7</v>
      </c>
      <c r="J274" s="31" t="s">
        <v>1042</v>
      </c>
      <c r="K274" s="71" t="s">
        <v>1041</v>
      </c>
      <c r="L274" s="61">
        <v>80</v>
      </c>
      <c r="M274" s="66" t="s">
        <v>1041</v>
      </c>
      <c r="N274" s="68">
        <v>17.44186047</v>
      </c>
      <c r="O274" s="31" t="s">
        <v>1043</v>
      </c>
      <c r="P274" s="38"/>
      <c r="Q274" s="71" t="str">
        <f t="shared" si="60"/>
        <v>NO</v>
      </c>
      <c r="R274" s="75" t="s">
        <v>1042</v>
      </c>
      <c r="S274" s="36">
        <v>5397</v>
      </c>
      <c r="T274" s="40">
        <v>594</v>
      </c>
      <c r="U274" s="40">
        <v>646</v>
      </c>
      <c r="V274" s="35">
        <v>838</v>
      </c>
      <c r="W274" s="77">
        <f t="shared" si="55"/>
        <v>1</v>
      </c>
      <c r="X274" s="28">
        <f t="shared" si="61"/>
        <v>1</v>
      </c>
      <c r="Y274" s="28">
        <f t="shared" si="56"/>
        <v>0</v>
      </c>
      <c r="Z274" s="29">
        <f t="shared" si="57"/>
        <v>0</v>
      </c>
      <c r="AA274" s="87" t="str">
        <f t="shared" si="62"/>
        <v>SRSA</v>
      </c>
      <c r="AB274" s="77">
        <f t="shared" si="63"/>
        <v>1</v>
      </c>
      <c r="AC274" s="28">
        <f t="shared" si="64"/>
        <v>0</v>
      </c>
      <c r="AD274" s="29">
        <f t="shared" si="65"/>
        <v>0</v>
      </c>
      <c r="AE274" s="87" t="str">
        <f t="shared" si="58"/>
        <v>-</v>
      </c>
      <c r="AF274" s="77">
        <f t="shared" si="59"/>
        <v>0</v>
      </c>
    </row>
    <row r="275" spans="1:32" ht="12.75">
      <c r="A275" s="118">
        <v>2012330</v>
      </c>
      <c r="B275" s="118" t="s">
        <v>841</v>
      </c>
      <c r="C275" s="77" t="s">
        <v>842</v>
      </c>
      <c r="D275" s="28" t="s">
        <v>843</v>
      </c>
      <c r="E275" s="28" t="s">
        <v>964</v>
      </c>
      <c r="F275" s="28">
        <v>66087</v>
      </c>
      <c r="G275" s="28">
        <v>190</v>
      </c>
      <c r="H275" s="29">
        <v>7859853950</v>
      </c>
      <c r="I275" s="30">
        <v>8</v>
      </c>
      <c r="J275" s="31" t="s">
        <v>1042</v>
      </c>
      <c r="K275" s="71" t="s">
        <v>1041</v>
      </c>
      <c r="L275" s="61">
        <v>347.68</v>
      </c>
      <c r="M275" s="66" t="s">
        <v>1041</v>
      </c>
      <c r="N275" s="68">
        <v>7.650273224</v>
      </c>
      <c r="O275" s="31" t="s">
        <v>1043</v>
      </c>
      <c r="P275" s="38"/>
      <c r="Q275" s="71" t="str">
        <f t="shared" si="60"/>
        <v>NO</v>
      </c>
      <c r="R275" s="75" t="s">
        <v>1042</v>
      </c>
      <c r="S275" s="36">
        <v>15538</v>
      </c>
      <c r="T275" s="40">
        <v>1385</v>
      </c>
      <c r="U275" s="40">
        <v>1899</v>
      </c>
      <c r="V275" s="35">
        <v>1874</v>
      </c>
      <c r="W275" s="77">
        <f t="shared" si="55"/>
        <v>1</v>
      </c>
      <c r="X275" s="28">
        <f t="shared" si="61"/>
        <v>1</v>
      </c>
      <c r="Y275" s="28">
        <f t="shared" si="56"/>
        <v>0</v>
      </c>
      <c r="Z275" s="29">
        <f t="shared" si="57"/>
        <v>0</v>
      </c>
      <c r="AA275" s="87" t="str">
        <f t="shared" si="62"/>
        <v>SRSA</v>
      </c>
      <c r="AB275" s="77">
        <f t="shared" si="63"/>
        <v>1</v>
      </c>
      <c r="AC275" s="28">
        <f t="shared" si="64"/>
        <v>0</v>
      </c>
      <c r="AD275" s="29">
        <f t="shared" si="65"/>
        <v>0</v>
      </c>
      <c r="AE275" s="87" t="str">
        <f t="shared" si="58"/>
        <v>-</v>
      </c>
      <c r="AF275" s="77">
        <f t="shared" si="59"/>
        <v>0</v>
      </c>
    </row>
    <row r="276" spans="1:32" ht="12.75">
      <c r="A276" s="118">
        <v>2012360</v>
      </c>
      <c r="B276" s="118" t="s">
        <v>844</v>
      </c>
      <c r="C276" s="77" t="s">
        <v>845</v>
      </c>
      <c r="D276" s="28" t="s">
        <v>846</v>
      </c>
      <c r="E276" s="28" t="s">
        <v>52</v>
      </c>
      <c r="F276" s="28">
        <v>66106</v>
      </c>
      <c r="G276" s="28">
        <v>1566</v>
      </c>
      <c r="H276" s="29">
        <v>9132884100</v>
      </c>
      <c r="I276" s="30" t="s">
        <v>1059</v>
      </c>
      <c r="J276" s="31" t="s">
        <v>1043</v>
      </c>
      <c r="K276" s="71" t="s">
        <v>1041</v>
      </c>
      <c r="L276" s="61"/>
      <c r="M276" s="66" t="s">
        <v>1043</v>
      </c>
      <c r="N276" s="68">
        <v>11.23799637</v>
      </c>
      <c r="O276" s="31" t="s">
        <v>1043</v>
      </c>
      <c r="P276" s="38"/>
      <c r="Q276" s="71" t="str">
        <f t="shared" si="60"/>
        <v>NO</v>
      </c>
      <c r="R276" s="75" t="s">
        <v>1043</v>
      </c>
      <c r="S276" s="36">
        <v>157676</v>
      </c>
      <c r="T276" s="40">
        <v>17413</v>
      </c>
      <c r="U276" s="40">
        <v>21906</v>
      </c>
      <c r="V276" s="35">
        <v>19847</v>
      </c>
      <c r="W276" s="77">
        <f t="shared" si="55"/>
        <v>0</v>
      </c>
      <c r="X276" s="28">
        <f t="shared" si="61"/>
        <v>0</v>
      </c>
      <c r="Y276" s="28">
        <f t="shared" si="56"/>
        <v>0</v>
      </c>
      <c r="Z276" s="29">
        <f t="shared" si="57"/>
        <v>0</v>
      </c>
      <c r="AA276" s="87" t="str">
        <f t="shared" si="62"/>
        <v>-</v>
      </c>
      <c r="AB276" s="77">
        <f t="shared" si="63"/>
        <v>0</v>
      </c>
      <c r="AC276" s="28">
        <f t="shared" si="64"/>
        <v>0</v>
      </c>
      <c r="AD276" s="29">
        <f t="shared" si="65"/>
        <v>0</v>
      </c>
      <c r="AE276" s="87" t="str">
        <f t="shared" si="58"/>
        <v>-</v>
      </c>
      <c r="AF276" s="77">
        <f t="shared" si="59"/>
        <v>0</v>
      </c>
    </row>
    <row r="277" spans="1:32" ht="12.75">
      <c r="A277" s="118">
        <v>2003960</v>
      </c>
      <c r="B277" s="118" t="s">
        <v>125</v>
      </c>
      <c r="C277" s="77" t="s">
        <v>126</v>
      </c>
      <c r="D277" s="28" t="s">
        <v>127</v>
      </c>
      <c r="E277" s="28" t="s">
        <v>128</v>
      </c>
      <c r="F277" s="28">
        <v>67422</v>
      </c>
      <c r="G277" s="28">
        <v>38</v>
      </c>
      <c r="H277" s="29">
        <v>7854883325</v>
      </c>
      <c r="I277" s="30">
        <v>7</v>
      </c>
      <c r="J277" s="31" t="s">
        <v>1042</v>
      </c>
      <c r="K277" s="71" t="s">
        <v>1041</v>
      </c>
      <c r="L277" s="61">
        <v>589.68</v>
      </c>
      <c r="M277" s="66" t="s">
        <v>1041</v>
      </c>
      <c r="N277" s="68">
        <v>10.6122449</v>
      </c>
      <c r="O277" s="31" t="s">
        <v>1043</v>
      </c>
      <c r="P277" s="38"/>
      <c r="Q277" s="71" t="str">
        <f t="shared" si="60"/>
        <v>NO</v>
      </c>
      <c r="R277" s="75" t="s">
        <v>1042</v>
      </c>
      <c r="S277" s="36">
        <v>22853</v>
      </c>
      <c r="T277" s="40">
        <v>1979</v>
      </c>
      <c r="U277" s="40">
        <v>2987</v>
      </c>
      <c r="V277" s="35">
        <v>1670</v>
      </c>
      <c r="W277" s="77">
        <f t="shared" si="55"/>
        <v>1</v>
      </c>
      <c r="X277" s="28">
        <f t="shared" si="61"/>
        <v>1</v>
      </c>
      <c r="Y277" s="28">
        <f t="shared" si="56"/>
        <v>0</v>
      </c>
      <c r="Z277" s="29">
        <f t="shared" si="57"/>
        <v>0</v>
      </c>
      <c r="AA277" s="87" t="str">
        <f t="shared" si="62"/>
        <v>SRSA</v>
      </c>
      <c r="AB277" s="77">
        <f t="shared" si="63"/>
        <v>1</v>
      </c>
      <c r="AC277" s="28">
        <f t="shared" si="64"/>
        <v>0</v>
      </c>
      <c r="AD277" s="29">
        <f t="shared" si="65"/>
        <v>0</v>
      </c>
      <c r="AE277" s="87" t="str">
        <f t="shared" si="58"/>
        <v>-</v>
      </c>
      <c r="AF277" s="77">
        <f t="shared" si="59"/>
        <v>0</v>
      </c>
    </row>
    <row r="278" spans="1:32" ht="12.75">
      <c r="A278" s="118">
        <v>2012390</v>
      </c>
      <c r="B278" s="118" t="s">
        <v>847</v>
      </c>
      <c r="C278" s="77" t="s">
        <v>848</v>
      </c>
      <c r="D278" s="28" t="s">
        <v>849</v>
      </c>
      <c r="E278" s="28" t="s">
        <v>848</v>
      </c>
      <c r="F278" s="28">
        <v>67146</v>
      </c>
      <c r="G278" s="28" t="s">
        <v>1033</v>
      </c>
      <c r="H278" s="29">
        <v>6207823355</v>
      </c>
      <c r="I278" s="30">
        <v>7</v>
      </c>
      <c r="J278" s="31" t="s">
        <v>1042</v>
      </c>
      <c r="K278" s="71" t="s">
        <v>1041</v>
      </c>
      <c r="L278" s="61">
        <v>330.55</v>
      </c>
      <c r="M278" s="66" t="s">
        <v>1041</v>
      </c>
      <c r="N278" s="68">
        <v>4.597701149</v>
      </c>
      <c r="O278" s="31" t="s">
        <v>1043</v>
      </c>
      <c r="P278" s="38"/>
      <c r="Q278" s="71" t="str">
        <f t="shared" si="60"/>
        <v>NO</v>
      </c>
      <c r="R278" s="75" t="s">
        <v>1042</v>
      </c>
      <c r="S278" s="36">
        <v>15942</v>
      </c>
      <c r="T278" s="40">
        <v>1187</v>
      </c>
      <c r="U278" s="40">
        <v>1739</v>
      </c>
      <c r="V278" s="35">
        <v>1796</v>
      </c>
      <c r="W278" s="77">
        <f t="shared" si="55"/>
        <v>1</v>
      </c>
      <c r="X278" s="28">
        <f t="shared" si="61"/>
        <v>1</v>
      </c>
      <c r="Y278" s="28">
        <f t="shared" si="56"/>
        <v>0</v>
      </c>
      <c r="Z278" s="29">
        <f t="shared" si="57"/>
        <v>0</v>
      </c>
      <c r="AA278" s="87" t="str">
        <f t="shared" si="62"/>
        <v>SRSA</v>
      </c>
      <c r="AB278" s="77">
        <f t="shared" si="63"/>
        <v>1</v>
      </c>
      <c r="AC278" s="28">
        <f t="shared" si="64"/>
        <v>0</v>
      </c>
      <c r="AD278" s="29">
        <f t="shared" si="65"/>
        <v>0</v>
      </c>
      <c r="AE278" s="87" t="str">
        <f t="shared" si="58"/>
        <v>-</v>
      </c>
      <c r="AF278" s="77">
        <f t="shared" si="59"/>
        <v>0</v>
      </c>
    </row>
    <row r="279" spans="1:32" ht="12.75">
      <c r="A279" s="118">
        <v>2012420</v>
      </c>
      <c r="B279" s="118" t="s">
        <v>850</v>
      </c>
      <c r="C279" s="77" t="s">
        <v>851</v>
      </c>
      <c r="D279" s="28" t="s">
        <v>852</v>
      </c>
      <c r="E279" s="28" t="s">
        <v>851</v>
      </c>
      <c r="F279" s="28">
        <v>67880</v>
      </c>
      <c r="G279" s="28">
        <v>2402</v>
      </c>
      <c r="H279" s="29">
        <v>6203563655</v>
      </c>
      <c r="I279" s="30">
        <v>6</v>
      </c>
      <c r="J279" s="31" t="s">
        <v>1043</v>
      </c>
      <c r="K279" s="71" t="s">
        <v>1041</v>
      </c>
      <c r="L279" s="61">
        <v>1682.62</v>
      </c>
      <c r="M279" s="66" t="s">
        <v>1043</v>
      </c>
      <c r="N279" s="68">
        <v>10.62206573</v>
      </c>
      <c r="O279" s="31" t="s">
        <v>1043</v>
      </c>
      <c r="P279" s="38"/>
      <c r="Q279" s="71" t="str">
        <f t="shared" si="60"/>
        <v>NO</v>
      </c>
      <c r="R279" s="75" t="s">
        <v>1042</v>
      </c>
      <c r="S279" s="36">
        <v>84187</v>
      </c>
      <c r="T279" s="40">
        <v>8311</v>
      </c>
      <c r="U279" s="40">
        <v>10428</v>
      </c>
      <c r="V279" s="35">
        <v>9114</v>
      </c>
      <c r="W279" s="77">
        <f t="shared" si="55"/>
        <v>0</v>
      </c>
      <c r="X279" s="28">
        <f t="shared" si="61"/>
        <v>0</v>
      </c>
      <c r="Y279" s="28">
        <f t="shared" si="56"/>
        <v>0</v>
      </c>
      <c r="Z279" s="29">
        <f t="shared" si="57"/>
        <v>0</v>
      </c>
      <c r="AA279" s="87" t="str">
        <f t="shared" si="62"/>
        <v>-</v>
      </c>
      <c r="AB279" s="77">
        <f t="shared" si="63"/>
        <v>1</v>
      </c>
      <c r="AC279" s="28">
        <f t="shared" si="64"/>
        <v>0</v>
      </c>
      <c r="AD279" s="29">
        <f t="shared" si="65"/>
        <v>0</v>
      </c>
      <c r="AE279" s="87" t="str">
        <f t="shared" si="58"/>
        <v>-</v>
      </c>
      <c r="AF279" s="77">
        <f t="shared" si="59"/>
        <v>0</v>
      </c>
    </row>
    <row r="280" spans="1:32" ht="12.75">
      <c r="A280" s="118">
        <v>2012450</v>
      </c>
      <c r="B280" s="118" t="s">
        <v>853</v>
      </c>
      <c r="C280" s="77" t="s">
        <v>854</v>
      </c>
      <c r="D280" s="28" t="s">
        <v>855</v>
      </c>
      <c r="E280" s="28" t="s">
        <v>854</v>
      </c>
      <c r="F280" s="28">
        <v>66779</v>
      </c>
      <c r="G280" s="28" t="s">
        <v>1033</v>
      </c>
      <c r="H280" s="29">
        <v>6207564301</v>
      </c>
      <c r="I280" s="30">
        <v>7</v>
      </c>
      <c r="J280" s="31" t="s">
        <v>1042</v>
      </c>
      <c r="K280" s="71" t="s">
        <v>1041</v>
      </c>
      <c r="L280" s="61">
        <v>405.25</v>
      </c>
      <c r="M280" s="66" t="s">
        <v>1041</v>
      </c>
      <c r="N280" s="68">
        <v>16</v>
      </c>
      <c r="O280" s="31" t="s">
        <v>1043</v>
      </c>
      <c r="P280" s="38"/>
      <c r="Q280" s="71" t="str">
        <f t="shared" si="60"/>
        <v>NO</v>
      </c>
      <c r="R280" s="75" t="s">
        <v>1042</v>
      </c>
      <c r="S280" s="36">
        <v>33913</v>
      </c>
      <c r="T280" s="40">
        <v>2770</v>
      </c>
      <c r="U280" s="40">
        <v>3223</v>
      </c>
      <c r="V280" s="35">
        <v>3820</v>
      </c>
      <c r="W280" s="77">
        <f t="shared" si="55"/>
        <v>1</v>
      </c>
      <c r="X280" s="28">
        <f t="shared" si="61"/>
        <v>1</v>
      </c>
      <c r="Y280" s="28">
        <f t="shared" si="56"/>
        <v>0</v>
      </c>
      <c r="Z280" s="29">
        <f t="shared" si="57"/>
        <v>0</v>
      </c>
      <c r="AA280" s="87" t="str">
        <f t="shared" si="62"/>
        <v>SRSA</v>
      </c>
      <c r="AB280" s="77">
        <f t="shared" si="63"/>
        <v>1</v>
      </c>
      <c r="AC280" s="28">
        <f t="shared" si="64"/>
        <v>0</v>
      </c>
      <c r="AD280" s="29">
        <f t="shared" si="65"/>
        <v>0</v>
      </c>
      <c r="AE280" s="87" t="str">
        <f t="shared" si="58"/>
        <v>-</v>
      </c>
      <c r="AF280" s="77">
        <f t="shared" si="59"/>
        <v>0</v>
      </c>
    </row>
    <row r="281" spans="1:32" ht="12.75">
      <c r="A281" s="118">
        <v>2012510</v>
      </c>
      <c r="B281" s="118" t="s">
        <v>856</v>
      </c>
      <c r="C281" s="77" t="s">
        <v>857</v>
      </c>
      <c r="D281" s="28" t="s">
        <v>925</v>
      </c>
      <c r="E281" s="28" t="s">
        <v>858</v>
      </c>
      <c r="F281" s="28">
        <v>67147</v>
      </c>
      <c r="G281" s="28">
        <v>157</v>
      </c>
      <c r="H281" s="29">
        <v>3167557100</v>
      </c>
      <c r="I281" s="30" t="s">
        <v>1047</v>
      </c>
      <c r="J281" s="31" t="s">
        <v>1043</v>
      </c>
      <c r="K281" s="71" t="s">
        <v>1041</v>
      </c>
      <c r="L281" s="61"/>
      <c r="M281" s="66" t="s">
        <v>1043</v>
      </c>
      <c r="N281" s="68">
        <v>1.159311892</v>
      </c>
      <c r="O281" s="31" t="s">
        <v>1043</v>
      </c>
      <c r="P281" s="38"/>
      <c r="Q281" s="71" t="str">
        <f t="shared" si="60"/>
        <v>NO</v>
      </c>
      <c r="R281" s="75" t="s">
        <v>1043</v>
      </c>
      <c r="S281" s="36">
        <v>41061</v>
      </c>
      <c r="T281" s="40">
        <v>1781</v>
      </c>
      <c r="U281" s="40">
        <v>6514</v>
      </c>
      <c r="V281" s="35">
        <v>6142</v>
      </c>
      <c r="W281" s="77">
        <f t="shared" si="55"/>
        <v>0</v>
      </c>
      <c r="X281" s="28">
        <f t="shared" si="61"/>
        <v>0</v>
      </c>
      <c r="Y281" s="28">
        <f t="shared" si="56"/>
        <v>0</v>
      </c>
      <c r="Z281" s="29">
        <f t="shared" si="57"/>
        <v>0</v>
      </c>
      <c r="AA281" s="87" t="str">
        <f t="shared" si="62"/>
        <v>-</v>
      </c>
      <c r="AB281" s="77">
        <f t="shared" si="63"/>
        <v>0</v>
      </c>
      <c r="AC281" s="28">
        <f t="shared" si="64"/>
        <v>0</v>
      </c>
      <c r="AD281" s="29">
        <f t="shared" si="65"/>
        <v>0</v>
      </c>
      <c r="AE281" s="87" t="str">
        <f t="shared" si="58"/>
        <v>-</v>
      </c>
      <c r="AF281" s="77">
        <f t="shared" si="59"/>
        <v>0</v>
      </c>
    </row>
    <row r="282" spans="1:32" ht="12.75">
      <c r="A282" s="118">
        <v>2012540</v>
      </c>
      <c r="B282" s="118" t="s">
        <v>859</v>
      </c>
      <c r="C282" s="77" t="s">
        <v>860</v>
      </c>
      <c r="D282" s="28" t="s">
        <v>861</v>
      </c>
      <c r="E282" s="28" t="s">
        <v>860</v>
      </c>
      <c r="F282" s="28">
        <v>66088</v>
      </c>
      <c r="G282" s="28">
        <v>190</v>
      </c>
      <c r="H282" s="29">
        <v>7859453214</v>
      </c>
      <c r="I282" s="30">
        <v>8</v>
      </c>
      <c r="J282" s="31" t="s">
        <v>1042</v>
      </c>
      <c r="K282" s="71" t="s">
        <v>1041</v>
      </c>
      <c r="L282" s="61">
        <v>425.04</v>
      </c>
      <c r="M282" s="66" t="s">
        <v>1041</v>
      </c>
      <c r="N282" s="68">
        <v>4.690831557</v>
      </c>
      <c r="O282" s="31" t="s">
        <v>1043</v>
      </c>
      <c r="P282" s="38"/>
      <c r="Q282" s="71" t="str">
        <f t="shared" si="60"/>
        <v>NO</v>
      </c>
      <c r="R282" s="75" t="s">
        <v>1042</v>
      </c>
      <c r="S282" s="36">
        <v>16256</v>
      </c>
      <c r="T282" s="40">
        <v>989</v>
      </c>
      <c r="U282" s="40">
        <v>1743</v>
      </c>
      <c r="V282" s="35">
        <v>1160</v>
      </c>
      <c r="W282" s="77">
        <f t="shared" si="55"/>
        <v>1</v>
      </c>
      <c r="X282" s="28">
        <f t="shared" si="61"/>
        <v>1</v>
      </c>
      <c r="Y282" s="28">
        <f t="shared" si="56"/>
        <v>0</v>
      </c>
      <c r="Z282" s="29">
        <f t="shared" si="57"/>
        <v>0</v>
      </c>
      <c r="AA282" s="87" t="str">
        <f t="shared" si="62"/>
        <v>SRSA</v>
      </c>
      <c r="AB282" s="77">
        <f t="shared" si="63"/>
        <v>1</v>
      </c>
      <c r="AC282" s="28">
        <f t="shared" si="64"/>
        <v>0</v>
      </c>
      <c r="AD282" s="29">
        <f t="shared" si="65"/>
        <v>0</v>
      </c>
      <c r="AE282" s="87" t="str">
        <f t="shared" si="58"/>
        <v>-</v>
      </c>
      <c r="AF282" s="77">
        <f t="shared" si="59"/>
        <v>0</v>
      </c>
    </row>
    <row r="283" spans="1:32" ht="12.75">
      <c r="A283" s="118">
        <v>2012780</v>
      </c>
      <c r="B283" s="118" t="s">
        <v>873</v>
      </c>
      <c r="C283" s="77" t="s">
        <v>874</v>
      </c>
      <c r="D283" s="28" t="s">
        <v>32</v>
      </c>
      <c r="E283" s="28" t="s">
        <v>875</v>
      </c>
      <c r="F283" s="28">
        <v>66548</v>
      </c>
      <c r="G283" s="28" t="s">
        <v>1033</v>
      </c>
      <c r="H283" s="29">
        <v>7853632398</v>
      </c>
      <c r="I283" s="30">
        <v>7</v>
      </c>
      <c r="J283" s="31" t="s">
        <v>1042</v>
      </c>
      <c r="K283" s="71" t="s">
        <v>1041</v>
      </c>
      <c r="L283" s="61">
        <v>347.68</v>
      </c>
      <c r="M283" s="66" t="s">
        <v>1041</v>
      </c>
      <c r="N283" s="68">
        <v>15</v>
      </c>
      <c r="O283" s="31" t="s">
        <v>1043</v>
      </c>
      <c r="P283" s="38"/>
      <c r="Q283" s="71" t="str">
        <f t="shared" si="60"/>
        <v>NO</v>
      </c>
      <c r="R283" s="75" t="s">
        <v>1042</v>
      </c>
      <c r="S283" s="36">
        <v>22431</v>
      </c>
      <c r="T283" s="40">
        <v>2374</v>
      </c>
      <c r="U283" s="40">
        <v>2700</v>
      </c>
      <c r="V283" s="35">
        <v>3082</v>
      </c>
      <c r="W283" s="77">
        <f t="shared" si="55"/>
        <v>1</v>
      </c>
      <c r="X283" s="28">
        <f t="shared" si="61"/>
        <v>1</v>
      </c>
      <c r="Y283" s="28">
        <f t="shared" si="56"/>
        <v>0</v>
      </c>
      <c r="Z283" s="29">
        <f t="shared" si="57"/>
        <v>0</v>
      </c>
      <c r="AA283" s="87" t="str">
        <f t="shared" si="62"/>
        <v>SRSA</v>
      </c>
      <c r="AB283" s="77">
        <f t="shared" si="63"/>
        <v>1</v>
      </c>
      <c r="AC283" s="28">
        <f t="shared" si="64"/>
        <v>0</v>
      </c>
      <c r="AD283" s="29">
        <f t="shared" si="65"/>
        <v>0</v>
      </c>
      <c r="AE283" s="87" t="str">
        <f t="shared" si="58"/>
        <v>-</v>
      </c>
      <c r="AF283" s="77">
        <f t="shared" si="59"/>
        <v>0</v>
      </c>
    </row>
    <row r="284" spans="1:32" ht="12.75">
      <c r="A284" s="118">
        <v>2004560</v>
      </c>
      <c r="B284" s="118" t="s">
        <v>173</v>
      </c>
      <c r="C284" s="77" t="s">
        <v>174</v>
      </c>
      <c r="D284" s="28" t="s">
        <v>972</v>
      </c>
      <c r="E284" s="28" t="s">
        <v>174</v>
      </c>
      <c r="F284" s="28">
        <v>66544</v>
      </c>
      <c r="G284" s="28">
        <v>107</v>
      </c>
      <c r="H284" s="29">
        <v>7853826216</v>
      </c>
      <c r="I284" s="30">
        <v>7</v>
      </c>
      <c r="J284" s="31" t="s">
        <v>1042</v>
      </c>
      <c r="K284" s="71" t="s">
        <v>1041</v>
      </c>
      <c r="L284" s="61">
        <v>514.58</v>
      </c>
      <c r="M284" s="66" t="s">
        <v>1041</v>
      </c>
      <c r="N284" s="68">
        <v>19.47069943</v>
      </c>
      <c r="O284" s="31" t="s">
        <v>1043</v>
      </c>
      <c r="P284" s="38"/>
      <c r="Q284" s="71" t="str">
        <f t="shared" si="60"/>
        <v>NO</v>
      </c>
      <c r="R284" s="75" t="s">
        <v>1042</v>
      </c>
      <c r="S284" s="36">
        <v>40941</v>
      </c>
      <c r="T284" s="40">
        <v>3562</v>
      </c>
      <c r="U284" s="40">
        <v>4027</v>
      </c>
      <c r="V284" s="35">
        <v>2952</v>
      </c>
      <c r="W284" s="77">
        <f t="shared" si="55"/>
        <v>1</v>
      </c>
      <c r="X284" s="28">
        <f t="shared" si="61"/>
        <v>1</v>
      </c>
      <c r="Y284" s="28">
        <f t="shared" si="56"/>
        <v>0</v>
      </c>
      <c r="Z284" s="29">
        <f t="shared" si="57"/>
        <v>0</v>
      </c>
      <c r="AA284" s="87" t="str">
        <f t="shared" si="62"/>
        <v>SRSA</v>
      </c>
      <c r="AB284" s="77">
        <f t="shared" si="63"/>
        <v>1</v>
      </c>
      <c r="AC284" s="28">
        <f t="shared" si="64"/>
        <v>0</v>
      </c>
      <c r="AD284" s="29">
        <f t="shared" si="65"/>
        <v>0</v>
      </c>
      <c r="AE284" s="87" t="str">
        <f t="shared" si="58"/>
        <v>-</v>
      </c>
      <c r="AF284" s="77">
        <f t="shared" si="59"/>
        <v>0</v>
      </c>
    </row>
    <row r="285" spans="1:32" ht="12.75">
      <c r="A285" s="118">
        <v>2012600</v>
      </c>
      <c r="B285" s="118" t="s">
        <v>862</v>
      </c>
      <c r="C285" s="77" t="s">
        <v>863</v>
      </c>
      <c r="D285" s="28" t="s">
        <v>864</v>
      </c>
      <c r="E285" s="28" t="s">
        <v>863</v>
      </c>
      <c r="F285" s="28">
        <v>67671</v>
      </c>
      <c r="G285" s="28">
        <v>139</v>
      </c>
      <c r="H285" s="29">
        <v>7857359212</v>
      </c>
      <c r="I285" s="30">
        <v>7</v>
      </c>
      <c r="J285" s="31" t="s">
        <v>1042</v>
      </c>
      <c r="K285" s="71" t="s">
        <v>1041</v>
      </c>
      <c r="L285" s="61">
        <v>273.17</v>
      </c>
      <c r="M285" s="66" t="s">
        <v>1041</v>
      </c>
      <c r="N285" s="68">
        <v>5.128205128</v>
      </c>
      <c r="O285" s="31" t="s">
        <v>1043</v>
      </c>
      <c r="P285" s="38"/>
      <c r="Q285" s="71" t="str">
        <f t="shared" si="60"/>
        <v>NO</v>
      </c>
      <c r="R285" s="75" t="s">
        <v>1042</v>
      </c>
      <c r="S285" s="36">
        <v>13920</v>
      </c>
      <c r="T285" s="40">
        <v>791</v>
      </c>
      <c r="U285" s="40">
        <v>1262</v>
      </c>
      <c r="V285" s="35">
        <v>1490</v>
      </c>
      <c r="W285" s="77">
        <f aca="true" t="shared" si="66" ref="W285:W304">IF(OR(J285="YES",K285="YES"),1,0)</f>
        <v>1</v>
      </c>
      <c r="X285" s="28">
        <f t="shared" si="61"/>
        <v>1</v>
      </c>
      <c r="Y285" s="28">
        <f aca="true" t="shared" si="67" ref="Y285:Y304">IF(AND(OR(J285="YES",K285="YES"),(W285=0)),"Trouble",0)</f>
        <v>0</v>
      </c>
      <c r="Z285" s="29">
        <f aca="true" t="shared" si="68" ref="Z285:Z304">IF(AND(OR(AND(ISNUMBER(L285),AND(L285&gt;0,L285&lt;600)),AND(ISNUMBER(L285),AND(L285&gt;0,M285="YES"))),(X285=0)),"Trouble",0)</f>
        <v>0</v>
      </c>
      <c r="AA285" s="87" t="str">
        <f t="shared" si="62"/>
        <v>SRSA</v>
      </c>
      <c r="AB285" s="77">
        <f t="shared" si="63"/>
        <v>1</v>
      </c>
      <c r="AC285" s="28">
        <f t="shared" si="64"/>
        <v>0</v>
      </c>
      <c r="AD285" s="29">
        <f t="shared" si="65"/>
        <v>0</v>
      </c>
      <c r="AE285" s="87" t="str">
        <f aca="true" t="shared" si="69" ref="AE285:AE304">IF(AND(AND(AD285="Initial",AF285=0),AND(ISNUMBER(L285),L285&gt;0)),"RLIS","-")</f>
        <v>-</v>
      </c>
      <c r="AF285" s="77">
        <f aca="true" t="shared" si="70" ref="AF285:AF304">IF(AND(AA285="SRSA",AD285="Initial"),"SRSA",0)</f>
        <v>0</v>
      </c>
    </row>
    <row r="286" spans="1:32" ht="12.75">
      <c r="A286" s="118">
        <v>2004470</v>
      </c>
      <c r="B286" s="118" t="s">
        <v>166</v>
      </c>
      <c r="C286" s="77" t="s">
        <v>167</v>
      </c>
      <c r="D286" s="28" t="s">
        <v>168</v>
      </c>
      <c r="E286" s="28" t="s">
        <v>169</v>
      </c>
      <c r="F286" s="28">
        <v>67430</v>
      </c>
      <c r="G286" s="28">
        <v>326</v>
      </c>
      <c r="H286" s="29">
        <v>7857814328</v>
      </c>
      <c r="I286" s="30" t="s">
        <v>1050</v>
      </c>
      <c r="J286" s="31" t="s">
        <v>1042</v>
      </c>
      <c r="K286" s="71" t="s">
        <v>1041</v>
      </c>
      <c r="L286" s="61">
        <v>318.7</v>
      </c>
      <c r="M286" s="66" t="s">
        <v>1041</v>
      </c>
      <c r="N286" s="68">
        <v>6.276150628</v>
      </c>
      <c r="O286" s="31" t="s">
        <v>1043</v>
      </c>
      <c r="P286" s="38"/>
      <c r="Q286" s="71" t="str">
        <f aca="true" t="shared" si="71" ref="Q286:Q304">IF(AND(ISNUMBER(P286),P286&gt;=20),"YES","NO")</f>
        <v>NO</v>
      </c>
      <c r="R286" s="75" t="s">
        <v>1042</v>
      </c>
      <c r="S286" s="36">
        <v>20471</v>
      </c>
      <c r="T286" s="40">
        <v>1583</v>
      </c>
      <c r="U286" s="40">
        <v>2216</v>
      </c>
      <c r="V286" s="35">
        <v>2379</v>
      </c>
      <c r="W286" s="77">
        <f t="shared" si="66"/>
        <v>1</v>
      </c>
      <c r="X286" s="28">
        <f aca="true" t="shared" si="72" ref="X286:X304">IF(OR(AND(ISNUMBER(L286),AND(L286&gt;0,L286&lt;600)),AND(ISNUMBER(L286),AND(L286&gt;0,M286="YES"))),1,0)</f>
        <v>1</v>
      </c>
      <c r="Y286" s="28">
        <f t="shared" si="67"/>
        <v>0</v>
      </c>
      <c r="Z286" s="29">
        <f t="shared" si="68"/>
        <v>0</v>
      </c>
      <c r="AA286" s="87" t="str">
        <f aca="true" t="shared" si="73" ref="AA286:AA304">IF(AND(W286=1,X286=1),"SRSA","-")</f>
        <v>SRSA</v>
      </c>
      <c r="AB286" s="77">
        <f aca="true" t="shared" si="74" ref="AB286:AB304">IF(R286="YES",1,0)</f>
        <v>1</v>
      </c>
      <c r="AC286" s="28">
        <f aca="true" t="shared" si="75" ref="AC286:AC304">IF(OR(AND(ISNUMBER(P286),P286&gt;=20),(AND(ISNUMBER(P286)=FALSE,AND(ISNUMBER(N286),N286&gt;=20)))),1,0)</f>
        <v>0</v>
      </c>
      <c r="AD286" s="29">
        <f aca="true" t="shared" si="76" ref="AD286:AD304">IF(AND(AB286=1,AC286=1),"Initial",0)</f>
        <v>0</v>
      </c>
      <c r="AE286" s="87" t="str">
        <f t="shared" si="69"/>
        <v>-</v>
      </c>
      <c r="AF286" s="77">
        <f t="shared" si="70"/>
        <v>0</v>
      </c>
    </row>
    <row r="287" spans="1:32" ht="12.75">
      <c r="A287" s="118">
        <v>2012630</v>
      </c>
      <c r="B287" s="118" t="s">
        <v>865</v>
      </c>
      <c r="C287" s="77" t="s">
        <v>866</v>
      </c>
      <c r="D287" s="28" t="s">
        <v>867</v>
      </c>
      <c r="E287" s="28" t="s">
        <v>866</v>
      </c>
      <c r="F287" s="28">
        <v>67672</v>
      </c>
      <c r="G287" s="28">
        <v>2108</v>
      </c>
      <c r="H287" s="29">
        <v>7857432145</v>
      </c>
      <c r="I287" s="30">
        <v>7</v>
      </c>
      <c r="J287" s="31" t="s">
        <v>1042</v>
      </c>
      <c r="K287" s="71" t="s">
        <v>1041</v>
      </c>
      <c r="L287" s="61">
        <v>356.99</v>
      </c>
      <c r="M287" s="66" t="s">
        <v>1041</v>
      </c>
      <c r="N287" s="68">
        <v>10.46511628</v>
      </c>
      <c r="O287" s="31" t="s">
        <v>1043</v>
      </c>
      <c r="P287" s="38"/>
      <c r="Q287" s="71" t="str">
        <f t="shared" si="71"/>
        <v>NO</v>
      </c>
      <c r="R287" s="75" t="s">
        <v>1042</v>
      </c>
      <c r="S287" s="36">
        <v>22657</v>
      </c>
      <c r="T287" s="40">
        <v>2177</v>
      </c>
      <c r="U287" s="40">
        <v>2620</v>
      </c>
      <c r="V287" s="35">
        <v>2099</v>
      </c>
      <c r="W287" s="77">
        <f t="shared" si="66"/>
        <v>1</v>
      </c>
      <c r="X287" s="28">
        <f t="shared" si="72"/>
        <v>1</v>
      </c>
      <c r="Y287" s="28">
        <f t="shared" si="67"/>
        <v>0</v>
      </c>
      <c r="Z287" s="29">
        <f t="shared" si="68"/>
        <v>0</v>
      </c>
      <c r="AA287" s="87" t="str">
        <f t="shared" si="73"/>
        <v>SRSA</v>
      </c>
      <c r="AB287" s="77">
        <f t="shared" si="74"/>
        <v>1</v>
      </c>
      <c r="AC287" s="28">
        <f t="shared" si="75"/>
        <v>0</v>
      </c>
      <c r="AD287" s="29">
        <f t="shared" si="76"/>
        <v>0</v>
      </c>
      <c r="AE287" s="87" t="str">
        <f t="shared" si="69"/>
        <v>-</v>
      </c>
      <c r="AF287" s="77">
        <f t="shared" si="70"/>
        <v>0</v>
      </c>
    </row>
    <row r="288" spans="1:32" ht="12.75">
      <c r="A288" s="118">
        <v>2011610</v>
      </c>
      <c r="B288" s="118" t="s">
        <v>781</v>
      </c>
      <c r="C288" s="77" t="s">
        <v>782</v>
      </c>
      <c r="D288" s="28" t="s">
        <v>783</v>
      </c>
      <c r="E288" s="28" t="s">
        <v>784</v>
      </c>
      <c r="F288" s="28">
        <v>67758</v>
      </c>
      <c r="G288" s="28">
        <v>580</v>
      </c>
      <c r="H288" s="29">
        <v>7858524252</v>
      </c>
      <c r="I288" s="30">
        <v>7</v>
      </c>
      <c r="J288" s="31" t="s">
        <v>1042</v>
      </c>
      <c r="K288" s="71" t="s">
        <v>1041</v>
      </c>
      <c r="L288" s="61">
        <v>211.22</v>
      </c>
      <c r="M288" s="66" t="s">
        <v>1041</v>
      </c>
      <c r="N288" s="68">
        <v>14.10788382</v>
      </c>
      <c r="O288" s="31" t="s">
        <v>1043</v>
      </c>
      <c r="P288" s="38"/>
      <c r="Q288" s="71" t="str">
        <f t="shared" si="71"/>
        <v>NO</v>
      </c>
      <c r="R288" s="75" t="s">
        <v>1042</v>
      </c>
      <c r="S288" s="36">
        <v>14471</v>
      </c>
      <c r="T288" s="40">
        <v>1187</v>
      </c>
      <c r="U288" s="40">
        <v>1501</v>
      </c>
      <c r="V288" s="35">
        <v>1803</v>
      </c>
      <c r="W288" s="77">
        <f t="shared" si="66"/>
        <v>1</v>
      </c>
      <c r="X288" s="28">
        <f t="shared" si="72"/>
        <v>1</v>
      </c>
      <c r="Y288" s="28">
        <f t="shared" si="67"/>
        <v>0</v>
      </c>
      <c r="Z288" s="29">
        <f t="shared" si="68"/>
        <v>0</v>
      </c>
      <c r="AA288" s="87" t="str">
        <f t="shared" si="73"/>
        <v>SRSA</v>
      </c>
      <c r="AB288" s="77">
        <f t="shared" si="74"/>
        <v>1</v>
      </c>
      <c r="AC288" s="28">
        <f t="shared" si="75"/>
        <v>0</v>
      </c>
      <c r="AD288" s="29">
        <f t="shared" si="76"/>
        <v>0</v>
      </c>
      <c r="AE288" s="87" t="str">
        <f t="shared" si="69"/>
        <v>-</v>
      </c>
      <c r="AF288" s="77">
        <f t="shared" si="70"/>
        <v>0</v>
      </c>
    </row>
    <row r="289" spans="1:32" ht="12.75">
      <c r="A289" s="118">
        <v>2000003</v>
      </c>
      <c r="B289" s="118" t="s">
        <v>15</v>
      </c>
      <c r="C289" s="77" t="s">
        <v>16</v>
      </c>
      <c r="D289" s="28" t="s">
        <v>17</v>
      </c>
      <c r="E289" s="28" t="s">
        <v>16</v>
      </c>
      <c r="F289" s="28">
        <v>66547</v>
      </c>
      <c r="G289" s="28">
        <v>9520</v>
      </c>
      <c r="H289" s="29">
        <v>7854567643</v>
      </c>
      <c r="I289" s="30">
        <v>6</v>
      </c>
      <c r="J289" s="31" t="s">
        <v>1043</v>
      </c>
      <c r="K289" s="71" t="s">
        <v>1041</v>
      </c>
      <c r="L289" s="61"/>
      <c r="M289" s="66" t="s">
        <v>1043</v>
      </c>
      <c r="N289" s="68">
        <v>6.022501655</v>
      </c>
      <c r="O289" s="31" t="s">
        <v>1043</v>
      </c>
      <c r="P289" s="38"/>
      <c r="Q289" s="71" t="str">
        <f t="shared" si="71"/>
        <v>NO</v>
      </c>
      <c r="R289" s="75" t="s">
        <v>1042</v>
      </c>
      <c r="S289" s="36">
        <v>56043</v>
      </c>
      <c r="T289" s="40">
        <v>3760</v>
      </c>
      <c r="U289" s="40">
        <v>5967</v>
      </c>
      <c r="V289" s="35">
        <v>3537</v>
      </c>
      <c r="W289" s="77">
        <f t="shared" si="66"/>
        <v>0</v>
      </c>
      <c r="X289" s="28">
        <f t="shared" si="72"/>
        <v>0</v>
      </c>
      <c r="Y289" s="28">
        <f t="shared" si="67"/>
        <v>0</v>
      </c>
      <c r="Z289" s="29">
        <f t="shared" si="68"/>
        <v>0</v>
      </c>
      <c r="AA289" s="87" t="str">
        <f t="shared" si="73"/>
        <v>-</v>
      </c>
      <c r="AB289" s="77">
        <f t="shared" si="74"/>
        <v>1</v>
      </c>
      <c r="AC289" s="28">
        <f t="shared" si="75"/>
        <v>0</v>
      </c>
      <c r="AD289" s="29">
        <f t="shared" si="76"/>
        <v>0</v>
      </c>
      <c r="AE289" s="87" t="str">
        <f t="shared" si="69"/>
        <v>-</v>
      </c>
      <c r="AF289" s="77">
        <f t="shared" si="70"/>
        <v>0</v>
      </c>
    </row>
    <row r="290" spans="1:32" ht="12.75">
      <c r="A290" s="118">
        <v>2012720</v>
      </c>
      <c r="B290" s="118" t="s">
        <v>868</v>
      </c>
      <c r="C290" s="77" t="s">
        <v>869</v>
      </c>
      <c r="D290" s="28" t="s">
        <v>870</v>
      </c>
      <c r="E290" s="28" t="s">
        <v>1034</v>
      </c>
      <c r="F290" s="28">
        <v>66968</v>
      </c>
      <c r="G290" s="28">
        <v>275</v>
      </c>
      <c r="H290" s="29">
        <v>7853252261</v>
      </c>
      <c r="I290" s="30">
        <v>7</v>
      </c>
      <c r="J290" s="31" t="s">
        <v>1042</v>
      </c>
      <c r="K290" s="71" t="s">
        <v>1041</v>
      </c>
      <c r="L290" s="61">
        <v>351.62</v>
      </c>
      <c r="M290" s="66" t="s">
        <v>1041</v>
      </c>
      <c r="N290" s="68">
        <v>11.5942029</v>
      </c>
      <c r="O290" s="31" t="s">
        <v>1043</v>
      </c>
      <c r="P290" s="38"/>
      <c r="Q290" s="71" t="str">
        <f t="shared" si="71"/>
        <v>NO</v>
      </c>
      <c r="R290" s="75" t="s">
        <v>1042</v>
      </c>
      <c r="S290" s="36">
        <v>14298</v>
      </c>
      <c r="T290" s="40">
        <v>1385</v>
      </c>
      <c r="U290" s="40">
        <v>1923</v>
      </c>
      <c r="V290" s="35">
        <v>1704</v>
      </c>
      <c r="W290" s="77">
        <f t="shared" si="66"/>
        <v>1</v>
      </c>
      <c r="X290" s="28">
        <f t="shared" si="72"/>
        <v>1</v>
      </c>
      <c r="Y290" s="28">
        <f t="shared" si="67"/>
        <v>0</v>
      </c>
      <c r="Z290" s="29">
        <f t="shared" si="68"/>
        <v>0</v>
      </c>
      <c r="AA290" s="87" t="str">
        <f t="shared" si="73"/>
        <v>SRSA</v>
      </c>
      <c r="AB290" s="77">
        <f t="shared" si="74"/>
        <v>1</v>
      </c>
      <c r="AC290" s="28">
        <f t="shared" si="75"/>
        <v>0</v>
      </c>
      <c r="AD290" s="29">
        <f t="shared" si="76"/>
        <v>0</v>
      </c>
      <c r="AE290" s="87" t="str">
        <f t="shared" si="69"/>
        <v>-</v>
      </c>
      <c r="AF290" s="77">
        <f t="shared" si="70"/>
        <v>0</v>
      </c>
    </row>
    <row r="291" spans="1:32" ht="12.75">
      <c r="A291" s="118">
        <v>2012750</v>
      </c>
      <c r="B291" s="118" t="s">
        <v>871</v>
      </c>
      <c r="C291" s="77" t="s">
        <v>872</v>
      </c>
      <c r="D291" s="28" t="s">
        <v>940</v>
      </c>
      <c r="E291" s="28" t="s">
        <v>872</v>
      </c>
      <c r="F291" s="28">
        <v>66090</v>
      </c>
      <c r="G291" s="28">
        <v>38</v>
      </c>
      <c r="H291" s="29">
        <v>7859894427</v>
      </c>
      <c r="I291" s="30">
        <v>8</v>
      </c>
      <c r="J291" s="31" t="s">
        <v>1042</v>
      </c>
      <c r="K291" s="71" t="s">
        <v>1041</v>
      </c>
      <c r="L291" s="61">
        <v>373.4</v>
      </c>
      <c r="M291" s="66" t="s">
        <v>1041</v>
      </c>
      <c r="N291" s="68">
        <v>12.78772379</v>
      </c>
      <c r="O291" s="31" t="s">
        <v>1043</v>
      </c>
      <c r="P291" s="38"/>
      <c r="Q291" s="71" t="str">
        <f t="shared" si="71"/>
        <v>NO</v>
      </c>
      <c r="R291" s="75" t="s">
        <v>1042</v>
      </c>
      <c r="S291" s="36">
        <v>22142</v>
      </c>
      <c r="T291" s="40">
        <v>1583</v>
      </c>
      <c r="U291" s="40">
        <v>2145</v>
      </c>
      <c r="V291" s="35">
        <v>1004</v>
      </c>
      <c r="W291" s="77">
        <f t="shared" si="66"/>
        <v>1</v>
      </c>
      <c r="X291" s="28">
        <f t="shared" si="72"/>
        <v>1</v>
      </c>
      <c r="Y291" s="28">
        <f t="shared" si="67"/>
        <v>0</v>
      </c>
      <c r="Z291" s="29">
        <f t="shared" si="68"/>
        <v>0</v>
      </c>
      <c r="AA291" s="87" t="str">
        <f t="shared" si="73"/>
        <v>SRSA</v>
      </c>
      <c r="AB291" s="77">
        <f t="shared" si="74"/>
        <v>1</v>
      </c>
      <c r="AC291" s="28">
        <f t="shared" si="75"/>
        <v>0</v>
      </c>
      <c r="AD291" s="29">
        <f t="shared" si="76"/>
        <v>0</v>
      </c>
      <c r="AE291" s="87" t="str">
        <f t="shared" si="69"/>
        <v>-</v>
      </c>
      <c r="AF291" s="77">
        <f t="shared" si="70"/>
        <v>0</v>
      </c>
    </row>
    <row r="292" spans="1:32" ht="12.75">
      <c r="A292" s="118">
        <v>2012840</v>
      </c>
      <c r="B292" s="118" t="s">
        <v>879</v>
      </c>
      <c r="C292" s="77" t="s">
        <v>880</v>
      </c>
      <c r="D292" s="28" t="s">
        <v>881</v>
      </c>
      <c r="E292" s="28" t="s">
        <v>880</v>
      </c>
      <c r="F292" s="28">
        <v>67152</v>
      </c>
      <c r="G292" s="28">
        <v>648</v>
      </c>
      <c r="H292" s="29">
        <v>6203264300</v>
      </c>
      <c r="I292" s="30">
        <v>3</v>
      </c>
      <c r="J292" s="31" t="s">
        <v>1043</v>
      </c>
      <c r="K292" s="71" t="s">
        <v>1041</v>
      </c>
      <c r="L292" s="61"/>
      <c r="M292" s="66" t="s">
        <v>1043</v>
      </c>
      <c r="N292" s="68">
        <v>10.23155627</v>
      </c>
      <c r="O292" s="31" t="s">
        <v>1043</v>
      </c>
      <c r="P292" s="38"/>
      <c r="Q292" s="71" t="str">
        <f t="shared" si="71"/>
        <v>NO</v>
      </c>
      <c r="R292" s="75" t="s">
        <v>1043</v>
      </c>
      <c r="S292" s="36">
        <v>70144</v>
      </c>
      <c r="T292" s="40">
        <v>7915</v>
      </c>
      <c r="U292" s="40">
        <v>10014</v>
      </c>
      <c r="V292" s="35">
        <v>9167</v>
      </c>
      <c r="W292" s="77">
        <f t="shared" si="66"/>
        <v>0</v>
      </c>
      <c r="X292" s="28">
        <f t="shared" si="72"/>
        <v>0</v>
      </c>
      <c r="Y292" s="28">
        <f t="shared" si="67"/>
        <v>0</v>
      </c>
      <c r="Z292" s="29">
        <f t="shared" si="68"/>
        <v>0</v>
      </c>
      <c r="AA292" s="87" t="str">
        <f t="shared" si="73"/>
        <v>-</v>
      </c>
      <c r="AB292" s="77">
        <f t="shared" si="74"/>
        <v>0</v>
      </c>
      <c r="AC292" s="28">
        <f t="shared" si="75"/>
        <v>0</v>
      </c>
      <c r="AD292" s="29">
        <f t="shared" si="76"/>
        <v>0</v>
      </c>
      <c r="AE292" s="87" t="str">
        <f t="shared" si="69"/>
        <v>-</v>
      </c>
      <c r="AF292" s="77">
        <f t="shared" si="70"/>
        <v>0</v>
      </c>
    </row>
    <row r="293" spans="1:32" ht="12.75">
      <c r="A293" s="118">
        <v>2012870</v>
      </c>
      <c r="B293" s="118" t="s">
        <v>882</v>
      </c>
      <c r="C293" s="77" t="s">
        <v>883</v>
      </c>
      <c r="D293" s="28" t="s">
        <v>884</v>
      </c>
      <c r="E293" s="28" t="s">
        <v>883</v>
      </c>
      <c r="F293" s="28">
        <v>66092</v>
      </c>
      <c r="G293" s="28">
        <v>8746</v>
      </c>
      <c r="H293" s="29">
        <v>7858832388</v>
      </c>
      <c r="I293" s="30">
        <v>8</v>
      </c>
      <c r="J293" s="31" t="s">
        <v>1042</v>
      </c>
      <c r="K293" s="71" t="s">
        <v>1041</v>
      </c>
      <c r="L293" s="61"/>
      <c r="M293" s="66" t="s">
        <v>1043</v>
      </c>
      <c r="N293" s="68">
        <v>6.876456876</v>
      </c>
      <c r="O293" s="31" t="s">
        <v>1043</v>
      </c>
      <c r="P293" s="38"/>
      <c r="Q293" s="71" t="str">
        <f t="shared" si="71"/>
        <v>NO</v>
      </c>
      <c r="R293" s="75" t="s">
        <v>1042</v>
      </c>
      <c r="S293" s="36">
        <v>23536</v>
      </c>
      <c r="T293" s="40">
        <v>1385</v>
      </c>
      <c r="U293" s="40">
        <v>2856</v>
      </c>
      <c r="V293" s="35">
        <v>2100</v>
      </c>
      <c r="W293" s="77">
        <f t="shared" si="66"/>
        <v>1</v>
      </c>
      <c r="X293" s="28">
        <f t="shared" si="72"/>
        <v>0</v>
      </c>
      <c r="Y293" s="28">
        <f t="shared" si="67"/>
        <v>0</v>
      </c>
      <c r="Z293" s="29">
        <f t="shared" si="68"/>
        <v>0</v>
      </c>
      <c r="AA293" s="87" t="str">
        <f t="shared" si="73"/>
        <v>-</v>
      </c>
      <c r="AB293" s="77">
        <f t="shared" si="74"/>
        <v>1</v>
      </c>
      <c r="AC293" s="28">
        <f t="shared" si="75"/>
        <v>0</v>
      </c>
      <c r="AD293" s="29">
        <f t="shared" si="76"/>
        <v>0</v>
      </c>
      <c r="AE293" s="87" t="str">
        <f t="shared" si="69"/>
        <v>-</v>
      </c>
      <c r="AF293" s="77">
        <f t="shared" si="70"/>
        <v>0</v>
      </c>
    </row>
    <row r="294" spans="1:32" ht="12.75">
      <c r="A294" s="118">
        <v>2012900</v>
      </c>
      <c r="B294" s="118" t="s">
        <v>885</v>
      </c>
      <c r="C294" s="77" t="s">
        <v>886</v>
      </c>
      <c r="D294" s="28" t="s">
        <v>887</v>
      </c>
      <c r="E294" s="28" t="s">
        <v>886</v>
      </c>
      <c r="F294" s="28">
        <v>67762</v>
      </c>
      <c r="G294" s="28">
        <v>155</v>
      </c>
      <c r="H294" s="29">
        <v>7859435222</v>
      </c>
      <c r="I294" s="30">
        <v>7</v>
      </c>
      <c r="J294" s="31" t="s">
        <v>1042</v>
      </c>
      <c r="K294" s="71" t="s">
        <v>1041</v>
      </c>
      <c r="L294" s="61">
        <v>129.4</v>
      </c>
      <c r="M294" s="66" t="s">
        <v>1041</v>
      </c>
      <c r="N294" s="68">
        <v>26.96629213</v>
      </c>
      <c r="O294" s="31" t="s">
        <v>1042</v>
      </c>
      <c r="P294" s="38"/>
      <c r="Q294" s="71" t="str">
        <f t="shared" si="71"/>
        <v>NO</v>
      </c>
      <c r="R294" s="75" t="s">
        <v>1042</v>
      </c>
      <c r="S294" s="36">
        <v>6381</v>
      </c>
      <c r="T294" s="40">
        <v>989</v>
      </c>
      <c r="U294" s="40">
        <v>1000</v>
      </c>
      <c r="V294" s="35">
        <v>991</v>
      </c>
      <c r="W294" s="77">
        <f t="shared" si="66"/>
        <v>1</v>
      </c>
      <c r="X294" s="28">
        <f t="shared" si="72"/>
        <v>1</v>
      </c>
      <c r="Y294" s="28">
        <f t="shared" si="67"/>
        <v>0</v>
      </c>
      <c r="Z294" s="29">
        <f t="shared" si="68"/>
        <v>0</v>
      </c>
      <c r="AA294" s="87" t="str">
        <f t="shared" si="73"/>
        <v>SRSA</v>
      </c>
      <c r="AB294" s="77">
        <f t="shared" si="74"/>
        <v>1</v>
      </c>
      <c r="AC294" s="28">
        <f t="shared" si="75"/>
        <v>1</v>
      </c>
      <c r="AD294" s="29" t="str">
        <f t="shared" si="76"/>
        <v>Initial</v>
      </c>
      <c r="AE294" s="87" t="str">
        <f t="shared" si="69"/>
        <v>-</v>
      </c>
      <c r="AF294" s="77" t="str">
        <f t="shared" si="70"/>
        <v>SRSA</v>
      </c>
    </row>
    <row r="295" spans="1:32" ht="12.75">
      <c r="A295" s="118">
        <v>2007500</v>
      </c>
      <c r="B295" s="118" t="s">
        <v>437</v>
      </c>
      <c r="C295" s="77" t="s">
        <v>438</v>
      </c>
      <c r="D295" s="28" t="s">
        <v>928</v>
      </c>
      <c r="E295" s="28" t="s">
        <v>439</v>
      </c>
      <c r="F295" s="28">
        <v>67349</v>
      </c>
      <c r="G295" s="28">
        <v>607</v>
      </c>
      <c r="H295" s="29">
        <v>6203742113</v>
      </c>
      <c r="I295" s="30">
        <v>7</v>
      </c>
      <c r="J295" s="31" t="s">
        <v>1042</v>
      </c>
      <c r="K295" s="71" t="s">
        <v>1041</v>
      </c>
      <c r="L295" s="61">
        <v>387.28</v>
      </c>
      <c r="M295" s="66" t="s">
        <v>1041</v>
      </c>
      <c r="N295" s="68">
        <v>17.91767554</v>
      </c>
      <c r="O295" s="31" t="s">
        <v>1043</v>
      </c>
      <c r="P295" s="38"/>
      <c r="Q295" s="71" t="str">
        <f t="shared" si="71"/>
        <v>NO</v>
      </c>
      <c r="R295" s="75" t="s">
        <v>1042</v>
      </c>
      <c r="S295" s="36">
        <v>36405</v>
      </c>
      <c r="T295" s="40">
        <v>2968</v>
      </c>
      <c r="U295" s="40">
        <v>3302</v>
      </c>
      <c r="V295" s="35">
        <v>3723</v>
      </c>
      <c r="W295" s="77">
        <f t="shared" si="66"/>
        <v>1</v>
      </c>
      <c r="X295" s="28">
        <f t="shared" si="72"/>
        <v>1</v>
      </c>
      <c r="Y295" s="28">
        <f t="shared" si="67"/>
        <v>0</v>
      </c>
      <c r="Z295" s="29">
        <f t="shared" si="68"/>
        <v>0</v>
      </c>
      <c r="AA295" s="87" t="str">
        <f t="shared" si="73"/>
        <v>SRSA</v>
      </c>
      <c r="AB295" s="77">
        <f t="shared" si="74"/>
        <v>1</v>
      </c>
      <c r="AC295" s="28">
        <f t="shared" si="75"/>
        <v>0</v>
      </c>
      <c r="AD295" s="29">
        <f t="shared" si="76"/>
        <v>0</v>
      </c>
      <c r="AE295" s="87" t="str">
        <f t="shared" si="69"/>
        <v>-</v>
      </c>
      <c r="AF295" s="77">
        <f t="shared" si="70"/>
        <v>0</v>
      </c>
    </row>
    <row r="296" spans="1:32" ht="12.75">
      <c r="A296" s="118">
        <v>2010800</v>
      </c>
      <c r="B296" s="118" t="s">
        <v>714</v>
      </c>
      <c r="C296" s="77" t="s">
        <v>715</v>
      </c>
      <c r="D296" s="28" t="s">
        <v>716</v>
      </c>
      <c r="E296" s="28" t="s">
        <v>717</v>
      </c>
      <c r="F296" s="28">
        <v>66076</v>
      </c>
      <c r="G296" s="28">
        <v>38</v>
      </c>
      <c r="H296" s="29">
        <v>7855663396</v>
      </c>
      <c r="I296" s="30">
        <v>8</v>
      </c>
      <c r="J296" s="31" t="s">
        <v>1042</v>
      </c>
      <c r="K296" s="71" t="s">
        <v>1041</v>
      </c>
      <c r="L296" s="61">
        <v>905.63</v>
      </c>
      <c r="M296" s="66" t="s">
        <v>1043</v>
      </c>
      <c r="N296" s="68">
        <v>5.529522024</v>
      </c>
      <c r="O296" s="31" t="s">
        <v>1043</v>
      </c>
      <c r="P296" s="38"/>
      <c r="Q296" s="71" t="str">
        <f t="shared" si="71"/>
        <v>NO</v>
      </c>
      <c r="R296" s="75" t="s">
        <v>1042</v>
      </c>
      <c r="S296" s="36">
        <v>28385</v>
      </c>
      <c r="T296" s="40">
        <v>2374</v>
      </c>
      <c r="U296" s="40">
        <v>3896</v>
      </c>
      <c r="V296" s="35">
        <v>4435</v>
      </c>
      <c r="W296" s="77">
        <f t="shared" si="66"/>
        <v>1</v>
      </c>
      <c r="X296" s="28">
        <f t="shared" si="72"/>
        <v>0</v>
      </c>
      <c r="Y296" s="28">
        <f t="shared" si="67"/>
        <v>0</v>
      </c>
      <c r="Z296" s="29">
        <f t="shared" si="68"/>
        <v>0</v>
      </c>
      <c r="AA296" s="87" t="str">
        <f t="shared" si="73"/>
        <v>-</v>
      </c>
      <c r="AB296" s="77">
        <f t="shared" si="74"/>
        <v>1</v>
      </c>
      <c r="AC296" s="28">
        <f t="shared" si="75"/>
        <v>0</v>
      </c>
      <c r="AD296" s="29">
        <f t="shared" si="76"/>
        <v>0</v>
      </c>
      <c r="AE296" s="87" t="str">
        <f t="shared" si="69"/>
        <v>-</v>
      </c>
      <c r="AF296" s="77">
        <f t="shared" si="70"/>
        <v>0</v>
      </c>
    </row>
    <row r="297" spans="1:32" ht="12.75">
      <c r="A297" s="118">
        <v>2008010</v>
      </c>
      <c r="B297" s="118" t="s">
        <v>491</v>
      </c>
      <c r="C297" s="77" t="s">
        <v>492</v>
      </c>
      <c r="D297" s="28" t="s">
        <v>36</v>
      </c>
      <c r="E297" s="28" t="s">
        <v>493</v>
      </c>
      <c r="F297" s="28">
        <v>66951</v>
      </c>
      <c r="G297" s="28">
        <v>188</v>
      </c>
      <c r="H297" s="29">
        <v>7854762218</v>
      </c>
      <c r="I297" s="30">
        <v>7</v>
      </c>
      <c r="J297" s="31" t="s">
        <v>1042</v>
      </c>
      <c r="K297" s="71" t="s">
        <v>1041</v>
      </c>
      <c r="L297" s="61">
        <v>181.07</v>
      </c>
      <c r="M297" s="66" t="s">
        <v>1041</v>
      </c>
      <c r="N297" s="68">
        <v>6.060606061</v>
      </c>
      <c r="O297" s="31" t="s">
        <v>1043</v>
      </c>
      <c r="P297" s="38"/>
      <c r="Q297" s="71" t="str">
        <f t="shared" si="71"/>
        <v>NO</v>
      </c>
      <c r="R297" s="75" t="s">
        <v>1042</v>
      </c>
      <c r="S297" s="36">
        <v>7751</v>
      </c>
      <c r="T297" s="40">
        <v>791</v>
      </c>
      <c r="U297" s="40">
        <v>1039</v>
      </c>
      <c r="V297" s="35">
        <v>1495</v>
      </c>
      <c r="W297" s="77">
        <f t="shared" si="66"/>
        <v>1</v>
      </c>
      <c r="X297" s="28">
        <f t="shared" si="72"/>
        <v>1</v>
      </c>
      <c r="Y297" s="28">
        <f t="shared" si="67"/>
        <v>0</v>
      </c>
      <c r="Z297" s="29">
        <f t="shared" si="68"/>
        <v>0</v>
      </c>
      <c r="AA297" s="87" t="str">
        <f t="shared" si="73"/>
        <v>SRSA</v>
      </c>
      <c r="AB297" s="77">
        <f t="shared" si="74"/>
        <v>1</v>
      </c>
      <c r="AC297" s="28">
        <f t="shared" si="75"/>
        <v>0</v>
      </c>
      <c r="AD297" s="29">
        <f t="shared" si="76"/>
        <v>0</v>
      </c>
      <c r="AE297" s="87" t="str">
        <f t="shared" si="69"/>
        <v>-</v>
      </c>
      <c r="AF297" s="77">
        <f t="shared" si="70"/>
        <v>0</v>
      </c>
    </row>
    <row r="298" spans="1:32" ht="12.75">
      <c r="A298" s="118">
        <v>2008520</v>
      </c>
      <c r="B298" s="118" t="s">
        <v>542</v>
      </c>
      <c r="C298" s="77" t="s">
        <v>543</v>
      </c>
      <c r="D298" s="28" t="s">
        <v>967</v>
      </c>
      <c r="E298" s="28" t="s">
        <v>544</v>
      </c>
      <c r="F298" s="28">
        <v>67645</v>
      </c>
      <c r="G298" s="28">
        <v>98</v>
      </c>
      <c r="H298" s="29">
        <v>7855674350</v>
      </c>
      <c r="I298" s="30">
        <v>7</v>
      </c>
      <c r="J298" s="31" t="s">
        <v>1042</v>
      </c>
      <c r="K298" s="71" t="s">
        <v>1041</v>
      </c>
      <c r="L298" s="61">
        <v>28.08</v>
      </c>
      <c r="M298" s="66" t="s">
        <v>1041</v>
      </c>
      <c r="N298" s="68">
        <v>6.930693069</v>
      </c>
      <c r="O298" s="31" t="s">
        <v>1043</v>
      </c>
      <c r="P298" s="38"/>
      <c r="Q298" s="71" t="str">
        <f t="shared" si="71"/>
        <v>NO</v>
      </c>
      <c r="R298" s="75" t="s">
        <v>1042</v>
      </c>
      <c r="S298" s="36">
        <v>4707</v>
      </c>
      <c r="T298" s="40">
        <v>396</v>
      </c>
      <c r="U298" s="40">
        <v>431</v>
      </c>
      <c r="V298" s="35">
        <v>383</v>
      </c>
      <c r="W298" s="77">
        <f t="shared" si="66"/>
        <v>1</v>
      </c>
      <c r="X298" s="28">
        <f t="shared" si="72"/>
        <v>1</v>
      </c>
      <c r="Y298" s="28">
        <f t="shared" si="67"/>
        <v>0</v>
      </c>
      <c r="Z298" s="29">
        <f t="shared" si="68"/>
        <v>0</v>
      </c>
      <c r="AA298" s="87" t="str">
        <f t="shared" si="73"/>
        <v>SRSA</v>
      </c>
      <c r="AB298" s="77">
        <f t="shared" si="74"/>
        <v>1</v>
      </c>
      <c r="AC298" s="28">
        <f t="shared" si="75"/>
        <v>0</v>
      </c>
      <c r="AD298" s="29">
        <f t="shared" si="76"/>
        <v>0</v>
      </c>
      <c r="AE298" s="87" t="str">
        <f t="shared" si="69"/>
        <v>-</v>
      </c>
      <c r="AF298" s="77">
        <f t="shared" si="70"/>
        <v>0</v>
      </c>
    </row>
    <row r="299" spans="1:32" ht="12.75">
      <c r="A299" s="118"/>
      <c r="B299" s="118" t="s">
        <v>1061</v>
      </c>
      <c r="C299" s="77" t="s">
        <v>1062</v>
      </c>
      <c r="D299" s="28" t="s">
        <v>956</v>
      </c>
      <c r="E299" s="28" t="s">
        <v>116</v>
      </c>
      <c r="F299" s="28">
        <v>67516</v>
      </c>
      <c r="G299" s="45"/>
      <c r="H299" s="29" t="s">
        <v>1063</v>
      </c>
      <c r="I299" s="32"/>
      <c r="J299" s="31"/>
      <c r="K299" s="71" t="s">
        <v>1042</v>
      </c>
      <c r="L299" s="62">
        <v>179.05</v>
      </c>
      <c r="M299" s="66" t="s">
        <v>1041</v>
      </c>
      <c r="N299" s="68"/>
      <c r="O299" s="31"/>
      <c r="P299" s="38"/>
      <c r="Q299" s="71" t="str">
        <f t="shared" si="71"/>
        <v>NO</v>
      </c>
      <c r="R299" s="75"/>
      <c r="S299" s="76">
        <v>11787</v>
      </c>
      <c r="T299" s="46">
        <v>989</v>
      </c>
      <c r="U299" s="46">
        <v>1258</v>
      </c>
      <c r="V299" s="78">
        <v>1046</v>
      </c>
      <c r="W299" s="77">
        <f t="shared" si="66"/>
        <v>1</v>
      </c>
      <c r="X299" s="28">
        <f t="shared" si="72"/>
        <v>1</v>
      </c>
      <c r="Y299" s="28">
        <f t="shared" si="67"/>
        <v>0</v>
      </c>
      <c r="Z299" s="29">
        <f t="shared" si="68"/>
        <v>0</v>
      </c>
      <c r="AA299" s="87" t="str">
        <f t="shared" si="73"/>
        <v>SRSA</v>
      </c>
      <c r="AB299" s="77">
        <f t="shared" si="74"/>
        <v>0</v>
      </c>
      <c r="AC299" s="28">
        <f t="shared" si="75"/>
        <v>0</v>
      </c>
      <c r="AD299" s="29">
        <f t="shared" si="76"/>
        <v>0</v>
      </c>
      <c r="AE299" s="87" t="str">
        <f t="shared" si="69"/>
        <v>-</v>
      </c>
      <c r="AF299" s="77">
        <f t="shared" si="70"/>
        <v>0</v>
      </c>
    </row>
    <row r="300" spans="1:32" ht="12.75">
      <c r="A300" s="118">
        <v>2006630</v>
      </c>
      <c r="B300" s="118" t="s">
        <v>366</v>
      </c>
      <c r="C300" s="77" t="s">
        <v>913</v>
      </c>
      <c r="D300" s="28" t="s">
        <v>367</v>
      </c>
      <c r="E300" s="28" t="s">
        <v>368</v>
      </c>
      <c r="F300" s="28">
        <v>67737</v>
      </c>
      <c r="G300" s="28">
        <v>165</v>
      </c>
      <c r="H300" s="29">
        <v>7856734213</v>
      </c>
      <c r="I300" s="30">
        <v>7</v>
      </c>
      <c r="J300" s="31" t="s">
        <v>1042</v>
      </c>
      <c r="K300" s="71" t="s">
        <v>1041</v>
      </c>
      <c r="L300" s="61">
        <v>181.73</v>
      </c>
      <c r="M300" s="66" t="s">
        <v>1041</v>
      </c>
      <c r="N300" s="68">
        <v>20.625</v>
      </c>
      <c r="O300" s="31" t="s">
        <v>1042</v>
      </c>
      <c r="P300" s="38"/>
      <c r="Q300" s="71" t="str">
        <f t="shared" si="71"/>
        <v>NO</v>
      </c>
      <c r="R300" s="75" t="s">
        <v>1042</v>
      </c>
      <c r="S300" s="36">
        <v>11281</v>
      </c>
      <c r="T300" s="40">
        <v>1187</v>
      </c>
      <c r="U300" s="40">
        <v>1320</v>
      </c>
      <c r="V300" s="35">
        <v>1458</v>
      </c>
      <c r="W300" s="77">
        <f t="shared" si="66"/>
        <v>1</v>
      </c>
      <c r="X300" s="28">
        <f t="shared" si="72"/>
        <v>1</v>
      </c>
      <c r="Y300" s="28">
        <f t="shared" si="67"/>
        <v>0</v>
      </c>
      <c r="Z300" s="29">
        <f t="shared" si="68"/>
        <v>0</v>
      </c>
      <c r="AA300" s="87" t="str">
        <f t="shared" si="73"/>
        <v>SRSA</v>
      </c>
      <c r="AB300" s="77">
        <f t="shared" si="74"/>
        <v>1</v>
      </c>
      <c r="AC300" s="28">
        <f t="shared" si="75"/>
        <v>1</v>
      </c>
      <c r="AD300" s="29" t="str">
        <f t="shared" si="76"/>
        <v>Initial</v>
      </c>
      <c r="AE300" s="87" t="str">
        <f t="shared" si="69"/>
        <v>-</v>
      </c>
      <c r="AF300" s="77" t="str">
        <f t="shared" si="70"/>
        <v>SRSA</v>
      </c>
    </row>
    <row r="301" spans="1:32" ht="12.75">
      <c r="A301" s="118">
        <v>2012950</v>
      </c>
      <c r="B301" s="118" t="s">
        <v>888</v>
      </c>
      <c r="C301" s="77" t="s">
        <v>889</v>
      </c>
      <c r="D301" s="28" t="s">
        <v>988</v>
      </c>
      <c r="E301" s="28" t="s">
        <v>890</v>
      </c>
      <c r="F301" s="28">
        <v>66941</v>
      </c>
      <c r="G301" s="28">
        <v>19</v>
      </c>
      <c r="H301" s="29">
        <v>7857253222</v>
      </c>
      <c r="I301" s="30">
        <v>7</v>
      </c>
      <c r="J301" s="31" t="s">
        <v>1042</v>
      </c>
      <c r="K301" s="71" t="s">
        <v>1041</v>
      </c>
      <c r="L301" s="61">
        <v>114.95</v>
      </c>
      <c r="M301" s="66" t="s">
        <v>1041</v>
      </c>
      <c r="N301" s="68">
        <v>14.54545455</v>
      </c>
      <c r="O301" s="31" t="s">
        <v>1043</v>
      </c>
      <c r="P301" s="38"/>
      <c r="Q301" s="71" t="str">
        <f t="shared" si="71"/>
        <v>NO</v>
      </c>
      <c r="R301" s="75" t="s">
        <v>1042</v>
      </c>
      <c r="S301" s="36">
        <v>8873</v>
      </c>
      <c r="T301" s="40">
        <v>594</v>
      </c>
      <c r="U301" s="40">
        <v>852</v>
      </c>
      <c r="V301" s="35">
        <v>1061</v>
      </c>
      <c r="W301" s="77">
        <f t="shared" si="66"/>
        <v>1</v>
      </c>
      <c r="X301" s="28">
        <f t="shared" si="72"/>
        <v>1</v>
      </c>
      <c r="Y301" s="28">
        <f t="shared" si="67"/>
        <v>0</v>
      </c>
      <c r="Z301" s="29">
        <f t="shared" si="68"/>
        <v>0</v>
      </c>
      <c r="AA301" s="87" t="str">
        <f t="shared" si="73"/>
        <v>SRSA</v>
      </c>
      <c r="AB301" s="77">
        <f t="shared" si="74"/>
        <v>1</v>
      </c>
      <c r="AC301" s="28">
        <f t="shared" si="75"/>
        <v>0</v>
      </c>
      <c r="AD301" s="29">
        <f t="shared" si="76"/>
        <v>0</v>
      </c>
      <c r="AE301" s="87" t="str">
        <f t="shared" si="69"/>
        <v>-</v>
      </c>
      <c r="AF301" s="77">
        <f t="shared" si="70"/>
        <v>0</v>
      </c>
    </row>
    <row r="302" spans="1:32" ht="12.75">
      <c r="A302" s="118">
        <v>2012990</v>
      </c>
      <c r="B302" s="118" t="s">
        <v>891</v>
      </c>
      <c r="C302" s="77" t="s">
        <v>892</v>
      </c>
      <c r="D302" s="28" t="s">
        <v>893</v>
      </c>
      <c r="E302" s="28" t="s">
        <v>892</v>
      </c>
      <c r="F302" s="28">
        <v>67202</v>
      </c>
      <c r="G302" s="28">
        <v>1292</v>
      </c>
      <c r="H302" s="29">
        <v>3169734000</v>
      </c>
      <c r="I302" s="30" t="s">
        <v>1060</v>
      </c>
      <c r="J302" s="31" t="s">
        <v>1043</v>
      </c>
      <c r="K302" s="71" t="s">
        <v>1041</v>
      </c>
      <c r="L302" s="61"/>
      <c r="M302" s="66" t="s">
        <v>1043</v>
      </c>
      <c r="N302" s="68">
        <v>16.03798015</v>
      </c>
      <c r="O302" s="31" t="s">
        <v>1043</v>
      </c>
      <c r="P302" s="38"/>
      <c r="Q302" s="71" t="str">
        <f t="shared" si="71"/>
        <v>NO</v>
      </c>
      <c r="R302" s="75" t="s">
        <v>1043</v>
      </c>
      <c r="S302" s="36">
        <v>3036613</v>
      </c>
      <c r="T302" s="40">
        <v>357755</v>
      </c>
      <c r="U302" s="40">
        <v>400669</v>
      </c>
      <c r="V302" s="35">
        <v>320180</v>
      </c>
      <c r="W302" s="77">
        <f t="shared" si="66"/>
        <v>0</v>
      </c>
      <c r="X302" s="28">
        <f t="shared" si="72"/>
        <v>0</v>
      </c>
      <c r="Y302" s="28">
        <f t="shared" si="67"/>
        <v>0</v>
      </c>
      <c r="Z302" s="29">
        <f t="shared" si="68"/>
        <v>0</v>
      </c>
      <c r="AA302" s="87" t="str">
        <f t="shared" si="73"/>
        <v>-</v>
      </c>
      <c r="AB302" s="77">
        <f t="shared" si="74"/>
        <v>0</v>
      </c>
      <c r="AC302" s="28">
        <f t="shared" si="75"/>
        <v>0</v>
      </c>
      <c r="AD302" s="29">
        <f t="shared" si="76"/>
        <v>0</v>
      </c>
      <c r="AE302" s="87" t="str">
        <f t="shared" si="69"/>
        <v>-</v>
      </c>
      <c r="AF302" s="77">
        <f t="shared" si="70"/>
        <v>0</v>
      </c>
    </row>
    <row r="303" spans="1:32" ht="12.75">
      <c r="A303" s="118">
        <v>2013050</v>
      </c>
      <c r="B303" s="118" t="s">
        <v>897</v>
      </c>
      <c r="C303" s="77" t="s">
        <v>935</v>
      </c>
      <c r="D303" s="28" t="s">
        <v>898</v>
      </c>
      <c r="E303" s="28" t="s">
        <v>935</v>
      </c>
      <c r="F303" s="28">
        <v>67156</v>
      </c>
      <c r="G303" s="28">
        <v>3691</v>
      </c>
      <c r="H303" s="29">
        <v>6202215100</v>
      </c>
      <c r="I303" s="30">
        <v>6</v>
      </c>
      <c r="J303" s="31" t="s">
        <v>1043</v>
      </c>
      <c r="K303" s="71" t="s">
        <v>1041</v>
      </c>
      <c r="L303" s="61">
        <v>2299</v>
      </c>
      <c r="M303" s="66" t="s">
        <v>1043</v>
      </c>
      <c r="N303" s="68">
        <v>15.15937732</v>
      </c>
      <c r="O303" s="31" t="s">
        <v>1043</v>
      </c>
      <c r="P303" s="38"/>
      <c r="Q303" s="71" t="str">
        <f t="shared" si="71"/>
        <v>NO</v>
      </c>
      <c r="R303" s="75" t="s">
        <v>1042</v>
      </c>
      <c r="S303" s="36">
        <v>121982</v>
      </c>
      <c r="T303" s="40">
        <v>13455</v>
      </c>
      <c r="U303" s="40">
        <v>16457</v>
      </c>
      <c r="V303" s="35">
        <v>13302</v>
      </c>
      <c r="W303" s="77">
        <f t="shared" si="66"/>
        <v>0</v>
      </c>
      <c r="X303" s="28">
        <f t="shared" si="72"/>
        <v>0</v>
      </c>
      <c r="Y303" s="28">
        <f t="shared" si="67"/>
        <v>0</v>
      </c>
      <c r="Z303" s="29">
        <f t="shared" si="68"/>
        <v>0</v>
      </c>
      <c r="AA303" s="87" t="str">
        <f t="shared" si="73"/>
        <v>-</v>
      </c>
      <c r="AB303" s="77">
        <f t="shared" si="74"/>
        <v>1</v>
      </c>
      <c r="AC303" s="28">
        <f t="shared" si="75"/>
        <v>0</v>
      </c>
      <c r="AD303" s="29">
        <f t="shared" si="76"/>
        <v>0</v>
      </c>
      <c r="AE303" s="87" t="str">
        <f t="shared" si="69"/>
        <v>-</v>
      </c>
      <c r="AF303" s="77">
        <f t="shared" si="70"/>
        <v>0</v>
      </c>
    </row>
    <row r="304" spans="1:32" ht="12.75">
      <c r="A304" s="118">
        <v>2013110</v>
      </c>
      <c r="B304" s="118" t="s">
        <v>899</v>
      </c>
      <c r="C304" s="77" t="s">
        <v>900</v>
      </c>
      <c r="D304" s="28" t="s">
        <v>901</v>
      </c>
      <c r="E304" s="28" t="s">
        <v>902</v>
      </c>
      <c r="F304" s="28">
        <v>66783</v>
      </c>
      <c r="G304" s="28">
        <v>160</v>
      </c>
      <c r="H304" s="29">
        <v>6206258804</v>
      </c>
      <c r="I304" s="30">
        <v>7</v>
      </c>
      <c r="J304" s="31" t="s">
        <v>1042</v>
      </c>
      <c r="K304" s="71" t="s">
        <v>1041</v>
      </c>
      <c r="L304" s="61">
        <v>524.5</v>
      </c>
      <c r="M304" s="66" t="s">
        <v>1041</v>
      </c>
      <c r="N304" s="68">
        <v>14.34689507</v>
      </c>
      <c r="O304" s="31" t="s">
        <v>1043</v>
      </c>
      <c r="P304" s="38"/>
      <c r="Q304" s="71" t="str">
        <f t="shared" si="71"/>
        <v>NO</v>
      </c>
      <c r="R304" s="75" t="s">
        <v>1042</v>
      </c>
      <c r="S304" s="36">
        <v>33391</v>
      </c>
      <c r="T304" s="40">
        <v>2770</v>
      </c>
      <c r="U304" s="40">
        <v>3428</v>
      </c>
      <c r="V304" s="35">
        <v>4144</v>
      </c>
      <c r="W304" s="77">
        <f t="shared" si="66"/>
        <v>1</v>
      </c>
      <c r="X304" s="28">
        <f t="shared" si="72"/>
        <v>1</v>
      </c>
      <c r="Y304" s="28">
        <f t="shared" si="67"/>
        <v>0</v>
      </c>
      <c r="Z304" s="29">
        <f t="shared" si="68"/>
        <v>0</v>
      </c>
      <c r="AA304" s="87" t="str">
        <f t="shared" si="73"/>
        <v>SRSA</v>
      </c>
      <c r="AB304" s="77">
        <f t="shared" si="74"/>
        <v>1</v>
      </c>
      <c r="AC304" s="28">
        <f t="shared" si="75"/>
        <v>0</v>
      </c>
      <c r="AD304" s="29">
        <f t="shared" si="76"/>
        <v>0</v>
      </c>
      <c r="AE304" s="87" t="str">
        <f t="shared" si="69"/>
        <v>-</v>
      </c>
      <c r="AF304" s="77">
        <f t="shared" si="70"/>
        <v>0</v>
      </c>
    </row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</sheetData>
  <printOptions horizontalCentered="1"/>
  <pageMargins left="0.25" right="0.25" top="0.5" bottom="0.65" header="0.25" footer="0.25"/>
  <pageSetup fitToHeight="0" fitToWidth="1" horizontalDpi="600" verticalDpi="600" orientation="landscape" scale="49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&amp;L&amp;"Arial,Bold"&amp;14 2005&amp;C&amp;P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 FY 2005 Small Rural School Achievement Program Eligibility Spreadsheet (MS Excel)</dc:title>
  <dc:subject/>
  <dc:creator>robert.hitchcock</dc:creator>
  <cp:keywords/>
  <dc:description/>
  <cp:lastModifiedBy>alan.smigielski</cp:lastModifiedBy>
  <cp:lastPrinted>2005-04-19T13:39:39Z</cp:lastPrinted>
  <dcterms:created xsi:type="dcterms:W3CDTF">2004-07-07T21:41:26Z</dcterms:created>
  <dcterms:modified xsi:type="dcterms:W3CDTF">2005-06-06T15:14:13Z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