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8" windowHeight="8832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<sst xmlns="http://schemas.openxmlformats.org/spreadsheetml/2006/main" count="126" uniqueCount="72">
  <si>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C00341818</t>
  </si>
  <si>
    <t>C00342154</t>
  </si>
  <si>
    <t>C00342204</t>
  </si>
  <si>
    <t>C00342667</t>
  </si>
  <si>
    <t>C00342774</t>
  </si>
  <si>
    <t>C00343509</t>
  </si>
  <si>
    <t>Bradley</t>
  </si>
  <si>
    <t>McCain</t>
  </si>
  <si>
    <t>Gore</t>
  </si>
  <si>
    <t>Quayle</t>
  </si>
  <si>
    <t>Bauer</t>
  </si>
  <si>
    <t>Bush</t>
  </si>
  <si>
    <t>Alexander</t>
  </si>
  <si>
    <t>C00342220</t>
  </si>
  <si>
    <t>Dole</t>
  </si>
  <si>
    <t>C00343889</t>
  </si>
  <si>
    <t>LaRouche</t>
  </si>
  <si>
    <t>Dean</t>
  </si>
  <si>
    <t>Kerry</t>
  </si>
  <si>
    <t>Edwards</t>
  </si>
  <si>
    <t>Gephardt</t>
  </si>
  <si>
    <t>Lieberman</t>
  </si>
  <si>
    <t>Moseley Braun</t>
  </si>
  <si>
    <t>Kucinich</t>
  </si>
  <si>
    <t>Graham</t>
  </si>
  <si>
    <t>C00364091</t>
  </si>
  <si>
    <t>C00378125</t>
  </si>
  <si>
    <t>C00383653</t>
  </si>
  <si>
    <t>C00384073</t>
  </si>
  <si>
    <t>C00384123</t>
  </si>
  <si>
    <t>C00384297</t>
  </si>
  <si>
    <t>C00385021</t>
  </si>
  <si>
    <t>C00385146</t>
  </si>
  <si>
    <t>C00385344</t>
  </si>
  <si>
    <t>Total</t>
  </si>
  <si>
    <t>Less than $200</t>
  </si>
  <si>
    <t>$200 to $499</t>
  </si>
  <si>
    <t>$500-$749</t>
  </si>
  <si>
    <t>$750-$999</t>
  </si>
  <si>
    <t>$1,000-$1,999</t>
  </si>
  <si>
    <t>Total from Individuals</t>
  </si>
  <si>
    <t>Contributions from Individuals by Size</t>
  </si>
  <si>
    <t>Through March 31, 2003</t>
  </si>
  <si>
    <t>Through March 31, 1999</t>
  </si>
  <si>
    <t>from Individuals</t>
  </si>
  <si>
    <t>Greater than $200</t>
  </si>
  <si>
    <t>of $1,000</t>
  </si>
  <si>
    <t>Percent of</t>
  </si>
  <si>
    <t>all Individuals</t>
  </si>
  <si>
    <t>of $2,000</t>
  </si>
  <si>
    <t>Individual Contributions</t>
  </si>
  <si>
    <t>Total Contributions</t>
  </si>
  <si>
    <t>Individual Contributions to Presidential Candidates by Size of Contribution</t>
  </si>
  <si>
    <t>Through March 31, 2007</t>
  </si>
  <si>
    <t>Biden</t>
  </si>
  <si>
    <t>Clinton</t>
  </si>
  <si>
    <t>Dodd</t>
  </si>
  <si>
    <t>Gravel</t>
  </si>
  <si>
    <t>Obama</t>
  </si>
  <si>
    <t>Richardson</t>
  </si>
  <si>
    <t>Brownback</t>
  </si>
  <si>
    <t>Cox</t>
  </si>
  <si>
    <t>Gilmore</t>
  </si>
  <si>
    <t>Giuliani</t>
  </si>
  <si>
    <t>Huckabee</t>
  </si>
  <si>
    <t>Hunter</t>
  </si>
  <si>
    <t>Paul</t>
  </si>
  <si>
    <t>Romney</t>
  </si>
  <si>
    <t>Tancredo</t>
  </si>
  <si>
    <t>Thompson</t>
  </si>
  <si>
    <t>of $2,300</t>
  </si>
  <si>
    <t>$1,000 or More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</si>
</sst>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29">
      <selection activeCell="E32" sqref="E32"/>
    </sheetView>
  </sheetViews>
  <sheetFormatPr defaultColWidth="9.140625" defaultRowHeight="12.75"/>
  <cols>
    <col min="1" max="1" width="12.28125" style="0" customWidth="1"/>
    <col min="2" max="2" width="16.28125" style="0" bestFit="1" customWidth="1"/>
    <col min="3" max="3" width="20.28125" style="0" bestFit="1" customWidth="1"/>
    <col min="4" max="4" width="11.8515625" style="0" bestFit="1" customWidth="1"/>
    <col min="5" max="5" width="20.28125" style="0" bestFit="1" customWidth="1"/>
    <col min="6" max="6" width="11.8515625" style="0" bestFit="1" customWidth="1"/>
    <col min="7" max="7" width="20.28125" style="0" bestFit="1" customWidth="1"/>
    <col min="8" max="8" width="11.8515625" style="0" bestFit="1" customWidth="1"/>
    <col min="9" max="9" width="20.00390625" style="0" bestFit="1" customWidth="1"/>
    <col min="10" max="10" width="11.7109375" style="0" bestFit="1" customWidth="1"/>
    <col min="11" max="11" width="10.8515625" style="0" bestFit="1" customWidth="1"/>
    <col min="13" max="13" width="10.8515625" style="0" bestFit="1" customWidth="1"/>
    <col min="15" max="15" width="15.00390625" style="0" bestFit="1" customWidth="1"/>
  </cols>
  <sheetData>
    <row r="1" ht="12.75">
      <c r="D1" s="6" t="s">
        <v>52</v>
      </c>
    </row>
    <row r="2" ht="12.75">
      <c r="D2" s="6" t="s">
        <v>43</v>
      </c>
    </row>
    <row r="3" ht="12.75">
      <c r="D3" s="6"/>
    </row>
    <row r="4" spans="2:6" ht="12.75">
      <c r="B4" s="6" t="s">
        <v>51</v>
      </c>
      <c r="C4" s="6" t="s">
        <v>50</v>
      </c>
      <c r="D4" s="8" t="s">
        <v>47</v>
      </c>
      <c r="E4" s="6" t="s">
        <v>50</v>
      </c>
      <c r="F4" s="6" t="s">
        <v>47</v>
      </c>
    </row>
    <row r="5" spans="2:6" ht="12.75">
      <c r="B5" s="6" t="s">
        <v>44</v>
      </c>
      <c r="C5" s="6" t="s">
        <v>45</v>
      </c>
      <c r="D5" s="8" t="s">
        <v>48</v>
      </c>
      <c r="E5" s="7" t="s">
        <v>46</v>
      </c>
      <c r="F5" s="6" t="s">
        <v>48</v>
      </c>
    </row>
    <row r="6" spans="1:6" ht="12.75">
      <c r="A6" t="s">
        <v>12</v>
      </c>
      <c r="B6" s="2">
        <v>657150</v>
      </c>
      <c r="C6" s="2">
        <v>653900</v>
      </c>
      <c r="D6" s="9">
        <f aca="true" t="shared" si="0" ref="D6:D13">C6/B6</f>
        <v>0.9950544015825915</v>
      </c>
      <c r="E6" s="2">
        <v>555000</v>
      </c>
      <c r="F6" s="1">
        <f aca="true" t="shared" si="1" ref="F6:F13">E6/B6</f>
        <v>0.8445560374343757</v>
      </c>
    </row>
    <row r="7" spans="1:6" ht="12.75">
      <c r="A7" t="s">
        <v>10</v>
      </c>
      <c r="B7" s="2">
        <v>1368886</v>
      </c>
      <c r="C7" s="2">
        <v>884370</v>
      </c>
      <c r="D7" s="9">
        <f t="shared" si="0"/>
        <v>0.6460508764060703</v>
      </c>
      <c r="E7" s="2">
        <v>528000</v>
      </c>
      <c r="F7" s="1">
        <f t="shared" si="1"/>
        <v>0.3857150997234247</v>
      </c>
    </row>
    <row r="8" spans="1:6" ht="12.75">
      <c r="A8" t="s">
        <v>6</v>
      </c>
      <c r="B8" s="2">
        <v>4301932</v>
      </c>
      <c r="C8" s="2">
        <v>4187263</v>
      </c>
      <c r="D8" s="9">
        <f t="shared" si="0"/>
        <v>0.97334476695587</v>
      </c>
      <c r="E8" s="2">
        <v>3633000</v>
      </c>
      <c r="F8" s="1">
        <f t="shared" si="1"/>
        <v>0.844504283191831</v>
      </c>
    </row>
    <row r="9" spans="1:6" ht="12.75">
      <c r="A9" t="s">
        <v>11</v>
      </c>
      <c r="B9" s="2">
        <v>7474082</v>
      </c>
      <c r="C9" s="2">
        <v>6756539</v>
      </c>
      <c r="D9" s="9">
        <f t="shared" si="0"/>
        <v>0.9039958352075881</v>
      </c>
      <c r="E9" s="2">
        <v>5219000</v>
      </c>
      <c r="F9" s="1">
        <f t="shared" si="1"/>
        <v>0.6982797352236703</v>
      </c>
    </row>
    <row r="10" spans="1:6" ht="12.75">
      <c r="A10" t="s">
        <v>14</v>
      </c>
      <c r="B10" s="2">
        <v>669753</v>
      </c>
      <c r="C10" s="2">
        <v>619480</v>
      </c>
      <c r="D10" s="9">
        <f t="shared" si="0"/>
        <v>0.9249379995311704</v>
      </c>
      <c r="E10" s="2">
        <v>493000</v>
      </c>
      <c r="F10" s="1">
        <f t="shared" si="1"/>
        <v>0.7360922608782641</v>
      </c>
    </row>
    <row r="11" spans="1:6" ht="12.75">
      <c r="A11" t="s">
        <v>8</v>
      </c>
      <c r="B11" s="2">
        <v>8881976</v>
      </c>
      <c r="C11" s="2">
        <v>7776691</v>
      </c>
      <c r="D11" s="9">
        <f t="shared" si="0"/>
        <v>0.8755586594694694</v>
      </c>
      <c r="E11" s="2">
        <v>6193000</v>
      </c>
      <c r="F11" s="1">
        <f t="shared" si="1"/>
        <v>0.6972547550229814</v>
      </c>
    </row>
    <row r="12" spans="1:6" ht="12.75">
      <c r="A12" t="s">
        <v>7</v>
      </c>
      <c r="B12" s="2">
        <v>1678335</v>
      </c>
      <c r="C12" s="2">
        <v>1487699</v>
      </c>
      <c r="D12" s="9">
        <f t="shared" si="0"/>
        <v>0.8864136182585718</v>
      </c>
      <c r="E12" s="2">
        <v>1065000</v>
      </c>
      <c r="F12" s="1">
        <f t="shared" si="1"/>
        <v>0.6345574632001358</v>
      </c>
    </row>
    <row r="13" spans="1:6" ht="12.75">
      <c r="A13" t="s">
        <v>9</v>
      </c>
      <c r="B13" s="2">
        <v>2030172</v>
      </c>
      <c r="C13" s="2">
        <v>1231348</v>
      </c>
      <c r="D13" s="9">
        <f t="shared" si="0"/>
        <v>0.6065239792490489</v>
      </c>
      <c r="E13" s="2">
        <v>873000</v>
      </c>
      <c r="F13" s="1">
        <f t="shared" si="1"/>
        <v>0.4300128264994296</v>
      </c>
    </row>
    <row r="14" spans="2:6" ht="12.75">
      <c r="B14" s="2"/>
      <c r="C14" s="2"/>
      <c r="D14" s="9"/>
      <c r="E14" s="2"/>
      <c r="F14" s="1"/>
    </row>
    <row r="15" spans="1:6" ht="12.75">
      <c r="A15" t="s">
        <v>34</v>
      </c>
      <c r="B15" s="2">
        <f>SUM(B6:B13)</f>
        <v>27062286</v>
      </c>
      <c r="C15" s="2">
        <f>SUM(C6:C13)</f>
        <v>23597290</v>
      </c>
      <c r="D15" s="9">
        <f>C15/B15</f>
        <v>0.8719621838302943</v>
      </c>
      <c r="E15" s="2">
        <f>SUM(E6:E13)</f>
        <v>18559000</v>
      </c>
      <c r="F15" s="1">
        <f>E15/B15</f>
        <v>0.6857883328851081</v>
      </c>
    </row>
    <row r="16" spans="2:6" ht="12.75">
      <c r="B16" s="2"/>
      <c r="C16" s="2"/>
      <c r="D16" s="12"/>
      <c r="E16" s="2"/>
      <c r="F16" s="1"/>
    </row>
    <row r="17" spans="2:6" ht="12.75">
      <c r="B17" s="2"/>
      <c r="C17" s="2"/>
      <c r="D17" s="1"/>
      <c r="E17" s="2"/>
      <c r="F17" s="1"/>
    </row>
    <row r="18" spans="2:6" ht="12.75">
      <c r="B18" s="2"/>
      <c r="C18" s="2"/>
      <c r="D18" s="1"/>
      <c r="E18" s="2"/>
      <c r="F18" s="1"/>
    </row>
    <row r="19" spans="2:6" ht="12.75">
      <c r="B19" s="2"/>
      <c r="D19" s="6" t="s">
        <v>52</v>
      </c>
      <c r="E19" s="2"/>
      <c r="F19" s="1"/>
    </row>
    <row r="20" spans="2:6" ht="12.75">
      <c r="B20" s="2"/>
      <c r="D20" s="6" t="s">
        <v>42</v>
      </c>
      <c r="E20" s="2"/>
      <c r="F20" s="1"/>
    </row>
    <row r="21" spans="2:6" ht="12.75">
      <c r="B21" s="2"/>
      <c r="D21" s="6"/>
      <c r="E21" s="2"/>
      <c r="F21" s="1"/>
    </row>
    <row r="22" spans="2:8" ht="12.75">
      <c r="B22" s="6" t="s">
        <v>51</v>
      </c>
      <c r="C22" s="6" t="s">
        <v>50</v>
      </c>
      <c r="D22" s="8" t="s">
        <v>47</v>
      </c>
      <c r="E22" s="6" t="s">
        <v>50</v>
      </c>
      <c r="F22" s="8" t="s">
        <v>47</v>
      </c>
      <c r="G22" s="6" t="s">
        <v>50</v>
      </c>
      <c r="H22" s="11" t="s">
        <v>47</v>
      </c>
    </row>
    <row r="23" spans="2:8" ht="12.75">
      <c r="B23" s="6" t="s">
        <v>44</v>
      </c>
      <c r="C23" s="6" t="s">
        <v>45</v>
      </c>
      <c r="D23" s="8" t="s">
        <v>48</v>
      </c>
      <c r="E23" s="7" t="s">
        <v>71</v>
      </c>
      <c r="F23" s="8" t="s">
        <v>48</v>
      </c>
      <c r="G23" s="7" t="s">
        <v>49</v>
      </c>
      <c r="H23" s="11" t="s">
        <v>48</v>
      </c>
    </row>
    <row r="24" spans="1:8" ht="12.75">
      <c r="A24" t="s">
        <v>17</v>
      </c>
      <c r="B24" s="2">
        <f>2636209+296052</f>
        <v>2932261</v>
      </c>
      <c r="C24" s="2">
        <f>1824471+279607</f>
        <v>2104078</v>
      </c>
      <c r="D24" s="9">
        <f aca="true" t="shared" si="2" ref="D24:D32">C24/B24</f>
        <v>0.7175616358843909</v>
      </c>
      <c r="E24" s="2">
        <v>1092876</v>
      </c>
      <c r="F24" s="9">
        <f aca="true" t="shared" si="3" ref="F24:F32">E24/B24</f>
        <v>0.3727076136810468</v>
      </c>
      <c r="G24" s="2">
        <v>526000</v>
      </c>
      <c r="H24" s="1">
        <f aca="true" t="shared" si="4" ref="H24:H32">G24/B24</f>
        <v>0.17938375881273871</v>
      </c>
    </row>
    <row r="25" spans="1:8" ht="12.75">
      <c r="A25" t="s">
        <v>19</v>
      </c>
      <c r="B25" s="2">
        <v>7405935</v>
      </c>
      <c r="C25" s="2">
        <v>7154462</v>
      </c>
      <c r="D25" s="9">
        <f t="shared" si="2"/>
        <v>0.9660443954747104</v>
      </c>
      <c r="E25" s="2">
        <v>6632950</v>
      </c>
      <c r="F25" s="9">
        <f t="shared" si="3"/>
        <v>0.895626278113432</v>
      </c>
      <c r="G25" s="2">
        <v>4744000</v>
      </c>
      <c r="H25" s="1">
        <f t="shared" si="4"/>
        <v>0.6405673287707764</v>
      </c>
    </row>
    <row r="26" spans="1:8" ht="12.75">
      <c r="A26" t="s">
        <v>20</v>
      </c>
      <c r="B26" s="2">
        <v>3353928</v>
      </c>
      <c r="C26" s="2">
        <v>3122830</v>
      </c>
      <c r="D26" s="9">
        <f t="shared" si="2"/>
        <v>0.931096314530306</v>
      </c>
      <c r="E26" s="2">
        <v>2782350</v>
      </c>
      <c r="F26" s="9">
        <f t="shared" si="3"/>
        <v>0.8295795258574423</v>
      </c>
      <c r="G26" s="2">
        <v>1978000</v>
      </c>
      <c r="H26" s="1">
        <f t="shared" si="4"/>
        <v>0.5897562499850921</v>
      </c>
    </row>
    <row r="27" spans="1:8" ht="12.75">
      <c r="A27" t="s">
        <v>24</v>
      </c>
      <c r="B27" s="2">
        <v>1092161</v>
      </c>
      <c r="C27" s="2">
        <v>1082799</v>
      </c>
      <c r="D27" s="9">
        <f t="shared" si="2"/>
        <v>0.9914280037467004</v>
      </c>
      <c r="E27" s="2">
        <v>993594</v>
      </c>
      <c r="F27" s="9">
        <f t="shared" si="3"/>
        <v>0.9097504855053422</v>
      </c>
      <c r="G27" s="2">
        <v>828000</v>
      </c>
      <c r="H27" s="1">
        <f t="shared" si="4"/>
        <v>0.7581299826673906</v>
      </c>
    </row>
    <row r="28" spans="1:8" ht="12.75">
      <c r="A28" t="s">
        <v>18</v>
      </c>
      <c r="B28" s="2">
        <f>7005492+501898</f>
        <v>7507390</v>
      </c>
      <c r="C28" s="2">
        <f>6542716+477200</f>
        <v>7019916</v>
      </c>
      <c r="D28" s="9">
        <f t="shared" si="2"/>
        <v>0.9350674468756784</v>
      </c>
      <c r="E28" s="2">
        <v>5984636</v>
      </c>
      <c r="F28" s="9">
        <f t="shared" si="3"/>
        <v>0.7971659924421137</v>
      </c>
      <c r="G28" s="2">
        <v>3894000</v>
      </c>
      <c r="H28" s="1">
        <f t="shared" si="4"/>
        <v>0.5186889185189527</v>
      </c>
    </row>
    <row r="29" spans="1:8" ht="12.75">
      <c r="A29" t="s">
        <v>23</v>
      </c>
      <c r="B29" s="2">
        <v>173080</v>
      </c>
      <c r="C29" s="2">
        <v>93473</v>
      </c>
      <c r="D29" s="9">
        <f t="shared" si="2"/>
        <v>0.5400566212156228</v>
      </c>
      <c r="E29" s="2">
        <v>55544</v>
      </c>
      <c r="F29" s="9">
        <f t="shared" si="3"/>
        <v>0.320915183730067</v>
      </c>
      <c r="G29" s="2">
        <v>26000</v>
      </c>
      <c r="H29" s="1">
        <f t="shared" si="4"/>
        <v>0.15021955165241507</v>
      </c>
    </row>
    <row r="30" spans="1:8" ht="12.75">
      <c r="A30" t="s">
        <v>16</v>
      </c>
      <c r="B30" s="2">
        <f>821006+2901567</f>
        <v>3722573</v>
      </c>
      <c r="C30" s="2">
        <f>542064+1164954</f>
        <v>1707018</v>
      </c>
      <c r="D30" s="9">
        <f t="shared" si="2"/>
        <v>0.4585586367278761</v>
      </c>
      <c r="E30" s="2">
        <v>132490</v>
      </c>
      <c r="F30" s="9">
        <f t="shared" si="3"/>
        <v>0.03559097430728692</v>
      </c>
      <c r="G30" s="2">
        <v>12000</v>
      </c>
      <c r="H30" s="1">
        <f t="shared" si="4"/>
        <v>0.003223576810985305</v>
      </c>
    </row>
    <row r="31" spans="1:8" ht="12.75">
      <c r="A31" t="s">
        <v>21</v>
      </c>
      <c r="B31" s="2">
        <v>2961023</v>
      </c>
      <c r="C31" s="2">
        <v>2837496</v>
      </c>
      <c r="D31" s="9">
        <f t="shared" si="2"/>
        <v>0.9582823233726993</v>
      </c>
      <c r="E31" s="2">
        <v>2656150</v>
      </c>
      <c r="F31" s="9">
        <f t="shared" si="3"/>
        <v>0.8970379493843851</v>
      </c>
      <c r="G31" s="2">
        <v>1730000</v>
      </c>
      <c r="H31" s="1">
        <f t="shared" si="4"/>
        <v>0.5842575353180303</v>
      </c>
    </row>
    <row r="32" spans="1:8" ht="12.75">
      <c r="A32" t="s">
        <v>22</v>
      </c>
      <c r="B32" s="2">
        <v>72450</v>
      </c>
      <c r="C32" s="2">
        <v>67771</v>
      </c>
      <c r="D32" s="9">
        <f t="shared" si="2"/>
        <v>0.9354175293305728</v>
      </c>
      <c r="E32" s="2">
        <v>55000</v>
      </c>
      <c r="F32" s="9">
        <f t="shared" si="3"/>
        <v>0.759144237405107</v>
      </c>
      <c r="G32" s="2">
        <v>40000</v>
      </c>
      <c r="H32" s="1">
        <f t="shared" si="4"/>
        <v>0.5521048999309869</v>
      </c>
    </row>
    <row r="33" spans="4:6" ht="12.75">
      <c r="D33" s="10"/>
      <c r="F33" s="10"/>
    </row>
    <row r="34" spans="1:8" ht="12.75">
      <c r="A34" t="s">
        <v>34</v>
      </c>
      <c r="B34" s="2">
        <f>SUM(B24:B32)</f>
        <v>29220801</v>
      </c>
      <c r="C34" s="2">
        <f>SUM(C24:C32)</f>
        <v>25189843</v>
      </c>
      <c r="D34" s="9">
        <f>C34/B34</f>
        <v>0.8620517623729753</v>
      </c>
      <c r="E34" s="2">
        <f>SUM(E24:E32)</f>
        <v>20385590</v>
      </c>
      <c r="F34" s="9">
        <f>E34/B34</f>
        <v>0.6976396711370095</v>
      </c>
      <c r="G34" s="2">
        <f>SUM(G24:G32)</f>
        <v>13778000</v>
      </c>
      <c r="H34" s="1">
        <f>G34/B34</f>
        <v>0.471513426343104</v>
      </c>
    </row>
    <row r="37" ht="12.75">
      <c r="D37" s="6" t="s">
        <v>52</v>
      </c>
    </row>
    <row r="38" ht="12.75">
      <c r="D38" s="6" t="s">
        <v>53</v>
      </c>
    </row>
    <row r="40" spans="2:8" ht="12.75">
      <c r="B40" s="6" t="s">
        <v>51</v>
      </c>
      <c r="C40" s="6" t="s">
        <v>50</v>
      </c>
      <c r="D40" s="8" t="s">
        <v>47</v>
      </c>
      <c r="E40" s="6" t="s">
        <v>50</v>
      </c>
      <c r="F40" s="8" t="s">
        <v>47</v>
      </c>
      <c r="G40" s="6" t="s">
        <v>50</v>
      </c>
      <c r="H40" s="11" t="s">
        <v>47</v>
      </c>
    </row>
    <row r="41" spans="2:8" ht="12.75">
      <c r="B41" s="6" t="s">
        <v>44</v>
      </c>
      <c r="C41" s="6" t="s">
        <v>45</v>
      </c>
      <c r="D41" s="8" t="s">
        <v>48</v>
      </c>
      <c r="E41" s="7" t="s">
        <v>71</v>
      </c>
      <c r="F41" s="8" t="s">
        <v>48</v>
      </c>
      <c r="G41" s="7" t="s">
        <v>70</v>
      </c>
      <c r="H41" s="11" t="s">
        <v>48</v>
      </c>
    </row>
    <row r="42" spans="1:8" ht="12.75">
      <c r="A42" t="s">
        <v>54</v>
      </c>
      <c r="B42" s="2">
        <v>2086289.82</v>
      </c>
      <c r="C42" s="2">
        <v>1994775</v>
      </c>
      <c r="D42" s="9">
        <f>C42/B42</f>
        <v>0.9561351356255958</v>
      </c>
      <c r="E42" s="2">
        <v>1837249</v>
      </c>
      <c r="F42" s="9">
        <f>E42/B42</f>
        <v>0.8806298062653635</v>
      </c>
      <c r="G42" s="2">
        <v>998200</v>
      </c>
      <c r="H42" s="1">
        <f>G42/B42</f>
        <v>0.4784570151427954</v>
      </c>
    </row>
    <row r="43" spans="1:8" ht="12.75">
      <c r="A43" t="s">
        <v>55</v>
      </c>
      <c r="B43" s="2">
        <v>25818302.28</v>
      </c>
      <c r="C43" s="2">
        <v>23557769</v>
      </c>
      <c r="D43" s="9">
        <f aca="true" t="shared" si="5" ref="D43:D61">C43/B43</f>
        <v>0.9124445420351628</v>
      </c>
      <c r="E43" s="2">
        <v>22184846</v>
      </c>
      <c r="F43" s="9">
        <f aca="true" t="shared" si="6" ref="F43:F61">E43/B43</f>
        <v>0.8592681950735918</v>
      </c>
      <c r="G43" s="2">
        <v>17277600</v>
      </c>
      <c r="H43" s="1">
        <f>G43/B43</f>
        <v>0.6691996945664391</v>
      </c>
    </row>
    <row r="44" spans="1:8" ht="12.75">
      <c r="A44" t="s">
        <v>56</v>
      </c>
      <c r="B44" s="2">
        <v>3748257.44</v>
      </c>
      <c r="C44" s="2">
        <v>3662223</v>
      </c>
      <c r="D44" s="9">
        <f t="shared" si="5"/>
        <v>0.9770468167202517</v>
      </c>
      <c r="E44" s="2">
        <v>3415868</v>
      </c>
      <c r="F44" s="9">
        <f t="shared" si="6"/>
        <v>0.9113216086886498</v>
      </c>
      <c r="G44" s="2">
        <v>2182700</v>
      </c>
      <c r="H44" s="1">
        <f>G44/B44</f>
        <v>0.5823239291696037</v>
      </c>
    </row>
    <row r="45" spans="1:8" ht="12.75">
      <c r="A45" t="s">
        <v>19</v>
      </c>
      <c r="B45" s="2">
        <v>14029434.48</v>
      </c>
      <c r="C45" s="2">
        <v>11989486</v>
      </c>
      <c r="D45" s="9">
        <f t="shared" si="5"/>
        <v>0.8545951026815729</v>
      </c>
      <c r="E45" s="2">
        <v>10750679</v>
      </c>
      <c r="F45" s="9">
        <f t="shared" si="6"/>
        <v>0.7662945370553524</v>
      </c>
      <c r="G45" s="2">
        <v>4942700</v>
      </c>
      <c r="H45" s="1">
        <f>G45/B45</f>
        <v>0.35230928281864715</v>
      </c>
    </row>
    <row r="46" spans="1:8" ht="12.75">
      <c r="A46" t="s">
        <v>57</v>
      </c>
      <c r="B46" s="2">
        <v>34670.07</v>
      </c>
      <c r="C46" s="2">
        <v>24808</v>
      </c>
      <c r="D46" s="9">
        <f t="shared" si="5"/>
        <v>0.7155451373475739</v>
      </c>
      <c r="E46" s="2">
        <v>2000</v>
      </c>
      <c r="F46" s="9">
        <f t="shared" si="6"/>
        <v>0.05768664441692792</v>
      </c>
      <c r="G46" s="2">
        <v>0</v>
      </c>
      <c r="H46" s="1">
        <f>G46/B46</f>
        <v>0</v>
      </c>
    </row>
    <row r="47" spans="1:8" ht="12.75">
      <c r="A47" t="s">
        <v>23</v>
      </c>
      <c r="B47" s="2">
        <v>357219.5</v>
      </c>
      <c r="C47" s="2">
        <v>116918</v>
      </c>
      <c r="D47" s="9">
        <f t="shared" si="5"/>
        <v>0.3273001613853667</v>
      </c>
      <c r="E47" s="2">
        <v>70118</v>
      </c>
      <c r="F47" s="9">
        <f t="shared" si="6"/>
        <v>0.1962882765358554</v>
      </c>
      <c r="G47" s="2">
        <v>23000</v>
      </c>
      <c r="H47" s="1">
        <f>G47/B47</f>
        <v>0.06438618272518717</v>
      </c>
    </row>
    <row r="48" spans="1:8" ht="12.75">
      <c r="A48" t="s">
        <v>58</v>
      </c>
      <c r="B48" s="2">
        <v>25706054.9</v>
      </c>
      <c r="C48" s="2">
        <v>19932745</v>
      </c>
      <c r="D48" s="9">
        <f t="shared" si="5"/>
        <v>0.7754105045500389</v>
      </c>
      <c r="E48" s="2">
        <v>17451709</v>
      </c>
      <c r="F48" s="9">
        <f t="shared" si="6"/>
        <v>0.6788948777978374</v>
      </c>
      <c r="G48" s="2">
        <v>10057900</v>
      </c>
      <c r="H48" s="1">
        <f>G48/B48</f>
        <v>0.3912657947369435</v>
      </c>
    </row>
    <row r="49" spans="1:8" ht="12.75">
      <c r="A49" t="s">
        <v>59</v>
      </c>
      <c r="B49" s="2">
        <v>6186932.01</v>
      </c>
      <c r="C49" s="2">
        <v>5580540</v>
      </c>
      <c r="D49" s="9">
        <f t="shared" si="5"/>
        <v>0.9019882537871949</v>
      </c>
      <c r="E49" s="2">
        <v>4696714</v>
      </c>
      <c r="F49" s="9">
        <f t="shared" si="6"/>
        <v>0.7591345746823553</v>
      </c>
      <c r="G49" s="2">
        <v>3312000</v>
      </c>
      <c r="H49" s="1">
        <f>G49/B49</f>
        <v>0.5353218678735732</v>
      </c>
    </row>
    <row r="50" spans="2:7" ht="12.75">
      <c r="B50" s="2"/>
      <c r="C50" s="2"/>
      <c r="D50" s="9"/>
      <c r="E50" s="2"/>
      <c r="F50" s="9"/>
      <c r="G50" s="2"/>
    </row>
    <row r="51" spans="1:8" ht="12.75">
      <c r="A51" t="s">
        <v>60</v>
      </c>
      <c r="B51" s="2">
        <v>1272348.88</v>
      </c>
      <c r="C51" s="2">
        <v>519917</v>
      </c>
      <c r="D51" s="9">
        <f t="shared" si="5"/>
        <v>0.4086277028042812</v>
      </c>
      <c r="E51" s="2">
        <v>388686</v>
      </c>
      <c r="F51" s="9">
        <f t="shared" si="6"/>
        <v>0.3054869667508176</v>
      </c>
      <c r="G51" s="2">
        <v>94300</v>
      </c>
      <c r="H51" s="1">
        <f>G51/B51</f>
        <v>0.07411489213555955</v>
      </c>
    </row>
    <row r="52" spans="1:8" ht="12.75">
      <c r="A52" t="s">
        <v>61</v>
      </c>
      <c r="B52" s="2">
        <v>12106.51</v>
      </c>
      <c r="C52" s="2">
        <v>7750</v>
      </c>
      <c r="D52" s="9">
        <f t="shared" si="5"/>
        <v>0.6401514557044102</v>
      </c>
      <c r="E52" s="2">
        <v>0</v>
      </c>
      <c r="F52" s="9">
        <f t="shared" si="6"/>
        <v>0</v>
      </c>
      <c r="G52" s="2"/>
      <c r="H52" s="1">
        <f>G52/B52</f>
        <v>0</v>
      </c>
    </row>
    <row r="53" spans="1:8" ht="12.75">
      <c r="A53" t="s">
        <v>62</v>
      </c>
      <c r="B53" s="2">
        <v>172540</v>
      </c>
      <c r="C53" s="2">
        <v>154325</v>
      </c>
      <c r="D53" s="9">
        <f t="shared" si="5"/>
        <v>0.8944302770372088</v>
      </c>
      <c r="E53" s="2">
        <v>142750</v>
      </c>
      <c r="F53" s="9">
        <f t="shared" si="6"/>
        <v>0.8273443839109772</v>
      </c>
      <c r="G53" s="2">
        <v>46000</v>
      </c>
      <c r="H53" s="1">
        <f>G53/B53</f>
        <v>0.2666048452532746</v>
      </c>
    </row>
    <row r="54" spans="1:8" ht="12.75">
      <c r="A54" t="s">
        <v>63</v>
      </c>
      <c r="B54" s="2">
        <v>15975547</v>
      </c>
      <c r="C54" s="2">
        <v>15803711</v>
      </c>
      <c r="D54" s="9">
        <f t="shared" si="5"/>
        <v>0.9892438111821774</v>
      </c>
      <c r="E54" s="2">
        <v>13469528</v>
      </c>
      <c r="F54" s="9">
        <f t="shared" si="6"/>
        <v>0.843134072341936</v>
      </c>
      <c r="G54" s="2">
        <v>7794700</v>
      </c>
      <c r="H54" s="1">
        <f>G54/B54</f>
        <v>0.48791443573105825</v>
      </c>
    </row>
    <row r="55" spans="1:8" ht="12.75">
      <c r="A55" t="s">
        <v>64</v>
      </c>
      <c r="B55" s="2">
        <v>526957.47</v>
      </c>
      <c r="C55" s="2">
        <v>472374</v>
      </c>
      <c r="D55" s="9">
        <f t="shared" si="5"/>
        <v>0.8964176938226154</v>
      </c>
      <c r="E55" s="2">
        <v>407575</v>
      </c>
      <c r="F55" s="9">
        <f t="shared" si="6"/>
        <v>0.7734495157645266</v>
      </c>
      <c r="G55" s="2">
        <v>285200</v>
      </c>
      <c r="H55" s="1">
        <f>G55/B55</f>
        <v>0.5412201481838753</v>
      </c>
    </row>
    <row r="56" spans="1:8" ht="12.75">
      <c r="A56" t="s">
        <v>65</v>
      </c>
      <c r="B56" s="2">
        <v>472151.08</v>
      </c>
      <c r="C56" s="2">
        <v>397470</v>
      </c>
      <c r="D56" s="9">
        <f t="shared" si="5"/>
        <v>0.8418280013253384</v>
      </c>
      <c r="E56" s="2">
        <v>326350</v>
      </c>
      <c r="F56" s="9">
        <f t="shared" si="6"/>
        <v>0.6911982495094579</v>
      </c>
      <c r="G56" s="2">
        <v>140300</v>
      </c>
      <c r="H56" s="1">
        <f>G56/B56</f>
        <v>0.297150649321823</v>
      </c>
    </row>
    <row r="57" spans="1:8" ht="12.75">
      <c r="A57" t="s">
        <v>7</v>
      </c>
      <c r="B57" s="2">
        <v>13375383</v>
      </c>
      <c r="C57" s="2">
        <v>11184528</v>
      </c>
      <c r="D57" s="9">
        <f t="shared" si="5"/>
        <v>0.8362024474364584</v>
      </c>
      <c r="E57" s="2">
        <f>9872225+299501</f>
        <v>10171726</v>
      </c>
      <c r="F57" s="9">
        <f t="shared" si="6"/>
        <v>0.7604811017374231</v>
      </c>
      <c r="G57" s="2">
        <v>4533300</v>
      </c>
      <c r="H57" s="1">
        <f>G57/B57</f>
        <v>0.33892861236197874</v>
      </c>
    </row>
    <row r="58" spans="1:8" ht="12.75">
      <c r="A58" t="s">
        <v>66</v>
      </c>
      <c r="B58" s="2">
        <v>638489.16</v>
      </c>
      <c r="C58" s="2">
        <v>389949</v>
      </c>
      <c r="D58" s="9">
        <f t="shared" si="5"/>
        <v>0.6107370718713533</v>
      </c>
      <c r="E58" s="2">
        <v>296900</v>
      </c>
      <c r="F58" s="9">
        <f t="shared" si="6"/>
        <v>0.46500397908086644</v>
      </c>
      <c r="G58" s="2">
        <v>131100</v>
      </c>
      <c r="H58" s="1">
        <f>G58/B58</f>
        <v>0.20532846634389218</v>
      </c>
    </row>
    <row r="59" spans="1:8" ht="12.75">
      <c r="A59" t="s">
        <v>67</v>
      </c>
      <c r="B59" s="2">
        <v>20841938.23</v>
      </c>
      <c r="C59" s="2">
        <v>20555812</v>
      </c>
      <c r="D59" s="9">
        <f t="shared" si="5"/>
        <v>0.98627161126559</v>
      </c>
      <c r="E59" s="2">
        <v>19296532</v>
      </c>
      <c r="F59" s="9">
        <f t="shared" si="6"/>
        <v>0.9258511270427079</v>
      </c>
      <c r="G59" s="2">
        <v>6502100</v>
      </c>
      <c r="H59" s="1">
        <f>G59/B59</f>
        <v>0.3119719446553604</v>
      </c>
    </row>
    <row r="60" spans="1:8" ht="12.75">
      <c r="A60" t="s">
        <v>68</v>
      </c>
      <c r="B60" s="2">
        <v>1180036</v>
      </c>
      <c r="C60" s="2">
        <v>264190</v>
      </c>
      <c r="D60" s="9">
        <f t="shared" si="5"/>
        <v>0.22388300017965554</v>
      </c>
      <c r="E60" s="2">
        <v>142100</v>
      </c>
      <c r="F60" s="9">
        <f t="shared" si="6"/>
        <v>0.12042005498137345</v>
      </c>
      <c r="G60" s="2">
        <v>29900</v>
      </c>
      <c r="H60" s="1">
        <f>G60/B60</f>
        <v>0.02533821002071123</v>
      </c>
    </row>
    <row r="61" spans="1:8" ht="12.75">
      <c r="A61" t="s">
        <v>69</v>
      </c>
      <c r="B61" s="2">
        <v>314628.1</v>
      </c>
      <c r="C61" s="2">
        <v>308271</v>
      </c>
      <c r="D61" s="9">
        <f t="shared" si="5"/>
        <v>0.9797948752829134</v>
      </c>
      <c r="E61" s="2">
        <v>276504</v>
      </c>
      <c r="F61" s="9">
        <f t="shared" si="6"/>
        <v>0.8788280512770474</v>
      </c>
      <c r="G61" s="2">
        <v>167900</v>
      </c>
      <c r="H61" s="1">
        <f>G61/B61</f>
        <v>0.533645914017216</v>
      </c>
    </row>
    <row r="62" spans="4:6" ht="12.75">
      <c r="D62" s="10"/>
      <c r="F62" s="10"/>
    </row>
    <row r="63" spans="1:8" ht="12.75">
      <c r="A63" t="s">
        <v>34</v>
      </c>
      <c r="B63" s="2">
        <f>SUM(B42:B61)</f>
        <v>132749285.93</v>
      </c>
      <c r="C63" s="2">
        <f>SUM(C42:C61)</f>
        <v>116917561</v>
      </c>
      <c r="D63" s="9">
        <f>C63/B63</f>
        <v>0.8807396603372448</v>
      </c>
      <c r="E63" s="2">
        <f>SUM(E42:E61)</f>
        <v>105327834</v>
      </c>
      <c r="F63" s="9">
        <f>E63/B63</f>
        <v>0.793434279228744</v>
      </c>
      <c r="G63" s="2">
        <f>SUM(G42:G61)</f>
        <v>58518900</v>
      </c>
      <c r="H63" s="1">
        <f>G63/B63</f>
        <v>0.4408227101941444</v>
      </c>
    </row>
    <row r="64" ht="12.75">
      <c r="H64" s="1"/>
    </row>
    <row r="65" ht="12.75">
      <c r="H65" s="1"/>
    </row>
  </sheetData>
  <printOptions/>
  <pageMargins left="0.25" right="0.25" top="0.5" bottom="0.5" header="0.5" footer="0.5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B1">
      <pane ySplit="1008" topLeftCell="BM1" activePane="bottomLeft" state="split"/>
      <selection pane="topLeft" activeCell="J19" sqref="J19:J26"/>
      <selection pane="bottomLeft" activeCell="D19" sqref="D19:G26"/>
    </sheetView>
  </sheetViews>
  <sheetFormatPr defaultColWidth="9.140625" defaultRowHeight="12.75"/>
  <cols>
    <col min="1" max="1" width="10.00390625" style="0" bestFit="1" customWidth="1"/>
    <col min="2" max="2" width="12.140625" style="0" bestFit="1" customWidth="1"/>
    <col min="3" max="3" width="13.00390625" style="0" bestFit="1" customWidth="1"/>
    <col min="4" max="4" width="11.421875" style="0" bestFit="1" customWidth="1"/>
    <col min="5" max="7" width="9.8515625" style="0" bestFit="1" customWidth="1"/>
    <col min="8" max="8" width="13.00390625" style="0" bestFit="1" customWidth="1"/>
    <col min="9" max="9" width="9.8515625" style="0" bestFit="1" customWidth="1"/>
    <col min="10" max="10" width="18.421875" style="0" bestFit="1" customWidth="1"/>
  </cols>
  <sheetData>
    <row r="1" spans="6:7" ht="12.75">
      <c r="F1" s="4" t="s">
        <v>41</v>
      </c>
      <c r="G1" s="3"/>
    </row>
    <row r="2" s="3" customFormat="1" ht="12.75">
      <c r="F2" s="4" t="s">
        <v>42</v>
      </c>
    </row>
    <row r="3" spans="3:10" s="4" customFormat="1" ht="12.75">
      <c r="C3" s="4" t="s">
        <v>35</v>
      </c>
      <c r="D3" s="4" t="s">
        <v>36</v>
      </c>
      <c r="E3" s="4" t="s">
        <v>37</v>
      </c>
      <c r="F3" s="4" t="s">
        <v>38</v>
      </c>
      <c r="G3" s="5">
        <v>1000</v>
      </c>
      <c r="H3" s="4" t="s">
        <v>39</v>
      </c>
      <c r="I3" s="5">
        <v>2000</v>
      </c>
      <c r="J3" s="4" t="s">
        <v>40</v>
      </c>
    </row>
    <row r="5" spans="1:11" ht="12.75">
      <c r="A5" t="s">
        <v>26</v>
      </c>
      <c r="B5" t="s">
        <v>17</v>
      </c>
      <c r="C5" s="2">
        <f>J5-Sheet1!C24</f>
        <v>828183</v>
      </c>
      <c r="D5" s="2">
        <f>34675+469761</f>
        <v>504436</v>
      </c>
      <c r="E5" s="2">
        <f>47700+246908</f>
        <v>294608</v>
      </c>
      <c r="F5" s="2">
        <f>12975+29977</f>
        <v>42952</v>
      </c>
      <c r="G5" s="2">
        <f>159000+475000</f>
        <v>634000</v>
      </c>
      <c r="H5" s="2">
        <v>69075</v>
      </c>
      <c r="I5" s="2">
        <v>534000</v>
      </c>
      <c r="J5" s="2">
        <f>2636209+296052</f>
        <v>2932261</v>
      </c>
      <c r="K5" s="2"/>
    </row>
    <row r="6" spans="1:11" ht="12.75">
      <c r="A6" t="s">
        <v>28</v>
      </c>
      <c r="B6" t="s">
        <v>19</v>
      </c>
      <c r="C6" s="2">
        <f>J6-Sheet1!C25</f>
        <v>251473</v>
      </c>
      <c r="D6" s="2">
        <v>174292</v>
      </c>
      <c r="E6" s="2">
        <v>428620</v>
      </c>
      <c r="F6" s="2">
        <v>13900</v>
      </c>
      <c r="G6" s="2">
        <v>1573000</v>
      </c>
      <c r="H6" s="2">
        <v>88650</v>
      </c>
      <c r="I6" s="2">
        <v>4876000</v>
      </c>
      <c r="J6" s="2">
        <v>7405935</v>
      </c>
      <c r="K6" s="2"/>
    </row>
    <row r="7" spans="1:11" ht="12.75">
      <c r="A7" t="s">
        <v>29</v>
      </c>
      <c r="B7" t="s">
        <v>20</v>
      </c>
      <c r="C7" s="2">
        <f>J7-Sheet1!C26</f>
        <v>231098</v>
      </c>
      <c r="D7" s="2">
        <v>111820</v>
      </c>
      <c r="E7" s="2">
        <v>183035</v>
      </c>
      <c r="F7" s="2">
        <v>5425</v>
      </c>
      <c r="G7" s="2">
        <v>797000</v>
      </c>
      <c r="H7" s="2">
        <v>31550</v>
      </c>
      <c r="I7" s="2">
        <v>1994000</v>
      </c>
      <c r="J7" s="2">
        <v>3353928</v>
      </c>
      <c r="K7" s="2"/>
    </row>
    <row r="8" spans="1:11" ht="12.75">
      <c r="A8" t="s">
        <v>33</v>
      </c>
      <c r="B8" t="s">
        <v>24</v>
      </c>
      <c r="C8" s="2">
        <f>J8-Sheet1!C27</f>
        <v>9362</v>
      </c>
      <c r="D8" s="2">
        <v>22150</v>
      </c>
      <c r="E8" s="2">
        <v>65000</v>
      </c>
      <c r="F8" s="2">
        <v>3055</v>
      </c>
      <c r="G8" s="2">
        <v>156000</v>
      </c>
      <c r="H8" s="2">
        <v>4594</v>
      </c>
      <c r="I8" s="2">
        <v>832000</v>
      </c>
      <c r="J8" s="2">
        <v>1092161</v>
      </c>
      <c r="K8" s="2"/>
    </row>
    <row r="9" spans="1:11" ht="12.75">
      <c r="A9" t="s">
        <v>27</v>
      </c>
      <c r="B9" t="s">
        <v>18</v>
      </c>
      <c r="C9" s="2">
        <f>J9-Sheet1!C28</f>
        <v>487474</v>
      </c>
      <c r="D9" s="2">
        <f>12350+212090</f>
        <v>224440</v>
      </c>
      <c r="E9" s="2">
        <f>57600+388190</f>
        <v>445790</v>
      </c>
      <c r="F9" s="2">
        <f>2250+16100</f>
        <v>18350</v>
      </c>
      <c r="G9" s="2">
        <v>1985000</v>
      </c>
      <c r="H9" s="2">
        <v>66336</v>
      </c>
      <c r="I9" s="2">
        <v>3866000</v>
      </c>
      <c r="J9" s="2">
        <f>7005492+501898</f>
        <v>7507390</v>
      </c>
      <c r="K9" s="2"/>
    </row>
    <row r="10" spans="1:11" ht="12.75">
      <c r="A10" t="s">
        <v>32</v>
      </c>
      <c r="B10" t="s">
        <v>23</v>
      </c>
      <c r="C10" s="2">
        <f>J10-Sheet1!C29</f>
        <v>79607</v>
      </c>
      <c r="D10" s="2">
        <v>18128</v>
      </c>
      <c r="E10" s="2">
        <v>16145</v>
      </c>
      <c r="F10" s="2">
        <v>3350</v>
      </c>
      <c r="G10" s="2">
        <v>23000</v>
      </c>
      <c r="H10" s="2">
        <v>6850</v>
      </c>
      <c r="I10" s="2">
        <v>26000</v>
      </c>
      <c r="J10" s="2">
        <v>173080</v>
      </c>
      <c r="K10" s="2"/>
    </row>
    <row r="11" spans="1:11" ht="12.75">
      <c r="A11" t="s">
        <v>25</v>
      </c>
      <c r="B11" t="s">
        <v>16</v>
      </c>
      <c r="C11" s="2">
        <f>J11-Sheet1!C30</f>
        <v>2015555</v>
      </c>
      <c r="D11" s="2">
        <f>726182+243249</f>
        <v>969431</v>
      </c>
      <c r="E11" s="2">
        <f>233893+130775</f>
        <v>364668</v>
      </c>
      <c r="F11" s="2">
        <f>82854+35550</f>
        <v>118404</v>
      </c>
      <c r="G11" s="2">
        <f>122000+112000</f>
        <v>234000</v>
      </c>
      <c r="H11" s="2">
        <f>1800+9490</f>
        <v>11290</v>
      </c>
      <c r="I11" s="2">
        <v>12000</v>
      </c>
      <c r="J11" s="2">
        <f>821006+2901567</f>
        <v>3722573</v>
      </c>
      <c r="K11" s="2"/>
    </row>
    <row r="12" spans="1:11" ht="12.75">
      <c r="A12" t="s">
        <v>30</v>
      </c>
      <c r="B12" t="s">
        <v>21</v>
      </c>
      <c r="C12" s="2">
        <f>J12-Sheet1!C31</f>
        <v>123527</v>
      </c>
      <c r="D12" s="2">
        <v>54796</v>
      </c>
      <c r="E12" s="2">
        <v>200000</v>
      </c>
      <c r="F12" s="2">
        <v>1550</v>
      </c>
      <c r="G12" s="2">
        <v>806000</v>
      </c>
      <c r="H12" s="2">
        <v>29150</v>
      </c>
      <c r="I12" s="2">
        <v>1746000</v>
      </c>
      <c r="J12" s="2">
        <v>2961023</v>
      </c>
      <c r="K12" s="2"/>
    </row>
    <row r="13" spans="1:11" ht="12.75">
      <c r="A13" t="s">
        <v>31</v>
      </c>
      <c r="B13" t="s">
        <v>22</v>
      </c>
      <c r="C13" s="2">
        <f>J13-Sheet1!C32</f>
        <v>4679</v>
      </c>
      <c r="D13" s="2">
        <v>5440</v>
      </c>
      <c r="E13" s="2">
        <v>6500</v>
      </c>
      <c r="F13" s="2">
        <v>831</v>
      </c>
      <c r="G13" s="2">
        <v>15000</v>
      </c>
      <c r="H13" s="2">
        <v>0</v>
      </c>
      <c r="I13" s="2">
        <v>40000</v>
      </c>
      <c r="J13" s="2">
        <v>72450</v>
      </c>
      <c r="K13" s="2"/>
    </row>
    <row r="16" ht="12.75">
      <c r="F16" s="4" t="s">
        <v>43</v>
      </c>
    </row>
    <row r="19" spans="1:10" ht="12.75">
      <c r="A19" t="s">
        <v>13</v>
      </c>
      <c r="B19" t="s">
        <v>12</v>
      </c>
      <c r="D19" s="2">
        <v>8650</v>
      </c>
      <c r="E19" s="2">
        <v>44250</v>
      </c>
      <c r="F19" s="2">
        <v>750</v>
      </c>
      <c r="G19" s="2">
        <v>555000</v>
      </c>
      <c r="J19" s="2">
        <v>657150</v>
      </c>
    </row>
    <row r="20" spans="1:10" ht="12.75">
      <c r="A20" t="s">
        <v>4</v>
      </c>
      <c r="B20" t="s">
        <v>10</v>
      </c>
      <c r="D20" s="2">
        <v>190146</v>
      </c>
      <c r="E20" s="2">
        <v>133600</v>
      </c>
      <c r="F20" s="2">
        <v>6624</v>
      </c>
      <c r="G20" s="2">
        <v>528000</v>
      </c>
      <c r="J20" s="2">
        <v>1368886</v>
      </c>
    </row>
    <row r="21" spans="1:10" ht="12.75">
      <c r="A21" t="s">
        <v>0</v>
      </c>
      <c r="B21" t="s">
        <v>6</v>
      </c>
      <c r="D21" s="2">
        <v>233014</v>
      </c>
      <c r="E21" s="2">
        <v>244731</v>
      </c>
      <c r="F21" s="2">
        <v>35718</v>
      </c>
      <c r="G21" s="2">
        <v>3633000</v>
      </c>
      <c r="J21" s="2">
        <v>8589578</v>
      </c>
    </row>
    <row r="22" spans="1:10" ht="12.75">
      <c r="A22" t="s">
        <v>5</v>
      </c>
      <c r="B22" t="s">
        <v>11</v>
      </c>
      <c r="D22" s="2">
        <v>297011</v>
      </c>
      <c r="E22" s="2">
        <v>886100</v>
      </c>
      <c r="F22" s="2">
        <v>45228</v>
      </c>
      <c r="G22" s="2">
        <v>5219000</v>
      </c>
      <c r="J22" s="2">
        <v>7474082</v>
      </c>
    </row>
    <row r="23" spans="1:10" ht="12.75">
      <c r="A23" t="s">
        <v>15</v>
      </c>
      <c r="B23" t="s">
        <v>14</v>
      </c>
      <c r="D23" s="2">
        <v>30775</v>
      </c>
      <c r="E23" s="2">
        <v>59000</v>
      </c>
      <c r="F23" s="2">
        <v>2705</v>
      </c>
      <c r="G23" s="2">
        <v>493000</v>
      </c>
      <c r="J23" s="2">
        <v>669753</v>
      </c>
    </row>
    <row r="24" spans="1:10" ht="12.75">
      <c r="A24" t="s">
        <v>2</v>
      </c>
      <c r="B24" t="s">
        <v>8</v>
      </c>
      <c r="D24" s="2">
        <v>646315</v>
      </c>
      <c r="E24" s="2">
        <v>561350</v>
      </c>
      <c r="F24" s="2">
        <v>54776</v>
      </c>
      <c r="G24" s="2">
        <v>6193000</v>
      </c>
      <c r="J24" s="2">
        <v>8881976</v>
      </c>
    </row>
    <row r="25" spans="1:10" ht="12.75">
      <c r="A25" t="s">
        <v>1</v>
      </c>
      <c r="B25" t="s">
        <v>7</v>
      </c>
      <c r="D25" s="2">
        <v>74620</v>
      </c>
      <c r="E25" s="2">
        <v>172900</v>
      </c>
      <c r="F25" s="2">
        <v>5679</v>
      </c>
      <c r="G25" s="2">
        <v>1065000</v>
      </c>
      <c r="J25" s="2">
        <v>1678335</v>
      </c>
    </row>
    <row r="26" spans="1:10" ht="12.75">
      <c r="A26" t="s">
        <v>3</v>
      </c>
      <c r="B26" t="s">
        <v>9</v>
      </c>
      <c r="D26" s="2">
        <v>83403</v>
      </c>
      <c r="E26" s="2">
        <v>127500</v>
      </c>
      <c r="F26" s="2">
        <v>12145</v>
      </c>
      <c r="G26" s="2">
        <v>873000</v>
      </c>
      <c r="J26" s="2">
        <v>2030172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2007-05-21T15:22:36Z</cp:lastPrinted>
  <dcterms:created xsi:type="dcterms:W3CDTF">2003-04-25T17:22:06Z</dcterms:created>
  <dcterms:modified xsi:type="dcterms:W3CDTF">2007-05-21T15:23:43Z</dcterms:modified>
  <cp:category/>
  <cp:version/>
  <cp:contentType/>
  <cp:contentStatus/>
</cp:coreProperties>
</file>