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A-2" sheetId="1" r:id="rId1"/>
  </sheets>
  <definedNames>
    <definedName name="_xlnm.Print_Area" localSheetId="0">'A-2'!$A$1:$G$43</definedName>
  </definedNames>
  <calcPr calcMode="manual" fullCalcOnLoad="1" iterate="1" iterateCount="1" iterateDelta="0"/>
</workbook>
</file>

<file path=xl/sharedStrings.xml><?xml version="1.0" encoding="utf-8"?>
<sst xmlns="http://schemas.openxmlformats.org/spreadsheetml/2006/main" count="70" uniqueCount="17">
  <si>
    <t>Table 1-3: New Mexico Road Condition by Functional System -- Rural</t>
  </si>
  <si>
    <t>(Miles)</t>
  </si>
  <si>
    <t>Interstate (total reported)</t>
  </si>
  <si>
    <t xml:space="preserve">   Very good </t>
  </si>
  <si>
    <t xml:space="preserve">   Good</t>
  </si>
  <si>
    <t xml:space="preserve">   Fair</t>
  </si>
  <si>
    <t xml:space="preserve">   Mediocre </t>
  </si>
  <si>
    <t xml:space="preserve">   Poor</t>
  </si>
  <si>
    <t xml:space="preserve">   Not reported</t>
  </si>
  <si>
    <t>Other principal arterial (total reported)</t>
  </si>
  <si>
    <t>Minor arterial (total reported)</t>
  </si>
  <si>
    <t>Major collector (total reported)</t>
  </si>
  <si>
    <t>N</t>
  </si>
  <si>
    <r>
      <t>KEY</t>
    </r>
    <r>
      <rPr>
        <sz val="10"/>
        <rFont val="Futura Md BT"/>
        <family val="2"/>
      </rPr>
      <t>: N = data do not exist.</t>
    </r>
  </si>
  <si>
    <r>
      <t xml:space="preserve">NOTE:  </t>
    </r>
    <r>
      <rPr>
        <sz val="10"/>
        <rFont val="Futura Md BT"/>
        <family val="2"/>
      </rPr>
      <t>In 2000, the Federal Highway Administration began reporting road condition for rural major collectors using the International Roughness Index, if available.  In prior years, data were only available using the Present Serviceability Rating.</t>
    </r>
  </si>
  <si>
    <r>
      <t>NOTE FOR DATA ON THIS PAGE:</t>
    </r>
    <r>
      <rPr>
        <sz val="10"/>
        <rFont val="Futura Md BT"/>
        <family val="2"/>
      </rPr>
      <t xml:space="preserve">  Road condition is based on measured pavement roughness using the International Roughness Index (IRI). IRI is a measure of surface condition.  A comprehensive measure of pavement condition would require data on other pavement distresses such as rutting, cracking, and faulting.  </t>
    </r>
  </si>
  <si>
    <r>
      <t>SOURCE FOR DATA ON THIS PAGE:</t>
    </r>
    <r>
      <rPr>
        <sz val="10"/>
        <rFont val="Futura Md BT"/>
        <family val="2"/>
      </rPr>
      <t xml:space="preserve">  U.S. Department of Transportation, Federal Highway Administration, </t>
    </r>
    <r>
      <rPr>
        <i/>
        <sz val="10"/>
        <rFont val="Futura Md BT"/>
        <family val="2"/>
      </rPr>
      <t xml:space="preserve">Highway Statistics, </t>
    </r>
    <r>
      <rPr>
        <sz val="10"/>
        <rFont val="Futura Md BT"/>
        <family val="2"/>
      </rPr>
      <t>Washington, DC: annual editions, tables HM-63 and HM-64, available at http://www.fhwa.dot.gov/ as of Feb. 1, 2002.</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</si>
</sst>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0.0_);\-#,##0.0"/>
    <numFmt numFmtId="181" formatCode="#,##0.00_);\-#,##0.00"/>
  </numFmts>
  <fonts count="8">
    <font>
      <sz val="10"/>
      <name val="Arial"/>
      <family val="0"/>
    </font>
    <font>
      <sz val="10"/>
      <name val="Futura Md BT"/>
      <family val="0"/>
    </font>
    <font>
      <b/>
      <sz val="12"/>
      <name val="Futura Md BT"/>
      <family val="2"/>
    </font>
    <font>
      <b/>
      <sz val="10"/>
      <name val="Futura Md BT"/>
      <family val="2"/>
    </font>
    <font>
      <i/>
      <sz val="10"/>
      <name val="Futura Md BT"/>
      <family val="2"/>
    </font>
    <font>
      <b/>
      <sz val="2.25"/>
      <name val="Futura Md BT"/>
      <family val="2"/>
    </font>
    <font>
      <sz val="2"/>
      <name val="Futura Md BT"/>
      <family val="2"/>
    </font>
    <font>
      <sz val="12"/>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left" wrapText="1"/>
    </xf>
    <xf numFmtId="0" fontId="2" fillId="0" borderId="0" xfId="0" applyFont="1" applyAlignment="1">
      <alignment horizontal="left"/>
    </xf>
    <xf numFmtId="0" fontId="1" fillId="0" borderId="0" xfId="0" applyFont="1" applyAlignment="1">
      <alignment/>
    </xf>
    <xf numFmtId="0" fontId="2" fillId="0" borderId="1" xfId="0" applyFont="1" applyBorder="1" applyAlignment="1">
      <alignment/>
    </xf>
    <xf numFmtId="0" fontId="1" fillId="0" borderId="1" xfId="0" applyFont="1" applyBorder="1" applyAlignment="1">
      <alignment/>
    </xf>
    <xf numFmtId="0" fontId="3" fillId="0" borderId="2" xfId="0" applyFont="1" applyBorder="1" applyAlignment="1">
      <alignment horizontal="center"/>
    </xf>
    <xf numFmtId="0" fontId="3" fillId="0" borderId="2" xfId="0" applyFont="1" applyBorder="1" applyAlignment="1">
      <alignment/>
    </xf>
    <xf numFmtId="0" fontId="1" fillId="0" borderId="0" xfId="0" applyFont="1" applyBorder="1" applyAlignment="1">
      <alignment/>
    </xf>
    <xf numFmtId="0" fontId="3" fillId="0" borderId="0" xfId="0" applyFont="1" applyBorder="1" applyAlignment="1">
      <alignment/>
    </xf>
    <xf numFmtId="3" fontId="1" fillId="0" borderId="0" xfId="0" applyNumberFormat="1" applyFont="1" applyBorder="1" applyAlignment="1">
      <alignment/>
    </xf>
    <xf numFmtId="0" fontId="1" fillId="0" borderId="0" xfId="0" applyFont="1" applyBorder="1" applyAlignment="1">
      <alignment horizontal="left"/>
    </xf>
    <xf numFmtId="0" fontId="3" fillId="0" borderId="0" xfId="0" applyFont="1" applyFill="1" applyBorder="1" applyAlignment="1">
      <alignment/>
    </xf>
    <xf numFmtId="3" fontId="1" fillId="0" borderId="0" xfId="0" applyNumberFormat="1" applyFont="1" applyBorder="1" applyAlignment="1">
      <alignment horizontal="right"/>
    </xf>
    <xf numFmtId="3" fontId="1" fillId="0" borderId="0" xfId="0" applyNumberFormat="1" applyFont="1" applyBorder="1" applyAlignment="1">
      <alignment horizontal="center"/>
    </xf>
    <xf numFmtId="0" fontId="1" fillId="0" borderId="3" xfId="0" applyFont="1" applyBorder="1" applyAlignment="1">
      <alignment/>
    </xf>
    <xf numFmtId="3" fontId="1" fillId="0" borderId="3" xfId="0" applyNumberFormat="1" applyFont="1" applyBorder="1" applyAlignment="1">
      <alignment horizontal="right"/>
    </xf>
    <xf numFmtId="0" fontId="3" fillId="0" borderId="0" xfId="0" applyFont="1" applyAlignment="1">
      <alignment/>
    </xf>
    <xf numFmtId="0" fontId="3" fillId="0" borderId="0" xfId="0" applyFont="1" applyAlignment="1">
      <alignment wrapText="1"/>
    </xf>
    <xf numFmtId="0" fontId="0" fillId="0" borderId="0" xfId="0" applyAlignment="1">
      <alignment wrapText="1"/>
    </xf>
    <xf numFmtId="0" fontId="3" fillId="0" borderId="0" xfId="0" applyFont="1" applyFill="1" applyBorder="1" applyAlignment="1" applyProtection="1">
      <alignment horizontal="left"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t>Figure 1-1: Rural Road Conditions in New Mexico: 2000</a:t>
            </a:r>
          </a:p>
        </c:rich>
      </c:tx>
      <c:layout/>
      <c:spPr>
        <a:noFill/>
        <a:ln>
          <a:noFill/>
        </a:ln>
      </c:spPr>
    </c:title>
    <c:plotArea>
      <c:layout/>
      <c:barChart>
        <c:barDir val="col"/>
        <c:grouping val="clustered"/>
        <c:varyColors val="0"/>
        <c:ser>
          <c:idx val="0"/>
          <c:order val="0"/>
          <c:tx>
            <c:strRef>
              <c:f>#REF!</c:f>
              <c:strCache>
                <c:ptCount val="1"/>
                <c:pt idx="0">
                  <c:v>Very good </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4"/>
                <c:pt idx="0">
                  <c:v>Interstate </c:v>
                </c:pt>
                <c:pt idx="1">
                  <c:v>Other principal arterial </c:v>
                </c:pt>
                <c:pt idx="2">
                  <c:v>Minor arterial</c:v>
                </c:pt>
                <c:pt idx="3">
                  <c:v>Major collector</c:v>
                </c:pt>
              </c:strCache>
            </c:strRef>
          </c:cat>
          <c:val>
            <c:numRef>
              <c:f>#REF!</c:f>
              <c:numCache>
                <c:ptCount val="4"/>
                <c:pt idx="0">
                  <c:v>1.9036954087346025</c:v>
                </c:pt>
                <c:pt idx="1">
                  <c:v>4.467733039161611</c:v>
                </c:pt>
                <c:pt idx="2">
                  <c:v>4.33851098018211</c:v>
                </c:pt>
                <c:pt idx="3">
                  <c:v>4.800844104457927</c:v>
                </c:pt>
              </c:numCache>
            </c:numRef>
          </c:val>
        </c:ser>
        <c:ser>
          <c:idx val="1"/>
          <c:order val="1"/>
          <c:tx>
            <c:strRef>
              <c:f>#REF!</c:f>
              <c:strCache>
                <c:ptCount val="1"/>
                <c:pt idx="0">
                  <c:v>Good</c:v>
                </c:pt>
              </c:strCache>
            </c:strRef>
          </c:tx>
          <c:spPr>
            <a:pattFill prst="wd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4"/>
                <c:pt idx="0">
                  <c:v>Interstate </c:v>
                </c:pt>
                <c:pt idx="1">
                  <c:v>Other principal arterial </c:v>
                </c:pt>
                <c:pt idx="2">
                  <c:v>Minor arterial</c:v>
                </c:pt>
                <c:pt idx="3">
                  <c:v>Major collector</c:v>
                </c:pt>
              </c:strCache>
            </c:strRef>
          </c:cat>
          <c:val>
            <c:numRef>
              <c:f>#REF!</c:f>
              <c:numCache>
                <c:ptCount val="4"/>
                <c:pt idx="0">
                  <c:v>12.541993281075028</c:v>
                </c:pt>
                <c:pt idx="1">
                  <c:v>34.58356315499172</c:v>
                </c:pt>
                <c:pt idx="2">
                  <c:v>21.103374397429032</c:v>
                </c:pt>
                <c:pt idx="3">
                  <c:v>6.937483513584806</c:v>
                </c:pt>
              </c:numCache>
            </c:numRef>
          </c:val>
        </c:ser>
        <c:ser>
          <c:idx val="2"/>
          <c:order val="2"/>
          <c:tx>
            <c:strRef>
              <c:f>#REF!</c:f>
              <c:strCache>
                <c:ptCount val="1"/>
                <c:pt idx="0">
                  <c:v>Fair</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4"/>
                <c:pt idx="0">
                  <c:v>Interstate </c:v>
                </c:pt>
                <c:pt idx="1">
                  <c:v>Other principal arterial </c:v>
                </c:pt>
                <c:pt idx="2">
                  <c:v>Minor arterial</c:v>
                </c:pt>
                <c:pt idx="3">
                  <c:v>Major collector</c:v>
                </c:pt>
              </c:strCache>
            </c:strRef>
          </c:cat>
          <c:val>
            <c:numRef>
              <c:f>#REF!</c:f>
              <c:numCache>
                <c:ptCount val="4"/>
                <c:pt idx="0">
                  <c:v>54.31131019036955</c:v>
                </c:pt>
                <c:pt idx="1">
                  <c:v>54.32984004412575</c:v>
                </c:pt>
                <c:pt idx="2">
                  <c:v>51.15158007498661</c:v>
                </c:pt>
                <c:pt idx="3">
                  <c:v>37.16697441308362</c:v>
                </c:pt>
              </c:numCache>
            </c:numRef>
          </c:val>
        </c:ser>
        <c:ser>
          <c:idx val="3"/>
          <c:order val="3"/>
          <c:tx>
            <c:strRef>
              <c:f>#REF!</c:f>
              <c:strCache>
                <c:ptCount val="1"/>
                <c:pt idx="0">
                  <c:v>Mediocre </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333333"/>
                </a:fgClr>
                <a:bgClr>
                  <a:srgbClr val="FFFFFF"/>
                </a:bgClr>
              </a:pattFill>
            </c:spPr>
          </c:dPt>
          <c:dLbls>
            <c:numFmt formatCode="General" sourceLinked="1"/>
            <c:showLegendKey val="0"/>
            <c:showVal val="1"/>
            <c:showBubbleSize val="0"/>
            <c:showCatName val="0"/>
            <c:showSerName val="0"/>
            <c:showPercent val="0"/>
          </c:dLbls>
          <c:cat>
            <c:strRef>
              <c:f>#REF!</c:f>
              <c:strCache>
                <c:ptCount val="4"/>
                <c:pt idx="0">
                  <c:v>Interstate </c:v>
                </c:pt>
                <c:pt idx="1">
                  <c:v>Other principal arterial </c:v>
                </c:pt>
                <c:pt idx="2">
                  <c:v>Minor arterial</c:v>
                </c:pt>
                <c:pt idx="3">
                  <c:v>Major collector</c:v>
                </c:pt>
              </c:strCache>
            </c:strRef>
          </c:cat>
          <c:val>
            <c:numRef>
              <c:f>#REF!</c:f>
              <c:numCache>
                <c:ptCount val="4"/>
                <c:pt idx="0">
                  <c:v>28.10750279955207</c:v>
                </c:pt>
                <c:pt idx="1">
                  <c:v>4.798676227247656</c:v>
                </c:pt>
                <c:pt idx="2">
                  <c:v>11.56936261381896</c:v>
                </c:pt>
                <c:pt idx="3">
                  <c:v>30.65154312846215</c:v>
                </c:pt>
              </c:numCache>
            </c:numRef>
          </c:val>
        </c:ser>
        <c:ser>
          <c:idx val="4"/>
          <c:order val="4"/>
          <c:tx>
            <c:strRef>
              <c:f>#REF!</c:f>
              <c:strCache>
                <c:ptCount val="1"/>
                <c:pt idx="0">
                  <c:v>Poor</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4"/>
                <c:pt idx="0">
                  <c:v>Interstate </c:v>
                </c:pt>
                <c:pt idx="1">
                  <c:v>Other principal arterial </c:v>
                </c:pt>
                <c:pt idx="2">
                  <c:v>Minor arterial</c:v>
                </c:pt>
                <c:pt idx="3">
                  <c:v>Major collector</c:v>
                </c:pt>
              </c:strCache>
            </c:strRef>
          </c:cat>
          <c:val>
            <c:numRef>
              <c:f>#REF!</c:f>
              <c:numCache>
                <c:ptCount val="4"/>
                <c:pt idx="0">
                  <c:v>3.135498320268757</c:v>
                </c:pt>
                <c:pt idx="1">
                  <c:v>1.8201875344732488</c:v>
                </c:pt>
                <c:pt idx="2">
                  <c:v>11.837171933583289</c:v>
                </c:pt>
                <c:pt idx="3">
                  <c:v>20.443154840411502</c:v>
                </c:pt>
              </c:numCache>
            </c:numRef>
          </c:val>
        </c:ser>
        <c:axId val="32946933"/>
        <c:axId val="53885874"/>
      </c:barChart>
      <c:catAx>
        <c:axId val="32946933"/>
        <c:scaling>
          <c:orientation val="minMax"/>
        </c:scaling>
        <c:axPos val="b"/>
        <c:delete val="0"/>
        <c:numFmt formatCode="General" sourceLinked="1"/>
        <c:majorTickMark val="none"/>
        <c:minorTickMark val="none"/>
        <c:tickLblPos val="nextTo"/>
        <c:crossAx val="53885874"/>
        <c:crosses val="autoZero"/>
        <c:auto val="1"/>
        <c:lblOffset val="100"/>
        <c:noMultiLvlLbl val="0"/>
      </c:catAx>
      <c:valAx>
        <c:axId val="53885874"/>
        <c:scaling>
          <c:orientation val="minMax"/>
          <c:max val="70"/>
        </c:scaling>
        <c:axPos val="l"/>
        <c:majorGridlines>
          <c:spPr>
            <a:ln w="3175">
              <a:solidFill>
                <a:srgbClr val="FFFFFF"/>
              </a:solidFill>
              <a:prstDash val="sysDot"/>
            </a:ln>
          </c:spPr>
        </c:majorGridlines>
        <c:delete val="0"/>
        <c:numFmt formatCode="General" sourceLinked="1"/>
        <c:majorTickMark val="in"/>
        <c:minorTickMark val="none"/>
        <c:tickLblPos val="nextTo"/>
        <c:crossAx val="32946933"/>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0.0325</cdr:x>
      <cdr:y>0.29875</cdr:y>
    </cdr:from>
    <cdr:to>
      <cdr:x>0.145</cdr:x>
      <cdr:y>0.43075</cdr:y>
    </cdr:to>
    <cdr:sp>
      <cdr:nvSpPr>
        <cdr:cNvPr id="1" name="TextBox 1"/>
        <cdr:cNvSpPr txBox="1">
          <a:spLocks noChangeArrowheads="1"/>
        </cdr:cNvSpPr>
      </cdr:nvSpPr>
      <cdr:spPr>
        <a:xfrm>
          <a:off x="190500" y="0"/>
          <a:ext cx="695325" cy="0"/>
        </a:xfrm>
        <a:prstGeom prst="rect">
          <a:avLst/>
        </a:prstGeom>
        <a:noFill/>
        <a:ln w="9525" cmpd="sng">
          <a:noFill/>
        </a:ln>
      </cdr:spPr>
      <cdr:txBody>
        <a:bodyPr vertOverflow="clip" wrap="square"/>
        <a:p>
          <a:pPr algn="l">
            <a:defRPr/>
          </a:pPr>
          <a:r>
            <a:rPr lang="en-US" cap="none" sz="200" b="0" i="0" u="none" baseline="0"/>
            <a:t>Percent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0</xdr:rowOff>
    </xdr:from>
    <xdr:to>
      <xdr:col>6</xdr:col>
      <xdr:colOff>571500</xdr:colOff>
      <xdr:row>38</xdr:row>
      <xdr:rowOff>0</xdr:rowOff>
    </xdr:to>
    <xdr:graphicFrame>
      <xdr:nvGraphicFramePr>
        <xdr:cNvPr id="1" name="Chart 1"/>
        <xdr:cNvGraphicFramePr/>
      </xdr:nvGraphicFramePr>
      <xdr:xfrm>
        <a:off x="19050" y="6581775"/>
        <a:ext cx="61531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workbookViewId="0" topLeftCell="A1">
      <selection activeCell="A1" sqref="A1:G1"/>
    </sheetView>
  </sheetViews>
  <sheetFormatPr defaultColWidth="9.140625" defaultRowHeight="12.75"/>
  <cols>
    <col min="1" max="1" width="38.28125" style="3" customWidth="1"/>
    <col min="2" max="16384" width="9.140625" style="3" customWidth="1"/>
  </cols>
  <sheetData>
    <row r="1" spans="1:9" ht="15.75">
      <c r="A1" s="1" t="s">
        <v>0</v>
      </c>
      <c r="B1" s="1"/>
      <c r="C1" s="1"/>
      <c r="D1" s="1"/>
      <c r="E1" s="1"/>
      <c r="F1" s="1"/>
      <c r="G1" s="1"/>
      <c r="H1" s="2"/>
      <c r="I1" s="2"/>
    </row>
    <row r="2" spans="1:7" ht="16.5" thickBot="1">
      <c r="A2" s="4" t="s">
        <v>1</v>
      </c>
      <c r="B2" s="5"/>
      <c r="C2" s="5"/>
      <c r="D2" s="5"/>
      <c r="E2" s="5"/>
      <c r="F2" s="5"/>
      <c r="G2" s="5"/>
    </row>
    <row r="3" spans="1:10" ht="12.75">
      <c r="A3" s="6"/>
      <c r="B3" s="7">
        <v>1995</v>
      </c>
      <c r="C3" s="7">
        <v>1996</v>
      </c>
      <c r="D3" s="7">
        <v>1997</v>
      </c>
      <c r="E3" s="7">
        <v>1998</v>
      </c>
      <c r="F3" s="7">
        <v>1999</v>
      </c>
      <c r="G3" s="7">
        <v>2000</v>
      </c>
      <c r="H3" s="8"/>
      <c r="I3" s="8"/>
      <c r="J3" s="8"/>
    </row>
    <row r="4" spans="1:10" ht="12.75">
      <c r="A4" s="9" t="s">
        <v>2</v>
      </c>
      <c r="B4" s="10">
        <f aca="true" t="shared" si="0" ref="B4:G4">SUM(B5:B9)</f>
        <v>892</v>
      </c>
      <c r="C4" s="10">
        <f t="shared" si="0"/>
        <v>892</v>
      </c>
      <c r="D4" s="10">
        <f t="shared" si="0"/>
        <v>892</v>
      </c>
      <c r="E4" s="10">
        <f t="shared" si="0"/>
        <v>892</v>
      </c>
      <c r="F4" s="10">
        <f t="shared" si="0"/>
        <v>892</v>
      </c>
      <c r="G4" s="10">
        <f t="shared" si="0"/>
        <v>893</v>
      </c>
      <c r="H4" s="8"/>
      <c r="I4" s="8"/>
      <c r="J4" s="8"/>
    </row>
    <row r="5" spans="1:10" ht="12.75">
      <c r="A5" s="8" t="s">
        <v>3</v>
      </c>
      <c r="B5" s="10">
        <v>23</v>
      </c>
      <c r="C5" s="10">
        <v>18</v>
      </c>
      <c r="D5" s="10">
        <v>2</v>
      </c>
      <c r="E5" s="10">
        <v>204</v>
      </c>
      <c r="F5" s="10">
        <v>0</v>
      </c>
      <c r="G5" s="10">
        <v>17</v>
      </c>
      <c r="H5" s="8"/>
      <c r="I5" s="8"/>
      <c r="J5" s="8"/>
    </row>
    <row r="6" spans="1:10" ht="12.75">
      <c r="A6" s="11" t="s">
        <v>4</v>
      </c>
      <c r="B6" s="10">
        <v>393</v>
      </c>
      <c r="C6" s="10">
        <v>402</v>
      </c>
      <c r="D6" s="10">
        <v>185</v>
      </c>
      <c r="E6" s="10">
        <v>364</v>
      </c>
      <c r="F6" s="10">
        <v>89</v>
      </c>
      <c r="G6" s="10">
        <v>112</v>
      </c>
      <c r="H6" s="8"/>
      <c r="I6" s="8"/>
      <c r="J6" s="8"/>
    </row>
    <row r="7" spans="1:10" ht="12.75">
      <c r="A7" s="8" t="s">
        <v>5</v>
      </c>
      <c r="B7" s="10">
        <v>207</v>
      </c>
      <c r="C7" s="10">
        <v>209</v>
      </c>
      <c r="D7" s="10">
        <v>216</v>
      </c>
      <c r="E7" s="10">
        <v>217</v>
      </c>
      <c r="F7" s="10">
        <v>442</v>
      </c>
      <c r="G7" s="10">
        <v>485</v>
      </c>
      <c r="H7" s="8"/>
      <c r="I7" s="8"/>
      <c r="J7" s="8"/>
    </row>
    <row r="8" spans="1:10" ht="12.75">
      <c r="A8" s="8" t="s">
        <v>6</v>
      </c>
      <c r="B8" s="10">
        <f>111+78</f>
        <v>189</v>
      </c>
      <c r="C8" s="10">
        <f>158+69</f>
        <v>227</v>
      </c>
      <c r="D8" s="10">
        <f>279+113</f>
        <v>392</v>
      </c>
      <c r="E8" s="10">
        <f>56+27</f>
        <v>83</v>
      </c>
      <c r="F8" s="10">
        <f>261+59</f>
        <v>320</v>
      </c>
      <c r="G8" s="10">
        <f>205+46</f>
        <v>251</v>
      </c>
      <c r="H8" s="8"/>
      <c r="I8" s="8"/>
      <c r="J8" s="8"/>
    </row>
    <row r="9" spans="1:10" ht="12.75">
      <c r="A9" s="8" t="s">
        <v>7</v>
      </c>
      <c r="B9" s="10">
        <f>47+26+7</f>
        <v>80</v>
      </c>
      <c r="C9" s="10">
        <f>26+8+2</f>
        <v>36</v>
      </c>
      <c r="D9" s="10">
        <f>48+33+16</f>
        <v>97</v>
      </c>
      <c r="E9" s="10">
        <f>16+7+1</f>
        <v>24</v>
      </c>
      <c r="F9" s="10">
        <f>17+16+8</f>
        <v>41</v>
      </c>
      <c r="G9" s="10">
        <f>14+13+1</f>
        <v>28</v>
      </c>
      <c r="H9" s="8"/>
      <c r="I9" s="8"/>
      <c r="J9" s="8"/>
    </row>
    <row r="10" spans="1:10" ht="12.75">
      <c r="A10" s="8" t="s">
        <v>8</v>
      </c>
      <c r="B10" s="10">
        <v>0</v>
      </c>
      <c r="C10" s="10">
        <v>0</v>
      </c>
      <c r="D10" s="10">
        <v>0</v>
      </c>
      <c r="E10" s="10">
        <v>0</v>
      </c>
      <c r="F10" s="10">
        <v>0</v>
      </c>
      <c r="G10" s="10">
        <v>0</v>
      </c>
      <c r="H10" s="8"/>
      <c r="I10" s="8"/>
      <c r="J10" s="8"/>
    </row>
    <row r="11" spans="1:10" ht="12.75">
      <c r="A11" s="8"/>
      <c r="B11" s="10"/>
      <c r="C11" s="10"/>
      <c r="D11" s="10"/>
      <c r="E11" s="10"/>
      <c r="F11" s="10"/>
      <c r="G11" s="10"/>
      <c r="H11" s="8"/>
      <c r="I11" s="8"/>
      <c r="J11" s="8"/>
    </row>
    <row r="12" spans="1:10" ht="12.75">
      <c r="A12" s="9" t="s">
        <v>9</v>
      </c>
      <c r="B12" s="10">
        <f aca="true" t="shared" si="1" ref="B12:G12">SUM(B13:B17)</f>
        <v>1804</v>
      </c>
      <c r="C12" s="10">
        <f t="shared" si="1"/>
        <v>1749</v>
      </c>
      <c r="D12" s="10">
        <f t="shared" si="1"/>
        <v>1749</v>
      </c>
      <c r="E12" s="10">
        <f t="shared" si="1"/>
        <v>1793</v>
      </c>
      <c r="F12" s="10">
        <f t="shared" si="1"/>
        <v>1796</v>
      </c>
      <c r="G12" s="10">
        <f t="shared" si="1"/>
        <v>1813</v>
      </c>
      <c r="H12" s="8"/>
      <c r="I12" s="8"/>
      <c r="J12" s="8"/>
    </row>
    <row r="13" spans="1:10" ht="12.75">
      <c r="A13" s="8" t="s">
        <v>3</v>
      </c>
      <c r="B13" s="10">
        <v>166</v>
      </c>
      <c r="C13" s="10">
        <v>48</v>
      </c>
      <c r="D13" s="10">
        <v>43</v>
      </c>
      <c r="E13" s="10">
        <v>80</v>
      </c>
      <c r="F13" s="10">
        <v>47</v>
      </c>
      <c r="G13" s="10">
        <v>81</v>
      </c>
      <c r="H13" s="8"/>
      <c r="I13" s="8"/>
      <c r="J13" s="8"/>
    </row>
    <row r="14" spans="1:10" ht="12.75">
      <c r="A14" s="11" t="s">
        <v>4</v>
      </c>
      <c r="B14" s="10">
        <v>600</v>
      </c>
      <c r="C14" s="10">
        <v>790</v>
      </c>
      <c r="D14" s="10">
        <v>693</v>
      </c>
      <c r="E14" s="10">
        <v>567</v>
      </c>
      <c r="F14" s="10">
        <v>575</v>
      </c>
      <c r="G14" s="10">
        <v>627</v>
      </c>
      <c r="H14" s="8"/>
      <c r="I14" s="8"/>
      <c r="J14" s="8"/>
    </row>
    <row r="15" spans="1:10" ht="12.75">
      <c r="A15" s="8" t="s">
        <v>5</v>
      </c>
      <c r="B15" s="10">
        <f>281+293+173</f>
        <v>747</v>
      </c>
      <c r="C15" s="10">
        <f>293+234+155</f>
        <v>682</v>
      </c>
      <c r="D15" s="10">
        <f>421+268+122</f>
        <v>811</v>
      </c>
      <c r="E15" s="10">
        <f>427+318+192</f>
        <v>937</v>
      </c>
      <c r="F15" s="10">
        <f>578+289+159</f>
        <v>1026</v>
      </c>
      <c r="G15" s="10">
        <f>563+292+130</f>
        <v>985</v>
      </c>
      <c r="H15" s="8"/>
      <c r="I15" s="8"/>
      <c r="J15" s="8"/>
    </row>
    <row r="16" spans="1:10" ht="12.75">
      <c r="A16" s="8" t="s">
        <v>6</v>
      </c>
      <c r="B16" s="10">
        <f>76+77</f>
        <v>153</v>
      </c>
      <c r="C16" s="10">
        <f>89+47</f>
        <v>136</v>
      </c>
      <c r="D16" s="10">
        <f>73+46</f>
        <v>119</v>
      </c>
      <c r="E16" s="10">
        <f>70+58</f>
        <v>128</v>
      </c>
      <c r="F16" s="10">
        <f>56+42</f>
        <v>98</v>
      </c>
      <c r="G16" s="10">
        <f>60+27</f>
        <v>87</v>
      </c>
      <c r="H16" s="8"/>
      <c r="I16" s="8"/>
      <c r="J16" s="8"/>
    </row>
    <row r="17" spans="1:10" ht="12.75">
      <c r="A17" s="8" t="s">
        <v>7</v>
      </c>
      <c r="B17" s="10">
        <v>138</v>
      </c>
      <c r="C17" s="10">
        <v>93</v>
      </c>
      <c r="D17" s="10">
        <v>83</v>
      </c>
      <c r="E17" s="10">
        <v>81</v>
      </c>
      <c r="F17" s="10">
        <v>50</v>
      </c>
      <c r="G17" s="10">
        <v>33</v>
      </c>
      <c r="H17" s="8"/>
      <c r="I17" s="8"/>
      <c r="J17" s="8"/>
    </row>
    <row r="18" spans="1:10" ht="12.75">
      <c r="A18" s="8" t="s">
        <v>8</v>
      </c>
      <c r="B18" s="10">
        <v>0</v>
      </c>
      <c r="C18" s="10">
        <v>48</v>
      </c>
      <c r="D18" s="10">
        <v>49</v>
      </c>
      <c r="E18" s="10">
        <v>5</v>
      </c>
      <c r="F18" s="10">
        <v>5</v>
      </c>
      <c r="G18" s="10">
        <v>3</v>
      </c>
      <c r="H18" s="8"/>
      <c r="I18" s="8"/>
      <c r="J18" s="8"/>
    </row>
    <row r="19" spans="1:10" ht="12.75">
      <c r="A19" s="8"/>
      <c r="B19" s="10"/>
      <c r="C19" s="10"/>
      <c r="D19" s="10"/>
      <c r="E19" s="10"/>
      <c r="F19" s="10"/>
      <c r="G19" s="10"/>
      <c r="H19" s="8"/>
      <c r="I19" s="8"/>
      <c r="J19" s="8"/>
    </row>
    <row r="20" spans="1:10" ht="12.75">
      <c r="A20" s="12" t="s">
        <v>10</v>
      </c>
      <c r="B20" s="10">
        <f aca="true" t="shared" si="2" ref="B20:G20">SUM(B21:B25)</f>
        <v>1876</v>
      </c>
      <c r="C20" s="10">
        <f t="shared" si="2"/>
        <v>1788</v>
      </c>
      <c r="D20" s="10">
        <f t="shared" si="2"/>
        <v>1843</v>
      </c>
      <c r="E20" s="10">
        <f t="shared" si="2"/>
        <v>1835</v>
      </c>
      <c r="F20" s="10">
        <f t="shared" si="2"/>
        <v>1834</v>
      </c>
      <c r="G20" s="10">
        <f t="shared" si="2"/>
        <v>1867</v>
      </c>
      <c r="H20" s="8"/>
      <c r="I20" s="8"/>
      <c r="J20" s="8"/>
    </row>
    <row r="21" spans="1:10" ht="12.75">
      <c r="A21" s="8" t="s">
        <v>3</v>
      </c>
      <c r="B21" s="10">
        <v>127</v>
      </c>
      <c r="C21" s="10">
        <v>18</v>
      </c>
      <c r="D21" s="10">
        <v>0</v>
      </c>
      <c r="E21" s="10">
        <v>26</v>
      </c>
      <c r="F21" s="10">
        <v>70</v>
      </c>
      <c r="G21" s="10">
        <v>81</v>
      </c>
      <c r="H21" s="8"/>
      <c r="I21" s="8"/>
      <c r="J21" s="8"/>
    </row>
    <row r="22" spans="1:10" ht="12.75">
      <c r="A22" s="11" t="s">
        <v>4</v>
      </c>
      <c r="B22" s="10">
        <v>397</v>
      </c>
      <c r="C22" s="10">
        <v>424</v>
      </c>
      <c r="D22" s="10">
        <v>493</v>
      </c>
      <c r="E22" s="10">
        <v>448</v>
      </c>
      <c r="F22" s="10">
        <v>329</v>
      </c>
      <c r="G22" s="10">
        <v>394</v>
      </c>
      <c r="H22" s="8"/>
      <c r="I22" s="8"/>
      <c r="J22" s="8"/>
    </row>
    <row r="23" spans="1:10" ht="12.75">
      <c r="A23" s="8" t="s">
        <v>5</v>
      </c>
      <c r="B23" s="10">
        <f>481+203+105</f>
        <v>789</v>
      </c>
      <c r="C23" s="10">
        <f>468+225+98</f>
        <v>791</v>
      </c>
      <c r="D23" s="10">
        <f>440+314+99</f>
        <v>853</v>
      </c>
      <c r="E23" s="10">
        <f>421+285+171</f>
        <v>877</v>
      </c>
      <c r="F23" s="10">
        <f>451+328+142</f>
        <v>921</v>
      </c>
      <c r="G23" s="10">
        <f>458+294+203</f>
        <v>955</v>
      </c>
      <c r="H23" s="8"/>
      <c r="I23" s="8"/>
      <c r="J23" s="8"/>
    </row>
    <row r="24" spans="1:10" ht="12.75">
      <c r="A24" s="8" t="s">
        <v>6</v>
      </c>
      <c r="B24" s="10">
        <f>197+130</f>
        <v>327</v>
      </c>
      <c r="C24" s="10">
        <f>262+43</f>
        <v>305</v>
      </c>
      <c r="D24" s="10">
        <f>219+3</f>
        <v>222</v>
      </c>
      <c r="E24" s="10">
        <f>200+3</f>
        <v>203</v>
      </c>
      <c r="F24" s="10">
        <f>248+64</f>
        <v>312</v>
      </c>
      <c r="G24" s="10">
        <f>175+41</f>
        <v>216</v>
      </c>
      <c r="H24" s="8"/>
      <c r="I24" s="8"/>
      <c r="J24" s="8"/>
    </row>
    <row r="25" spans="1:10" ht="12.75">
      <c r="A25" s="8" t="s">
        <v>7</v>
      </c>
      <c r="B25" s="10">
        <v>236</v>
      </c>
      <c r="C25" s="10">
        <v>250</v>
      </c>
      <c r="D25" s="10">
        <v>275</v>
      </c>
      <c r="E25" s="10">
        <v>281</v>
      </c>
      <c r="F25" s="10">
        <v>202</v>
      </c>
      <c r="G25" s="10">
        <v>221</v>
      </c>
      <c r="H25" s="8"/>
      <c r="I25" s="8"/>
      <c r="J25" s="8"/>
    </row>
    <row r="26" spans="1:10" ht="12.75">
      <c r="A26" s="8" t="s">
        <v>8</v>
      </c>
      <c r="B26" s="10">
        <v>0</v>
      </c>
      <c r="C26" s="10">
        <v>86</v>
      </c>
      <c r="D26" s="10">
        <v>27</v>
      </c>
      <c r="E26" s="10">
        <v>32</v>
      </c>
      <c r="F26" s="10">
        <v>33</v>
      </c>
      <c r="G26" s="13">
        <v>0</v>
      </c>
      <c r="H26" s="8"/>
      <c r="I26" s="8"/>
      <c r="J26" s="8"/>
    </row>
    <row r="27" spans="1:10" ht="12.75">
      <c r="A27" s="8"/>
      <c r="B27" s="10"/>
      <c r="C27" s="10"/>
      <c r="D27" s="10"/>
      <c r="E27" s="10"/>
      <c r="F27" s="10"/>
      <c r="G27" s="14"/>
      <c r="H27" s="8"/>
      <c r="I27" s="8"/>
      <c r="J27" s="8"/>
    </row>
    <row r="28" spans="1:10" ht="12.75">
      <c r="A28" s="12" t="s">
        <v>11</v>
      </c>
      <c r="B28" s="13" t="s">
        <v>12</v>
      </c>
      <c r="C28" s="13" t="s">
        <v>12</v>
      </c>
      <c r="D28" s="13" t="s">
        <v>12</v>
      </c>
      <c r="E28" s="13" t="s">
        <v>12</v>
      </c>
      <c r="F28" s="13" t="s">
        <v>12</v>
      </c>
      <c r="G28" s="10">
        <f>SUM(G29:G33)</f>
        <v>3791</v>
      </c>
      <c r="H28" s="8"/>
      <c r="I28" s="8"/>
      <c r="J28" s="8"/>
    </row>
    <row r="29" spans="1:10" ht="12.75">
      <c r="A29" s="8" t="s">
        <v>3</v>
      </c>
      <c r="B29" s="13" t="s">
        <v>12</v>
      </c>
      <c r="C29" s="13" t="s">
        <v>12</v>
      </c>
      <c r="D29" s="13" t="s">
        <v>12</v>
      </c>
      <c r="E29" s="13" t="s">
        <v>12</v>
      </c>
      <c r="F29" s="13" t="s">
        <v>12</v>
      </c>
      <c r="G29" s="10">
        <v>182</v>
      </c>
      <c r="H29" s="10"/>
      <c r="I29" s="8"/>
      <c r="J29" s="8"/>
    </row>
    <row r="30" spans="1:10" ht="12.75">
      <c r="A30" s="11" t="s">
        <v>4</v>
      </c>
      <c r="B30" s="13" t="s">
        <v>12</v>
      </c>
      <c r="C30" s="13" t="s">
        <v>12</v>
      </c>
      <c r="D30" s="13" t="s">
        <v>12</v>
      </c>
      <c r="E30" s="13" t="s">
        <v>12</v>
      </c>
      <c r="F30" s="13" t="s">
        <v>12</v>
      </c>
      <c r="G30" s="10">
        <v>263</v>
      </c>
      <c r="H30" s="8"/>
      <c r="I30" s="8"/>
      <c r="J30" s="8"/>
    </row>
    <row r="31" spans="1:10" ht="12.75">
      <c r="A31" s="8" t="s">
        <v>5</v>
      </c>
      <c r="B31" s="13" t="s">
        <v>12</v>
      </c>
      <c r="C31" s="13" t="s">
        <v>12</v>
      </c>
      <c r="D31" s="13" t="s">
        <v>12</v>
      </c>
      <c r="E31" s="13" t="s">
        <v>12</v>
      </c>
      <c r="F31" s="13" t="s">
        <v>12</v>
      </c>
      <c r="G31" s="10">
        <f>487+552+370</f>
        <v>1409</v>
      </c>
      <c r="H31" s="8"/>
      <c r="I31" s="8"/>
      <c r="J31" s="8"/>
    </row>
    <row r="32" spans="1:10" ht="12.75">
      <c r="A32" s="8" t="s">
        <v>6</v>
      </c>
      <c r="B32" s="13" t="s">
        <v>12</v>
      </c>
      <c r="C32" s="13" t="s">
        <v>12</v>
      </c>
      <c r="D32" s="13" t="s">
        <v>12</v>
      </c>
      <c r="E32" s="13" t="s">
        <v>12</v>
      </c>
      <c r="F32" s="13" t="s">
        <v>12</v>
      </c>
      <c r="G32" s="10">
        <f>550+612</f>
        <v>1162</v>
      </c>
      <c r="H32" s="8"/>
      <c r="I32" s="8"/>
      <c r="J32" s="8"/>
    </row>
    <row r="33" spans="1:10" ht="12.75">
      <c r="A33" s="8" t="s">
        <v>7</v>
      </c>
      <c r="B33" s="13" t="s">
        <v>12</v>
      </c>
      <c r="C33" s="13" t="s">
        <v>12</v>
      </c>
      <c r="D33" s="13" t="s">
        <v>12</v>
      </c>
      <c r="E33" s="13" t="s">
        <v>12</v>
      </c>
      <c r="F33" s="13" t="s">
        <v>12</v>
      </c>
      <c r="G33" s="10">
        <v>775</v>
      </c>
      <c r="H33" s="8"/>
      <c r="I33" s="8"/>
      <c r="J33" s="8"/>
    </row>
    <row r="34" spans="1:10" ht="12.75">
      <c r="A34" s="15" t="s">
        <v>8</v>
      </c>
      <c r="B34" s="16" t="s">
        <v>12</v>
      </c>
      <c r="C34" s="16" t="s">
        <v>12</v>
      </c>
      <c r="D34" s="16" t="s">
        <v>12</v>
      </c>
      <c r="E34" s="16" t="s">
        <v>12</v>
      </c>
      <c r="F34" s="16" t="s">
        <v>12</v>
      </c>
      <c r="G34" s="16" t="s">
        <v>12</v>
      </c>
      <c r="H34" s="8"/>
      <c r="I34" s="8"/>
      <c r="J34" s="8"/>
    </row>
    <row r="36" ht="12.75">
      <c r="A36" s="17" t="s">
        <v>13</v>
      </c>
    </row>
    <row r="37" ht="12.75">
      <c r="A37" s="17"/>
    </row>
    <row r="38" spans="1:7" ht="39.75" customHeight="1">
      <c r="A38" s="18" t="s">
        <v>14</v>
      </c>
      <c r="B38" s="19"/>
      <c r="C38" s="19"/>
      <c r="D38" s="19"/>
      <c r="E38" s="19"/>
      <c r="F38" s="19"/>
      <c r="G38" s="19"/>
    </row>
    <row r="39" ht="6.75" customHeight="1"/>
    <row r="40" spans="1:7" ht="39" customHeight="1">
      <c r="A40" s="18" t="s">
        <v>15</v>
      </c>
      <c r="B40" s="19"/>
      <c r="C40" s="19"/>
      <c r="D40" s="19"/>
      <c r="E40" s="19"/>
      <c r="F40" s="19"/>
      <c r="G40" s="19"/>
    </row>
    <row r="41" ht="6" customHeight="1"/>
    <row r="42" spans="1:7" ht="41.25" customHeight="1">
      <c r="A42" s="20" t="s">
        <v>16</v>
      </c>
      <c r="B42" s="20"/>
      <c r="C42" s="20"/>
      <c r="D42" s="20"/>
      <c r="E42" s="20"/>
      <c r="F42" s="20"/>
      <c r="G42" s="20"/>
    </row>
  </sheetData>
  <mergeCells count="4">
    <mergeCell ref="A42:G42"/>
    <mergeCell ref="A1:G1"/>
    <mergeCell ref="A40:G40"/>
    <mergeCell ref="A38:G38"/>
  </mergeCells>
  <printOptions horizontalCentered="1"/>
  <pageMargins left="1" right="1" top="1" bottom="1" header="0.5" footer="0.5"/>
  <pageSetup fitToHeight="1" fitToWidth="1" horizontalDpi="600" verticalDpi="600" orientation="portrait" scale="89" r:id="rId2"/>
  <headerFooter alignWithMargins="0">
    <oddHeader>&amp;L&amp;"Futura Md BT,Medium"&amp;17Infrastructure</oddHeader>
    <oddFooter>&amp;L&amp;"Futura Md BT,Medium"&amp;17New Mexico&amp;C&amp;"Futura Md BT,Medium"&amp;17 A-2&amp;R&amp;"Futura Md BT,Medium"&amp;17BTS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ltardia</dc:creator>
  <cp:keywords/>
  <dc:description/>
  <cp:lastModifiedBy>ltardia</cp:lastModifiedBy>
  <dcterms:created xsi:type="dcterms:W3CDTF">2004-09-21T19:06:34Z</dcterms:created>
  <dcterms:modified xsi:type="dcterms:W3CDTF">2004-09-21T19:07:11Z</dcterms:modified>
  <cp:category/>
  <cp:version/>
  <cp:contentType/>
  <cp:contentStatus/>
</cp:coreProperties>
</file>