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65401" windowWidth="14820" windowHeight="6990" activeTab="0"/>
  </bookViews>
  <sheets>
    <sheet name="t-28" sheetId="1" r:id="rId1"/>
  </sheets>
  <definedNames>
    <definedName name="_Key1" localSheetId="0" hidden="1">'t-28'!$B$20:$B$117</definedName>
    <definedName name="_Key2" localSheetId="0" hidden="1">'t-28'!$C$20:$C$117</definedName>
    <definedName name="_Order1" localSheetId="0" hidden="1">255</definedName>
    <definedName name="_Order2" localSheetId="0" hidden="1">255</definedName>
    <definedName name="_Sort" localSheetId="0" hidden="1">'t-28'!$B$20:$D$117</definedName>
    <definedName name="_xlnm.Print_Area" localSheetId="0">'t-28'!$B$8:$O$123</definedName>
    <definedName name="Print_Area_MI">'t-28'!$C$1:$N$124</definedName>
    <definedName name="_xlnm.Print_Titles" localSheetId="0">'t-28'!$1:$7</definedName>
    <definedName name="Print_Titles_MI">'t-28'!$1:$19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<sst xmlns="http://schemas.openxmlformats.org/spreadsheetml/2006/main" count="133" uniqueCount="103">
  <si>
    <t xml:space="preserve"> </t>
  </si>
  <si>
    <t>STATE / AREA</t>
  </si>
  <si>
    <t>% of</t>
  </si>
  <si>
    <t>TOTAL</t>
  </si>
  <si>
    <t>Cat.</t>
  </si>
  <si>
    <t>CA</t>
  </si>
  <si>
    <t>Los Angeles</t>
  </si>
  <si>
    <t>Sacramento</t>
  </si>
  <si>
    <t>San Diego</t>
  </si>
  <si>
    <t>San Francisco-Oakland</t>
  </si>
  <si>
    <t>San Jose</t>
  </si>
  <si>
    <t>Total</t>
  </si>
  <si>
    <t>FL</t>
  </si>
  <si>
    <t>Jacksonville</t>
  </si>
  <si>
    <t>Miami-Hialeah</t>
  </si>
  <si>
    <t>GA</t>
  </si>
  <si>
    <t>Atlanta</t>
  </si>
  <si>
    <t>IL</t>
  </si>
  <si>
    <t>Chicago</t>
  </si>
  <si>
    <t>MI</t>
  </si>
  <si>
    <t>Grand Rapids</t>
  </si>
  <si>
    <t>MO</t>
  </si>
  <si>
    <t>Kansas City, MO-KS</t>
  </si>
  <si>
    <t>St. Louis, MO-IL</t>
  </si>
  <si>
    <t>NY</t>
  </si>
  <si>
    <t>OH</t>
  </si>
  <si>
    <t>Akron</t>
  </si>
  <si>
    <t>Cincinnati, OH-KY</t>
  </si>
  <si>
    <t>Dayton</t>
  </si>
  <si>
    <t>OR</t>
  </si>
  <si>
    <t>Portland-Vanc, OR-WA</t>
  </si>
  <si>
    <t>PA</t>
  </si>
  <si>
    <t>Philadelphia, PA-NJ</t>
  </si>
  <si>
    <t>Pittsburgh</t>
  </si>
  <si>
    <t>PR</t>
  </si>
  <si>
    <t>San Juan</t>
  </si>
  <si>
    <t>TX</t>
  </si>
  <si>
    <t>Dallas-Forth Worth</t>
  </si>
  <si>
    <t>WA</t>
  </si>
  <si>
    <t>Seattle</t>
  </si>
  <si>
    <t>St. Louis, IL-MO</t>
  </si>
  <si>
    <t>WI</t>
  </si>
  <si>
    <t>State of Wisconsin</t>
  </si>
  <si>
    <t>CO</t>
  </si>
  <si>
    <t>Denver</t>
  </si>
  <si>
    <t>FY 1997</t>
  </si>
  <si>
    <t>FY 1998</t>
  </si>
  <si>
    <t>FY 1999</t>
  </si>
  <si>
    <t>Houston</t>
  </si>
  <si>
    <t>AZ</t>
  </si>
  <si>
    <t>Phoenix</t>
  </si>
  <si>
    <t>NC</t>
  </si>
  <si>
    <t>Durham</t>
  </si>
  <si>
    <t>FY 2000</t>
  </si>
  <si>
    <t>NEW STARTS OBLIGATIONS  --  Sec 5307 Urb. Area Formula Program</t>
  </si>
  <si>
    <t>Tucson</t>
  </si>
  <si>
    <t>LA</t>
  </si>
  <si>
    <t>New Orleans</t>
  </si>
  <si>
    <t>NJ</t>
  </si>
  <si>
    <t>Northeastern New Jersey</t>
  </si>
  <si>
    <t>NV</t>
  </si>
  <si>
    <t>Las Vegas</t>
  </si>
  <si>
    <t>UT</t>
  </si>
  <si>
    <t>Salt Lake City</t>
  </si>
  <si>
    <t>AL</t>
  </si>
  <si>
    <t>State of Alabama</t>
  </si>
  <si>
    <t>ME</t>
  </si>
  <si>
    <t>State of Maine</t>
  </si>
  <si>
    <t>State of Ohio</t>
  </si>
  <si>
    <t>Puerto Rico</t>
  </si>
  <si>
    <t>FY 2001</t>
  </si>
  <si>
    <t>MA</t>
  </si>
  <si>
    <t>Boston</t>
  </si>
  <si>
    <t>MN</t>
  </si>
  <si>
    <t>Minneapolis-St. Paul</t>
  </si>
  <si>
    <t>AR</t>
  </si>
  <si>
    <t>Little Rock-N. Little Rock</t>
  </si>
  <si>
    <t>KY</t>
  </si>
  <si>
    <t>Louisville, KY-IN</t>
  </si>
  <si>
    <t>Syracuse</t>
  </si>
  <si>
    <t>FY 2002</t>
  </si>
  <si>
    <t>Riverside-San Bernardino</t>
  </si>
  <si>
    <t>Columbus</t>
  </si>
  <si>
    <t>FY 2003</t>
  </si>
  <si>
    <t>State of Florida</t>
  </si>
  <si>
    <t>State of Texas</t>
  </si>
  <si>
    <t>FY 2004</t>
  </si>
  <si>
    <t>CT</t>
  </si>
  <si>
    <t>Bridgeport-Stamford, CT-NY</t>
  </si>
  <si>
    <t>State of Kentucky</t>
  </si>
  <si>
    <t>10-YEAR</t>
  </si>
  <si>
    <t>% of 10-yr Total</t>
  </si>
  <si>
    <t>FY 2005</t>
  </si>
  <si>
    <t>VA</t>
  </si>
  <si>
    <t>Blacksburg</t>
  </si>
  <si>
    <t>Cleveland</t>
  </si>
  <si>
    <t>FY 2006</t>
  </si>
  <si>
    <t>Decatur</t>
  </si>
  <si>
    <t>IN</t>
  </si>
  <si>
    <t>State of Indiana</t>
  </si>
  <si>
    <t>Charlotte</t>
  </si>
  <si>
    <t>FISCAL YEARS 1997-2006</t>
  </si>
  <si>
    <t>TABLE H-28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</si>
</sst>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0"/>
  </numFmts>
  <fonts count="11">
    <font>
      <sz val="12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2"/>
      <name val="Times New Roman"/>
      <family val="0"/>
    </font>
    <font>
      <b/>
      <i/>
      <sz val="11"/>
      <name val="Arial"/>
      <family val="2"/>
    </font>
    <font>
      <i/>
      <sz val="11"/>
      <name val="Arial"/>
      <family val="2"/>
    </font>
    <font>
      <u val="single"/>
      <sz val="9.25"/>
      <color indexed="12"/>
      <name val="Arial"/>
      <family val="0"/>
    </font>
    <font>
      <u val="single"/>
      <sz val="9.25"/>
      <color indexed="36"/>
      <name val="Arial"/>
      <family val="0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3" fillId="0" borderId="0" xfId="0" applyFont="1" applyAlignment="1">
      <alignment/>
    </xf>
    <xf numFmtId="0" fontId="0" fillId="0" borderId="3" xfId="0" applyFill="1" applyBorder="1" applyAlignment="1">
      <alignment/>
    </xf>
    <xf numFmtId="0" fontId="3" fillId="0" borderId="4" xfId="0" applyFont="1" applyFill="1" applyBorder="1" applyAlignment="1">
      <alignment/>
    </xf>
    <xf numFmtId="37" fontId="0" fillId="0" borderId="0" xfId="0" applyNumberForma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0" fontId="4" fillId="0" borderId="5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37" fontId="0" fillId="0" borderId="0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5" fillId="0" borderId="7" xfId="0" applyFont="1" applyFill="1" applyBorder="1" applyAlignment="1">
      <alignment horizontal="center"/>
    </xf>
    <xf numFmtId="3" fontId="0" fillId="0" borderId="7" xfId="0" applyNumberForma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" xfId="0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165" fontId="0" fillId="0" borderId="7" xfId="0" applyNumberFormat="1" applyFont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/>
      <protection/>
    </xf>
    <xf numFmtId="3" fontId="0" fillId="0" borderId="6" xfId="0" applyNumberFormat="1" applyFont="1" applyBorder="1" applyAlignment="1" applyProtection="1">
      <alignment/>
      <protection/>
    </xf>
    <xf numFmtId="3" fontId="0" fillId="0" borderId="7" xfId="0" applyNumberFormat="1" applyFont="1" applyBorder="1" applyAlignment="1" applyProtection="1">
      <alignment/>
      <protection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37" fontId="0" fillId="0" borderId="8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/>
    </xf>
    <xf numFmtId="37" fontId="0" fillId="0" borderId="9" xfId="0" applyNumberFormat="1" applyFont="1" applyFill="1" applyBorder="1" applyAlignment="1" applyProtection="1">
      <alignment/>
      <protection/>
    </xf>
    <xf numFmtId="37" fontId="0" fillId="0" borderId="4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/>
      <protection/>
    </xf>
    <xf numFmtId="5" fontId="0" fillId="0" borderId="0" xfId="0" applyNumberFormat="1" applyAlignment="1">
      <alignment/>
    </xf>
    <xf numFmtId="37" fontId="3" fillId="0" borderId="11" xfId="0" applyNumberFormat="1" applyFont="1" applyBorder="1" applyAlignment="1" applyProtection="1">
      <alignment/>
      <protection/>
    </xf>
    <xf numFmtId="0" fontId="0" fillId="0" borderId="11" xfId="0" applyBorder="1" applyAlignment="1">
      <alignment/>
    </xf>
    <xf numFmtId="37" fontId="3" fillId="0" borderId="0" xfId="0" applyNumberFormat="1" applyFont="1" applyBorder="1" applyAlignment="1" applyProtection="1">
      <alignment/>
      <protection/>
    </xf>
    <xf numFmtId="0" fontId="0" fillId="0" borderId="12" xfId="0" applyBorder="1" applyAlignment="1">
      <alignment/>
    </xf>
    <xf numFmtId="37" fontId="3" fillId="0" borderId="12" xfId="0" applyNumberFormat="1" applyFont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3" fontId="0" fillId="0" borderId="14" xfId="0" applyNumberFormat="1" applyBorder="1" applyAlignment="1" applyProtection="1">
      <alignment/>
      <protection/>
    </xf>
    <xf numFmtId="165" fontId="0" fillId="0" borderId="14" xfId="0" applyNumberFormat="1" applyFont="1" applyBorder="1" applyAlignment="1" applyProtection="1">
      <alignment/>
      <protection/>
    </xf>
    <xf numFmtId="37" fontId="0" fillId="0" borderId="10" xfId="0" applyNumberFormat="1" applyFont="1" applyFill="1" applyBorder="1" applyAlignment="1" applyProtection="1">
      <alignment/>
      <protection/>
    </xf>
    <xf numFmtId="37" fontId="0" fillId="0" borderId="16" xfId="0" applyNumberFormat="1" applyFont="1" applyFill="1" applyBorder="1" applyAlignment="1" applyProtection="1">
      <alignment/>
      <protection/>
    </xf>
    <xf numFmtId="3" fontId="0" fillId="0" borderId="14" xfId="0" applyNumberFormat="1" applyFont="1" applyBorder="1" applyAlignment="1" applyProtection="1">
      <alignment/>
      <protection/>
    </xf>
    <xf numFmtId="3" fontId="10" fillId="0" borderId="7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7" fontId="0" fillId="0" borderId="7" xfId="0" applyNumberFormat="1" applyFont="1" applyFill="1" applyBorder="1" applyAlignment="1" applyProtection="1">
      <alignment/>
      <protection/>
    </xf>
    <xf numFmtId="37" fontId="0" fillId="0" borderId="14" xfId="0" applyNumberFormat="1" applyFont="1" applyFill="1" applyBorder="1" applyAlignment="1" applyProtection="1">
      <alignment/>
      <protection/>
    </xf>
    <xf numFmtId="3" fontId="0" fillId="0" borderId="16" xfId="0" applyNumberFormat="1" applyFont="1" applyBorder="1" applyAlignment="1" applyProtection="1">
      <alignment/>
      <protection/>
    </xf>
    <xf numFmtId="3" fontId="0" fillId="0" borderId="8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5" fontId="0" fillId="0" borderId="7" xfId="0" applyNumberFormat="1" applyFont="1" applyFill="1" applyBorder="1" applyAlignment="1" applyProtection="1">
      <alignment/>
      <protection/>
    </xf>
    <xf numFmtId="5" fontId="0" fillId="0" borderId="14" xfId="0" applyNumberFormat="1" applyFont="1" applyFill="1" applyBorder="1" applyAlignment="1" applyProtection="1">
      <alignment/>
      <protection/>
    </xf>
    <xf numFmtId="164" fontId="7" fillId="0" borderId="7" xfId="0" applyNumberFormat="1" applyFont="1" applyFill="1" applyBorder="1" applyAlignment="1" applyProtection="1">
      <alignment/>
      <protection/>
    </xf>
    <xf numFmtId="164" fontId="7" fillId="0" borderId="14" xfId="0" applyNumberFormat="1" applyFont="1" applyFill="1" applyBorder="1" applyAlignment="1" applyProtection="1">
      <alignment/>
      <protection/>
    </xf>
    <xf numFmtId="3" fontId="0" fillId="0" borderId="9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0" fontId="0" fillId="0" borderId="13" xfId="0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37" fontId="0" fillId="0" borderId="14" xfId="0" applyNumberFormat="1" applyFill="1" applyBorder="1" applyAlignment="1" applyProtection="1">
      <alignment/>
      <protection/>
    </xf>
    <xf numFmtId="164" fontId="0" fillId="0" borderId="14" xfId="0" applyNumberFormat="1" applyFont="1" applyFill="1" applyBorder="1" applyAlignment="1" applyProtection="1">
      <alignment/>
      <protection/>
    </xf>
    <xf numFmtId="164" fontId="0" fillId="0" borderId="16" xfId="0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/>
    </xf>
    <xf numFmtId="164" fontId="0" fillId="0" borderId="15" xfId="0" applyNumberFormat="1" applyFont="1" applyFill="1" applyBorder="1" applyAlignment="1" applyProtection="1">
      <alignment/>
      <protection/>
    </xf>
    <xf numFmtId="37" fontId="0" fillId="0" borderId="13" xfId="0" applyNumberFormat="1" applyFont="1" applyFill="1" applyBorder="1" applyAlignment="1" applyProtection="1">
      <alignment/>
      <protection/>
    </xf>
    <xf numFmtId="37" fontId="0" fillId="0" borderId="15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165" fontId="0" fillId="0" borderId="7" xfId="0" applyNumberFormat="1" applyBorder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Alignment="1">
      <alignment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3" fillId="0" borderId="17" xfId="0" applyFont="1" applyBorder="1" applyAlignment="1">
      <alignment/>
    </xf>
    <xf numFmtId="3" fontId="0" fillId="0" borderId="18" xfId="0" applyNumberFormat="1" applyFont="1" applyBorder="1" applyAlignment="1" applyProtection="1">
      <alignment/>
      <protection/>
    </xf>
    <xf numFmtId="3" fontId="0" fillId="0" borderId="19" xfId="0" applyNumberFormat="1" applyFont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164" fontId="0" fillId="0" borderId="19" xfId="0" applyNumberFormat="1" applyFont="1" applyFill="1" applyBorder="1" applyAlignment="1" applyProtection="1">
      <alignment/>
      <protection/>
    </xf>
    <xf numFmtId="0" fontId="0" fillId="0" borderId="17" xfId="0" applyBorder="1" applyAlignment="1">
      <alignment/>
    </xf>
    <xf numFmtId="37" fontId="0" fillId="0" borderId="19" xfId="0" applyNumberFormat="1" applyFont="1" applyFill="1" applyBorder="1" applyAlignment="1" applyProtection="1">
      <alignment/>
      <protection/>
    </xf>
    <xf numFmtId="0" fontId="3" fillId="0" borderId="6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25"/>
  <sheetViews>
    <sheetView tabSelected="1" defaultGridColor="0" zoomScale="77" zoomScaleNormal="77" colorId="22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12" sqref="F12"/>
    </sheetView>
  </sheetViews>
  <sheetFormatPr defaultColWidth="9.77734375" defaultRowHeight="15"/>
  <cols>
    <col min="1" max="1" width="1.1171875" style="0" customWidth="1"/>
    <col min="2" max="2" width="4.77734375" style="0" customWidth="1"/>
    <col min="3" max="3" width="20.77734375" style="0" customWidth="1"/>
    <col min="4" max="13" width="13.77734375" style="0" customWidth="1"/>
    <col min="14" max="14" width="14.77734375" style="0" customWidth="1"/>
    <col min="15" max="15" width="6.77734375" style="0" customWidth="1"/>
    <col min="16" max="16384" width="11.4453125" style="0" customWidth="1"/>
  </cols>
  <sheetData>
    <row r="1" spans="2:15" ht="18">
      <c r="B1" s="95" t="s">
        <v>102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2:15" ht="18">
      <c r="B2" s="95" t="s">
        <v>54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2:15" ht="15.75">
      <c r="B3" s="96" t="s">
        <v>101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2:15" ht="15.75" thickBo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2:15" ht="15.75">
      <c r="B5" s="22"/>
      <c r="C5" s="23"/>
      <c r="D5" s="24"/>
      <c r="E5" s="24"/>
      <c r="F5" s="24"/>
      <c r="G5" s="24"/>
      <c r="H5" s="24"/>
      <c r="I5" s="24"/>
      <c r="J5" s="24"/>
      <c r="K5" s="24"/>
      <c r="L5" s="24"/>
      <c r="M5" s="45"/>
      <c r="N5" s="23"/>
      <c r="O5" s="68"/>
    </row>
    <row r="6" spans="2:16" ht="15.75">
      <c r="B6" s="2"/>
      <c r="C6" s="10" t="s">
        <v>1</v>
      </c>
      <c r="D6" s="19" t="s">
        <v>45</v>
      </c>
      <c r="E6" s="19" t="s">
        <v>46</v>
      </c>
      <c r="F6" s="19" t="s">
        <v>47</v>
      </c>
      <c r="G6" s="19" t="s">
        <v>53</v>
      </c>
      <c r="H6" s="19" t="s">
        <v>70</v>
      </c>
      <c r="I6" s="19" t="s">
        <v>80</v>
      </c>
      <c r="J6" s="19" t="s">
        <v>83</v>
      </c>
      <c r="K6" s="19" t="s">
        <v>86</v>
      </c>
      <c r="L6" s="19" t="s">
        <v>92</v>
      </c>
      <c r="M6" s="46" t="s">
        <v>96</v>
      </c>
      <c r="N6" s="11" t="s">
        <v>90</v>
      </c>
      <c r="O6" s="69" t="s">
        <v>2</v>
      </c>
      <c r="P6" s="3"/>
    </row>
    <row r="7" spans="2:16" ht="16.5" thickBot="1">
      <c r="B7" s="4"/>
      <c r="C7" s="5"/>
      <c r="D7" s="25"/>
      <c r="E7" s="25"/>
      <c r="F7" s="25"/>
      <c r="G7" s="25"/>
      <c r="H7" s="25"/>
      <c r="I7" s="25"/>
      <c r="J7" s="25"/>
      <c r="K7" s="25"/>
      <c r="L7" s="25"/>
      <c r="M7" s="47"/>
      <c r="N7" s="26" t="s">
        <v>3</v>
      </c>
      <c r="O7" s="70" t="s">
        <v>4</v>
      </c>
      <c r="P7" s="3"/>
    </row>
    <row r="8" spans="2:16" ht="15.75">
      <c r="B8" s="14"/>
      <c r="C8" s="13"/>
      <c r="D8" s="20"/>
      <c r="E8" s="20"/>
      <c r="F8" s="20"/>
      <c r="G8" s="20"/>
      <c r="H8" s="20"/>
      <c r="I8" s="20"/>
      <c r="J8" s="20"/>
      <c r="K8" s="20"/>
      <c r="L8" s="20"/>
      <c r="M8" s="48"/>
      <c r="N8" s="12"/>
      <c r="O8" s="71"/>
      <c r="P8" s="3"/>
    </row>
    <row r="9" spans="2:16" ht="15.75">
      <c r="B9" s="14" t="s">
        <v>64</v>
      </c>
      <c r="C9" s="13" t="s">
        <v>97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27">
        <v>0</v>
      </c>
      <c r="M9" s="49">
        <v>38837</v>
      </c>
      <c r="N9" s="44">
        <f>SUM(D9:M9)</f>
        <v>38837</v>
      </c>
      <c r="O9" s="72">
        <f>(N9/$N$11)*100</f>
        <v>30.677904515150555</v>
      </c>
      <c r="P9" s="3"/>
    </row>
    <row r="10" spans="3:16" s="80" customFormat="1" ht="15.75">
      <c r="C10" s="81" t="s">
        <v>65</v>
      </c>
      <c r="D10" s="30">
        <v>0</v>
      </c>
      <c r="E10" s="30">
        <v>0</v>
      </c>
      <c r="F10" s="30">
        <v>0</v>
      </c>
      <c r="G10" s="30">
        <v>51999</v>
      </c>
      <c r="H10" s="30">
        <v>35760</v>
      </c>
      <c r="I10" s="30">
        <v>0</v>
      </c>
      <c r="J10" s="30">
        <v>0</v>
      </c>
      <c r="K10" s="30">
        <v>0</v>
      </c>
      <c r="L10" s="30">
        <v>0</v>
      </c>
      <c r="M10" s="52">
        <v>0</v>
      </c>
      <c r="N10" s="82">
        <f>SUM(D10:M10)</f>
        <v>87759</v>
      </c>
      <c r="O10" s="72">
        <f>(N10/$N$11)*100</f>
        <v>69.32209548484944</v>
      </c>
      <c r="P10" s="83"/>
    </row>
    <row r="11" spans="2:16" ht="15.75">
      <c r="B11" s="15"/>
      <c r="C11" s="16" t="s">
        <v>11</v>
      </c>
      <c r="D11" s="50">
        <f aca="true" t="shared" si="0" ref="D11:M11">SUM(D8:D10)</f>
        <v>0</v>
      </c>
      <c r="E11" s="50">
        <f t="shared" si="0"/>
        <v>0</v>
      </c>
      <c r="F11" s="50">
        <f t="shared" si="0"/>
        <v>0</v>
      </c>
      <c r="G11" s="50">
        <f t="shared" si="0"/>
        <v>51999</v>
      </c>
      <c r="H11" s="50">
        <f t="shared" si="0"/>
        <v>35760</v>
      </c>
      <c r="I11" s="50">
        <f t="shared" si="0"/>
        <v>0</v>
      </c>
      <c r="J11" s="50">
        <f t="shared" si="0"/>
        <v>0</v>
      </c>
      <c r="K11" s="50">
        <f t="shared" si="0"/>
        <v>0</v>
      </c>
      <c r="L11" s="50">
        <f t="shared" si="0"/>
        <v>0</v>
      </c>
      <c r="M11" s="51">
        <f t="shared" si="0"/>
        <v>38837</v>
      </c>
      <c r="N11" s="84">
        <f>SUM(N8:N10)</f>
        <v>126596</v>
      </c>
      <c r="O11" s="73">
        <f>(N11/$N$120)*100</f>
        <v>0.008605230824920262</v>
      </c>
      <c r="P11" s="3"/>
    </row>
    <row r="12" spans="2:16" ht="15.75">
      <c r="B12" s="14"/>
      <c r="C12" s="13"/>
      <c r="D12" s="30"/>
      <c r="E12" s="30"/>
      <c r="F12" s="30"/>
      <c r="G12" s="30"/>
      <c r="H12" s="30"/>
      <c r="I12" s="30"/>
      <c r="J12" s="30"/>
      <c r="K12" s="30"/>
      <c r="L12" s="30"/>
      <c r="M12" s="52"/>
      <c r="N12" s="82"/>
      <c r="O12" s="58"/>
      <c r="P12" s="3"/>
    </row>
    <row r="13" spans="2:16" ht="15.75">
      <c r="B13" s="14" t="s">
        <v>75</v>
      </c>
      <c r="C13" s="13" t="s">
        <v>76</v>
      </c>
      <c r="D13" s="30">
        <v>0</v>
      </c>
      <c r="E13" s="30">
        <v>0</v>
      </c>
      <c r="F13" s="30">
        <v>0</v>
      </c>
      <c r="G13" s="30">
        <v>0</v>
      </c>
      <c r="H13" s="30">
        <v>2110923</v>
      </c>
      <c r="I13" s="30">
        <v>0</v>
      </c>
      <c r="J13" s="30">
        <v>3503520</v>
      </c>
      <c r="K13" s="30">
        <v>2327253</v>
      </c>
      <c r="L13" s="30">
        <v>0</v>
      </c>
      <c r="M13" s="52">
        <v>0</v>
      </c>
      <c r="N13" s="82">
        <f>SUM(D13:M13)</f>
        <v>7941696</v>
      </c>
      <c r="O13" s="72">
        <f>(N13/$N$14)*100</f>
        <v>100</v>
      </c>
      <c r="P13" s="3"/>
    </row>
    <row r="14" spans="2:16" ht="15.75">
      <c r="B14" s="15"/>
      <c r="C14" s="16" t="s">
        <v>11</v>
      </c>
      <c r="D14" s="50">
        <f aca="true" t="shared" si="1" ref="D14:M14">SUM(D12:D13)</f>
        <v>0</v>
      </c>
      <c r="E14" s="50">
        <f t="shared" si="1"/>
        <v>0</v>
      </c>
      <c r="F14" s="50">
        <f t="shared" si="1"/>
        <v>0</v>
      </c>
      <c r="G14" s="50">
        <f t="shared" si="1"/>
        <v>0</v>
      </c>
      <c r="H14" s="50">
        <f t="shared" si="1"/>
        <v>2110923</v>
      </c>
      <c r="I14" s="50">
        <f>SUM(I12:I13)</f>
        <v>0</v>
      </c>
      <c r="J14" s="50">
        <f>SUM(J12:J13)</f>
        <v>3503520</v>
      </c>
      <c r="K14" s="50">
        <f t="shared" si="1"/>
        <v>2327253</v>
      </c>
      <c r="L14" s="50">
        <f t="shared" si="1"/>
        <v>0</v>
      </c>
      <c r="M14" s="51">
        <f t="shared" si="1"/>
        <v>0</v>
      </c>
      <c r="N14" s="84">
        <f>SUM(N12:N13)</f>
        <v>7941696</v>
      </c>
      <c r="O14" s="73">
        <f>(N14/$N$120)*100</f>
        <v>0.5398284876405727</v>
      </c>
      <c r="P14" s="3"/>
    </row>
    <row r="15" spans="2:16" ht="15.75">
      <c r="B15" s="14"/>
      <c r="C15" s="13"/>
      <c r="D15" s="30"/>
      <c r="E15" s="30"/>
      <c r="F15" s="30"/>
      <c r="G15" s="30"/>
      <c r="H15" s="30"/>
      <c r="I15" s="30"/>
      <c r="J15" s="30"/>
      <c r="K15" s="30"/>
      <c r="L15" s="30"/>
      <c r="M15" s="52"/>
      <c r="N15" s="82"/>
      <c r="O15" s="58"/>
      <c r="P15" s="3"/>
    </row>
    <row r="16" spans="2:16" ht="15.75">
      <c r="B16" s="14" t="s">
        <v>49</v>
      </c>
      <c r="C16" s="13" t="s">
        <v>50</v>
      </c>
      <c r="D16" s="30">
        <v>0</v>
      </c>
      <c r="E16" s="30">
        <v>0</v>
      </c>
      <c r="F16" s="30">
        <v>2600000</v>
      </c>
      <c r="G16" s="30">
        <v>799664</v>
      </c>
      <c r="H16" s="30">
        <v>0</v>
      </c>
      <c r="I16" s="30">
        <v>6749394</v>
      </c>
      <c r="J16" s="30">
        <v>0</v>
      </c>
      <c r="K16" s="30">
        <v>12999664</v>
      </c>
      <c r="L16" s="53">
        <v>15615914</v>
      </c>
      <c r="M16" s="54">
        <v>8368000</v>
      </c>
      <c r="N16" s="82">
        <f>SUM(D16:M16)</f>
        <v>47132636</v>
      </c>
      <c r="O16" s="72">
        <f>(N16/$N$18)*100</f>
        <v>99.82754078281891</v>
      </c>
      <c r="P16" s="3"/>
    </row>
    <row r="17" spans="2:16" ht="15.75">
      <c r="B17" s="14"/>
      <c r="C17" s="13" t="s">
        <v>55</v>
      </c>
      <c r="D17" s="30">
        <v>0</v>
      </c>
      <c r="E17" s="30">
        <v>0</v>
      </c>
      <c r="F17" s="30">
        <v>0</v>
      </c>
      <c r="G17" s="30">
        <v>81425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52">
        <v>0</v>
      </c>
      <c r="N17" s="82">
        <f>SUM(D17:M17)</f>
        <v>81425</v>
      </c>
      <c r="O17" s="72">
        <f>(N17/$N$18)*100</f>
        <v>0.1724592171810851</v>
      </c>
      <c r="P17" s="3"/>
    </row>
    <row r="18" spans="2:16" ht="15.75">
      <c r="B18" s="15"/>
      <c r="C18" s="16" t="s">
        <v>11</v>
      </c>
      <c r="D18" s="50">
        <f aca="true" t="shared" si="2" ref="D18:M18">SUM(D15:D17)</f>
        <v>0</v>
      </c>
      <c r="E18" s="50">
        <f t="shared" si="2"/>
        <v>0</v>
      </c>
      <c r="F18" s="50">
        <f t="shared" si="2"/>
        <v>2600000</v>
      </c>
      <c r="G18" s="50">
        <f t="shared" si="2"/>
        <v>881089</v>
      </c>
      <c r="H18" s="50">
        <f t="shared" si="2"/>
        <v>0</v>
      </c>
      <c r="I18" s="50">
        <f t="shared" si="2"/>
        <v>6749394</v>
      </c>
      <c r="J18" s="50">
        <f t="shared" si="2"/>
        <v>0</v>
      </c>
      <c r="K18" s="50">
        <f t="shared" si="2"/>
        <v>12999664</v>
      </c>
      <c r="L18" s="50">
        <f t="shared" si="2"/>
        <v>15615914</v>
      </c>
      <c r="M18" s="51">
        <f t="shared" si="2"/>
        <v>8368000</v>
      </c>
      <c r="N18" s="84">
        <f>SUM(N15:N17)</f>
        <v>47214061</v>
      </c>
      <c r="O18" s="73">
        <f>(N18/$N$120)*100</f>
        <v>3.2093264643974972</v>
      </c>
      <c r="P18" s="3"/>
    </row>
    <row r="19" spans="2:16" ht="15.75">
      <c r="B19" s="13"/>
      <c r="C19" s="9"/>
      <c r="D19" s="31"/>
      <c r="E19" s="31"/>
      <c r="F19" s="31"/>
      <c r="G19" s="31"/>
      <c r="H19" s="31"/>
      <c r="I19" s="31"/>
      <c r="J19" s="31"/>
      <c r="K19" s="31"/>
      <c r="L19" s="55"/>
      <c r="M19" s="56"/>
      <c r="N19" s="85"/>
      <c r="O19" s="74"/>
      <c r="P19" s="3"/>
    </row>
    <row r="20" spans="2:16" ht="16.5" customHeight="1">
      <c r="B20" s="14" t="s">
        <v>5</v>
      </c>
      <c r="C20" s="13" t="s">
        <v>6</v>
      </c>
      <c r="D20" s="30">
        <v>96057620</v>
      </c>
      <c r="E20" s="30">
        <v>48000</v>
      </c>
      <c r="F20" s="30">
        <v>145039361</v>
      </c>
      <c r="G20" s="30">
        <v>5560000</v>
      </c>
      <c r="H20" s="30">
        <v>17000989</v>
      </c>
      <c r="I20" s="30">
        <v>16096881</v>
      </c>
      <c r="J20" s="30">
        <v>28833376</v>
      </c>
      <c r="K20" s="30">
        <v>20580000</v>
      </c>
      <c r="L20" s="55">
        <v>25876000</v>
      </c>
      <c r="M20" s="56">
        <v>0</v>
      </c>
      <c r="N20" s="82">
        <f aca="true" t="shared" si="3" ref="N20:N25">SUM(D20:M20)</f>
        <v>355092227</v>
      </c>
      <c r="O20" s="72">
        <f aca="true" t="shared" si="4" ref="O20:O25">(N20/$N$26)*100</f>
        <v>66.29952165257679</v>
      </c>
      <c r="P20" s="7"/>
    </row>
    <row r="21" spans="2:16" ht="16.5" customHeight="1">
      <c r="B21" s="14"/>
      <c r="C21" s="21" t="s">
        <v>81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2907000</v>
      </c>
      <c r="J21" s="30">
        <v>0</v>
      </c>
      <c r="K21" s="30">
        <v>0</v>
      </c>
      <c r="L21" s="30">
        <v>0</v>
      </c>
      <c r="M21" s="52">
        <v>1300000</v>
      </c>
      <c r="N21" s="82">
        <f t="shared" si="3"/>
        <v>4207000</v>
      </c>
      <c r="O21" s="72">
        <f t="shared" si="4"/>
        <v>0.7854919550024129</v>
      </c>
      <c r="P21" s="7"/>
    </row>
    <row r="22" spans="2:16" ht="16.5" customHeight="1">
      <c r="B22" s="14"/>
      <c r="C22" s="13" t="s">
        <v>7</v>
      </c>
      <c r="D22" s="30">
        <v>0</v>
      </c>
      <c r="E22" s="30">
        <v>0</v>
      </c>
      <c r="F22" s="30">
        <v>0</v>
      </c>
      <c r="G22" s="30">
        <v>0</v>
      </c>
      <c r="H22" s="30">
        <v>140517000</v>
      </c>
      <c r="I22" s="30">
        <v>0</v>
      </c>
      <c r="J22" s="30">
        <v>0</v>
      </c>
      <c r="K22" s="30">
        <v>19355000</v>
      </c>
      <c r="L22" s="30">
        <v>0</v>
      </c>
      <c r="M22" s="52">
        <v>0</v>
      </c>
      <c r="N22" s="82">
        <f t="shared" si="3"/>
        <v>159872000</v>
      </c>
      <c r="O22" s="72">
        <f t="shared" si="4"/>
        <v>29.84981455434888</v>
      </c>
      <c r="P22" s="7"/>
    </row>
    <row r="23" spans="2:16" ht="16.5" customHeight="1">
      <c r="B23" s="14"/>
      <c r="C23" s="13" t="s">
        <v>8</v>
      </c>
      <c r="D23" s="30">
        <v>2762136</v>
      </c>
      <c r="E23" s="30">
        <v>0</v>
      </c>
      <c r="F23" s="30">
        <v>0</v>
      </c>
      <c r="G23" s="30">
        <v>7298766</v>
      </c>
      <c r="H23" s="30">
        <v>1000000</v>
      </c>
      <c r="I23" s="30">
        <v>0</v>
      </c>
      <c r="J23" s="30">
        <v>0</v>
      </c>
      <c r="K23" s="30">
        <v>0</v>
      </c>
      <c r="L23" s="55">
        <v>4961188</v>
      </c>
      <c r="M23" s="56">
        <v>0</v>
      </c>
      <c r="N23" s="82">
        <f t="shared" si="3"/>
        <v>16022090</v>
      </c>
      <c r="O23" s="72">
        <f t="shared" si="4"/>
        <v>2.99149579209047</v>
      </c>
      <c r="P23" s="7"/>
    </row>
    <row r="24" spans="2:16" ht="16.5" customHeight="1">
      <c r="B24" s="14"/>
      <c r="C24" s="13" t="s">
        <v>9</v>
      </c>
      <c r="D24" s="30">
        <v>0</v>
      </c>
      <c r="E24" s="30">
        <v>0</v>
      </c>
      <c r="F24" s="30">
        <v>394600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52">
        <v>0</v>
      </c>
      <c r="N24" s="82">
        <f t="shared" si="3"/>
        <v>394600</v>
      </c>
      <c r="O24" s="72">
        <f t="shared" si="4"/>
        <v>0.07367604598144809</v>
      </c>
      <c r="P24" s="7"/>
    </row>
    <row r="25" spans="2:16" ht="16.5" customHeight="1">
      <c r="B25" s="14"/>
      <c r="C25" s="13" t="s">
        <v>10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52">
        <v>0</v>
      </c>
      <c r="N25" s="82">
        <f t="shared" si="3"/>
        <v>0</v>
      </c>
      <c r="O25" s="72">
        <f t="shared" si="4"/>
        <v>0</v>
      </c>
      <c r="P25" s="7"/>
    </row>
    <row r="26" spans="2:16" ht="16.5" customHeight="1">
      <c r="B26" s="15"/>
      <c r="C26" s="16" t="s">
        <v>11</v>
      </c>
      <c r="D26" s="50">
        <f aca="true" t="shared" si="5" ref="D26:M26">SUM(D19:D25)</f>
        <v>98819756</v>
      </c>
      <c r="E26" s="50">
        <f t="shared" si="5"/>
        <v>48000</v>
      </c>
      <c r="F26" s="50">
        <f t="shared" si="5"/>
        <v>145433961</v>
      </c>
      <c r="G26" s="50">
        <f t="shared" si="5"/>
        <v>12858766</v>
      </c>
      <c r="H26" s="50">
        <f t="shared" si="5"/>
        <v>158517989</v>
      </c>
      <c r="I26" s="50">
        <f t="shared" si="5"/>
        <v>19003881</v>
      </c>
      <c r="J26" s="50">
        <f t="shared" si="5"/>
        <v>28833376</v>
      </c>
      <c r="K26" s="50">
        <f t="shared" si="5"/>
        <v>39935000</v>
      </c>
      <c r="L26" s="50">
        <f t="shared" si="5"/>
        <v>30837188</v>
      </c>
      <c r="M26" s="51">
        <f t="shared" si="5"/>
        <v>1300000</v>
      </c>
      <c r="N26" s="84">
        <f>SUM(N19:N25)</f>
        <v>535587917</v>
      </c>
      <c r="O26" s="73">
        <f>(N26/$N$120)*100</f>
        <v>36.40602904375521</v>
      </c>
      <c r="P26" s="7"/>
    </row>
    <row r="27" spans="2:16" ht="16.5" customHeight="1">
      <c r="B27" s="14"/>
      <c r="C27" s="13"/>
      <c r="D27" s="30"/>
      <c r="E27" s="30"/>
      <c r="F27" s="30"/>
      <c r="G27" s="30"/>
      <c r="H27" s="30"/>
      <c r="I27" s="30"/>
      <c r="J27" s="30"/>
      <c r="K27" s="30"/>
      <c r="L27" s="30"/>
      <c r="M27" s="52"/>
      <c r="N27" s="82"/>
      <c r="O27" s="58"/>
      <c r="P27" s="7"/>
    </row>
    <row r="28" spans="2:16" ht="16.5" customHeight="1">
      <c r="B28" s="14" t="s">
        <v>43</v>
      </c>
      <c r="C28" s="13" t="s">
        <v>44</v>
      </c>
      <c r="D28" s="30">
        <v>0</v>
      </c>
      <c r="E28" s="30">
        <v>8344000</v>
      </c>
      <c r="F28" s="30">
        <v>3656000</v>
      </c>
      <c r="G28" s="30">
        <v>6000000</v>
      </c>
      <c r="H28" s="30">
        <v>0</v>
      </c>
      <c r="I28" s="30">
        <v>779000</v>
      </c>
      <c r="J28" s="30">
        <v>0</v>
      </c>
      <c r="K28" s="30">
        <v>0</v>
      </c>
      <c r="L28" s="30">
        <v>0</v>
      </c>
      <c r="M28" s="52">
        <v>0</v>
      </c>
      <c r="N28" s="82">
        <f>SUM(D28:M28)</f>
        <v>18779000</v>
      </c>
      <c r="O28" s="72">
        <f>(N28/$N$29)*100</f>
        <v>100</v>
      </c>
      <c r="P28" s="7"/>
    </row>
    <row r="29" spans="2:16" ht="16.5" customHeight="1">
      <c r="B29" s="15"/>
      <c r="C29" s="16" t="s">
        <v>11</v>
      </c>
      <c r="D29" s="50">
        <f aca="true" t="shared" si="6" ref="D29:M29">SUM(D27:D28)</f>
        <v>0</v>
      </c>
      <c r="E29" s="50">
        <f t="shared" si="6"/>
        <v>8344000</v>
      </c>
      <c r="F29" s="50">
        <f t="shared" si="6"/>
        <v>3656000</v>
      </c>
      <c r="G29" s="50">
        <f t="shared" si="6"/>
        <v>6000000</v>
      </c>
      <c r="H29" s="50">
        <f t="shared" si="6"/>
        <v>0</v>
      </c>
      <c r="I29" s="50">
        <f t="shared" si="6"/>
        <v>779000</v>
      </c>
      <c r="J29" s="50">
        <f t="shared" si="6"/>
        <v>0</v>
      </c>
      <c r="K29" s="50">
        <f t="shared" si="6"/>
        <v>0</v>
      </c>
      <c r="L29" s="50">
        <f t="shared" si="6"/>
        <v>0</v>
      </c>
      <c r="M29" s="51">
        <f t="shared" si="6"/>
        <v>0</v>
      </c>
      <c r="N29" s="84">
        <f>SUM(N27:N28)</f>
        <v>18779000</v>
      </c>
      <c r="O29" s="73">
        <f>(N29/$N$120)*100</f>
        <v>1.2764829035765555</v>
      </c>
      <c r="P29" s="7"/>
    </row>
    <row r="30" spans="2:16" ht="16.5" customHeight="1">
      <c r="B30" s="14"/>
      <c r="C30" s="13"/>
      <c r="D30" s="30"/>
      <c r="E30" s="30"/>
      <c r="F30" s="30"/>
      <c r="G30" s="30"/>
      <c r="H30" s="30"/>
      <c r="I30" s="30"/>
      <c r="J30" s="30"/>
      <c r="K30" s="30"/>
      <c r="L30" s="30"/>
      <c r="M30" s="52"/>
      <c r="N30" s="82"/>
      <c r="O30" s="58"/>
      <c r="P30" s="7"/>
    </row>
    <row r="31" spans="2:16" ht="16.5" customHeight="1">
      <c r="B31" s="14" t="s">
        <v>87</v>
      </c>
      <c r="C31" s="13" t="s">
        <v>88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2000000</v>
      </c>
      <c r="L31" s="30">
        <v>0</v>
      </c>
      <c r="M31" s="52">
        <v>3300000</v>
      </c>
      <c r="N31" s="82">
        <f>SUM(D31:M31)</f>
        <v>5300000</v>
      </c>
      <c r="O31" s="72">
        <f>(N31/$N$32)*100</f>
        <v>100</v>
      </c>
      <c r="P31" s="7"/>
    </row>
    <row r="32" spans="2:16" ht="16.5" customHeight="1">
      <c r="B32" s="15"/>
      <c r="C32" s="16" t="s">
        <v>11</v>
      </c>
      <c r="D32" s="50">
        <f>SUM(D30:D31)</f>
        <v>0</v>
      </c>
      <c r="E32" s="50">
        <f aca="true" t="shared" si="7" ref="E32:M32">SUM(E30:E31)</f>
        <v>0</v>
      </c>
      <c r="F32" s="50">
        <f t="shared" si="7"/>
        <v>0</v>
      </c>
      <c r="G32" s="50">
        <f t="shared" si="7"/>
        <v>0</v>
      </c>
      <c r="H32" s="50">
        <f t="shared" si="7"/>
        <v>0</v>
      </c>
      <c r="I32" s="50">
        <f t="shared" si="7"/>
        <v>0</v>
      </c>
      <c r="J32" s="50">
        <f t="shared" si="7"/>
        <v>0</v>
      </c>
      <c r="K32" s="50">
        <f t="shared" si="7"/>
        <v>2000000</v>
      </c>
      <c r="L32" s="50">
        <f t="shared" si="7"/>
        <v>0</v>
      </c>
      <c r="M32" s="51">
        <f t="shared" si="7"/>
        <v>3300000</v>
      </c>
      <c r="N32" s="84">
        <f>SUM(N30:N31)</f>
        <v>5300000</v>
      </c>
      <c r="O32" s="73">
        <f>(N32/$N$120)*100</f>
        <v>0.3602619622427043</v>
      </c>
      <c r="P32" s="7"/>
    </row>
    <row r="33" spans="2:16" ht="16.5" customHeight="1">
      <c r="B33" s="14"/>
      <c r="C33" s="13"/>
      <c r="D33" s="30"/>
      <c r="E33" s="30"/>
      <c r="F33" s="30"/>
      <c r="G33" s="30"/>
      <c r="H33" s="30"/>
      <c r="I33" s="30"/>
      <c r="J33" s="30"/>
      <c r="K33" s="30"/>
      <c r="L33" s="30"/>
      <c r="M33" s="52"/>
      <c r="N33" s="82"/>
      <c r="O33" s="58"/>
      <c r="P33" s="7"/>
    </row>
    <row r="34" spans="2:16" ht="16.5" customHeight="1">
      <c r="B34" s="14" t="s">
        <v>12</v>
      </c>
      <c r="C34" s="13" t="s">
        <v>13</v>
      </c>
      <c r="D34" s="30">
        <v>605472</v>
      </c>
      <c r="E34" s="30">
        <v>0</v>
      </c>
      <c r="F34" s="30">
        <v>560000</v>
      </c>
      <c r="G34" s="30">
        <v>0</v>
      </c>
      <c r="H34" s="30">
        <v>494533</v>
      </c>
      <c r="I34" s="30">
        <v>600000</v>
      </c>
      <c r="J34" s="30">
        <v>698000</v>
      </c>
      <c r="K34" s="30">
        <v>0</v>
      </c>
      <c r="L34" s="30">
        <v>0</v>
      </c>
      <c r="M34" s="52">
        <v>0</v>
      </c>
      <c r="N34" s="82">
        <f>SUM(D34:M34)</f>
        <v>2958005</v>
      </c>
      <c r="O34" s="72">
        <f>(N34/$N$37)*100</f>
        <v>27.415002283189448</v>
      </c>
      <c r="P34" s="7"/>
    </row>
    <row r="35" spans="2:16" ht="16.5" customHeight="1">
      <c r="B35" s="14"/>
      <c r="C35" s="13" t="s">
        <v>14</v>
      </c>
      <c r="D35" s="30">
        <v>0</v>
      </c>
      <c r="E35" s="30">
        <v>0</v>
      </c>
      <c r="F35" s="30">
        <v>0</v>
      </c>
      <c r="G35" s="30">
        <v>7811726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52">
        <v>0</v>
      </c>
      <c r="N35" s="82">
        <f>SUM(D35:M35)</f>
        <v>7811726</v>
      </c>
      <c r="O35" s="72">
        <f>(N35/$N$37)*100</f>
        <v>72.39963628379614</v>
      </c>
      <c r="P35" s="7"/>
    </row>
    <row r="36" spans="2:16" ht="16.5" customHeight="1">
      <c r="B36" s="14"/>
      <c r="C36" s="13" t="s">
        <v>84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20000</v>
      </c>
      <c r="K36" s="30">
        <v>0</v>
      </c>
      <c r="L36" s="30">
        <v>0</v>
      </c>
      <c r="M36" s="52">
        <v>0</v>
      </c>
      <c r="N36" s="82">
        <f>SUM(D36:M36)</f>
        <v>20000</v>
      </c>
      <c r="O36" s="72">
        <f>(N36/$N$37)*100</f>
        <v>0.18536143301440972</v>
      </c>
      <c r="P36" s="7"/>
    </row>
    <row r="37" spans="2:16" ht="16.5" customHeight="1">
      <c r="B37" s="15"/>
      <c r="C37" s="16" t="s">
        <v>11</v>
      </c>
      <c r="D37" s="50">
        <f aca="true" t="shared" si="8" ref="D37:M37">SUM(D33:D36)</f>
        <v>605472</v>
      </c>
      <c r="E37" s="50">
        <f t="shared" si="8"/>
        <v>0</v>
      </c>
      <c r="F37" s="50">
        <f t="shared" si="8"/>
        <v>560000</v>
      </c>
      <c r="G37" s="50">
        <f t="shared" si="8"/>
        <v>7811726</v>
      </c>
      <c r="H37" s="50">
        <f t="shared" si="8"/>
        <v>494533</v>
      </c>
      <c r="I37" s="50">
        <f t="shared" si="8"/>
        <v>600000</v>
      </c>
      <c r="J37" s="50">
        <f t="shared" si="8"/>
        <v>718000</v>
      </c>
      <c r="K37" s="50">
        <f t="shared" si="8"/>
        <v>0</v>
      </c>
      <c r="L37" s="50">
        <f t="shared" si="8"/>
        <v>0</v>
      </c>
      <c r="M37" s="51">
        <f t="shared" si="8"/>
        <v>0</v>
      </c>
      <c r="N37" s="84">
        <f>SUM(N33:N36)</f>
        <v>10789731</v>
      </c>
      <c r="O37" s="73">
        <f>(N37/$N$120)*100</f>
        <v>0.733420690968101</v>
      </c>
      <c r="P37" s="7"/>
    </row>
    <row r="38" spans="2:16" ht="16.5" customHeight="1">
      <c r="B38" s="14"/>
      <c r="C38" s="13"/>
      <c r="D38" s="30"/>
      <c r="E38" s="30"/>
      <c r="F38" s="30"/>
      <c r="G38" s="30"/>
      <c r="H38" s="30"/>
      <c r="I38" s="30"/>
      <c r="J38" s="30"/>
      <c r="K38" s="30"/>
      <c r="L38" s="30"/>
      <c r="M38" s="52"/>
      <c r="N38" s="82"/>
      <c r="O38" s="58"/>
      <c r="P38" s="7"/>
    </row>
    <row r="39" spans="2:16" ht="16.5" customHeight="1">
      <c r="B39" s="14" t="s">
        <v>15</v>
      </c>
      <c r="C39" s="13" t="s">
        <v>16</v>
      </c>
      <c r="D39" s="30">
        <v>0</v>
      </c>
      <c r="E39" s="30">
        <v>0</v>
      </c>
      <c r="F39" s="30">
        <v>0</v>
      </c>
      <c r="G39" s="30">
        <v>160000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52">
        <v>0</v>
      </c>
      <c r="N39" s="82">
        <f>SUM(D39:M39)</f>
        <v>160000</v>
      </c>
      <c r="O39" s="72">
        <f>(N39/$N$40)*100</f>
        <v>100</v>
      </c>
      <c r="P39" s="7"/>
    </row>
    <row r="40" spans="2:16" ht="16.5" customHeight="1">
      <c r="B40" s="15"/>
      <c r="C40" s="16" t="s">
        <v>11</v>
      </c>
      <c r="D40" s="50">
        <f aca="true" t="shared" si="9" ref="D40:M40">SUM(D38:D39)</f>
        <v>0</v>
      </c>
      <c r="E40" s="50">
        <f t="shared" si="9"/>
        <v>0</v>
      </c>
      <c r="F40" s="50">
        <f t="shared" si="9"/>
        <v>0</v>
      </c>
      <c r="G40" s="50">
        <f t="shared" si="9"/>
        <v>160000</v>
      </c>
      <c r="H40" s="50">
        <f t="shared" si="9"/>
        <v>0</v>
      </c>
      <c r="I40" s="50">
        <f t="shared" si="9"/>
        <v>0</v>
      </c>
      <c r="J40" s="50">
        <f t="shared" si="9"/>
        <v>0</v>
      </c>
      <c r="K40" s="50">
        <f t="shared" si="9"/>
        <v>0</v>
      </c>
      <c r="L40" s="50">
        <f t="shared" si="9"/>
        <v>0</v>
      </c>
      <c r="M40" s="51">
        <f t="shared" si="9"/>
        <v>0</v>
      </c>
      <c r="N40" s="84">
        <f>SUM(N38:N39)</f>
        <v>160000</v>
      </c>
      <c r="O40" s="73">
        <f>(N40/$N$120)*100</f>
        <v>0.010875832822421262</v>
      </c>
      <c r="P40" s="7"/>
    </row>
    <row r="41" spans="2:16" ht="16.5" customHeight="1">
      <c r="B41" s="14"/>
      <c r="C41" s="13"/>
      <c r="D41" s="30"/>
      <c r="E41" s="30"/>
      <c r="F41" s="30"/>
      <c r="G41" s="30"/>
      <c r="H41" s="30"/>
      <c r="I41" s="30"/>
      <c r="J41" s="30"/>
      <c r="K41" s="30"/>
      <c r="L41" s="30"/>
      <c r="M41" s="52"/>
      <c r="N41" s="82"/>
      <c r="O41" s="58"/>
      <c r="P41" s="7"/>
    </row>
    <row r="42" spans="2:16" ht="16.5" customHeight="1">
      <c r="B42" s="14" t="s">
        <v>17</v>
      </c>
      <c r="C42" s="13" t="s">
        <v>18</v>
      </c>
      <c r="D42" s="30">
        <v>0</v>
      </c>
      <c r="E42" s="30">
        <v>0</v>
      </c>
      <c r="F42" s="30">
        <v>0</v>
      </c>
      <c r="G42" s="30">
        <v>526400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52">
        <v>0</v>
      </c>
      <c r="N42" s="82">
        <f>SUM(D42:M42)</f>
        <v>526400</v>
      </c>
      <c r="O42" s="72">
        <f>(N42/$N$44)*100</f>
        <v>35.65429422920618</v>
      </c>
      <c r="P42" s="7"/>
    </row>
    <row r="43" spans="2:16" ht="16.5" customHeight="1">
      <c r="B43" s="14"/>
      <c r="C43" s="13" t="s">
        <v>40</v>
      </c>
      <c r="D43" s="30">
        <v>0</v>
      </c>
      <c r="E43" s="30">
        <v>950000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52">
        <v>0</v>
      </c>
      <c r="N43" s="82">
        <f>SUM(D43:M43)</f>
        <v>950000</v>
      </c>
      <c r="O43" s="72">
        <f>(N43/$N$44)*100</f>
        <v>64.34570577079383</v>
      </c>
      <c r="P43" s="7"/>
    </row>
    <row r="44" spans="2:16" ht="16.5" customHeight="1" thickBot="1">
      <c r="B44" s="14"/>
      <c r="C44" s="9" t="s">
        <v>11</v>
      </c>
      <c r="D44" s="57">
        <f aca="true" t="shared" si="10" ref="D44:N44">SUM(D41:D43)</f>
        <v>0</v>
      </c>
      <c r="E44" s="57">
        <f t="shared" si="10"/>
        <v>950000</v>
      </c>
      <c r="F44" s="57">
        <f t="shared" si="10"/>
        <v>0</v>
      </c>
      <c r="G44" s="57">
        <f t="shared" si="10"/>
        <v>526400</v>
      </c>
      <c r="H44" s="57">
        <f t="shared" si="10"/>
        <v>0</v>
      </c>
      <c r="I44" s="57">
        <f t="shared" si="10"/>
        <v>0</v>
      </c>
      <c r="J44" s="57">
        <f t="shared" si="10"/>
        <v>0</v>
      </c>
      <c r="K44" s="57">
        <f t="shared" si="10"/>
        <v>0</v>
      </c>
      <c r="L44" s="57">
        <f t="shared" si="10"/>
        <v>0</v>
      </c>
      <c r="M44" s="58">
        <f t="shared" si="10"/>
        <v>0</v>
      </c>
      <c r="N44" s="82">
        <f t="shared" si="10"/>
        <v>1476400</v>
      </c>
      <c r="O44" s="72">
        <f>(N44/$N$120)*100</f>
        <v>0.10035674736889218</v>
      </c>
      <c r="P44" s="7"/>
    </row>
    <row r="45" spans="1:16" s="40" customFormat="1" ht="16.5" customHeight="1">
      <c r="A45" s="13"/>
      <c r="B45" s="86" t="s">
        <v>98</v>
      </c>
      <c r="C45" s="87"/>
      <c r="D45" s="88"/>
      <c r="E45" s="88"/>
      <c r="F45" s="88"/>
      <c r="G45" s="88"/>
      <c r="H45" s="88"/>
      <c r="I45" s="88"/>
      <c r="J45" s="88"/>
      <c r="K45" s="88"/>
      <c r="L45" s="88"/>
      <c r="M45" s="89"/>
      <c r="N45" s="90"/>
      <c r="O45" s="91"/>
      <c r="P45" s="39"/>
    </row>
    <row r="46" spans="2:16" s="13" customFormat="1" ht="16.5" customHeight="1">
      <c r="B46" s="14"/>
      <c r="C46" s="32" t="s">
        <v>99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52">
        <v>158400</v>
      </c>
      <c r="N46" s="82">
        <f>SUM(D46:M46)</f>
        <v>158400</v>
      </c>
      <c r="O46" s="72">
        <f>(N46/$N$50)*100</f>
        <v>2.711264688584549</v>
      </c>
      <c r="P46" s="41"/>
    </row>
    <row r="47" spans="1:16" s="42" customFormat="1" ht="16.5" customHeight="1" thickBot="1">
      <c r="A47" s="13"/>
      <c r="B47" s="15"/>
      <c r="C47" s="94" t="s">
        <v>11</v>
      </c>
      <c r="D47" s="28">
        <f aca="true" t="shared" si="11" ref="D47:M47">SUM(D45:D46)</f>
        <v>0</v>
      </c>
      <c r="E47" s="28">
        <f t="shared" si="11"/>
        <v>0</v>
      </c>
      <c r="F47" s="28">
        <f t="shared" si="11"/>
        <v>0</v>
      </c>
      <c r="G47" s="28">
        <f t="shared" si="11"/>
        <v>0</v>
      </c>
      <c r="H47" s="28">
        <f t="shared" si="11"/>
        <v>0</v>
      </c>
      <c r="I47" s="28">
        <f t="shared" si="11"/>
        <v>0</v>
      </c>
      <c r="J47" s="28">
        <f t="shared" si="11"/>
        <v>0</v>
      </c>
      <c r="K47" s="28">
        <f t="shared" si="11"/>
        <v>0</v>
      </c>
      <c r="L47" s="28">
        <f t="shared" si="11"/>
        <v>0</v>
      </c>
      <c r="M47" s="59">
        <f t="shared" si="11"/>
        <v>158400</v>
      </c>
      <c r="N47" s="29">
        <f>SUM(N45:N46)</f>
        <v>158400</v>
      </c>
      <c r="O47" s="73">
        <f>(N47/$N$50)*100</f>
        <v>2.711264688584549</v>
      </c>
      <c r="P47" s="43"/>
    </row>
    <row r="48" spans="2:16" ht="16.5" customHeight="1">
      <c r="B48" s="14" t="s">
        <v>77</v>
      </c>
      <c r="C48" s="13" t="s">
        <v>78</v>
      </c>
      <c r="D48" s="30">
        <v>0</v>
      </c>
      <c r="E48" s="30">
        <v>0</v>
      </c>
      <c r="F48" s="30">
        <v>0</v>
      </c>
      <c r="G48" s="30">
        <v>0</v>
      </c>
      <c r="H48" s="30">
        <v>2560000</v>
      </c>
      <c r="I48" s="30">
        <v>2660000</v>
      </c>
      <c r="J48" s="30">
        <v>0</v>
      </c>
      <c r="K48" s="30">
        <v>0</v>
      </c>
      <c r="L48" s="30">
        <v>0</v>
      </c>
      <c r="M48" s="52">
        <v>78292</v>
      </c>
      <c r="N48" s="82">
        <f>SUM(D48:M48)</f>
        <v>5298292</v>
      </c>
      <c r="O48" s="72">
        <f>(N48/$N$50)*100</f>
        <v>90.68858591799246</v>
      </c>
      <c r="P48" s="7"/>
    </row>
    <row r="49" spans="2:16" ht="16.5" customHeight="1">
      <c r="B49" s="14"/>
      <c r="C49" s="13" t="s">
        <v>89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544000</v>
      </c>
      <c r="L49" s="30">
        <v>0</v>
      </c>
      <c r="M49" s="52">
        <v>0</v>
      </c>
      <c r="N49" s="82">
        <f>SUM(D49:M49)</f>
        <v>544000</v>
      </c>
      <c r="O49" s="72">
        <f>(N49/$N$50)*100</f>
        <v>9.311414082007541</v>
      </c>
      <c r="P49" s="7"/>
    </row>
    <row r="50" spans="2:16" ht="16.5" customHeight="1">
      <c r="B50" s="15"/>
      <c r="C50" s="16" t="s">
        <v>11</v>
      </c>
      <c r="D50" s="28">
        <f aca="true" t="shared" si="12" ref="D50:M50">SUM(D48:D49)</f>
        <v>0</v>
      </c>
      <c r="E50" s="28">
        <f t="shared" si="12"/>
        <v>0</v>
      </c>
      <c r="F50" s="28">
        <f t="shared" si="12"/>
        <v>0</v>
      </c>
      <c r="G50" s="28">
        <f t="shared" si="12"/>
        <v>0</v>
      </c>
      <c r="H50" s="28">
        <f t="shared" si="12"/>
        <v>2560000</v>
      </c>
      <c r="I50" s="28">
        <f t="shared" si="12"/>
        <v>2660000</v>
      </c>
      <c r="J50" s="28">
        <f t="shared" si="12"/>
        <v>0</v>
      </c>
      <c r="K50" s="28">
        <f t="shared" si="12"/>
        <v>544000</v>
      </c>
      <c r="L50" s="28">
        <f t="shared" si="12"/>
        <v>0</v>
      </c>
      <c r="M50" s="59">
        <f t="shared" si="12"/>
        <v>78292</v>
      </c>
      <c r="N50" s="29">
        <f>SUM(N48:N49)</f>
        <v>5842292</v>
      </c>
      <c r="O50" s="73">
        <f>(N50/$N$120)*100</f>
        <v>0.39712369432355715</v>
      </c>
      <c r="P50" s="7"/>
    </row>
    <row r="51" spans="2:16" ht="16.5" customHeight="1">
      <c r="B51" s="14"/>
      <c r="C51" s="13"/>
      <c r="D51" s="30"/>
      <c r="E51" s="30"/>
      <c r="F51" s="30"/>
      <c r="G51" s="30"/>
      <c r="H51" s="30"/>
      <c r="I51" s="30"/>
      <c r="J51" s="30"/>
      <c r="K51" s="30"/>
      <c r="L51" s="30"/>
      <c r="M51" s="52"/>
      <c r="N51" s="82"/>
      <c r="O51" s="58"/>
      <c r="P51" s="7"/>
    </row>
    <row r="52" spans="2:16" ht="16.5" customHeight="1">
      <c r="B52" s="14" t="s">
        <v>56</v>
      </c>
      <c r="C52" s="13" t="s">
        <v>57</v>
      </c>
      <c r="D52" s="30">
        <v>0</v>
      </c>
      <c r="E52" s="30">
        <v>0</v>
      </c>
      <c r="F52" s="30">
        <v>0</v>
      </c>
      <c r="G52" s="30">
        <v>143343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52">
        <v>0</v>
      </c>
      <c r="N52" s="82">
        <f>SUM(D52:M52)</f>
        <v>143343</v>
      </c>
      <c r="O52" s="72">
        <f>(N52/$N$53)*100</f>
        <v>100</v>
      </c>
      <c r="P52" s="7"/>
    </row>
    <row r="53" spans="2:16" ht="16.5" customHeight="1">
      <c r="B53" s="15"/>
      <c r="C53" s="16" t="s">
        <v>11</v>
      </c>
      <c r="D53" s="50">
        <f aca="true" t="shared" si="13" ref="D53:M53">SUM(D51:D52)</f>
        <v>0</v>
      </c>
      <c r="E53" s="50">
        <f t="shared" si="13"/>
        <v>0</v>
      </c>
      <c r="F53" s="50">
        <f t="shared" si="13"/>
        <v>0</v>
      </c>
      <c r="G53" s="50">
        <f t="shared" si="13"/>
        <v>143343</v>
      </c>
      <c r="H53" s="50">
        <f t="shared" si="13"/>
        <v>0</v>
      </c>
      <c r="I53" s="50">
        <f t="shared" si="13"/>
        <v>0</v>
      </c>
      <c r="J53" s="50">
        <f t="shared" si="13"/>
        <v>0</v>
      </c>
      <c r="K53" s="50">
        <f t="shared" si="13"/>
        <v>0</v>
      </c>
      <c r="L53" s="50">
        <f t="shared" si="13"/>
        <v>0</v>
      </c>
      <c r="M53" s="51">
        <f t="shared" si="13"/>
        <v>0</v>
      </c>
      <c r="N53" s="84">
        <f>SUM(N51:N52)</f>
        <v>143343</v>
      </c>
      <c r="O53" s="73">
        <f>(N53/$N$120)*100</f>
        <v>0.009743590651652067</v>
      </c>
      <c r="P53" s="7"/>
    </row>
    <row r="54" spans="2:16" ht="16.5" customHeight="1">
      <c r="B54" s="14"/>
      <c r="C54" s="13"/>
      <c r="D54" s="30"/>
      <c r="E54" s="30"/>
      <c r="F54" s="30"/>
      <c r="G54" s="30"/>
      <c r="H54" s="30"/>
      <c r="I54" s="30"/>
      <c r="J54" s="30"/>
      <c r="K54" s="30"/>
      <c r="L54" s="30"/>
      <c r="M54" s="52"/>
      <c r="N54" s="82"/>
      <c r="O54" s="58"/>
      <c r="P54" s="7"/>
    </row>
    <row r="55" spans="2:16" ht="16.5" customHeight="1">
      <c r="B55" s="14" t="s">
        <v>71</v>
      </c>
      <c r="C55" s="13" t="s">
        <v>72</v>
      </c>
      <c r="D55" s="30">
        <v>0</v>
      </c>
      <c r="E55" s="30">
        <v>0</v>
      </c>
      <c r="F55" s="30">
        <v>0</v>
      </c>
      <c r="G55" s="30">
        <v>0</v>
      </c>
      <c r="H55" s="30">
        <v>1187936</v>
      </c>
      <c r="I55" s="30">
        <v>90503640</v>
      </c>
      <c r="J55" s="30">
        <v>26574231</v>
      </c>
      <c r="K55" s="30">
        <v>26289008</v>
      </c>
      <c r="L55" s="55">
        <v>7847142</v>
      </c>
      <c r="M55" s="56"/>
      <c r="N55" s="82">
        <f>SUM(D55:M55)</f>
        <v>152401957</v>
      </c>
      <c r="O55" s="72">
        <f>(N55/$N$56)*100</f>
        <v>100</v>
      </c>
      <c r="P55" s="7"/>
    </row>
    <row r="56" spans="2:16" ht="16.5" customHeight="1">
      <c r="B56" s="15"/>
      <c r="C56" s="16" t="s">
        <v>11</v>
      </c>
      <c r="D56" s="50">
        <f aca="true" t="shared" si="14" ref="D56:M56">SUM(D54:D55)</f>
        <v>0</v>
      </c>
      <c r="E56" s="50">
        <f t="shared" si="14"/>
        <v>0</v>
      </c>
      <c r="F56" s="50">
        <f t="shared" si="14"/>
        <v>0</v>
      </c>
      <c r="G56" s="50">
        <f t="shared" si="14"/>
        <v>0</v>
      </c>
      <c r="H56" s="50">
        <f t="shared" si="14"/>
        <v>1187936</v>
      </c>
      <c r="I56" s="50">
        <f t="shared" si="14"/>
        <v>90503640</v>
      </c>
      <c r="J56" s="50">
        <f t="shared" si="14"/>
        <v>26574231</v>
      </c>
      <c r="K56" s="50">
        <f t="shared" si="14"/>
        <v>26289008</v>
      </c>
      <c r="L56" s="50">
        <f t="shared" si="14"/>
        <v>7847142</v>
      </c>
      <c r="M56" s="51">
        <f t="shared" si="14"/>
        <v>0</v>
      </c>
      <c r="N56" s="84">
        <f>SUM(N54:N55)</f>
        <v>152401957</v>
      </c>
      <c r="O56" s="73">
        <f>(N56/$N$120)*100</f>
        <v>10.35936378838646</v>
      </c>
      <c r="P56" s="7"/>
    </row>
    <row r="57" spans="2:16" ht="16.5" customHeight="1">
      <c r="B57" s="14"/>
      <c r="C57" s="13"/>
      <c r="D57" s="30"/>
      <c r="E57" s="30"/>
      <c r="F57" s="30"/>
      <c r="G57" s="30"/>
      <c r="H57" s="30"/>
      <c r="I57" s="30"/>
      <c r="J57" s="30"/>
      <c r="K57" s="30"/>
      <c r="L57" s="30"/>
      <c r="M57" s="52"/>
      <c r="N57" s="82"/>
      <c r="O57" s="58"/>
      <c r="P57" s="7"/>
    </row>
    <row r="58" spans="2:16" ht="16.5" customHeight="1">
      <c r="B58" s="14" t="s">
        <v>66</v>
      </c>
      <c r="C58" s="13" t="s">
        <v>67</v>
      </c>
      <c r="D58" s="30">
        <v>0</v>
      </c>
      <c r="E58" s="30">
        <v>0</v>
      </c>
      <c r="F58" s="30">
        <v>0</v>
      </c>
      <c r="G58" s="30">
        <v>9000000</v>
      </c>
      <c r="H58" s="30">
        <v>5311200</v>
      </c>
      <c r="I58" s="30">
        <v>620000</v>
      </c>
      <c r="J58" s="30">
        <v>291000</v>
      </c>
      <c r="K58" s="30">
        <v>0</v>
      </c>
      <c r="L58" s="30">
        <v>0</v>
      </c>
      <c r="M58" s="52">
        <v>0</v>
      </c>
      <c r="N58" s="82">
        <f>SUM(D58:M58)</f>
        <v>15222200</v>
      </c>
      <c r="O58" s="72">
        <f>(N58/$N$59)*100</f>
        <v>100</v>
      </c>
      <c r="P58" s="7"/>
    </row>
    <row r="59" spans="2:16" ht="16.5" customHeight="1">
      <c r="B59" s="15"/>
      <c r="C59" s="16" t="s">
        <v>11</v>
      </c>
      <c r="D59" s="50">
        <f aca="true" t="shared" si="15" ref="D59:M59">SUM(D57:D58)</f>
        <v>0</v>
      </c>
      <c r="E59" s="50">
        <f t="shared" si="15"/>
        <v>0</v>
      </c>
      <c r="F59" s="50">
        <f t="shared" si="15"/>
        <v>0</v>
      </c>
      <c r="G59" s="50">
        <f t="shared" si="15"/>
        <v>9000000</v>
      </c>
      <c r="H59" s="50">
        <f t="shared" si="15"/>
        <v>5311200</v>
      </c>
      <c r="I59" s="50">
        <f t="shared" si="15"/>
        <v>620000</v>
      </c>
      <c r="J59" s="50">
        <f t="shared" si="15"/>
        <v>291000</v>
      </c>
      <c r="K59" s="50">
        <f t="shared" si="15"/>
        <v>0</v>
      </c>
      <c r="L59" s="50">
        <f t="shared" si="15"/>
        <v>0</v>
      </c>
      <c r="M59" s="51">
        <f t="shared" si="15"/>
        <v>0</v>
      </c>
      <c r="N59" s="84">
        <f>SUM(N57:N58)</f>
        <v>15222200</v>
      </c>
      <c r="O59" s="73">
        <f>(N59/$N$120)*100</f>
        <v>1.0347131399341307</v>
      </c>
      <c r="P59" s="7"/>
    </row>
    <row r="60" spans="2:16" ht="16.5" customHeight="1">
      <c r="B60" s="14"/>
      <c r="C60" s="13"/>
      <c r="D60" s="30"/>
      <c r="E60" s="30"/>
      <c r="F60" s="30"/>
      <c r="G60" s="30"/>
      <c r="H60" s="30"/>
      <c r="I60" s="30"/>
      <c r="J60" s="30"/>
      <c r="K60" s="30"/>
      <c r="L60" s="30"/>
      <c r="M60" s="52"/>
      <c r="N60" s="82"/>
      <c r="O60" s="58"/>
      <c r="P60" s="7"/>
    </row>
    <row r="61" spans="2:16" ht="16.5" customHeight="1">
      <c r="B61" s="14" t="s">
        <v>19</v>
      </c>
      <c r="C61" s="13" t="s">
        <v>20</v>
      </c>
      <c r="D61" s="30">
        <v>413583</v>
      </c>
      <c r="E61" s="30">
        <v>64000</v>
      </c>
      <c r="F61" s="30">
        <v>-64000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52"/>
      <c r="N61" s="82">
        <f>SUM(D61:M61)</f>
        <v>413583</v>
      </c>
      <c r="O61" s="72">
        <f>(N61/$N$62)*100</f>
        <v>100</v>
      </c>
      <c r="P61" s="7"/>
    </row>
    <row r="62" spans="2:16" ht="16.5" customHeight="1">
      <c r="B62" s="15"/>
      <c r="C62" s="16" t="s">
        <v>11</v>
      </c>
      <c r="D62" s="50">
        <f aca="true" t="shared" si="16" ref="D62:M62">SUM(D60:D61)</f>
        <v>413583</v>
      </c>
      <c r="E62" s="50">
        <f t="shared" si="16"/>
        <v>64000</v>
      </c>
      <c r="F62" s="50">
        <f t="shared" si="16"/>
        <v>-64000</v>
      </c>
      <c r="G62" s="50">
        <f t="shared" si="16"/>
        <v>0</v>
      </c>
      <c r="H62" s="50">
        <f t="shared" si="16"/>
        <v>0</v>
      </c>
      <c r="I62" s="50">
        <f t="shared" si="16"/>
        <v>0</v>
      </c>
      <c r="J62" s="50">
        <f t="shared" si="16"/>
        <v>0</v>
      </c>
      <c r="K62" s="50">
        <f t="shared" si="16"/>
        <v>0</v>
      </c>
      <c r="L62" s="50">
        <f t="shared" si="16"/>
        <v>0</v>
      </c>
      <c r="M62" s="51">
        <f t="shared" si="16"/>
        <v>0</v>
      </c>
      <c r="N62" s="84">
        <f>SUM(N60:N61)</f>
        <v>413583</v>
      </c>
      <c r="O62" s="73">
        <f>(N62/$N$120)*100</f>
        <v>0.028112872288721575</v>
      </c>
      <c r="P62" s="7"/>
    </row>
    <row r="63" spans="2:16" ht="16.5" customHeight="1">
      <c r="B63" s="14"/>
      <c r="C63" s="13"/>
      <c r="D63" s="30"/>
      <c r="E63" s="30"/>
      <c r="F63" s="30"/>
      <c r="G63" s="30"/>
      <c r="H63" s="30"/>
      <c r="I63" s="30"/>
      <c r="J63" s="30"/>
      <c r="K63" s="30"/>
      <c r="L63" s="30"/>
      <c r="M63" s="52"/>
      <c r="N63" s="82"/>
      <c r="O63" s="58"/>
      <c r="P63" s="7"/>
    </row>
    <row r="64" spans="2:16" ht="16.5" customHeight="1">
      <c r="B64" s="14" t="s">
        <v>73</v>
      </c>
      <c r="C64" s="13" t="s">
        <v>74</v>
      </c>
      <c r="D64" s="30">
        <v>0</v>
      </c>
      <c r="E64" s="30">
        <v>0</v>
      </c>
      <c r="F64" s="30">
        <v>0</v>
      </c>
      <c r="G64" s="30">
        <v>0</v>
      </c>
      <c r="H64" s="30">
        <v>22000000</v>
      </c>
      <c r="I64" s="30">
        <v>24460000</v>
      </c>
      <c r="J64" s="30">
        <v>10000000</v>
      </c>
      <c r="K64" s="30">
        <v>0</v>
      </c>
      <c r="L64" s="30">
        <v>0</v>
      </c>
      <c r="M64" s="52">
        <v>30000000</v>
      </c>
      <c r="N64" s="82">
        <f>SUM(D64:M64)</f>
        <v>86460000</v>
      </c>
      <c r="O64" s="72">
        <f>(N64/$N$65)*100</f>
        <v>100</v>
      </c>
      <c r="P64" s="7"/>
    </row>
    <row r="65" spans="2:16" ht="16.5" customHeight="1">
      <c r="B65" s="15"/>
      <c r="C65" s="16" t="s">
        <v>11</v>
      </c>
      <c r="D65" s="50">
        <f aca="true" t="shared" si="17" ref="D65:M65">SUM(D63:D64)</f>
        <v>0</v>
      </c>
      <c r="E65" s="50">
        <f t="shared" si="17"/>
        <v>0</v>
      </c>
      <c r="F65" s="50">
        <f t="shared" si="17"/>
        <v>0</v>
      </c>
      <c r="G65" s="50">
        <f t="shared" si="17"/>
        <v>0</v>
      </c>
      <c r="H65" s="50">
        <f t="shared" si="17"/>
        <v>22000000</v>
      </c>
      <c r="I65" s="50">
        <f t="shared" si="17"/>
        <v>24460000</v>
      </c>
      <c r="J65" s="50">
        <f t="shared" si="17"/>
        <v>10000000</v>
      </c>
      <c r="K65" s="50">
        <f t="shared" si="17"/>
        <v>0</v>
      </c>
      <c r="L65" s="50">
        <f t="shared" si="17"/>
        <v>0</v>
      </c>
      <c r="M65" s="51">
        <f t="shared" si="17"/>
        <v>30000000</v>
      </c>
      <c r="N65" s="84">
        <f>SUM(N63:N64)</f>
        <v>86460000</v>
      </c>
      <c r="O65" s="73">
        <f>(N65/$N$120)*100</f>
        <v>5.877028161415889</v>
      </c>
      <c r="P65" s="7"/>
    </row>
    <row r="66" spans="2:16" ht="16.5" customHeight="1">
      <c r="B66" s="14"/>
      <c r="C66" s="13"/>
      <c r="D66" s="30"/>
      <c r="E66" s="30"/>
      <c r="F66" s="30"/>
      <c r="G66" s="30"/>
      <c r="H66" s="30"/>
      <c r="I66" s="30"/>
      <c r="J66" s="30"/>
      <c r="K66" s="30"/>
      <c r="L66" s="30"/>
      <c r="M66" s="52"/>
      <c r="N66" s="82"/>
      <c r="O66" s="58"/>
      <c r="P66" s="7"/>
    </row>
    <row r="67" spans="2:16" ht="16.5" customHeight="1">
      <c r="B67" s="14" t="s">
        <v>21</v>
      </c>
      <c r="C67" s="13" t="s">
        <v>22</v>
      </c>
      <c r="D67" s="30">
        <v>801103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52">
        <v>0</v>
      </c>
      <c r="N67" s="82">
        <f>SUM(D67:M67)</f>
        <v>801103</v>
      </c>
      <c r="O67" s="72">
        <f>(N67/$N$69)*100</f>
        <v>12.451146026481318</v>
      </c>
      <c r="P67" s="7"/>
    </row>
    <row r="68" spans="2:16" ht="16.5" customHeight="1">
      <c r="B68" s="14"/>
      <c r="C68" s="13" t="s">
        <v>23</v>
      </c>
      <c r="D68" s="30">
        <v>0</v>
      </c>
      <c r="E68" s="30">
        <v>0</v>
      </c>
      <c r="F68" s="30">
        <v>0</v>
      </c>
      <c r="G68" s="30">
        <v>2472885</v>
      </c>
      <c r="H68" s="30">
        <v>0</v>
      </c>
      <c r="I68" s="30">
        <v>0</v>
      </c>
      <c r="J68" s="30">
        <v>2126954</v>
      </c>
      <c r="K68" s="30">
        <v>0</v>
      </c>
      <c r="L68" s="55">
        <v>1033028</v>
      </c>
      <c r="M68" s="56">
        <v>0</v>
      </c>
      <c r="N68" s="82">
        <f>SUM(D68:M68)</f>
        <v>5632867</v>
      </c>
      <c r="O68" s="72">
        <f>(N68/$N$69)*100</f>
        <v>87.54885397351867</v>
      </c>
      <c r="P68" s="7"/>
    </row>
    <row r="69" spans="2:16" ht="16.5" customHeight="1">
      <c r="B69" s="15"/>
      <c r="C69" s="16" t="s">
        <v>11</v>
      </c>
      <c r="D69" s="50">
        <f aca="true" t="shared" si="18" ref="D69:M69">SUM(D66:D68)</f>
        <v>801103</v>
      </c>
      <c r="E69" s="50">
        <f t="shared" si="18"/>
        <v>0</v>
      </c>
      <c r="F69" s="50">
        <f t="shared" si="18"/>
        <v>0</v>
      </c>
      <c r="G69" s="50">
        <f t="shared" si="18"/>
        <v>2472885</v>
      </c>
      <c r="H69" s="50">
        <f t="shared" si="18"/>
        <v>0</v>
      </c>
      <c r="I69" s="50">
        <f t="shared" si="18"/>
        <v>0</v>
      </c>
      <c r="J69" s="50">
        <f t="shared" si="18"/>
        <v>2126954</v>
      </c>
      <c r="K69" s="50">
        <f t="shared" si="18"/>
        <v>0</v>
      </c>
      <c r="L69" s="50">
        <f t="shared" si="18"/>
        <v>1033028</v>
      </c>
      <c r="M69" s="51">
        <f t="shared" si="18"/>
        <v>0</v>
      </c>
      <c r="N69" s="84">
        <f>SUM(N66:N68)</f>
        <v>6433970</v>
      </c>
      <c r="O69" s="73">
        <f>(N69/$N$120)*100</f>
        <v>0.4373423881529608</v>
      </c>
      <c r="P69" s="7"/>
    </row>
    <row r="70" spans="2:16" ht="16.5" customHeight="1">
      <c r="B70" s="14"/>
      <c r="C70" s="13"/>
      <c r="D70" s="30"/>
      <c r="E70" s="30"/>
      <c r="F70" s="30"/>
      <c r="G70" s="30"/>
      <c r="H70" s="30"/>
      <c r="I70" s="30"/>
      <c r="J70" s="30"/>
      <c r="K70" s="30"/>
      <c r="L70" s="30"/>
      <c r="M70" s="52"/>
      <c r="N70" s="82"/>
      <c r="O70" s="58"/>
      <c r="P70" s="7"/>
    </row>
    <row r="71" spans="2:16" ht="16.5" customHeight="1">
      <c r="B71" s="14" t="s">
        <v>51</v>
      </c>
      <c r="C71" s="21" t="s">
        <v>100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52">
        <v>3023693</v>
      </c>
      <c r="N71" s="82">
        <f>SUM(D71:M71)</f>
        <v>3023693</v>
      </c>
      <c r="O71" s="72">
        <f>(N71/$N$73)*100</f>
        <v>99.85845344369957</v>
      </c>
      <c r="P71" s="7"/>
    </row>
    <row r="72" spans="2:16" ht="16.5" customHeight="1">
      <c r="B72" s="14"/>
      <c r="C72" s="13" t="s">
        <v>52</v>
      </c>
      <c r="D72" s="30">
        <v>0</v>
      </c>
      <c r="E72" s="30">
        <v>0</v>
      </c>
      <c r="F72" s="30">
        <v>4286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52">
        <v>0</v>
      </c>
      <c r="N72" s="82">
        <f>SUM(D72:M72)</f>
        <v>4286</v>
      </c>
      <c r="O72" s="72">
        <f>(N72/$N$73)*100</f>
        <v>0.14154655630042348</v>
      </c>
      <c r="P72" s="7"/>
    </row>
    <row r="73" spans="2:16" ht="16.5" customHeight="1">
      <c r="B73" s="15"/>
      <c r="C73" s="16" t="s">
        <v>11</v>
      </c>
      <c r="D73" s="50">
        <f aca="true" t="shared" si="19" ref="D73:M73">SUM(D70:D72)</f>
        <v>0</v>
      </c>
      <c r="E73" s="50">
        <f t="shared" si="19"/>
        <v>0</v>
      </c>
      <c r="F73" s="50">
        <f t="shared" si="19"/>
        <v>4286</v>
      </c>
      <c r="G73" s="50">
        <f t="shared" si="19"/>
        <v>0</v>
      </c>
      <c r="H73" s="50">
        <f t="shared" si="19"/>
        <v>0</v>
      </c>
      <c r="I73" s="50">
        <f t="shared" si="19"/>
        <v>0</v>
      </c>
      <c r="J73" s="50">
        <f t="shared" si="19"/>
        <v>0</v>
      </c>
      <c r="K73" s="50">
        <f t="shared" si="19"/>
        <v>0</v>
      </c>
      <c r="L73" s="50">
        <f t="shared" si="19"/>
        <v>0</v>
      </c>
      <c r="M73" s="51">
        <f t="shared" si="19"/>
        <v>3023693</v>
      </c>
      <c r="N73" s="84">
        <f>SUM(N70:N72)</f>
        <v>3027979</v>
      </c>
      <c r="O73" s="73">
        <f>(N73/$N$120)*100</f>
        <v>0.2058237087112644</v>
      </c>
      <c r="P73" s="7"/>
    </row>
    <row r="74" spans="2:16" ht="16.5" customHeight="1">
      <c r="B74" s="14"/>
      <c r="C74" s="13"/>
      <c r="D74" s="30"/>
      <c r="E74" s="30"/>
      <c r="F74" s="30"/>
      <c r="G74" s="30"/>
      <c r="H74" s="30"/>
      <c r="I74" s="30"/>
      <c r="J74" s="30"/>
      <c r="K74" s="30"/>
      <c r="L74" s="30"/>
      <c r="M74" s="52"/>
      <c r="N74" s="82"/>
      <c r="O74" s="58"/>
      <c r="P74" s="7"/>
    </row>
    <row r="75" spans="2:16" ht="16.5" customHeight="1">
      <c r="B75" s="14" t="s">
        <v>58</v>
      </c>
      <c r="C75" s="13" t="s">
        <v>59</v>
      </c>
      <c r="D75" s="30">
        <v>0</v>
      </c>
      <c r="E75" s="30">
        <v>0</v>
      </c>
      <c r="F75" s="30">
        <v>0</v>
      </c>
      <c r="G75" s="30">
        <v>4090000</v>
      </c>
      <c r="H75" s="30">
        <v>0</v>
      </c>
      <c r="I75" s="30">
        <v>9190000</v>
      </c>
      <c r="J75" s="30">
        <v>0</v>
      </c>
      <c r="K75" s="30">
        <v>0</v>
      </c>
      <c r="L75" s="30">
        <v>0</v>
      </c>
      <c r="M75" s="52">
        <v>0</v>
      </c>
      <c r="N75" s="82">
        <f>SUM(D75:M75)</f>
        <v>13280000</v>
      </c>
      <c r="O75" s="72">
        <f>(N75/$N$76)*100</f>
        <v>100</v>
      </c>
      <c r="P75" s="7"/>
    </row>
    <row r="76" spans="2:16" ht="16.5" customHeight="1">
      <c r="B76" s="15"/>
      <c r="C76" s="16" t="s">
        <v>11</v>
      </c>
      <c r="D76" s="50">
        <f>SUM(D74:D75)</f>
        <v>0</v>
      </c>
      <c r="E76" s="50">
        <f aca="true" t="shared" si="20" ref="E76:M76">SUM(E74:E75)</f>
        <v>0</v>
      </c>
      <c r="F76" s="50">
        <f t="shared" si="20"/>
        <v>0</v>
      </c>
      <c r="G76" s="50">
        <f t="shared" si="20"/>
        <v>4090000</v>
      </c>
      <c r="H76" s="50">
        <f t="shared" si="20"/>
        <v>0</v>
      </c>
      <c r="I76" s="50">
        <f t="shared" si="20"/>
        <v>9190000</v>
      </c>
      <c r="J76" s="50">
        <f t="shared" si="20"/>
        <v>0</v>
      </c>
      <c r="K76" s="50">
        <f t="shared" si="20"/>
        <v>0</v>
      </c>
      <c r="L76" s="50">
        <f t="shared" si="20"/>
        <v>0</v>
      </c>
      <c r="M76" s="51">
        <f t="shared" si="20"/>
        <v>0</v>
      </c>
      <c r="N76" s="84">
        <f>SUM(N74:N75)</f>
        <v>13280000</v>
      </c>
      <c r="O76" s="73">
        <f>(N76/$N$120)*100</f>
        <v>0.9026941242609646</v>
      </c>
      <c r="P76" s="7"/>
    </row>
    <row r="77" spans="2:16" ht="16.5" customHeight="1">
      <c r="B77" s="14"/>
      <c r="C77" s="13"/>
      <c r="D77" s="30"/>
      <c r="E77" s="30"/>
      <c r="F77" s="30"/>
      <c r="G77" s="30"/>
      <c r="H77" s="30"/>
      <c r="I77" s="30"/>
      <c r="J77" s="30"/>
      <c r="K77" s="30"/>
      <c r="L77" s="30"/>
      <c r="M77" s="52"/>
      <c r="N77" s="82"/>
      <c r="O77" s="58"/>
      <c r="P77" s="7"/>
    </row>
    <row r="78" spans="2:16" ht="16.5" customHeight="1">
      <c r="B78" s="14" t="s">
        <v>60</v>
      </c>
      <c r="C78" s="13" t="s">
        <v>61</v>
      </c>
      <c r="D78" s="30">
        <v>0</v>
      </c>
      <c r="E78" s="30">
        <v>0</v>
      </c>
      <c r="F78" s="30">
        <v>0</v>
      </c>
      <c r="G78" s="30">
        <v>320000</v>
      </c>
      <c r="H78" s="30">
        <v>0</v>
      </c>
      <c r="I78" s="30">
        <v>-160000</v>
      </c>
      <c r="J78" s="30">
        <v>0</v>
      </c>
      <c r="K78" s="30">
        <v>14000000</v>
      </c>
      <c r="L78" s="30">
        <v>0</v>
      </c>
      <c r="M78" s="52">
        <v>0</v>
      </c>
      <c r="N78" s="82">
        <f>SUM(D78:M78)</f>
        <v>14160000</v>
      </c>
      <c r="O78" s="72">
        <f>(N78/$N$79)*100</f>
        <v>100</v>
      </c>
      <c r="P78" s="7"/>
    </row>
    <row r="79" spans="2:16" ht="16.5" customHeight="1">
      <c r="B79" s="15"/>
      <c r="C79" s="16" t="s">
        <v>11</v>
      </c>
      <c r="D79" s="50">
        <f>SUM(D77:D78)</f>
        <v>0</v>
      </c>
      <c r="E79" s="50">
        <f aca="true" t="shared" si="21" ref="E79:M79">SUM(E77:E78)</f>
        <v>0</v>
      </c>
      <c r="F79" s="50">
        <f t="shared" si="21"/>
        <v>0</v>
      </c>
      <c r="G79" s="50">
        <f t="shared" si="21"/>
        <v>320000</v>
      </c>
      <c r="H79" s="50">
        <f t="shared" si="21"/>
        <v>0</v>
      </c>
      <c r="I79" s="50">
        <f t="shared" si="21"/>
        <v>-160000</v>
      </c>
      <c r="J79" s="50">
        <f t="shared" si="21"/>
        <v>0</v>
      </c>
      <c r="K79" s="50">
        <f t="shared" si="21"/>
        <v>14000000</v>
      </c>
      <c r="L79" s="50">
        <f t="shared" si="21"/>
        <v>0</v>
      </c>
      <c r="M79" s="51">
        <f t="shared" si="21"/>
        <v>0</v>
      </c>
      <c r="N79" s="84">
        <f>SUM(N77:N78)</f>
        <v>14160000</v>
      </c>
      <c r="O79" s="73">
        <f>(N79/$N$120)*100</f>
        <v>0.9625112047842816</v>
      </c>
      <c r="P79" s="7"/>
    </row>
    <row r="80" spans="2:16" ht="16.5" customHeight="1">
      <c r="B80" s="14"/>
      <c r="C80" s="13"/>
      <c r="D80" s="30"/>
      <c r="E80" s="30"/>
      <c r="F80" s="30"/>
      <c r="G80" s="30"/>
      <c r="H80" s="30"/>
      <c r="I80" s="30"/>
      <c r="J80" s="30"/>
      <c r="K80" s="30"/>
      <c r="L80" s="30"/>
      <c r="M80" s="52"/>
      <c r="N80" s="82"/>
      <c r="O80" s="58"/>
      <c r="P80" s="7"/>
    </row>
    <row r="81" spans="2:16" ht="16.5" customHeight="1">
      <c r="B81" s="14" t="s">
        <v>24</v>
      </c>
      <c r="C81" s="13" t="s">
        <v>79</v>
      </c>
      <c r="D81" s="30">
        <v>0</v>
      </c>
      <c r="E81" s="30">
        <v>0</v>
      </c>
      <c r="F81" s="30">
        <v>0</v>
      </c>
      <c r="G81" s="30">
        <v>0</v>
      </c>
      <c r="H81" s="30">
        <v>220000</v>
      </c>
      <c r="I81" s="30">
        <v>0</v>
      </c>
      <c r="J81" s="30">
        <v>0</v>
      </c>
      <c r="K81" s="30">
        <v>0</v>
      </c>
      <c r="L81" s="30">
        <v>0</v>
      </c>
      <c r="M81" s="52">
        <v>0</v>
      </c>
      <c r="N81" s="82">
        <f>SUM(D81:M81)</f>
        <v>220000</v>
      </c>
      <c r="O81" s="72">
        <f>(N81/$N$82)*100</f>
        <v>100</v>
      </c>
      <c r="P81" s="7"/>
    </row>
    <row r="82" spans="2:16" ht="16.5" customHeight="1">
      <c r="B82" s="15"/>
      <c r="C82" s="16" t="s">
        <v>11</v>
      </c>
      <c r="D82" s="50">
        <f aca="true" t="shared" si="22" ref="D82:M82">SUM(D80:D81)</f>
        <v>0</v>
      </c>
      <c r="E82" s="50">
        <f t="shared" si="22"/>
        <v>0</v>
      </c>
      <c r="F82" s="50">
        <f t="shared" si="22"/>
        <v>0</v>
      </c>
      <c r="G82" s="50">
        <f t="shared" si="22"/>
        <v>0</v>
      </c>
      <c r="H82" s="50">
        <f t="shared" si="22"/>
        <v>220000</v>
      </c>
      <c r="I82" s="50">
        <f t="shared" si="22"/>
        <v>0</v>
      </c>
      <c r="J82" s="50">
        <f t="shared" si="22"/>
        <v>0</v>
      </c>
      <c r="K82" s="50">
        <f t="shared" si="22"/>
        <v>0</v>
      </c>
      <c r="L82" s="50">
        <f t="shared" si="22"/>
        <v>0</v>
      </c>
      <c r="M82" s="51">
        <f t="shared" si="22"/>
        <v>0</v>
      </c>
      <c r="N82" s="84">
        <f>SUM(N80:N81)</f>
        <v>220000</v>
      </c>
      <c r="O82" s="73">
        <f>(N82/$N$120)*100</f>
        <v>0.014954270130829235</v>
      </c>
      <c r="P82" s="7"/>
    </row>
    <row r="83" spans="2:16" ht="16.5" customHeight="1">
      <c r="B83" s="14"/>
      <c r="C83" s="13"/>
      <c r="D83" s="30"/>
      <c r="E83" s="30"/>
      <c r="F83" s="30"/>
      <c r="G83" s="30"/>
      <c r="H83" s="30"/>
      <c r="I83" s="30"/>
      <c r="J83" s="30"/>
      <c r="K83" s="30"/>
      <c r="L83" s="30"/>
      <c r="M83" s="52"/>
      <c r="N83" s="82"/>
      <c r="O83" s="58"/>
      <c r="P83" s="7"/>
    </row>
    <row r="84" spans="2:16" ht="16.5" customHeight="1">
      <c r="B84" s="14" t="s">
        <v>25</v>
      </c>
      <c r="C84" s="13" t="s">
        <v>26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52">
        <v>0</v>
      </c>
      <c r="N84" s="82">
        <f aca="true" t="shared" si="23" ref="N84:N89">SUM(D84:M84)</f>
        <v>0</v>
      </c>
      <c r="O84" s="72">
        <f aca="true" t="shared" si="24" ref="O84:O89">(N84/$N$90)*100</f>
        <v>0</v>
      </c>
      <c r="P84" s="7"/>
    </row>
    <row r="85" spans="2:16" ht="16.5" customHeight="1">
      <c r="B85" s="14"/>
      <c r="C85" s="13" t="s">
        <v>27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52">
        <v>0</v>
      </c>
      <c r="N85" s="82">
        <f t="shared" si="23"/>
        <v>0</v>
      </c>
      <c r="O85" s="72">
        <f t="shared" si="24"/>
        <v>0</v>
      </c>
      <c r="P85" s="7"/>
    </row>
    <row r="86" spans="2:16" ht="16.5" customHeight="1">
      <c r="B86" s="14"/>
      <c r="C86" s="21" t="s">
        <v>95</v>
      </c>
      <c r="D86" s="30">
        <v>0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55">
        <v>7190000</v>
      </c>
      <c r="M86" s="56">
        <v>42910000</v>
      </c>
      <c r="N86" s="82">
        <f t="shared" si="23"/>
        <v>50100000</v>
      </c>
      <c r="O86" s="72">
        <f t="shared" si="24"/>
        <v>76.43836870451459</v>
      </c>
      <c r="P86" s="7"/>
    </row>
    <row r="87" spans="2:16" ht="16.5" customHeight="1">
      <c r="B87" s="14"/>
      <c r="C87" s="21" t="s">
        <v>82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v>1000000</v>
      </c>
      <c r="J87" s="30">
        <v>0</v>
      </c>
      <c r="K87" s="30">
        <v>2900000</v>
      </c>
      <c r="L87" s="55">
        <v>3700000</v>
      </c>
      <c r="M87" s="56">
        <v>0</v>
      </c>
      <c r="N87" s="82">
        <f t="shared" si="23"/>
        <v>7600000</v>
      </c>
      <c r="O87" s="72">
        <f t="shared" si="24"/>
        <v>11.595441160764688</v>
      </c>
      <c r="P87" s="7"/>
    </row>
    <row r="88" spans="2:16" ht="16.5" customHeight="1">
      <c r="B88" s="14"/>
      <c r="C88" s="13" t="s">
        <v>28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52">
        <v>0</v>
      </c>
      <c r="N88" s="82">
        <f t="shared" si="23"/>
        <v>0</v>
      </c>
      <c r="O88" s="72">
        <f t="shared" si="24"/>
        <v>0</v>
      </c>
      <c r="P88" s="7"/>
    </row>
    <row r="89" spans="2:16" ht="16.5" customHeight="1">
      <c r="B89" s="14"/>
      <c r="C89" s="13" t="s">
        <v>68</v>
      </c>
      <c r="D89" s="30">
        <v>0</v>
      </c>
      <c r="E89" s="30">
        <v>0</v>
      </c>
      <c r="F89" s="30">
        <v>0</v>
      </c>
      <c r="G89" s="30">
        <v>400000</v>
      </c>
      <c r="H89" s="30">
        <v>0</v>
      </c>
      <c r="I89" s="30">
        <v>0</v>
      </c>
      <c r="J89" s="30">
        <v>4500000</v>
      </c>
      <c r="K89" s="30">
        <v>0</v>
      </c>
      <c r="L89" s="55">
        <v>2943000</v>
      </c>
      <c r="M89" s="56">
        <v>0</v>
      </c>
      <c r="N89" s="82">
        <f t="shared" si="23"/>
        <v>7843000</v>
      </c>
      <c r="O89" s="72">
        <f t="shared" si="24"/>
        <v>11.966190134720717</v>
      </c>
      <c r="P89" s="7"/>
    </row>
    <row r="90" spans="2:16" ht="16.5" customHeight="1">
      <c r="B90" s="15"/>
      <c r="C90" s="16" t="s">
        <v>11</v>
      </c>
      <c r="D90" s="50">
        <f aca="true" t="shared" si="25" ref="D90:M90">SUM(D83:D89)</f>
        <v>0</v>
      </c>
      <c r="E90" s="50">
        <f t="shared" si="25"/>
        <v>0</v>
      </c>
      <c r="F90" s="50">
        <f t="shared" si="25"/>
        <v>0</v>
      </c>
      <c r="G90" s="50">
        <f t="shared" si="25"/>
        <v>400000</v>
      </c>
      <c r="H90" s="50">
        <f t="shared" si="25"/>
        <v>0</v>
      </c>
      <c r="I90" s="50">
        <f t="shared" si="25"/>
        <v>1000000</v>
      </c>
      <c r="J90" s="50">
        <f t="shared" si="25"/>
        <v>4500000</v>
      </c>
      <c r="K90" s="50">
        <f t="shared" si="25"/>
        <v>2900000</v>
      </c>
      <c r="L90" s="50">
        <f t="shared" si="25"/>
        <v>13833000</v>
      </c>
      <c r="M90" s="51">
        <f t="shared" si="25"/>
        <v>42910000</v>
      </c>
      <c r="N90" s="84">
        <f>SUM(N83:N89)</f>
        <v>65543000</v>
      </c>
      <c r="O90" s="73">
        <f>(N90/$N$120)*100</f>
        <v>4.45521694174973</v>
      </c>
      <c r="P90" s="7"/>
    </row>
    <row r="91" spans="2:16" ht="16.5" customHeight="1">
      <c r="B91" s="14"/>
      <c r="C91" s="13"/>
      <c r="D91" s="30"/>
      <c r="E91" s="30"/>
      <c r="F91" s="30"/>
      <c r="G91" s="30"/>
      <c r="H91" s="30"/>
      <c r="I91" s="30"/>
      <c r="J91" s="30"/>
      <c r="K91" s="30"/>
      <c r="L91" s="30"/>
      <c r="M91" s="52"/>
      <c r="N91" s="82"/>
      <c r="O91" s="58"/>
      <c r="P91" s="7"/>
    </row>
    <row r="92" spans="2:16" ht="16.5" customHeight="1">
      <c r="B92" s="14" t="s">
        <v>29</v>
      </c>
      <c r="C92" s="13" t="s">
        <v>30</v>
      </c>
      <c r="D92" s="30">
        <v>1968253</v>
      </c>
      <c r="E92" s="30">
        <v>0</v>
      </c>
      <c r="F92" s="30">
        <v>0</v>
      </c>
      <c r="G92" s="30">
        <v>6000245</v>
      </c>
      <c r="H92" s="30">
        <v>6000000</v>
      </c>
      <c r="I92" s="30">
        <v>12005000</v>
      </c>
      <c r="J92" s="30">
        <v>0</v>
      </c>
      <c r="K92" s="30">
        <v>0</v>
      </c>
      <c r="L92" s="55">
        <v>230714</v>
      </c>
      <c r="M92" s="56">
        <v>21165708</v>
      </c>
      <c r="N92" s="82">
        <f>SUM(D92:M92)</f>
        <v>47369920</v>
      </c>
      <c r="O92" s="72">
        <f>(N92/$N$93)*100</f>
        <v>100</v>
      </c>
      <c r="P92" s="7"/>
    </row>
    <row r="93" spans="2:16" ht="16.5" customHeight="1">
      <c r="B93" s="15"/>
      <c r="C93" s="16" t="s">
        <v>11</v>
      </c>
      <c r="D93" s="28">
        <f aca="true" t="shared" si="26" ref="D93:N93">SUM(D91:D92)</f>
        <v>1968253</v>
      </c>
      <c r="E93" s="28">
        <f t="shared" si="26"/>
        <v>0</v>
      </c>
      <c r="F93" s="28">
        <f t="shared" si="26"/>
        <v>0</v>
      </c>
      <c r="G93" s="28">
        <f t="shared" si="26"/>
        <v>6000245</v>
      </c>
      <c r="H93" s="28">
        <f t="shared" si="26"/>
        <v>6000000</v>
      </c>
      <c r="I93" s="28">
        <f t="shared" si="26"/>
        <v>12005000</v>
      </c>
      <c r="J93" s="28">
        <f t="shared" si="26"/>
        <v>0</v>
      </c>
      <c r="K93" s="28">
        <f t="shared" si="26"/>
        <v>0</v>
      </c>
      <c r="L93" s="28">
        <f t="shared" si="26"/>
        <v>230714</v>
      </c>
      <c r="M93" s="51">
        <f t="shared" si="26"/>
        <v>21165708</v>
      </c>
      <c r="N93" s="84">
        <f t="shared" si="26"/>
        <v>47369920</v>
      </c>
      <c r="O93" s="73">
        <f>(N93/$N$120)*100</f>
        <v>3.2199208170716838</v>
      </c>
      <c r="P93" s="7"/>
    </row>
    <row r="94" spans="2:16" ht="16.5" customHeight="1">
      <c r="B94" s="14"/>
      <c r="C94" s="13"/>
      <c r="D94" s="30"/>
      <c r="E94" s="30"/>
      <c r="F94" s="30"/>
      <c r="G94" s="30"/>
      <c r="H94" s="30"/>
      <c r="I94" s="30"/>
      <c r="J94" s="30"/>
      <c r="K94" s="30"/>
      <c r="L94" s="30"/>
      <c r="M94" s="52"/>
      <c r="N94" s="82"/>
      <c r="O94" s="58"/>
      <c r="P94" s="7"/>
    </row>
    <row r="95" spans="2:16" ht="16.5" customHeight="1">
      <c r="B95" s="14" t="s">
        <v>31</v>
      </c>
      <c r="C95" s="13" t="s">
        <v>32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52">
        <v>0</v>
      </c>
      <c r="N95" s="82">
        <f>SUM(D95:M95)</f>
        <v>0</v>
      </c>
      <c r="O95" s="72">
        <f>(N95/$N$97)*100</f>
        <v>0</v>
      </c>
      <c r="P95" s="7"/>
    </row>
    <row r="96" spans="2:16" ht="16.5" customHeight="1">
      <c r="B96" s="14"/>
      <c r="C96" s="13" t="s">
        <v>33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55">
        <v>11013000</v>
      </c>
      <c r="M96" s="56">
        <v>0</v>
      </c>
      <c r="N96" s="82">
        <f>SUM(D96:M96)</f>
        <v>11013000</v>
      </c>
      <c r="O96" s="72">
        <f>(N96/$N$97)*100</f>
        <v>100</v>
      </c>
      <c r="P96" s="7"/>
    </row>
    <row r="97" spans="2:16" ht="16.5" customHeight="1">
      <c r="B97" s="15"/>
      <c r="C97" s="16" t="s">
        <v>11</v>
      </c>
      <c r="D97" s="28">
        <f aca="true" t="shared" si="27" ref="D97:N97">SUM(D94:D96)</f>
        <v>0</v>
      </c>
      <c r="E97" s="28">
        <f t="shared" si="27"/>
        <v>0</v>
      </c>
      <c r="F97" s="28">
        <f t="shared" si="27"/>
        <v>0</v>
      </c>
      <c r="G97" s="28">
        <f t="shared" si="27"/>
        <v>0</v>
      </c>
      <c r="H97" s="28">
        <f t="shared" si="27"/>
        <v>0</v>
      </c>
      <c r="I97" s="28">
        <f t="shared" si="27"/>
        <v>0</v>
      </c>
      <c r="J97" s="28">
        <f t="shared" si="27"/>
        <v>0</v>
      </c>
      <c r="K97" s="28">
        <f t="shared" si="27"/>
        <v>0</v>
      </c>
      <c r="L97" s="28">
        <f t="shared" si="27"/>
        <v>11013000</v>
      </c>
      <c r="M97" s="59">
        <f t="shared" si="27"/>
        <v>0</v>
      </c>
      <c r="N97" s="84">
        <f t="shared" si="27"/>
        <v>11013000</v>
      </c>
      <c r="O97" s="73">
        <f>(N97/$N$120)*100</f>
        <v>0.7485971679582833</v>
      </c>
      <c r="P97" s="7"/>
    </row>
    <row r="98" spans="2:16" ht="16.5" customHeight="1">
      <c r="B98" s="14"/>
      <c r="C98" s="13"/>
      <c r="D98" s="30"/>
      <c r="E98" s="30"/>
      <c r="F98" s="30"/>
      <c r="G98" s="30"/>
      <c r="H98" s="30"/>
      <c r="I98" s="30"/>
      <c r="J98" s="30"/>
      <c r="K98" s="30"/>
      <c r="L98" s="30"/>
      <c r="M98" s="52"/>
      <c r="N98" s="82"/>
      <c r="O98" s="58"/>
      <c r="P98" s="7"/>
    </row>
    <row r="99" spans="2:16" ht="16.5" customHeight="1">
      <c r="B99" s="14" t="s">
        <v>34</v>
      </c>
      <c r="C99" s="21" t="s">
        <v>69</v>
      </c>
      <c r="D99" s="30">
        <v>0</v>
      </c>
      <c r="E99" s="30">
        <v>0</v>
      </c>
      <c r="F99" s="30">
        <v>0</v>
      </c>
      <c r="G99" s="30">
        <v>400000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52">
        <v>0</v>
      </c>
      <c r="N99" s="82">
        <f>SUM(D99:M99)</f>
        <v>400000</v>
      </c>
      <c r="O99" s="72">
        <f>(N99/$N$101)*100</f>
        <v>0.10612534054859006</v>
      </c>
      <c r="P99" s="7"/>
    </row>
    <row r="100" spans="2:16" ht="16.5" customHeight="1">
      <c r="B100" s="14"/>
      <c r="C100" s="13" t="s">
        <v>35</v>
      </c>
      <c r="D100" s="30">
        <v>19128926</v>
      </c>
      <c r="E100" s="30">
        <v>19300000</v>
      </c>
      <c r="F100" s="30">
        <v>31718232</v>
      </c>
      <c r="G100" s="30">
        <v>128322348</v>
      </c>
      <c r="H100" s="30">
        <v>62575891</v>
      </c>
      <c r="I100" s="30">
        <v>59700000</v>
      </c>
      <c r="J100" s="30">
        <v>55767410</v>
      </c>
      <c r="K100" s="30">
        <v>0</v>
      </c>
      <c r="L100" s="30">
        <v>0</v>
      </c>
      <c r="M100" s="52">
        <v>0</v>
      </c>
      <c r="N100" s="82">
        <f>SUM(D100:M100)</f>
        <v>376512807</v>
      </c>
      <c r="O100" s="72">
        <f>(N100/$N$101)*100</f>
        <v>99.89387465945141</v>
      </c>
      <c r="P100" s="7"/>
    </row>
    <row r="101" spans="2:16" ht="16.5" customHeight="1">
      <c r="B101" s="15"/>
      <c r="C101" s="16" t="s">
        <v>11</v>
      </c>
      <c r="D101" s="28">
        <f aca="true" t="shared" si="28" ref="D101:N101">SUM(D98:D100)</f>
        <v>19128926</v>
      </c>
      <c r="E101" s="28">
        <f t="shared" si="28"/>
        <v>19300000</v>
      </c>
      <c r="F101" s="28">
        <f t="shared" si="28"/>
        <v>31718232</v>
      </c>
      <c r="G101" s="28">
        <f t="shared" si="28"/>
        <v>128722348</v>
      </c>
      <c r="H101" s="28">
        <f t="shared" si="28"/>
        <v>62575891</v>
      </c>
      <c r="I101" s="28">
        <f t="shared" si="28"/>
        <v>59700000</v>
      </c>
      <c r="J101" s="28">
        <f t="shared" si="28"/>
        <v>55767410</v>
      </c>
      <c r="K101" s="28">
        <f t="shared" si="28"/>
        <v>0</v>
      </c>
      <c r="L101" s="28">
        <f t="shared" si="28"/>
        <v>0</v>
      </c>
      <c r="M101" s="59">
        <f t="shared" si="28"/>
        <v>0</v>
      </c>
      <c r="N101" s="84">
        <f t="shared" si="28"/>
        <v>376912807</v>
      </c>
      <c r="O101" s="73">
        <f>(N101/$N$120)*100</f>
        <v>25.62025423475956</v>
      </c>
      <c r="P101" s="7"/>
    </row>
    <row r="102" spans="2:16" ht="16.5" customHeight="1">
      <c r="B102" s="14"/>
      <c r="C102" s="13"/>
      <c r="D102" s="30"/>
      <c r="E102" s="30"/>
      <c r="F102" s="30"/>
      <c r="G102" s="30"/>
      <c r="H102" s="30"/>
      <c r="I102" s="30"/>
      <c r="J102" s="30"/>
      <c r="K102" s="30"/>
      <c r="L102" s="30"/>
      <c r="M102" s="52"/>
      <c r="N102" s="82"/>
      <c r="O102" s="58"/>
      <c r="P102" s="7"/>
    </row>
    <row r="103" spans="2:16" ht="16.5" customHeight="1">
      <c r="B103" s="14" t="s">
        <v>36</v>
      </c>
      <c r="C103" s="13" t="s">
        <v>37</v>
      </c>
      <c r="D103" s="30">
        <v>3445000</v>
      </c>
      <c r="E103" s="30">
        <v>3176000</v>
      </c>
      <c r="F103" s="30">
        <v>0</v>
      </c>
      <c r="G103" s="30">
        <v>18219630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52">
        <v>0</v>
      </c>
      <c r="N103" s="82">
        <f>SUM(D103:M103)</f>
        <v>24840630</v>
      </c>
      <c r="O103" s="72">
        <f>(N103/$N$106)*100</f>
        <v>99.32823189435007</v>
      </c>
      <c r="P103" s="7"/>
    </row>
    <row r="104" spans="2:16" ht="16.5" customHeight="1">
      <c r="B104" s="14"/>
      <c r="C104" s="13" t="s">
        <v>48</v>
      </c>
      <c r="D104" s="30">
        <v>0</v>
      </c>
      <c r="E104" s="30">
        <v>0</v>
      </c>
      <c r="F104" s="30">
        <v>160000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52">
        <v>0</v>
      </c>
      <c r="N104" s="82">
        <f>SUM(D104:M104)</f>
        <v>160000</v>
      </c>
      <c r="O104" s="72">
        <f>(N104/$N$106)*100</f>
        <v>0.6397791482380283</v>
      </c>
      <c r="P104" s="7"/>
    </row>
    <row r="105" spans="2:16" ht="16.5" customHeight="1">
      <c r="B105" s="14"/>
      <c r="C105" s="13" t="s">
        <v>85</v>
      </c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0</v>
      </c>
      <c r="J105" s="30">
        <v>8000</v>
      </c>
      <c r="K105" s="30">
        <v>0</v>
      </c>
      <c r="L105" s="30">
        <v>0</v>
      </c>
      <c r="M105" s="52">
        <v>0</v>
      </c>
      <c r="N105" s="82">
        <f>SUM(D105:M105)</f>
        <v>8000</v>
      </c>
      <c r="O105" s="72">
        <f>(N105/$N$106)*100</f>
        <v>0.031988957411901414</v>
      </c>
      <c r="P105" s="7"/>
    </row>
    <row r="106" spans="2:16" ht="16.5" customHeight="1">
      <c r="B106" s="15"/>
      <c r="C106" s="16" t="s">
        <v>11</v>
      </c>
      <c r="D106" s="28">
        <f aca="true" t="shared" si="29" ref="D106:N106">SUM(D102:D105)</f>
        <v>3445000</v>
      </c>
      <c r="E106" s="28">
        <f t="shared" si="29"/>
        <v>3176000</v>
      </c>
      <c r="F106" s="28">
        <f t="shared" si="29"/>
        <v>160000</v>
      </c>
      <c r="G106" s="28">
        <f t="shared" si="29"/>
        <v>18219630</v>
      </c>
      <c r="H106" s="28">
        <f t="shared" si="29"/>
        <v>0</v>
      </c>
      <c r="I106" s="28">
        <f t="shared" si="29"/>
        <v>0</v>
      </c>
      <c r="J106" s="28">
        <f t="shared" si="29"/>
        <v>8000</v>
      </c>
      <c r="K106" s="28">
        <f t="shared" si="29"/>
        <v>0</v>
      </c>
      <c r="L106" s="28">
        <f t="shared" si="29"/>
        <v>0</v>
      </c>
      <c r="M106" s="59">
        <f t="shared" si="29"/>
        <v>0</v>
      </c>
      <c r="N106" s="84">
        <f t="shared" si="29"/>
        <v>25008630</v>
      </c>
      <c r="O106" s="73">
        <f>(N106/$N$120)*100</f>
        <v>1.6999354937361815</v>
      </c>
      <c r="P106" s="7"/>
    </row>
    <row r="107" spans="2:16" ht="16.5" customHeight="1">
      <c r="B107" s="14"/>
      <c r="C107" s="13"/>
      <c r="D107" s="30"/>
      <c r="E107" s="30"/>
      <c r="F107" s="30"/>
      <c r="G107" s="30"/>
      <c r="H107" s="30"/>
      <c r="I107" s="30"/>
      <c r="J107" s="30"/>
      <c r="K107" s="30"/>
      <c r="L107" s="30"/>
      <c r="M107" s="52"/>
      <c r="N107" s="82"/>
      <c r="O107" s="58"/>
      <c r="P107" s="7"/>
    </row>
    <row r="108" spans="2:16" ht="16.5" customHeight="1">
      <c r="B108" s="14" t="s">
        <v>62</v>
      </c>
      <c r="C108" s="13" t="s">
        <v>63</v>
      </c>
      <c r="D108" s="30">
        <v>0</v>
      </c>
      <c r="E108" s="30">
        <v>0</v>
      </c>
      <c r="F108" s="30">
        <v>0</v>
      </c>
      <c r="G108" s="30">
        <v>3962275</v>
      </c>
      <c r="H108" s="30">
        <v>4037725</v>
      </c>
      <c r="I108" s="30">
        <v>4000000</v>
      </c>
      <c r="J108" s="30">
        <v>0</v>
      </c>
      <c r="K108" s="30">
        <v>0</v>
      </c>
      <c r="L108" s="30">
        <v>0</v>
      </c>
      <c r="M108" s="52">
        <v>0</v>
      </c>
      <c r="N108" s="82">
        <f>SUM(D108:M108)</f>
        <v>12000000</v>
      </c>
      <c r="O108" s="72">
        <f>(N108/$N$109)*100</f>
        <v>100</v>
      </c>
      <c r="P108" s="7"/>
    </row>
    <row r="109" spans="2:16" ht="16.5" customHeight="1" thickBot="1">
      <c r="B109" s="14"/>
      <c r="C109" s="9" t="s">
        <v>11</v>
      </c>
      <c r="D109" s="30">
        <f aca="true" t="shared" si="30" ref="D109:M109">SUM(D107:D108)</f>
        <v>0</v>
      </c>
      <c r="E109" s="30">
        <f t="shared" si="30"/>
        <v>0</v>
      </c>
      <c r="F109" s="30">
        <f t="shared" si="30"/>
        <v>0</v>
      </c>
      <c r="G109" s="30">
        <f t="shared" si="30"/>
        <v>3962275</v>
      </c>
      <c r="H109" s="30">
        <f t="shared" si="30"/>
        <v>4037725</v>
      </c>
      <c r="I109" s="30">
        <f t="shared" si="30"/>
        <v>4000000</v>
      </c>
      <c r="J109" s="30">
        <f t="shared" si="30"/>
        <v>0</v>
      </c>
      <c r="K109" s="30">
        <f t="shared" si="30"/>
        <v>0</v>
      </c>
      <c r="L109" s="30">
        <f t="shared" si="30"/>
        <v>0</v>
      </c>
      <c r="M109" s="52">
        <f t="shared" si="30"/>
        <v>0</v>
      </c>
      <c r="N109" s="82">
        <f>SUM(N107:N108)</f>
        <v>12000000</v>
      </c>
      <c r="O109" s="72">
        <f>(N109/$N$120)*100</f>
        <v>0.8156874616815946</v>
      </c>
      <c r="P109" s="7"/>
    </row>
    <row r="110" spans="1:16" s="40" customFormat="1" ht="16.5" customHeight="1">
      <c r="A110" s="13"/>
      <c r="B110" s="86"/>
      <c r="C110" s="87"/>
      <c r="D110" s="88"/>
      <c r="E110" s="88"/>
      <c r="F110" s="88"/>
      <c r="G110" s="88"/>
      <c r="H110" s="88"/>
      <c r="I110" s="88"/>
      <c r="J110" s="88"/>
      <c r="K110" s="88"/>
      <c r="L110" s="88"/>
      <c r="M110" s="89"/>
      <c r="N110" s="90"/>
      <c r="O110" s="91"/>
      <c r="P110" s="39"/>
    </row>
    <row r="111" spans="2:16" s="13" customFormat="1" ht="16.5" customHeight="1">
      <c r="B111" s="14" t="s">
        <v>93</v>
      </c>
      <c r="C111" s="32" t="s">
        <v>94</v>
      </c>
      <c r="D111" s="30">
        <v>0</v>
      </c>
      <c r="E111" s="30">
        <v>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55">
        <v>400000</v>
      </c>
      <c r="M111" s="56">
        <v>0</v>
      </c>
      <c r="N111" s="82">
        <f>SUM(D111:M111)</f>
        <v>400000</v>
      </c>
      <c r="O111" s="72">
        <f>(N111/$N$112)*100</f>
        <v>100</v>
      </c>
      <c r="P111" s="41"/>
    </row>
    <row r="112" spans="1:16" s="42" customFormat="1" ht="16.5" customHeight="1" thickBot="1">
      <c r="A112" s="13"/>
      <c r="B112" s="15"/>
      <c r="C112" s="16" t="s">
        <v>11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f>SUM(L110:L111)</f>
        <v>400000</v>
      </c>
      <c r="M112" s="59">
        <f>SUM(M110:M111)</f>
        <v>0</v>
      </c>
      <c r="N112" s="29">
        <f>SUM(N110:N111)</f>
        <v>400000</v>
      </c>
      <c r="O112" s="73">
        <f>(N112/$N$120)*100</f>
        <v>0.02718958205605315</v>
      </c>
      <c r="P112" s="43"/>
    </row>
    <row r="113" spans="1:16" ht="15.75">
      <c r="A113" s="13"/>
      <c r="B113" s="86"/>
      <c r="C113" s="92"/>
      <c r="D113" s="88"/>
      <c r="E113" s="88"/>
      <c r="F113" s="88"/>
      <c r="G113" s="88"/>
      <c r="H113" s="88"/>
      <c r="I113" s="88"/>
      <c r="J113" s="88"/>
      <c r="K113" s="88"/>
      <c r="L113" s="88"/>
      <c r="M113" s="89"/>
      <c r="N113" s="90"/>
      <c r="O113" s="93"/>
      <c r="P113" s="7"/>
    </row>
    <row r="114" spans="1:16" ht="15.75">
      <c r="A114" s="13"/>
      <c r="B114" s="14" t="s">
        <v>38</v>
      </c>
      <c r="C114" s="13" t="s">
        <v>39</v>
      </c>
      <c r="D114" s="30">
        <v>0</v>
      </c>
      <c r="E114" s="30">
        <v>0</v>
      </c>
      <c r="F114" s="30">
        <v>0</v>
      </c>
      <c r="G114" s="30">
        <v>4000000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52">
        <v>0</v>
      </c>
      <c r="N114" s="82">
        <f>SUM(D114:M114)</f>
        <v>4000000</v>
      </c>
      <c r="O114" s="72">
        <f>(N114/$N$115)*100</f>
        <v>100</v>
      </c>
      <c r="P114" s="7"/>
    </row>
    <row r="115" spans="1:16" ht="15.75">
      <c r="A115" s="13"/>
      <c r="B115" s="15"/>
      <c r="C115" s="16" t="s">
        <v>11</v>
      </c>
      <c r="D115" s="28">
        <f aca="true" t="shared" si="31" ref="D115:L115">SUM(D113:D114)</f>
        <v>0</v>
      </c>
      <c r="E115" s="28">
        <f t="shared" si="31"/>
        <v>0</v>
      </c>
      <c r="F115" s="28">
        <f t="shared" si="31"/>
        <v>0</v>
      </c>
      <c r="G115" s="28">
        <f t="shared" si="31"/>
        <v>4000000</v>
      </c>
      <c r="H115" s="28">
        <f t="shared" si="31"/>
        <v>0</v>
      </c>
      <c r="I115" s="28">
        <f t="shared" si="31"/>
        <v>0</v>
      </c>
      <c r="J115" s="28">
        <f t="shared" si="31"/>
        <v>0</v>
      </c>
      <c r="K115" s="28">
        <f t="shared" si="31"/>
        <v>0</v>
      </c>
      <c r="L115" s="28">
        <f t="shared" si="31"/>
        <v>0</v>
      </c>
      <c r="M115" s="59">
        <v>0</v>
      </c>
      <c r="N115" s="84">
        <f>SUM(N113:N114)</f>
        <v>4000000</v>
      </c>
      <c r="O115" s="73">
        <f>(N115/$N$120)*100</f>
        <v>0.2718958205605315</v>
      </c>
      <c r="P115" s="7"/>
    </row>
    <row r="116" spans="1:16" ht="16.5" customHeight="1">
      <c r="A116" s="13"/>
      <c r="B116" s="14"/>
      <c r="C116" s="13"/>
      <c r="D116" s="30"/>
      <c r="E116" s="30"/>
      <c r="F116" s="30"/>
      <c r="G116" s="30"/>
      <c r="H116" s="30"/>
      <c r="I116" s="30"/>
      <c r="J116" s="30"/>
      <c r="K116" s="30"/>
      <c r="L116" s="30"/>
      <c r="M116" s="52"/>
      <c r="N116" s="82"/>
      <c r="O116" s="58"/>
      <c r="P116" s="7"/>
    </row>
    <row r="117" spans="2:16" ht="16.5" customHeight="1">
      <c r="B117" s="14" t="s">
        <v>41</v>
      </c>
      <c r="C117" s="13" t="s">
        <v>42</v>
      </c>
      <c r="D117" s="30">
        <v>0</v>
      </c>
      <c r="E117" s="30">
        <v>1100000</v>
      </c>
      <c r="F117" s="30">
        <v>0</v>
      </c>
      <c r="G117" s="30">
        <v>2665223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52">
        <v>0</v>
      </c>
      <c r="N117" s="82">
        <f>SUM(D117:M117)</f>
        <v>3765223</v>
      </c>
      <c r="O117" s="72">
        <f>(N117/$N$118)*100</f>
        <v>100</v>
      </c>
      <c r="P117" s="7"/>
    </row>
    <row r="118" spans="2:16" ht="16.5" customHeight="1" thickBot="1">
      <c r="B118" s="17"/>
      <c r="C118" s="18" t="s">
        <v>11</v>
      </c>
      <c r="D118" s="30">
        <f aca="true" t="shared" si="32" ref="D118:N118">SUM(D116:D117)</f>
        <v>0</v>
      </c>
      <c r="E118" s="30">
        <f t="shared" si="32"/>
        <v>1100000</v>
      </c>
      <c r="F118" s="30">
        <f t="shared" si="32"/>
        <v>0</v>
      </c>
      <c r="G118" s="30">
        <f t="shared" si="32"/>
        <v>2665223</v>
      </c>
      <c r="H118" s="30">
        <f t="shared" si="32"/>
        <v>0</v>
      </c>
      <c r="I118" s="30">
        <f t="shared" si="32"/>
        <v>0</v>
      </c>
      <c r="J118" s="30">
        <f t="shared" si="32"/>
        <v>0</v>
      </c>
      <c r="K118" s="30">
        <f t="shared" si="32"/>
        <v>0</v>
      </c>
      <c r="L118" s="30">
        <f t="shared" si="32"/>
        <v>0</v>
      </c>
      <c r="M118" s="52">
        <f t="shared" si="32"/>
        <v>0</v>
      </c>
      <c r="N118" s="82">
        <f t="shared" si="32"/>
        <v>3765223</v>
      </c>
      <c r="O118" s="75">
        <f>(N118/$N$120)*100</f>
        <v>0.25593709929459657</v>
      </c>
      <c r="P118" s="7"/>
    </row>
    <row r="119" spans="2:16" ht="16.5" customHeight="1">
      <c r="B119" s="8"/>
      <c r="C119" s="1"/>
      <c r="D119" s="33"/>
      <c r="E119" s="33"/>
      <c r="F119" s="33"/>
      <c r="G119" s="33"/>
      <c r="H119" s="33"/>
      <c r="I119" s="33"/>
      <c r="J119" s="33"/>
      <c r="K119" s="33"/>
      <c r="L119" s="60"/>
      <c r="M119" s="61"/>
      <c r="N119" s="37" t="s">
        <v>0</v>
      </c>
      <c r="O119" s="76"/>
      <c r="P119" s="7"/>
    </row>
    <row r="120" spans="2:16" ht="16.5" customHeight="1">
      <c r="B120" s="2"/>
      <c r="C120" s="10" t="s">
        <v>3</v>
      </c>
      <c r="D120" s="62">
        <f aca="true" t="shared" si="33" ref="D120:M120">D11+D14+D18+D26+D29+D32+D37+D40+D44+D47+D50+D53+D56+D59+D62+D65+D69+D73+D76+D79+D82+D90+D93+D97+D101+D106+D109+D112+D115+D118</f>
        <v>125182093</v>
      </c>
      <c r="E120" s="62">
        <f t="shared" si="33"/>
        <v>32982000</v>
      </c>
      <c r="F120" s="62">
        <f t="shared" si="33"/>
        <v>184068479</v>
      </c>
      <c r="G120" s="62">
        <f t="shared" si="33"/>
        <v>208285929</v>
      </c>
      <c r="H120" s="62">
        <f t="shared" si="33"/>
        <v>265051957</v>
      </c>
      <c r="I120" s="62">
        <f t="shared" si="33"/>
        <v>231110915</v>
      </c>
      <c r="J120" s="62">
        <f t="shared" si="33"/>
        <v>132322491</v>
      </c>
      <c r="K120" s="62">
        <f t="shared" si="33"/>
        <v>100994925</v>
      </c>
      <c r="L120" s="62">
        <f t="shared" si="33"/>
        <v>80809986</v>
      </c>
      <c r="M120" s="63">
        <f t="shared" si="33"/>
        <v>110342930</v>
      </c>
      <c r="N120" s="82">
        <f>N11+N14+N18+N26+N29+N32+N37+N40+N44+N47+N50+N53+N56+N59+N62+N65+N69+N73+N76+N79+N82+N90+N93+N97+N101+N106+N109+N112+N115+N118</f>
        <v>1471151705</v>
      </c>
      <c r="O120" s="72">
        <f>SUM(O11,O14,O18,O26,O29,O32,O37,O40,O44,O50,O53,O56,O59,O62,O65,O69,O73,O76,O79,O82,O90,O93,O97,O101,O106,O109,O112,O115,O118)</f>
        <v>99.98923292550579</v>
      </c>
      <c r="P120" s="6"/>
    </row>
    <row r="121" spans="2:16" ht="16.5" customHeight="1">
      <c r="B121" s="2"/>
      <c r="C121" s="78" t="s">
        <v>91</v>
      </c>
      <c r="D121" s="64">
        <f aca="true" t="shared" si="34" ref="D121:M121">(D120/$N120)*100</f>
        <v>8.509121973929942</v>
      </c>
      <c r="E121" s="64">
        <f t="shared" si="34"/>
        <v>2.241916988431863</v>
      </c>
      <c r="F121" s="64">
        <f t="shared" si="34"/>
        <v>12.511862534258492</v>
      </c>
      <c r="G121" s="64">
        <f t="shared" si="34"/>
        <v>14.158018394166902</v>
      </c>
      <c r="H121" s="64">
        <f t="shared" si="34"/>
        <v>18.01662983492243</v>
      </c>
      <c r="I121" s="64">
        <f t="shared" si="34"/>
        <v>15.709522968605064</v>
      </c>
      <c r="J121" s="64">
        <f t="shared" si="34"/>
        <v>8.994483067264637</v>
      </c>
      <c r="K121" s="64">
        <f t="shared" si="34"/>
        <v>6.865024501331085</v>
      </c>
      <c r="L121" s="64">
        <f t="shared" si="34"/>
        <v>5.4929743632387655</v>
      </c>
      <c r="M121" s="65">
        <f t="shared" si="34"/>
        <v>7.500445373850822</v>
      </c>
      <c r="N121" s="34">
        <f>SUM(D121:M121)</f>
        <v>100</v>
      </c>
      <c r="O121" s="65"/>
      <c r="P121" s="6"/>
    </row>
    <row r="122" spans="2:16" ht="16.5" customHeight="1" thickBot="1">
      <c r="B122" s="4"/>
      <c r="C122" s="5"/>
      <c r="D122" s="35"/>
      <c r="E122" s="35"/>
      <c r="F122" s="35"/>
      <c r="G122" s="35"/>
      <c r="H122" s="35"/>
      <c r="I122" s="35"/>
      <c r="J122" s="35"/>
      <c r="K122" s="35"/>
      <c r="L122" s="66"/>
      <c r="M122" s="67"/>
      <c r="N122" s="36"/>
      <c r="O122" s="77"/>
      <c r="P122" s="6"/>
    </row>
    <row r="123" spans="3:16" ht="15.75">
      <c r="C123" s="3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6"/>
    </row>
    <row r="124" spans="3:16" ht="15.75">
      <c r="C124" s="3"/>
      <c r="N124" s="7"/>
      <c r="O124" s="7"/>
      <c r="P124" s="7"/>
    </row>
    <row r="125" spans="4:5" ht="15">
      <c r="D125" s="38"/>
      <c r="E125" s="38"/>
    </row>
  </sheetData>
  <mergeCells count="3">
    <mergeCell ref="B1:O1"/>
    <mergeCell ref="B2:O2"/>
    <mergeCell ref="B3:O3"/>
  </mergeCells>
  <printOptions horizontalCentered="1"/>
  <pageMargins left="0.5" right="0.5" top="0.75" bottom="0.75" header="0.5" footer="0.5"/>
  <pageSetup horizontalDpi="300" verticalDpi="3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Thipakorn.Souvandara</cp:lastModifiedBy>
  <cp:lastPrinted>2007-07-18T18:45:36Z</cp:lastPrinted>
  <dcterms:created xsi:type="dcterms:W3CDTF">2001-03-04T17:04:35Z</dcterms:created>
  <dcterms:modified xsi:type="dcterms:W3CDTF">2007-07-18T18:45:36Z</dcterms:modified>
  <cp:category/>
  <cp:version/>
  <cp:contentType/>
  <cp:contentStatus/>
</cp:coreProperties>
</file>