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Table 4" sheetId="1" r:id="rId1"/>
  </sheets>
  <definedNames>
    <definedName name="_xlnm.Print_Titles" localSheetId="0">'Table 4'!$A:$A,'Table 4'!$1:$3</definedName>
  </definedNames>
  <calcPr fullCalcOnLoad="1"/>
</workbook>
</file>

<file path=xl/sharedStrings.xml><?xml version="1.0" encoding="utf-8"?>
<sst xmlns="http://schemas.openxmlformats.org/spreadsheetml/2006/main" count="223" uniqueCount="70">
  <si>
    <t>-</t>
  </si>
  <si>
    <t>Type and class of admission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</si>
  <si>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</si>
  <si>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</si>
  <si>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</si>
  <si>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</si>
  <si>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</si>
  <si>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</si>
  <si>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</si>
  <si>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</si>
  <si>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</si>
  <si>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</si>
  <si>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Total, all immigrants </t>
  </si>
  <si>
    <t>New arrivals</t>
  </si>
  <si>
    <t>Adjustments</t>
  </si>
  <si>
    <t>Total, IRCA legalization</t>
  </si>
  <si>
    <t>X</t>
  </si>
  <si>
    <t xml:space="preserve">  Residents since 1982</t>
  </si>
  <si>
    <t xml:space="preserve">  Special Agricultural Workers</t>
  </si>
  <si>
    <t>Total, non-legalization</t>
  </si>
  <si>
    <t xml:space="preserve">  Preference immigrants</t>
  </si>
  <si>
    <t xml:space="preserve">    Family-sponsored immigrants</t>
  </si>
  <si>
    <r>
      <t xml:space="preserve">      Unmarried sons/daughters of U.S. citizens </t>
    </r>
    <r>
      <rPr>
        <vertAlign val="superscript"/>
        <sz val="10"/>
        <rFont val="Arial"/>
        <family val="2"/>
      </rPr>
      <t>1</t>
    </r>
  </si>
  <si>
    <r>
      <t xml:space="preserve">      Spouses of alien residents </t>
    </r>
    <r>
      <rPr>
        <vertAlign val="superscript"/>
        <sz val="10"/>
        <rFont val="Arial"/>
        <family val="2"/>
      </rPr>
      <t>1</t>
    </r>
  </si>
  <si>
    <r>
      <t xml:space="preserve">      Married sons/daughters of U.S. citizens </t>
    </r>
    <r>
      <rPr>
        <vertAlign val="superscript"/>
        <sz val="10"/>
        <rFont val="Arial"/>
        <family val="2"/>
      </rPr>
      <t>2</t>
    </r>
  </si>
  <si>
    <r>
      <t xml:space="preserve">      Siblings of U.S. citizens</t>
    </r>
    <r>
      <rPr>
        <vertAlign val="superscript"/>
        <sz val="10"/>
        <rFont val="Arial"/>
        <family val="2"/>
      </rPr>
      <t xml:space="preserve"> 2</t>
    </r>
  </si>
  <si>
    <r>
      <t xml:space="preserve">    Employment-based immigrants  </t>
    </r>
    <r>
      <rPr>
        <b/>
        <vertAlign val="superscript"/>
        <sz val="10"/>
        <rFont val="Arial"/>
        <family val="2"/>
      </rPr>
      <t>2, 3</t>
    </r>
  </si>
  <si>
    <t xml:space="preserve">      Priority workers</t>
  </si>
  <si>
    <t xml:space="preserve">      Professionals with advanced degrees or aliens</t>
  </si>
  <si>
    <t xml:space="preserve">            of exceptional ability</t>
  </si>
  <si>
    <t xml:space="preserve">      Skilled workers, professionals, other workers </t>
  </si>
  <si>
    <t xml:space="preserve">      Special immigrants</t>
  </si>
  <si>
    <t xml:space="preserve">      Employment creation</t>
  </si>
  <si>
    <t xml:space="preserve">      Pre-1992</t>
  </si>
  <si>
    <r>
      <t xml:space="preserve">Immediate relatives of U.S. citizens </t>
    </r>
    <r>
      <rPr>
        <b/>
        <vertAlign val="superscript"/>
        <sz val="10"/>
        <rFont val="Arial"/>
        <family val="2"/>
      </rPr>
      <t>4</t>
    </r>
  </si>
  <si>
    <t>Spouses</t>
  </si>
  <si>
    <r>
      <t xml:space="preserve">Children </t>
    </r>
    <r>
      <rPr>
        <vertAlign val="superscript"/>
        <sz val="10"/>
        <rFont val="Arial"/>
        <family val="2"/>
      </rPr>
      <t>5</t>
    </r>
  </si>
  <si>
    <t xml:space="preserve">      Orphans</t>
  </si>
  <si>
    <t xml:space="preserve"> Parents</t>
  </si>
  <si>
    <t>Refugees and asylees</t>
  </si>
  <si>
    <t>Refugees adjustments</t>
  </si>
  <si>
    <t>Asylee adjustments</t>
  </si>
  <si>
    <t>Other immigrants</t>
  </si>
  <si>
    <t xml:space="preserve">  Amerasian (P.L.100-202)</t>
  </si>
  <si>
    <r>
      <t xml:space="preserve">  Cancellation of removal </t>
    </r>
    <r>
      <rPr>
        <vertAlign val="superscript"/>
        <sz val="10"/>
        <rFont val="Arial"/>
        <family val="2"/>
      </rPr>
      <t>6</t>
    </r>
  </si>
  <si>
    <r>
      <t xml:space="preserve">  Children born abroad to alien residents </t>
    </r>
    <r>
      <rPr>
        <vertAlign val="superscript"/>
        <sz val="10"/>
        <rFont val="Arial"/>
        <family val="2"/>
      </rPr>
      <t>4</t>
    </r>
  </si>
  <si>
    <t xml:space="preserve">  Cuban/Haitian entrants (P.L.99-603)</t>
  </si>
  <si>
    <t xml:space="preserve">  Diversity</t>
  </si>
  <si>
    <t xml:space="preserve">  Diversity transition</t>
  </si>
  <si>
    <t xml:space="preserve">  Haitian Refugee Immigration Fairness Act (HRIFA)</t>
  </si>
  <si>
    <t xml:space="preserve">  Legalization dependents</t>
  </si>
  <si>
    <t xml:space="preserve">  Nicaraguan Adjustment and Central American Relief</t>
  </si>
  <si>
    <t xml:space="preserve">     Act (NACARA), Sec. 202  entrants (P.L. 105-100) </t>
  </si>
  <si>
    <t xml:space="preserve">  Nationals of adversely affected countries (P.L.99-603)</t>
  </si>
  <si>
    <t xml:space="preserve">  Natives of underrepresented countries (P.L.100-658)</t>
  </si>
  <si>
    <t xml:space="preserve">  Parolees, Polish/Hungarian (P.L. 104-208)</t>
  </si>
  <si>
    <t xml:space="preserve">  Parolees, Soviet/Indochinese (P.L. 101-267)</t>
  </si>
  <si>
    <t xml:space="preserve">  Registered nurses and their families (P.L.101-238)</t>
  </si>
  <si>
    <t xml:space="preserve">  Registry, entry prior to 1/1/72</t>
  </si>
  <si>
    <t xml:space="preserve">  Other</t>
  </si>
  <si>
    <r>
      <t>1</t>
    </r>
    <r>
      <rPr>
        <sz val="10"/>
        <rFont val="Arial"/>
        <family val="2"/>
      </rPr>
      <t xml:space="preserve"> Includes children.    </t>
    </r>
  </si>
  <si>
    <r>
      <t xml:space="preserve">2 </t>
    </r>
    <r>
      <rPr>
        <sz val="10"/>
        <rFont val="Arial"/>
        <family val="2"/>
      </rPr>
      <t xml:space="preserve">Includes spouses and children.    </t>
    </r>
  </si>
  <si>
    <r>
      <t>3</t>
    </r>
    <r>
      <rPr>
        <sz val="10"/>
        <rFont val="Arial"/>
        <family val="2"/>
      </rPr>
      <t xml:space="preserve">  Includes immigrants issued third preference, sixth preference, and special immigrant visas prior to fiscal year 1992.    </t>
    </r>
  </si>
  <si>
    <r>
      <t>4</t>
    </r>
    <r>
      <rPr>
        <sz val="10"/>
        <rFont val="Arial"/>
        <family val="2"/>
      </rPr>
      <t xml:space="preserve">  Effective in fiscal year 1992, under the Immigration Act of 1990, children born abroad to alien residents are included with </t>
    </r>
  </si>
  <si>
    <t xml:space="preserve">immediate relatives of U.S. citizens for calculating the annual limit of family-sponsored preference immigrants. </t>
  </si>
  <si>
    <r>
      <t>5</t>
    </r>
    <r>
      <rPr>
        <sz val="10"/>
        <rFont val="Arial"/>
        <family val="2"/>
      </rPr>
      <t xml:space="preserve">  Includes orphans.</t>
    </r>
  </si>
  <si>
    <r>
      <t>6</t>
    </r>
    <r>
      <rPr>
        <sz val="10"/>
        <rFont val="Arial"/>
        <family val="2"/>
      </rPr>
      <t xml:space="preserve">  Suspension of deportation prior to April 1, 1997; changed by the implementation of the Illegal Immigration </t>
    </r>
  </si>
  <si>
    <t>Reform and Immigrant Responsibility Act (IIRIRA) of 1996.</t>
  </si>
  <si>
    <t xml:space="preserve">   -  Represents zero.     X  Not applicable.</t>
  </si>
  <si>
    <t>TABLE 4.  IMMIGRANTS ADMITTED BY TYPE AND SELECTED CLASS OF ADMISSION:  FISCAL YEARS 1986-2003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</si>
</sst>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37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" fontId="0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Border="1" applyAlignment="1" quotePrefix="1">
      <alignment horizontal="right"/>
    </xf>
    <xf numFmtId="3" fontId="1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lef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2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15" applyNumberFormat="1" applyFont="1" applyAlignment="1">
      <alignment horizontal="left"/>
    </xf>
    <xf numFmtId="3" fontId="0" fillId="0" borderId="0" xfId="1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T23" sqref="T23"/>
    </sheetView>
  </sheetViews>
  <sheetFormatPr defaultColWidth="9.140625" defaultRowHeight="12.75"/>
  <cols>
    <col min="1" max="1" width="45.8515625" style="0" customWidth="1"/>
    <col min="2" max="18" width="9.140625" style="0" customWidth="1"/>
  </cols>
  <sheetData>
    <row r="1" spans="1:15" ht="12.75">
      <c r="A1" s="3" t="s">
        <v>69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9" s="14" customFormat="1" ht="12.7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11" t="s">
        <v>11</v>
      </c>
      <c r="L3" s="10">
        <v>1996</v>
      </c>
      <c r="M3" s="12">
        <v>1997</v>
      </c>
      <c r="N3" s="12">
        <v>1998</v>
      </c>
      <c r="O3" s="10">
        <v>1999</v>
      </c>
      <c r="P3" s="10">
        <v>2000</v>
      </c>
      <c r="Q3" s="13">
        <v>2001</v>
      </c>
      <c r="R3" s="13">
        <v>2002</v>
      </c>
      <c r="S3" s="13">
        <v>2003</v>
      </c>
    </row>
    <row r="4" spans="1:15" s="14" customFormat="1" ht="12.75">
      <c r="A4" s="15"/>
      <c r="B4" s="16"/>
      <c r="C4" s="16"/>
      <c r="D4" s="16"/>
      <c r="E4" s="16"/>
      <c r="F4" s="16"/>
      <c r="G4" s="16"/>
      <c r="H4" s="16"/>
      <c r="I4" s="16"/>
      <c r="J4" s="17"/>
      <c r="K4" s="18"/>
      <c r="L4" s="17"/>
      <c r="M4" s="19"/>
      <c r="N4" s="19"/>
      <c r="O4" s="20"/>
    </row>
    <row r="5" spans="1:20" ht="12.75">
      <c r="A5" s="21" t="s">
        <v>12</v>
      </c>
      <c r="B5" s="22">
        <f aca="true" t="shared" si="0" ref="B5:J5">B6+B7</f>
        <v>601708</v>
      </c>
      <c r="C5" s="22">
        <f t="shared" si="0"/>
        <v>601516</v>
      </c>
      <c r="D5" s="22">
        <f t="shared" si="0"/>
        <v>643025</v>
      </c>
      <c r="E5" s="22">
        <f t="shared" si="0"/>
        <v>1090924</v>
      </c>
      <c r="F5" s="22">
        <f t="shared" si="0"/>
        <v>1536483</v>
      </c>
      <c r="G5" s="22">
        <f t="shared" si="0"/>
        <v>1827167</v>
      </c>
      <c r="H5" s="22">
        <f t="shared" si="0"/>
        <v>973977</v>
      </c>
      <c r="I5" s="22">
        <f t="shared" si="0"/>
        <v>904292</v>
      </c>
      <c r="J5" s="22">
        <f t="shared" si="0"/>
        <v>804416</v>
      </c>
      <c r="K5" s="22">
        <f aca="true" t="shared" si="1" ref="K5:S5">SUM(K6:K7)</f>
        <v>720461</v>
      </c>
      <c r="L5" s="22">
        <f t="shared" si="1"/>
        <v>915900</v>
      </c>
      <c r="M5" s="23">
        <f t="shared" si="1"/>
        <v>798378</v>
      </c>
      <c r="N5" s="23">
        <f t="shared" si="1"/>
        <v>654451</v>
      </c>
      <c r="O5" s="2">
        <f t="shared" si="1"/>
        <v>646568</v>
      </c>
      <c r="P5" s="2">
        <f t="shared" si="1"/>
        <v>849807</v>
      </c>
      <c r="Q5" s="2">
        <f t="shared" si="1"/>
        <v>1064318</v>
      </c>
      <c r="R5" s="2">
        <f t="shared" si="1"/>
        <v>1063732</v>
      </c>
      <c r="S5" s="2">
        <f t="shared" si="1"/>
        <v>705827</v>
      </c>
      <c r="T5" s="2"/>
    </row>
    <row r="6" spans="1:19" ht="12.75">
      <c r="A6" s="24" t="s">
        <v>13</v>
      </c>
      <c r="B6" s="25">
        <v>376110</v>
      </c>
      <c r="C6" s="25">
        <v>386995</v>
      </c>
      <c r="D6" s="25">
        <v>377885</v>
      </c>
      <c r="E6" s="25">
        <v>402431</v>
      </c>
      <c r="F6" s="25">
        <v>435729</v>
      </c>
      <c r="G6" s="25">
        <v>443107</v>
      </c>
      <c r="H6" s="25">
        <v>511769</v>
      </c>
      <c r="I6" s="25">
        <v>536294</v>
      </c>
      <c r="J6" s="25">
        <v>490429</v>
      </c>
      <c r="K6" s="25">
        <f>378839+1452</f>
        <v>380291</v>
      </c>
      <c r="L6" s="25">
        <f>419954+1451</f>
        <v>421405</v>
      </c>
      <c r="M6" s="25">
        <v>380719</v>
      </c>
      <c r="N6" s="26">
        <v>357037</v>
      </c>
      <c r="O6" s="27">
        <v>401775</v>
      </c>
      <c r="P6" s="27">
        <v>407402</v>
      </c>
      <c r="Q6" s="27">
        <v>411059</v>
      </c>
      <c r="R6" s="27">
        <v>384427</v>
      </c>
      <c r="S6" s="27">
        <v>358411</v>
      </c>
    </row>
    <row r="7" spans="1:19" ht="12.75">
      <c r="A7" s="24" t="s">
        <v>14</v>
      </c>
      <c r="B7" s="25">
        <v>225598</v>
      </c>
      <c r="C7" s="25">
        <v>214521</v>
      </c>
      <c r="D7" s="25">
        <v>265140</v>
      </c>
      <c r="E7" s="25">
        <v>688493</v>
      </c>
      <c r="F7" s="25">
        <v>1100754</v>
      </c>
      <c r="G7" s="25">
        <v>1384060</v>
      </c>
      <c r="H7" s="25">
        <v>462208</v>
      </c>
      <c r="I7" s="25">
        <v>367998</v>
      </c>
      <c r="J7" s="25">
        <f>307965+J8</f>
        <v>313987</v>
      </c>
      <c r="K7" s="25">
        <f>214395+121508+4267</f>
        <v>340170</v>
      </c>
      <c r="L7" s="28">
        <f>352783+137077+4635</f>
        <v>494495</v>
      </c>
      <c r="M7" s="25">
        <v>417659</v>
      </c>
      <c r="N7" s="26">
        <v>297414</v>
      </c>
      <c r="O7" s="27">
        <v>244793</v>
      </c>
      <c r="P7" s="27">
        <v>442405</v>
      </c>
      <c r="Q7" s="27">
        <v>653259</v>
      </c>
      <c r="R7" s="27">
        <v>679305</v>
      </c>
      <c r="S7" s="27">
        <v>347416</v>
      </c>
    </row>
    <row r="8" spans="1:19" ht="12.75">
      <c r="A8" s="21" t="s">
        <v>15</v>
      </c>
      <c r="B8" s="29" t="s">
        <v>16</v>
      </c>
      <c r="C8" s="29" t="s">
        <v>16</v>
      </c>
      <c r="D8" s="29" t="s">
        <v>16</v>
      </c>
      <c r="E8" s="22">
        <v>478814</v>
      </c>
      <c r="F8" s="22">
        <f>F9+F10</f>
        <v>880372</v>
      </c>
      <c r="G8" s="22">
        <v>1123162</v>
      </c>
      <c r="H8" s="22">
        <f>H9+H10</f>
        <v>163342</v>
      </c>
      <c r="I8" s="22">
        <f>I9+I10</f>
        <v>24278</v>
      </c>
      <c r="J8" s="22">
        <f>J9+J10</f>
        <v>6022</v>
      </c>
      <c r="K8" s="22">
        <f>SUM(K9:K10)</f>
        <v>4267</v>
      </c>
      <c r="L8" s="22">
        <f>SUM(L9:L10)</f>
        <v>4635</v>
      </c>
      <c r="M8" s="22">
        <f>SUM(M9:M10)</f>
        <v>2548</v>
      </c>
      <c r="N8" s="23">
        <v>955</v>
      </c>
      <c r="O8" s="2">
        <v>8</v>
      </c>
      <c r="P8" s="2">
        <f>SUM(P9:P10)</f>
        <v>421</v>
      </c>
      <c r="Q8" s="2">
        <v>263</v>
      </c>
      <c r="R8" s="2">
        <f>R9+R10</f>
        <v>55</v>
      </c>
      <c r="S8" s="2">
        <f>S9+S10</f>
        <v>39</v>
      </c>
    </row>
    <row r="9" spans="1:19" ht="12.75">
      <c r="A9" s="15" t="s">
        <v>17</v>
      </c>
      <c r="B9" s="30" t="s">
        <v>16</v>
      </c>
      <c r="C9" s="30" t="s">
        <v>16</v>
      </c>
      <c r="D9" s="30" t="s">
        <v>16</v>
      </c>
      <c r="E9" s="25">
        <v>478814</v>
      </c>
      <c r="F9" s="25">
        <v>823704</v>
      </c>
      <c r="G9" s="25">
        <v>214003</v>
      </c>
      <c r="H9" s="25">
        <v>46962</v>
      </c>
      <c r="I9" s="25">
        <v>18717</v>
      </c>
      <c r="J9" s="25">
        <v>4436</v>
      </c>
      <c r="K9" s="25">
        <v>3124</v>
      </c>
      <c r="L9" s="25">
        <v>3286</v>
      </c>
      <c r="M9" s="25">
        <v>1439</v>
      </c>
      <c r="N9" s="26">
        <v>954</v>
      </c>
      <c r="O9" s="27">
        <v>4</v>
      </c>
      <c r="P9" s="1">
        <v>413</v>
      </c>
      <c r="Q9" s="27">
        <v>246</v>
      </c>
      <c r="R9" s="27">
        <v>48</v>
      </c>
      <c r="S9" s="1">
        <v>33</v>
      </c>
    </row>
    <row r="10" spans="1:19" ht="12.75">
      <c r="A10" s="15" t="s">
        <v>18</v>
      </c>
      <c r="B10" s="30" t="s">
        <v>16</v>
      </c>
      <c r="C10" s="30" t="s">
        <v>16</v>
      </c>
      <c r="D10" s="30" t="s">
        <v>16</v>
      </c>
      <c r="E10" s="30" t="s">
        <v>16</v>
      </c>
      <c r="F10" s="25">
        <v>56668</v>
      </c>
      <c r="G10" s="25">
        <v>909159</v>
      </c>
      <c r="H10" s="25">
        <v>116380</v>
      </c>
      <c r="I10" s="25">
        <v>5561</v>
      </c>
      <c r="J10" s="25">
        <v>1586</v>
      </c>
      <c r="K10" s="25">
        <v>1143</v>
      </c>
      <c r="L10" s="25">
        <v>1349</v>
      </c>
      <c r="M10" s="25">
        <v>1109</v>
      </c>
      <c r="N10" s="26">
        <v>1</v>
      </c>
      <c r="O10" s="27">
        <v>4</v>
      </c>
      <c r="P10" s="1">
        <v>8</v>
      </c>
      <c r="Q10" s="27">
        <v>17</v>
      </c>
      <c r="R10" s="27">
        <v>7</v>
      </c>
      <c r="S10" s="1">
        <v>6</v>
      </c>
    </row>
    <row r="11" spans="1:19" ht="12.75">
      <c r="A11" s="21" t="s">
        <v>19</v>
      </c>
      <c r="B11" s="22">
        <f>SUM(B12,B26,B31,B34)</f>
        <v>601708</v>
      </c>
      <c r="C11" s="22">
        <f aca="true" t="shared" si="2" ref="C11:P11">SUM(C12,C26,C31,C34)</f>
        <v>601516</v>
      </c>
      <c r="D11" s="22">
        <f t="shared" si="2"/>
        <v>643344</v>
      </c>
      <c r="E11" s="22">
        <f t="shared" si="2"/>
        <v>620699</v>
      </c>
      <c r="F11" s="22">
        <f t="shared" si="2"/>
        <v>669170</v>
      </c>
      <c r="G11" s="22">
        <f t="shared" si="2"/>
        <v>720015</v>
      </c>
      <c r="H11" s="22">
        <f t="shared" si="2"/>
        <v>827888</v>
      </c>
      <c r="I11" s="22">
        <f t="shared" si="2"/>
        <v>891130</v>
      </c>
      <c r="J11" s="22">
        <f t="shared" si="2"/>
        <v>798394</v>
      </c>
      <c r="K11" s="22">
        <f t="shared" si="2"/>
        <v>716194</v>
      </c>
      <c r="L11" s="22">
        <f t="shared" si="2"/>
        <v>911265</v>
      </c>
      <c r="M11" s="22">
        <f t="shared" si="2"/>
        <v>795830</v>
      </c>
      <c r="N11" s="22">
        <f t="shared" si="2"/>
        <v>653496</v>
      </c>
      <c r="O11" s="22">
        <f t="shared" si="2"/>
        <v>646560</v>
      </c>
      <c r="P11" s="22">
        <f t="shared" si="2"/>
        <v>849386</v>
      </c>
      <c r="Q11" s="22">
        <f>SUM(Q12,Q26,Q31,Q34)</f>
        <v>1064055</v>
      </c>
      <c r="R11" s="22">
        <f>SUM(R12,R26,R31,R34)</f>
        <v>1063677</v>
      </c>
      <c r="S11" s="22">
        <f>SUM(S12,S26,S31,S34)</f>
        <v>705788</v>
      </c>
    </row>
    <row r="12" spans="1:19" ht="12.75">
      <c r="A12" s="21" t="s">
        <v>20</v>
      </c>
      <c r="B12" s="22">
        <f aca="true" t="shared" si="3" ref="B12:P12">+B13+B18</f>
        <v>269556</v>
      </c>
      <c r="C12" s="22">
        <f t="shared" si="3"/>
        <v>269328</v>
      </c>
      <c r="D12" s="22">
        <f t="shared" si="3"/>
        <v>259499</v>
      </c>
      <c r="E12" s="22">
        <f t="shared" si="3"/>
        <v>274833</v>
      </c>
      <c r="F12" s="22">
        <f t="shared" si="3"/>
        <v>272742</v>
      </c>
      <c r="G12" s="22">
        <f t="shared" si="3"/>
        <v>275613</v>
      </c>
      <c r="H12" s="22">
        <f t="shared" si="3"/>
        <v>329321</v>
      </c>
      <c r="I12" s="22">
        <f t="shared" si="3"/>
        <v>373788</v>
      </c>
      <c r="J12" s="22">
        <f t="shared" si="3"/>
        <v>335252</v>
      </c>
      <c r="K12" s="22">
        <f t="shared" si="3"/>
        <v>323458</v>
      </c>
      <c r="L12" s="22">
        <f t="shared" si="3"/>
        <v>411673</v>
      </c>
      <c r="M12" s="22">
        <f t="shared" si="3"/>
        <v>303938</v>
      </c>
      <c r="N12" s="22">
        <f t="shared" si="3"/>
        <v>268997</v>
      </c>
      <c r="O12" s="22">
        <f t="shared" si="3"/>
        <v>273700</v>
      </c>
      <c r="P12" s="22">
        <f t="shared" si="3"/>
        <v>342304</v>
      </c>
      <c r="Q12" s="2">
        <f>SUM(Q13,Q18)</f>
        <v>411338</v>
      </c>
      <c r="R12" s="2">
        <f>SUM(R13,R18)</f>
        <v>362037</v>
      </c>
      <c r="S12" s="2">
        <f>SUM(S13,S18)</f>
        <v>241031</v>
      </c>
    </row>
    <row r="13" spans="1:20" ht="12.75">
      <c r="A13" s="21" t="s">
        <v>21</v>
      </c>
      <c r="B13" s="22">
        <f aca="true" t="shared" si="4" ref="B13:N13">SUM(B14:B17)</f>
        <v>212939</v>
      </c>
      <c r="C13" s="22">
        <f t="shared" si="4"/>
        <v>211809</v>
      </c>
      <c r="D13" s="22">
        <f t="shared" si="4"/>
        <v>200772</v>
      </c>
      <c r="E13" s="22">
        <f t="shared" si="4"/>
        <v>217092</v>
      </c>
      <c r="F13" s="22">
        <f t="shared" si="4"/>
        <v>214550</v>
      </c>
      <c r="G13" s="22">
        <f t="shared" si="4"/>
        <v>216088</v>
      </c>
      <c r="H13" s="22">
        <f t="shared" si="4"/>
        <v>213123</v>
      </c>
      <c r="I13" s="22">
        <f t="shared" si="4"/>
        <v>226776</v>
      </c>
      <c r="J13" s="22">
        <f t="shared" si="4"/>
        <v>211961</v>
      </c>
      <c r="K13" s="22">
        <f>SUM(K14:K17)</f>
        <v>238122</v>
      </c>
      <c r="L13" s="22">
        <f t="shared" si="4"/>
        <v>294174</v>
      </c>
      <c r="M13" s="23">
        <f t="shared" si="4"/>
        <v>213331</v>
      </c>
      <c r="N13" s="23">
        <f t="shared" si="4"/>
        <v>191480</v>
      </c>
      <c r="O13" s="23">
        <f>SUM(O14:O17)</f>
        <v>216883</v>
      </c>
      <c r="P13" s="23">
        <f>SUM(P14:P17)</f>
        <v>235280</v>
      </c>
      <c r="Q13" s="23">
        <f>SUM(Q14:Q17)</f>
        <v>232143</v>
      </c>
      <c r="R13" s="23">
        <f>SUM(R14:R17)</f>
        <v>187069</v>
      </c>
      <c r="S13" s="23">
        <f>SUM(S14:S17)</f>
        <v>158894</v>
      </c>
      <c r="T13" s="2"/>
    </row>
    <row r="14" spans="1:19" ht="14.25">
      <c r="A14" s="15" t="s">
        <v>22</v>
      </c>
      <c r="B14" s="25">
        <v>10910</v>
      </c>
      <c r="C14" s="25">
        <v>11382</v>
      </c>
      <c r="D14" s="25">
        <v>12107</v>
      </c>
      <c r="E14" s="25">
        <v>13259</v>
      </c>
      <c r="F14" s="25">
        <v>15861</v>
      </c>
      <c r="G14" s="25">
        <v>15385</v>
      </c>
      <c r="H14" s="25">
        <v>12486</v>
      </c>
      <c r="I14" s="25">
        <v>12819</v>
      </c>
      <c r="J14" s="25">
        <v>13181</v>
      </c>
      <c r="K14" s="25">
        <v>15182</v>
      </c>
      <c r="L14" s="25">
        <v>20909</v>
      </c>
      <c r="M14" s="25">
        <v>22536</v>
      </c>
      <c r="N14" s="26">
        <v>17717</v>
      </c>
      <c r="O14" s="42">
        <v>22392</v>
      </c>
      <c r="P14" s="1">
        <v>27707</v>
      </c>
      <c r="Q14" s="27">
        <v>27098</v>
      </c>
      <c r="R14" s="27">
        <v>23567</v>
      </c>
      <c r="S14" s="1">
        <v>21503</v>
      </c>
    </row>
    <row r="15" spans="1:19" ht="14.25">
      <c r="A15" s="15" t="s">
        <v>23</v>
      </c>
      <c r="B15" s="25">
        <v>110926</v>
      </c>
      <c r="C15" s="25">
        <v>110758</v>
      </c>
      <c r="D15" s="25">
        <v>102777</v>
      </c>
      <c r="E15" s="25">
        <v>112771</v>
      </c>
      <c r="F15" s="25">
        <v>107686</v>
      </c>
      <c r="G15" s="25">
        <v>110126</v>
      </c>
      <c r="H15" s="25">
        <v>118247</v>
      </c>
      <c r="I15" s="25">
        <v>128308</v>
      </c>
      <c r="J15" s="25">
        <v>115000</v>
      </c>
      <c r="K15" s="25">
        <v>144535</v>
      </c>
      <c r="L15" s="25">
        <v>182834</v>
      </c>
      <c r="M15" s="25">
        <v>113681</v>
      </c>
      <c r="N15" s="26">
        <v>88488</v>
      </c>
      <c r="O15" s="42">
        <v>108007</v>
      </c>
      <c r="P15" s="1">
        <v>124595</v>
      </c>
      <c r="Q15" s="27">
        <v>112260</v>
      </c>
      <c r="R15" s="27">
        <v>84860</v>
      </c>
      <c r="S15" s="1">
        <v>53229</v>
      </c>
    </row>
    <row r="16" spans="1:19" ht="14.25">
      <c r="A16" s="15" t="s">
        <v>24</v>
      </c>
      <c r="B16" s="25">
        <v>20702</v>
      </c>
      <c r="C16" s="25">
        <v>20703</v>
      </c>
      <c r="D16" s="25">
        <v>21940</v>
      </c>
      <c r="E16" s="25">
        <v>26975</v>
      </c>
      <c r="F16" s="25">
        <v>26751</v>
      </c>
      <c r="G16" s="25">
        <v>27115</v>
      </c>
      <c r="H16" s="25">
        <v>22195</v>
      </c>
      <c r="I16" s="25">
        <v>23385</v>
      </c>
      <c r="J16" s="25">
        <v>22191</v>
      </c>
      <c r="K16" s="25">
        <v>20876</v>
      </c>
      <c r="L16" s="25">
        <v>25452</v>
      </c>
      <c r="M16" s="25">
        <v>21943</v>
      </c>
      <c r="N16" s="26">
        <v>22257</v>
      </c>
      <c r="O16" s="42">
        <v>24040</v>
      </c>
      <c r="P16" s="1">
        <v>22833</v>
      </c>
      <c r="Q16" s="27">
        <v>24878</v>
      </c>
      <c r="R16" s="27">
        <v>21072</v>
      </c>
      <c r="S16" s="1">
        <v>27303</v>
      </c>
    </row>
    <row r="17" spans="1:19" ht="14.25">
      <c r="A17" s="15" t="s">
        <v>25</v>
      </c>
      <c r="B17" s="25">
        <v>70401</v>
      </c>
      <c r="C17" s="25">
        <v>68966</v>
      </c>
      <c r="D17" s="25">
        <v>63948</v>
      </c>
      <c r="E17" s="25">
        <v>64087</v>
      </c>
      <c r="F17" s="25">
        <v>64252</v>
      </c>
      <c r="G17" s="25">
        <v>63462</v>
      </c>
      <c r="H17" s="25">
        <v>60195</v>
      </c>
      <c r="I17" s="25">
        <v>62264</v>
      </c>
      <c r="J17" s="25">
        <v>61589</v>
      </c>
      <c r="K17" s="25">
        <v>57529</v>
      </c>
      <c r="L17" s="25">
        <v>64979</v>
      </c>
      <c r="M17" s="25">
        <v>55171</v>
      </c>
      <c r="N17" s="26">
        <v>63018</v>
      </c>
      <c r="O17" s="42">
        <v>62444</v>
      </c>
      <c r="P17" s="1">
        <v>60145</v>
      </c>
      <c r="Q17" s="27">
        <v>67907</v>
      </c>
      <c r="R17" s="27">
        <v>57570</v>
      </c>
      <c r="S17" s="1">
        <v>56859</v>
      </c>
    </row>
    <row r="18" spans="1:20" ht="14.25">
      <c r="A18" s="21" t="s">
        <v>26</v>
      </c>
      <c r="B18" s="22">
        <f aca="true" t="shared" si="5" ref="B18:O18">SUM(B19,B21:B25)</f>
        <v>56617</v>
      </c>
      <c r="C18" s="22">
        <f t="shared" si="5"/>
        <v>57519</v>
      </c>
      <c r="D18" s="22">
        <f t="shared" si="5"/>
        <v>58727</v>
      </c>
      <c r="E18" s="22">
        <f t="shared" si="5"/>
        <v>57741</v>
      </c>
      <c r="F18" s="22">
        <f t="shared" si="5"/>
        <v>58192</v>
      </c>
      <c r="G18" s="22">
        <f t="shared" si="5"/>
        <v>59525</v>
      </c>
      <c r="H18" s="22">
        <f t="shared" si="5"/>
        <v>116198</v>
      </c>
      <c r="I18" s="22">
        <f t="shared" si="5"/>
        <v>147012</v>
      </c>
      <c r="J18" s="22">
        <f t="shared" si="5"/>
        <v>123291</v>
      </c>
      <c r="K18" s="22">
        <f t="shared" si="5"/>
        <v>85336</v>
      </c>
      <c r="L18" s="22">
        <f t="shared" si="5"/>
        <v>117499</v>
      </c>
      <c r="M18" s="22">
        <f t="shared" si="5"/>
        <v>90607</v>
      </c>
      <c r="N18" s="22">
        <f t="shared" si="5"/>
        <v>77517</v>
      </c>
      <c r="O18" s="22">
        <f t="shared" si="5"/>
        <v>56817</v>
      </c>
      <c r="P18" s="22">
        <f>SUM(P19,P21:P25)</f>
        <v>107024</v>
      </c>
      <c r="Q18" s="22">
        <f>SUM(Q19,Q21:Q25)</f>
        <v>179195</v>
      </c>
      <c r="R18" s="22">
        <f>SUM(R19,R21:R25)</f>
        <v>174968</v>
      </c>
      <c r="S18" s="22">
        <f>SUM(S19,S21:S25)</f>
        <v>82137</v>
      </c>
      <c r="T18" s="2"/>
    </row>
    <row r="19" spans="1:19" ht="12.75">
      <c r="A19" s="15" t="s">
        <v>27</v>
      </c>
      <c r="B19" s="30" t="s">
        <v>16</v>
      </c>
      <c r="C19" s="30" t="s">
        <v>16</v>
      </c>
      <c r="D19" s="30" t="s">
        <v>16</v>
      </c>
      <c r="E19" s="30" t="s">
        <v>16</v>
      </c>
      <c r="F19" s="30" t="s">
        <v>16</v>
      </c>
      <c r="G19" s="30" t="s">
        <v>16</v>
      </c>
      <c r="H19" s="25">
        <v>5456</v>
      </c>
      <c r="I19" s="25">
        <v>21114</v>
      </c>
      <c r="J19" s="25">
        <v>21053</v>
      </c>
      <c r="K19" s="25">
        <v>17339</v>
      </c>
      <c r="L19" s="25">
        <v>27501</v>
      </c>
      <c r="M19" s="25">
        <v>21810</v>
      </c>
      <c r="N19" s="26">
        <v>21408</v>
      </c>
      <c r="O19" s="42">
        <v>14898</v>
      </c>
      <c r="P19" s="1">
        <v>27706</v>
      </c>
      <c r="Q19" s="27">
        <v>41801</v>
      </c>
      <c r="R19" s="27">
        <v>34452</v>
      </c>
      <c r="S19" s="1">
        <v>14544</v>
      </c>
    </row>
    <row r="20" spans="1:19" ht="12.75">
      <c r="A20" s="15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5"/>
      <c r="N20" s="26"/>
      <c r="O20" s="27"/>
      <c r="P20" s="1"/>
      <c r="Q20" s="1"/>
      <c r="R20" s="1"/>
      <c r="S20" s="1"/>
    </row>
    <row r="21" spans="1:19" ht="12.75">
      <c r="A21" s="15" t="s">
        <v>29</v>
      </c>
      <c r="B21" s="30" t="s">
        <v>16</v>
      </c>
      <c r="C21" s="30" t="s">
        <v>16</v>
      </c>
      <c r="D21" s="30" t="s">
        <v>16</v>
      </c>
      <c r="E21" s="30" t="s">
        <v>16</v>
      </c>
      <c r="F21" s="30" t="s">
        <v>16</v>
      </c>
      <c r="G21" s="30" t="s">
        <v>16</v>
      </c>
      <c r="H21" s="25">
        <v>58401</v>
      </c>
      <c r="I21" s="25">
        <v>29468</v>
      </c>
      <c r="J21" s="25">
        <v>14432</v>
      </c>
      <c r="K21" s="25">
        <v>10475</v>
      </c>
      <c r="L21" s="25">
        <v>18462</v>
      </c>
      <c r="M21" s="25">
        <v>17059</v>
      </c>
      <c r="N21" s="26">
        <v>14384</v>
      </c>
      <c r="O21" s="42">
        <v>8581</v>
      </c>
      <c r="P21" s="1">
        <v>20304</v>
      </c>
      <c r="Q21" s="27">
        <v>42620</v>
      </c>
      <c r="R21" s="27">
        <v>44468</v>
      </c>
      <c r="S21" s="1">
        <v>15459</v>
      </c>
    </row>
    <row r="22" spans="1:19" ht="12.75">
      <c r="A22" s="15" t="s">
        <v>30</v>
      </c>
      <c r="B22" s="30" t="s">
        <v>16</v>
      </c>
      <c r="C22" s="30" t="s">
        <v>16</v>
      </c>
      <c r="D22" s="30" t="s">
        <v>16</v>
      </c>
      <c r="E22" s="30" t="s">
        <v>16</v>
      </c>
      <c r="F22" s="30" t="s">
        <v>16</v>
      </c>
      <c r="G22" s="30" t="s">
        <v>16</v>
      </c>
      <c r="H22" s="25">
        <v>47568</v>
      </c>
      <c r="I22" s="25">
        <v>87689</v>
      </c>
      <c r="J22" s="25">
        <v>76956</v>
      </c>
      <c r="K22" s="25">
        <v>50245</v>
      </c>
      <c r="L22" s="25">
        <v>62756</v>
      </c>
      <c r="M22" s="25">
        <v>42596</v>
      </c>
      <c r="N22" s="26">
        <v>34317</v>
      </c>
      <c r="O22" s="42">
        <v>27966</v>
      </c>
      <c r="P22" s="1">
        <v>49736</v>
      </c>
      <c r="Q22" s="27">
        <v>86058</v>
      </c>
      <c r="R22" s="27">
        <v>88555</v>
      </c>
      <c r="S22" s="1">
        <v>46613</v>
      </c>
    </row>
    <row r="23" spans="1:19" ht="12.75">
      <c r="A23" s="15" t="s">
        <v>31</v>
      </c>
      <c r="B23" s="25">
        <v>2992</v>
      </c>
      <c r="C23" s="25">
        <v>3646</v>
      </c>
      <c r="D23" s="25">
        <v>5120</v>
      </c>
      <c r="E23" s="25">
        <v>4986</v>
      </c>
      <c r="F23" s="25">
        <v>4463</v>
      </c>
      <c r="G23" s="25">
        <v>4576</v>
      </c>
      <c r="H23" s="25">
        <v>4063</v>
      </c>
      <c r="I23" s="25">
        <v>8158</v>
      </c>
      <c r="J23" s="25">
        <v>10406</v>
      </c>
      <c r="K23" s="25">
        <v>6737</v>
      </c>
      <c r="L23" s="25">
        <v>7844</v>
      </c>
      <c r="M23" s="25">
        <v>7781</v>
      </c>
      <c r="N23" s="26">
        <v>6584</v>
      </c>
      <c r="O23" s="42">
        <v>5086</v>
      </c>
      <c r="P23" s="1">
        <v>9052</v>
      </c>
      <c r="Q23" s="27">
        <v>8523</v>
      </c>
      <c r="R23" s="27">
        <v>7344</v>
      </c>
      <c r="S23" s="1">
        <v>5456</v>
      </c>
    </row>
    <row r="24" spans="1:19" ht="12.75">
      <c r="A24" s="15" t="s">
        <v>32</v>
      </c>
      <c r="B24" s="30" t="s">
        <v>16</v>
      </c>
      <c r="C24" s="30" t="s">
        <v>16</v>
      </c>
      <c r="D24" s="30" t="s">
        <v>16</v>
      </c>
      <c r="E24" s="30" t="s">
        <v>16</v>
      </c>
      <c r="F24" s="30" t="s">
        <v>16</v>
      </c>
      <c r="G24" s="30" t="s">
        <v>16</v>
      </c>
      <c r="H24" s="25">
        <v>59</v>
      </c>
      <c r="I24" s="25">
        <v>583</v>
      </c>
      <c r="J24" s="25">
        <v>444</v>
      </c>
      <c r="K24" s="25">
        <v>540</v>
      </c>
      <c r="L24" s="25">
        <v>936</v>
      </c>
      <c r="M24" s="25">
        <v>1361</v>
      </c>
      <c r="N24" s="26">
        <v>824</v>
      </c>
      <c r="O24" s="42">
        <v>286</v>
      </c>
      <c r="P24" s="1">
        <v>226</v>
      </c>
      <c r="Q24" s="27">
        <v>193</v>
      </c>
      <c r="R24" s="27">
        <v>149</v>
      </c>
      <c r="S24" s="1">
        <v>65</v>
      </c>
    </row>
    <row r="25" spans="1:19" ht="12.75">
      <c r="A25" s="15" t="s">
        <v>33</v>
      </c>
      <c r="B25" s="25">
        <v>53625</v>
      </c>
      <c r="C25" s="25">
        <v>53873</v>
      </c>
      <c r="D25" s="25">
        <v>53607</v>
      </c>
      <c r="E25" s="25">
        <v>52755</v>
      </c>
      <c r="F25" s="25">
        <v>53729</v>
      </c>
      <c r="G25" s="25">
        <v>54949</v>
      </c>
      <c r="H25" s="25">
        <v>651</v>
      </c>
      <c r="I25" s="30" t="s">
        <v>16</v>
      </c>
      <c r="J25" s="30" t="s">
        <v>16</v>
      </c>
      <c r="K25" s="28" t="s">
        <v>16</v>
      </c>
      <c r="L25" s="28" t="s">
        <v>16</v>
      </c>
      <c r="M25" s="28" t="s">
        <v>16</v>
      </c>
      <c r="N25" s="33" t="s">
        <v>16</v>
      </c>
      <c r="O25" s="43" t="s">
        <v>16</v>
      </c>
      <c r="P25" s="44" t="s">
        <v>16</v>
      </c>
      <c r="Q25" s="44" t="s">
        <v>16</v>
      </c>
      <c r="R25" s="44" t="s">
        <v>16</v>
      </c>
      <c r="S25" s="44" t="s">
        <v>16</v>
      </c>
    </row>
    <row r="26" spans="1:20" ht="14.25">
      <c r="A26" s="21" t="s">
        <v>34</v>
      </c>
      <c r="B26" s="22">
        <f aca="true" t="shared" si="6" ref="B26:P26">SUM(B27:B28,B30)</f>
        <v>223468</v>
      </c>
      <c r="C26" s="22">
        <f t="shared" si="6"/>
        <v>218575</v>
      </c>
      <c r="D26" s="22">
        <f t="shared" si="6"/>
        <v>219340</v>
      </c>
      <c r="E26" s="22">
        <f t="shared" si="6"/>
        <v>217514</v>
      </c>
      <c r="F26" s="22">
        <f t="shared" si="6"/>
        <v>231680</v>
      </c>
      <c r="G26" s="22">
        <f t="shared" si="6"/>
        <v>237103</v>
      </c>
      <c r="H26" s="22">
        <f t="shared" si="6"/>
        <v>235484</v>
      </c>
      <c r="I26" s="22">
        <f t="shared" si="6"/>
        <v>255059</v>
      </c>
      <c r="J26" s="22">
        <f t="shared" si="6"/>
        <v>249764</v>
      </c>
      <c r="K26" s="22">
        <f t="shared" si="6"/>
        <v>220360</v>
      </c>
      <c r="L26" s="22">
        <f t="shared" si="6"/>
        <v>300430</v>
      </c>
      <c r="M26" s="22">
        <f t="shared" si="6"/>
        <v>321008</v>
      </c>
      <c r="N26" s="22">
        <f t="shared" si="6"/>
        <v>283368</v>
      </c>
      <c r="O26" s="22">
        <f t="shared" si="6"/>
        <v>258584</v>
      </c>
      <c r="P26" s="22">
        <f t="shared" si="6"/>
        <v>347870</v>
      </c>
      <c r="Q26" s="22">
        <f>SUM(Q27:Q28,Q30)</f>
        <v>443035</v>
      </c>
      <c r="R26" s="22">
        <f>SUM(R27:R28,R30)</f>
        <v>485960</v>
      </c>
      <c r="S26" s="22">
        <f>SUM(S27:S28,S30)</f>
        <v>332657</v>
      </c>
      <c r="T26" s="2"/>
    </row>
    <row r="27" spans="1:19" ht="12.75">
      <c r="A27" s="24" t="s">
        <v>35</v>
      </c>
      <c r="B27" s="25">
        <v>137597</v>
      </c>
      <c r="C27" s="25">
        <v>132452</v>
      </c>
      <c r="D27" s="25">
        <v>130977</v>
      </c>
      <c r="E27" s="25">
        <v>125744</v>
      </c>
      <c r="F27" s="25">
        <v>125426</v>
      </c>
      <c r="G27" s="25">
        <v>125397</v>
      </c>
      <c r="H27" s="25">
        <v>128396</v>
      </c>
      <c r="I27" s="25">
        <v>145843</v>
      </c>
      <c r="J27" s="25">
        <v>145247</v>
      </c>
      <c r="K27" s="25">
        <v>123238</v>
      </c>
      <c r="L27" s="25">
        <v>169760</v>
      </c>
      <c r="M27" s="25">
        <v>170263</v>
      </c>
      <c r="N27" s="26">
        <v>151172</v>
      </c>
      <c r="O27" s="42">
        <v>127988</v>
      </c>
      <c r="P27" s="1">
        <v>197525</v>
      </c>
      <c r="Q27" s="27">
        <v>270545</v>
      </c>
      <c r="R27" s="27">
        <v>294798</v>
      </c>
      <c r="S27" s="1">
        <v>184741</v>
      </c>
    </row>
    <row r="28" spans="1:20" ht="14.25">
      <c r="A28" s="24" t="s">
        <v>36</v>
      </c>
      <c r="B28" s="25">
        <v>40639</v>
      </c>
      <c r="C28" s="25">
        <v>40940</v>
      </c>
      <c r="D28" s="25">
        <v>40863</v>
      </c>
      <c r="E28" s="25">
        <v>41276</v>
      </c>
      <c r="F28" s="25">
        <v>46065</v>
      </c>
      <c r="G28" s="25">
        <v>48130</v>
      </c>
      <c r="H28" s="25">
        <v>42324</v>
      </c>
      <c r="I28" s="25">
        <v>46788</v>
      </c>
      <c r="J28" s="25">
        <v>48147</v>
      </c>
      <c r="K28" s="25">
        <v>48740</v>
      </c>
      <c r="L28" s="25">
        <v>63971</v>
      </c>
      <c r="M28" s="25">
        <v>76631</v>
      </c>
      <c r="N28" s="26">
        <f>55605+N29</f>
        <v>70472</v>
      </c>
      <c r="O28" s="42">
        <v>69113</v>
      </c>
      <c r="P28" s="1">
        <v>82726</v>
      </c>
      <c r="Q28" s="27">
        <f>72439+Q29</f>
        <v>91526</v>
      </c>
      <c r="R28" s="27">
        <f>75999+R29</f>
        <v>97099</v>
      </c>
      <c r="S28" s="27">
        <f>56704+21320</f>
        <v>78024</v>
      </c>
      <c r="T28" s="1"/>
    </row>
    <row r="29" spans="1:19" ht="12.75">
      <c r="A29" s="15" t="s">
        <v>37</v>
      </c>
      <c r="B29" s="25">
        <v>9945</v>
      </c>
      <c r="C29" s="25">
        <v>10097</v>
      </c>
      <c r="D29" s="25">
        <v>9120</v>
      </c>
      <c r="E29" s="25">
        <v>7948</v>
      </c>
      <c r="F29" s="25">
        <v>7088</v>
      </c>
      <c r="G29" s="25">
        <v>9008</v>
      </c>
      <c r="H29" s="25">
        <v>6536</v>
      </c>
      <c r="I29" s="25">
        <v>7348</v>
      </c>
      <c r="J29" s="25">
        <v>8200</v>
      </c>
      <c r="K29" s="25">
        <v>9384</v>
      </c>
      <c r="L29" s="25">
        <v>11316</v>
      </c>
      <c r="M29" s="25">
        <v>12596</v>
      </c>
      <c r="N29" s="26">
        <v>14867</v>
      </c>
      <c r="O29" s="42">
        <v>16037</v>
      </c>
      <c r="P29" s="1">
        <v>18120</v>
      </c>
      <c r="Q29" s="27">
        <v>19087</v>
      </c>
      <c r="R29" s="27">
        <v>21100</v>
      </c>
      <c r="S29" s="1">
        <v>21320</v>
      </c>
    </row>
    <row r="30" spans="1:19" ht="12.75">
      <c r="A30" s="24" t="s">
        <v>38</v>
      </c>
      <c r="B30" s="25">
        <v>45232</v>
      </c>
      <c r="C30" s="25">
        <v>45183</v>
      </c>
      <c r="D30" s="25">
        <v>47500</v>
      </c>
      <c r="E30" s="25">
        <v>50494</v>
      </c>
      <c r="F30" s="25">
        <v>60189</v>
      </c>
      <c r="G30" s="25">
        <v>63576</v>
      </c>
      <c r="H30" s="25">
        <v>64764</v>
      </c>
      <c r="I30" s="25">
        <v>62428</v>
      </c>
      <c r="J30" s="25">
        <v>56370</v>
      </c>
      <c r="K30" s="25">
        <v>48382</v>
      </c>
      <c r="L30" s="25">
        <v>66699</v>
      </c>
      <c r="M30" s="25">
        <v>74114</v>
      </c>
      <c r="N30" s="26">
        <v>61724</v>
      </c>
      <c r="O30" s="42">
        <v>61483</v>
      </c>
      <c r="P30" s="1">
        <v>67619</v>
      </c>
      <c r="Q30" s="27">
        <v>80964</v>
      </c>
      <c r="R30" s="27">
        <v>94063</v>
      </c>
      <c r="S30" s="1">
        <v>69892</v>
      </c>
    </row>
    <row r="31" spans="1:20" ht="12.75">
      <c r="A31" s="21" t="s">
        <v>39</v>
      </c>
      <c r="B31" s="22">
        <f aca="true" t="shared" si="7" ref="B31:O31">B32+B33</f>
        <v>104383</v>
      </c>
      <c r="C31" s="22">
        <f t="shared" si="7"/>
        <v>91840</v>
      </c>
      <c r="D31" s="22">
        <f t="shared" si="7"/>
        <v>81719</v>
      </c>
      <c r="E31" s="22">
        <f t="shared" si="7"/>
        <v>84288</v>
      </c>
      <c r="F31" s="22">
        <f t="shared" si="7"/>
        <v>97364</v>
      </c>
      <c r="G31" s="22">
        <f t="shared" si="7"/>
        <v>139079</v>
      </c>
      <c r="H31" s="22">
        <f t="shared" si="7"/>
        <v>117037</v>
      </c>
      <c r="I31" s="22">
        <f t="shared" si="7"/>
        <v>127343</v>
      </c>
      <c r="J31" s="22">
        <f t="shared" si="7"/>
        <v>121434</v>
      </c>
      <c r="K31" s="22">
        <f t="shared" si="7"/>
        <v>114664</v>
      </c>
      <c r="L31" s="22">
        <f t="shared" si="7"/>
        <v>128565</v>
      </c>
      <c r="M31" s="22">
        <f t="shared" si="7"/>
        <v>112158</v>
      </c>
      <c r="N31" s="22">
        <f t="shared" si="7"/>
        <v>52193</v>
      </c>
      <c r="O31" s="22">
        <f t="shared" si="7"/>
        <v>42852</v>
      </c>
      <c r="P31" s="22">
        <f>P32+P33</f>
        <v>65941</v>
      </c>
      <c r="Q31" s="22">
        <f>Q32+Q33</f>
        <v>108506</v>
      </c>
      <c r="R31" s="22">
        <f>R32+R33</f>
        <v>126084</v>
      </c>
      <c r="S31" s="22">
        <f>S32+S33</f>
        <v>44927</v>
      </c>
      <c r="T31" s="2"/>
    </row>
    <row r="32" spans="1:19" ht="12.75">
      <c r="A32" s="24" t="s">
        <v>40</v>
      </c>
      <c r="B32" s="25">
        <v>99383</v>
      </c>
      <c r="C32" s="25">
        <v>86840</v>
      </c>
      <c r="D32" s="25">
        <v>76274</v>
      </c>
      <c r="E32" s="25">
        <v>79143</v>
      </c>
      <c r="F32" s="25">
        <v>92427</v>
      </c>
      <c r="G32" s="25">
        <v>116415</v>
      </c>
      <c r="H32" s="25">
        <v>106379</v>
      </c>
      <c r="I32" s="25">
        <v>115539</v>
      </c>
      <c r="J32" s="25">
        <v>115451</v>
      </c>
      <c r="K32" s="25">
        <v>106827</v>
      </c>
      <c r="L32" s="25">
        <v>118528</v>
      </c>
      <c r="M32" s="25">
        <v>102052</v>
      </c>
      <c r="N32" s="26">
        <v>44645</v>
      </c>
      <c r="O32" s="42">
        <v>39495</v>
      </c>
      <c r="P32" s="1">
        <v>59083</v>
      </c>
      <c r="Q32" s="27">
        <v>97305</v>
      </c>
      <c r="R32" s="27">
        <v>115832</v>
      </c>
      <c r="S32" s="1">
        <v>34496</v>
      </c>
    </row>
    <row r="33" spans="1:19" ht="12.75">
      <c r="A33" s="24" t="s">
        <v>41</v>
      </c>
      <c r="B33" s="25">
        <v>5000</v>
      </c>
      <c r="C33" s="25">
        <v>5000</v>
      </c>
      <c r="D33" s="25">
        <v>5445</v>
      </c>
      <c r="E33" s="25">
        <v>5145</v>
      </c>
      <c r="F33" s="25">
        <v>4937</v>
      </c>
      <c r="G33" s="25">
        <v>22664</v>
      </c>
      <c r="H33" s="25">
        <v>10658</v>
      </c>
      <c r="I33" s="25">
        <v>11804</v>
      </c>
      <c r="J33" s="25">
        <v>5983</v>
      </c>
      <c r="K33" s="25">
        <v>7837</v>
      </c>
      <c r="L33" s="25">
        <v>10037</v>
      </c>
      <c r="M33" s="25">
        <v>10106</v>
      </c>
      <c r="N33" s="26">
        <v>7548</v>
      </c>
      <c r="O33" s="42">
        <v>3357</v>
      </c>
      <c r="P33" s="1">
        <v>6858</v>
      </c>
      <c r="Q33" s="27">
        <v>11201</v>
      </c>
      <c r="R33" s="27">
        <v>10252</v>
      </c>
      <c r="S33" s="1">
        <v>10431</v>
      </c>
    </row>
    <row r="34" spans="1:20" ht="12.75">
      <c r="A34" s="21" t="s">
        <v>42</v>
      </c>
      <c r="B34" s="22">
        <f aca="true" t="shared" si="8" ref="B34:P34">SUM(B35:B51)</f>
        <v>4301</v>
      </c>
      <c r="C34" s="22">
        <f t="shared" si="8"/>
        <v>21773</v>
      </c>
      <c r="D34" s="22">
        <f t="shared" si="8"/>
        <v>82786</v>
      </c>
      <c r="E34" s="22">
        <f t="shared" si="8"/>
        <v>44064</v>
      </c>
      <c r="F34" s="22">
        <f t="shared" si="8"/>
        <v>67384</v>
      </c>
      <c r="G34" s="22">
        <f t="shared" si="8"/>
        <v>68220</v>
      </c>
      <c r="H34" s="22">
        <f t="shared" si="8"/>
        <v>146046</v>
      </c>
      <c r="I34" s="22">
        <f t="shared" si="8"/>
        <v>134940</v>
      </c>
      <c r="J34" s="22">
        <f t="shared" si="8"/>
        <v>91944</v>
      </c>
      <c r="K34" s="22">
        <f t="shared" si="8"/>
        <v>57712</v>
      </c>
      <c r="L34" s="22">
        <f t="shared" si="8"/>
        <v>70597</v>
      </c>
      <c r="M34" s="22">
        <f t="shared" si="8"/>
        <v>58726</v>
      </c>
      <c r="N34" s="22">
        <f t="shared" si="8"/>
        <v>48938</v>
      </c>
      <c r="O34" s="22">
        <f t="shared" si="8"/>
        <v>71424</v>
      </c>
      <c r="P34" s="22">
        <f t="shared" si="8"/>
        <v>93271</v>
      </c>
      <c r="Q34" s="22">
        <f>SUM(Q35:Q51)</f>
        <v>101176</v>
      </c>
      <c r="R34" s="22">
        <f>SUM(R35:R51)</f>
        <v>89596</v>
      </c>
      <c r="S34" s="22">
        <f>SUM(S35:S51)</f>
        <v>87173</v>
      </c>
      <c r="T34" s="2"/>
    </row>
    <row r="35" spans="1:19" ht="12.75">
      <c r="A35" s="15" t="s">
        <v>43</v>
      </c>
      <c r="B35" s="30" t="s">
        <v>16</v>
      </c>
      <c r="C35" s="30" t="s">
        <v>16</v>
      </c>
      <c r="D35" s="25">
        <v>319</v>
      </c>
      <c r="E35" s="25">
        <v>8589</v>
      </c>
      <c r="F35" s="25">
        <v>13059</v>
      </c>
      <c r="G35" s="25">
        <v>16010</v>
      </c>
      <c r="H35" s="25">
        <v>17253</v>
      </c>
      <c r="I35" s="25">
        <v>11116</v>
      </c>
      <c r="J35" s="25">
        <v>2822</v>
      </c>
      <c r="K35" s="25">
        <v>939</v>
      </c>
      <c r="L35" s="25">
        <v>956</v>
      </c>
      <c r="M35" s="25">
        <v>738</v>
      </c>
      <c r="N35" s="26">
        <v>346</v>
      </c>
      <c r="O35" s="34">
        <v>239</v>
      </c>
      <c r="P35" s="1">
        <v>943</v>
      </c>
      <c r="Q35" s="27">
        <v>376</v>
      </c>
      <c r="R35" s="27">
        <v>348</v>
      </c>
      <c r="S35" s="1">
        <v>120</v>
      </c>
    </row>
    <row r="36" spans="1:19" ht="14.25">
      <c r="A36" s="15" t="s">
        <v>44</v>
      </c>
      <c r="B36" s="25">
        <v>413</v>
      </c>
      <c r="C36" s="25">
        <v>2441</v>
      </c>
      <c r="D36" s="25">
        <v>3772</v>
      </c>
      <c r="E36" s="25">
        <v>3384</v>
      </c>
      <c r="F36" s="25">
        <v>889</v>
      </c>
      <c r="G36" s="25">
        <v>782</v>
      </c>
      <c r="H36" s="25">
        <v>1013</v>
      </c>
      <c r="I36" s="25">
        <v>1468</v>
      </c>
      <c r="J36" s="25">
        <v>2220</v>
      </c>
      <c r="K36" s="25">
        <v>3168</v>
      </c>
      <c r="L36" s="25">
        <v>5812</v>
      </c>
      <c r="M36" s="25">
        <v>4628</v>
      </c>
      <c r="N36" s="26">
        <v>428</v>
      </c>
      <c r="O36" s="34">
        <v>9032</v>
      </c>
      <c r="P36" s="1">
        <v>12349</v>
      </c>
      <c r="Q36" s="27">
        <v>22506</v>
      </c>
      <c r="R36" s="27">
        <v>23827</v>
      </c>
      <c r="S36" s="1">
        <v>29109</v>
      </c>
    </row>
    <row r="37" spans="1:19" ht="14.25">
      <c r="A37" s="15" t="s">
        <v>45</v>
      </c>
      <c r="B37" s="25">
        <v>3450</v>
      </c>
      <c r="C37" s="25">
        <v>3174</v>
      </c>
      <c r="D37" s="25">
        <v>2997</v>
      </c>
      <c r="E37" s="25">
        <v>2740</v>
      </c>
      <c r="F37" s="25">
        <v>2410</v>
      </c>
      <c r="G37" s="25">
        <v>2224</v>
      </c>
      <c r="H37" s="25">
        <v>2116</v>
      </c>
      <c r="I37" s="25">
        <v>2030</v>
      </c>
      <c r="J37" s="25">
        <v>1883</v>
      </c>
      <c r="K37" s="25">
        <v>1894</v>
      </c>
      <c r="L37" s="25">
        <v>1660</v>
      </c>
      <c r="M37" s="25">
        <v>1432</v>
      </c>
      <c r="N37" s="26">
        <v>902</v>
      </c>
      <c r="O37" s="34">
        <v>978</v>
      </c>
      <c r="P37" s="1">
        <v>1009</v>
      </c>
      <c r="Q37" s="27">
        <v>929</v>
      </c>
      <c r="R37" s="27">
        <v>788</v>
      </c>
      <c r="S37" s="1">
        <v>746</v>
      </c>
    </row>
    <row r="38" spans="1:19" ht="12.75">
      <c r="A38" s="15" t="s">
        <v>46</v>
      </c>
      <c r="B38" s="30" t="s">
        <v>16</v>
      </c>
      <c r="C38" s="25">
        <v>4634</v>
      </c>
      <c r="D38" s="25">
        <v>29002</v>
      </c>
      <c r="E38" s="25">
        <v>2816</v>
      </c>
      <c r="F38" s="25">
        <v>710</v>
      </c>
      <c r="G38" s="25">
        <v>213</v>
      </c>
      <c r="H38" s="25">
        <v>99</v>
      </c>
      <c r="I38" s="25">
        <v>62</v>
      </c>
      <c r="J38" s="25">
        <v>47</v>
      </c>
      <c r="K38" s="25">
        <v>42</v>
      </c>
      <c r="L38" s="25">
        <v>29</v>
      </c>
      <c r="M38" s="25">
        <v>10</v>
      </c>
      <c r="N38" s="26">
        <v>2</v>
      </c>
      <c r="O38" s="34">
        <v>2</v>
      </c>
      <c r="P38" s="1">
        <v>2</v>
      </c>
      <c r="Q38" s="34" t="s">
        <v>0</v>
      </c>
      <c r="R38" s="27">
        <v>10</v>
      </c>
      <c r="S38" s="1">
        <v>3</v>
      </c>
    </row>
    <row r="39" spans="1:19" ht="12.75">
      <c r="A39" s="35" t="s">
        <v>47</v>
      </c>
      <c r="B39" s="30" t="s">
        <v>16</v>
      </c>
      <c r="C39" s="30" t="s">
        <v>16</v>
      </c>
      <c r="D39" s="30" t="s">
        <v>16</v>
      </c>
      <c r="E39" s="30" t="s">
        <v>16</v>
      </c>
      <c r="F39" s="30" t="s">
        <v>16</v>
      </c>
      <c r="G39" s="30" t="s">
        <v>16</v>
      </c>
      <c r="H39" s="30" t="s">
        <v>16</v>
      </c>
      <c r="I39" s="28" t="s">
        <v>16</v>
      </c>
      <c r="J39" s="28" t="s">
        <v>16</v>
      </c>
      <c r="K39" s="25">
        <v>40301</v>
      </c>
      <c r="L39" s="25">
        <v>58245</v>
      </c>
      <c r="M39" s="25">
        <v>49360</v>
      </c>
      <c r="N39" s="26">
        <v>45499</v>
      </c>
      <c r="O39" s="34">
        <v>47571</v>
      </c>
      <c r="P39" s="1">
        <v>50945</v>
      </c>
      <c r="Q39" s="27">
        <v>42015</v>
      </c>
      <c r="R39" s="27">
        <v>42829</v>
      </c>
      <c r="S39" s="1">
        <v>46347</v>
      </c>
    </row>
    <row r="40" spans="1:19" ht="12.75">
      <c r="A40" s="15" t="s">
        <v>48</v>
      </c>
      <c r="B40" s="30" t="s">
        <v>16</v>
      </c>
      <c r="C40" s="30" t="s">
        <v>16</v>
      </c>
      <c r="D40" s="30" t="s">
        <v>16</v>
      </c>
      <c r="E40" s="30" t="s">
        <v>16</v>
      </c>
      <c r="F40" s="30" t="s">
        <v>16</v>
      </c>
      <c r="G40" s="30" t="s">
        <v>16</v>
      </c>
      <c r="H40" s="25">
        <v>33911</v>
      </c>
      <c r="I40" s="25">
        <v>33468</v>
      </c>
      <c r="J40" s="25">
        <v>41056</v>
      </c>
      <c r="K40" s="28">
        <v>6944</v>
      </c>
      <c r="L40" s="25">
        <v>545</v>
      </c>
      <c r="M40" s="25">
        <v>14</v>
      </c>
      <c r="N40" s="36" t="s">
        <v>16</v>
      </c>
      <c r="O40" s="37" t="s">
        <v>16</v>
      </c>
      <c r="P40" s="37" t="s">
        <v>16</v>
      </c>
      <c r="Q40" s="37" t="s">
        <v>16</v>
      </c>
      <c r="R40" s="37" t="s">
        <v>16</v>
      </c>
      <c r="S40" s="37" t="s">
        <v>16</v>
      </c>
    </row>
    <row r="41" spans="1:19" ht="12.75">
      <c r="A41" s="15" t="s">
        <v>49</v>
      </c>
      <c r="B41" s="30" t="s">
        <v>16</v>
      </c>
      <c r="C41" s="30" t="s">
        <v>16</v>
      </c>
      <c r="D41" s="30" t="s">
        <v>16</v>
      </c>
      <c r="E41" s="30" t="s">
        <v>16</v>
      </c>
      <c r="F41" s="30" t="s">
        <v>16</v>
      </c>
      <c r="G41" s="30" t="s">
        <v>16</v>
      </c>
      <c r="H41" s="30" t="s">
        <v>16</v>
      </c>
      <c r="I41" s="30" t="s">
        <v>16</v>
      </c>
      <c r="J41" s="30" t="s">
        <v>16</v>
      </c>
      <c r="K41" s="30" t="s">
        <v>16</v>
      </c>
      <c r="L41" s="30" t="s">
        <v>16</v>
      </c>
      <c r="M41" s="30" t="s">
        <v>16</v>
      </c>
      <c r="N41" s="30" t="s">
        <v>16</v>
      </c>
      <c r="O41" s="30" t="s">
        <v>16</v>
      </c>
      <c r="P41" s="30" t="s">
        <v>16</v>
      </c>
      <c r="Q41" s="27">
        <v>10111</v>
      </c>
      <c r="R41" s="27">
        <v>5383</v>
      </c>
      <c r="S41" s="1">
        <v>1414</v>
      </c>
    </row>
    <row r="42" spans="1:19" ht="12.75">
      <c r="A42" s="15" t="s">
        <v>50</v>
      </c>
      <c r="B42" s="30" t="s">
        <v>16</v>
      </c>
      <c r="C42" s="30" t="s">
        <v>16</v>
      </c>
      <c r="D42" s="30" t="s">
        <v>16</v>
      </c>
      <c r="E42" s="30" t="s">
        <v>16</v>
      </c>
      <c r="F42" s="30" t="s">
        <v>16</v>
      </c>
      <c r="G42" s="30" t="s">
        <v>16</v>
      </c>
      <c r="H42" s="25">
        <v>52272</v>
      </c>
      <c r="I42" s="25">
        <v>55344</v>
      </c>
      <c r="J42" s="25">
        <v>34074</v>
      </c>
      <c r="K42" s="25">
        <v>277</v>
      </c>
      <c r="L42" s="25">
        <v>184</v>
      </c>
      <c r="M42" s="25">
        <v>64</v>
      </c>
      <c r="N42" s="36">
        <v>21</v>
      </c>
      <c r="O42" s="34" t="s">
        <v>0</v>
      </c>
      <c r="P42" s="1">
        <v>55</v>
      </c>
      <c r="Q42" s="27">
        <v>37</v>
      </c>
      <c r="R42" s="27">
        <v>57</v>
      </c>
      <c r="S42" s="1">
        <v>21</v>
      </c>
    </row>
    <row r="43" spans="1:19" ht="12.75">
      <c r="A43" s="32" t="s">
        <v>51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4"/>
      <c r="P43" s="1"/>
      <c r="Q43" s="1"/>
      <c r="R43" s="1"/>
      <c r="S43" s="1"/>
    </row>
    <row r="44" spans="1:19" ht="12.75">
      <c r="A44" s="32" t="s">
        <v>52</v>
      </c>
      <c r="B44" s="30" t="s">
        <v>16</v>
      </c>
      <c r="C44" s="30" t="s">
        <v>16</v>
      </c>
      <c r="D44" s="30" t="s">
        <v>16</v>
      </c>
      <c r="E44" s="30" t="s">
        <v>16</v>
      </c>
      <c r="F44" s="30" t="s">
        <v>16</v>
      </c>
      <c r="G44" s="30" t="s">
        <v>16</v>
      </c>
      <c r="H44" s="30" t="s">
        <v>16</v>
      </c>
      <c r="I44" s="30" t="s">
        <v>16</v>
      </c>
      <c r="J44" s="30" t="s">
        <v>16</v>
      </c>
      <c r="K44" s="30" t="s">
        <v>16</v>
      </c>
      <c r="L44" s="30" t="s">
        <v>16</v>
      </c>
      <c r="M44" s="30" t="s">
        <v>16</v>
      </c>
      <c r="N44" s="30">
        <v>1</v>
      </c>
      <c r="O44" s="34">
        <v>11267</v>
      </c>
      <c r="P44" s="1">
        <v>23641</v>
      </c>
      <c r="Q44" s="27">
        <v>18926</v>
      </c>
      <c r="R44" s="27">
        <v>9495</v>
      </c>
      <c r="S44" s="1">
        <v>2577</v>
      </c>
    </row>
    <row r="45" spans="1:19" ht="12.75">
      <c r="A45" s="15" t="s">
        <v>53</v>
      </c>
      <c r="B45" s="30" t="s">
        <v>16</v>
      </c>
      <c r="C45" s="25">
        <v>3037</v>
      </c>
      <c r="D45" s="25">
        <v>6029</v>
      </c>
      <c r="E45" s="25">
        <v>7068</v>
      </c>
      <c r="F45" s="25">
        <v>20371</v>
      </c>
      <c r="G45" s="25">
        <v>12268</v>
      </c>
      <c r="H45" s="25">
        <v>1557</v>
      </c>
      <c r="I45" s="25">
        <v>10</v>
      </c>
      <c r="J45" s="30" t="s">
        <v>16</v>
      </c>
      <c r="K45" s="28" t="s">
        <v>16</v>
      </c>
      <c r="L45" s="28" t="s">
        <v>16</v>
      </c>
      <c r="M45" s="28" t="s">
        <v>16</v>
      </c>
      <c r="N45" s="36" t="s">
        <v>16</v>
      </c>
      <c r="O45" s="37" t="s">
        <v>16</v>
      </c>
      <c r="P45" s="37" t="s">
        <v>16</v>
      </c>
      <c r="Q45" s="37" t="s">
        <v>16</v>
      </c>
      <c r="R45" s="37" t="s">
        <v>16</v>
      </c>
      <c r="S45" s="37" t="s">
        <v>16</v>
      </c>
    </row>
    <row r="46" spans="1:19" ht="12.75">
      <c r="A46" s="15" t="s">
        <v>54</v>
      </c>
      <c r="B46" s="30" t="s">
        <v>16</v>
      </c>
      <c r="C46" s="30" t="s">
        <v>16</v>
      </c>
      <c r="D46" s="30" t="s">
        <v>16</v>
      </c>
      <c r="E46" s="30" t="s">
        <v>16</v>
      </c>
      <c r="F46" s="25">
        <v>8790</v>
      </c>
      <c r="G46" s="25">
        <v>9802</v>
      </c>
      <c r="H46" s="25">
        <v>880</v>
      </c>
      <c r="I46" s="25">
        <v>2</v>
      </c>
      <c r="J46" s="30" t="s">
        <v>16</v>
      </c>
      <c r="K46" s="28" t="s">
        <v>16</v>
      </c>
      <c r="L46" s="28" t="s">
        <v>16</v>
      </c>
      <c r="M46" s="28" t="s">
        <v>16</v>
      </c>
      <c r="N46" s="36" t="s">
        <v>16</v>
      </c>
      <c r="O46" s="37" t="s">
        <v>16</v>
      </c>
      <c r="P46" s="37" t="s">
        <v>16</v>
      </c>
      <c r="Q46" s="37" t="s">
        <v>16</v>
      </c>
      <c r="R46" s="37" t="s">
        <v>16</v>
      </c>
      <c r="S46" s="37" t="s">
        <v>16</v>
      </c>
    </row>
    <row r="47" spans="1:19" ht="12.75">
      <c r="A47" s="15" t="s">
        <v>55</v>
      </c>
      <c r="B47" s="30" t="s">
        <v>16</v>
      </c>
      <c r="C47" s="30" t="s">
        <v>16</v>
      </c>
      <c r="D47" s="30" t="s">
        <v>16</v>
      </c>
      <c r="E47" s="30" t="s">
        <v>16</v>
      </c>
      <c r="F47" s="30" t="s">
        <v>16</v>
      </c>
      <c r="G47" s="30" t="s">
        <v>16</v>
      </c>
      <c r="H47" s="30" t="s">
        <v>16</v>
      </c>
      <c r="I47" s="30" t="s">
        <v>16</v>
      </c>
      <c r="J47" s="30" t="s">
        <v>16</v>
      </c>
      <c r="K47" s="30" t="s">
        <v>16</v>
      </c>
      <c r="L47" s="30" t="s">
        <v>16</v>
      </c>
      <c r="M47" s="28">
        <v>20</v>
      </c>
      <c r="N47" s="26">
        <v>64</v>
      </c>
      <c r="O47" s="34">
        <v>105</v>
      </c>
      <c r="P47" s="1">
        <v>39</v>
      </c>
      <c r="Q47" s="34" t="s">
        <v>0</v>
      </c>
      <c r="R47" s="1">
        <v>14</v>
      </c>
      <c r="S47" s="1">
        <v>3</v>
      </c>
    </row>
    <row r="48" spans="1:19" ht="12.75">
      <c r="A48" s="15" t="s">
        <v>56</v>
      </c>
      <c r="B48" s="30" t="s">
        <v>16</v>
      </c>
      <c r="C48" s="30" t="s">
        <v>16</v>
      </c>
      <c r="D48" s="30" t="s">
        <v>16</v>
      </c>
      <c r="E48" s="30" t="s">
        <v>16</v>
      </c>
      <c r="F48" s="30" t="s">
        <v>16</v>
      </c>
      <c r="G48" s="25">
        <v>4998</v>
      </c>
      <c r="H48" s="25">
        <v>13661</v>
      </c>
      <c r="I48" s="25">
        <v>15772</v>
      </c>
      <c r="J48" s="25">
        <v>8253</v>
      </c>
      <c r="K48" s="25">
        <v>3086</v>
      </c>
      <c r="L48" s="25">
        <v>2269</v>
      </c>
      <c r="M48" s="25">
        <v>1844</v>
      </c>
      <c r="N48" s="25">
        <v>1225</v>
      </c>
      <c r="O48" s="37">
        <v>1827</v>
      </c>
      <c r="P48" s="1">
        <v>3163</v>
      </c>
      <c r="Q48" s="27">
        <v>5468</v>
      </c>
      <c r="R48" s="27">
        <v>6012</v>
      </c>
      <c r="S48" s="1">
        <v>4199</v>
      </c>
    </row>
    <row r="49" spans="1:19" ht="12.75">
      <c r="A49" s="15" t="s">
        <v>57</v>
      </c>
      <c r="B49" s="30" t="s">
        <v>16</v>
      </c>
      <c r="C49" s="30" t="s">
        <v>16</v>
      </c>
      <c r="D49" s="30" t="s">
        <v>16</v>
      </c>
      <c r="E49" s="30" t="s">
        <v>16</v>
      </c>
      <c r="F49" s="25">
        <v>2954</v>
      </c>
      <c r="G49" s="25">
        <v>3069</v>
      </c>
      <c r="H49" s="25">
        <v>3572</v>
      </c>
      <c r="I49" s="25">
        <v>2178</v>
      </c>
      <c r="J49" s="25">
        <v>304</v>
      </c>
      <c r="K49" s="25">
        <v>69</v>
      </c>
      <c r="L49" s="25">
        <v>16</v>
      </c>
      <c r="M49" s="25">
        <v>1</v>
      </c>
      <c r="N49" s="26">
        <v>1</v>
      </c>
      <c r="O49" s="34" t="s">
        <v>0</v>
      </c>
      <c r="P49" s="1">
        <v>1</v>
      </c>
      <c r="Q49" s="34" t="s">
        <v>0</v>
      </c>
      <c r="R49" s="34" t="s">
        <v>0</v>
      </c>
      <c r="S49" s="34" t="s">
        <v>0</v>
      </c>
    </row>
    <row r="50" spans="1:19" ht="12.75">
      <c r="A50" s="15" t="s">
        <v>58</v>
      </c>
      <c r="B50" s="25">
        <v>73</v>
      </c>
      <c r="C50" s="25">
        <v>8153</v>
      </c>
      <c r="D50" s="25">
        <v>40029</v>
      </c>
      <c r="E50" s="25">
        <v>10600</v>
      </c>
      <c r="F50" s="25">
        <v>4651</v>
      </c>
      <c r="G50" s="25">
        <v>2289</v>
      </c>
      <c r="H50" s="25">
        <v>1304</v>
      </c>
      <c r="I50" s="25">
        <v>947</v>
      </c>
      <c r="J50" s="25">
        <v>671</v>
      </c>
      <c r="K50" s="25">
        <v>469</v>
      </c>
      <c r="L50" s="28">
        <v>362</v>
      </c>
      <c r="M50" s="25">
        <v>195</v>
      </c>
      <c r="N50" s="26">
        <v>176</v>
      </c>
      <c r="O50" s="34">
        <v>166</v>
      </c>
      <c r="P50" s="1">
        <v>269</v>
      </c>
      <c r="Q50" s="36" t="s">
        <v>0</v>
      </c>
      <c r="R50" s="1">
        <v>305</v>
      </c>
      <c r="S50" s="1">
        <v>166</v>
      </c>
    </row>
    <row r="51" spans="1:19" ht="12.75">
      <c r="A51" s="38" t="s">
        <v>59</v>
      </c>
      <c r="B51" s="39">
        <f>4301-SUM(B36:B50)</f>
        <v>365</v>
      </c>
      <c r="C51" s="39">
        <f>21773-SUM(C36:C50)</f>
        <v>334</v>
      </c>
      <c r="D51" s="39">
        <f>82467-SUM(D36:D50)</f>
        <v>638</v>
      </c>
      <c r="E51" s="39">
        <f>35475-SUM(E36:E50)</f>
        <v>8867</v>
      </c>
      <c r="F51" s="39">
        <f>54325-SUM(F36:F50)</f>
        <v>13550</v>
      </c>
      <c r="G51" s="39">
        <f>52210-SUM(G36:G50)</f>
        <v>16565</v>
      </c>
      <c r="H51" s="39">
        <f>128793-SUM(H36:H50)</f>
        <v>18408</v>
      </c>
      <c r="I51" s="39">
        <f>123824-SUM(I36:I50)</f>
        <v>12543</v>
      </c>
      <c r="J51" s="39">
        <f>91944-SUM(J35:J50)</f>
        <v>614</v>
      </c>
      <c r="K51" s="39">
        <f>57712-SUM(K35:K50)</f>
        <v>523</v>
      </c>
      <c r="L51" s="39">
        <f>70597-SUM(L35:L50)</f>
        <v>519</v>
      </c>
      <c r="M51" s="40">
        <v>420</v>
      </c>
      <c r="N51" s="40">
        <v>273</v>
      </c>
      <c r="O51" s="45">
        <v>237</v>
      </c>
      <c r="P51" s="46">
        <v>855</v>
      </c>
      <c r="Q51" s="40">
        <v>808</v>
      </c>
      <c r="R51" s="46">
        <v>528</v>
      </c>
      <c r="S51" s="47">
        <v>2468</v>
      </c>
    </row>
    <row r="53" spans="1:6" ht="14.25">
      <c r="A53" s="41" t="s">
        <v>60</v>
      </c>
      <c r="B53" s="31"/>
      <c r="C53" s="31"/>
      <c r="D53" s="31"/>
      <c r="E53" s="31"/>
      <c r="F53" s="31"/>
    </row>
    <row r="54" spans="1:6" ht="14.25">
      <c r="A54" s="41" t="s">
        <v>61</v>
      </c>
      <c r="B54" s="31"/>
      <c r="C54" s="31"/>
      <c r="D54" s="31"/>
      <c r="E54" s="31"/>
      <c r="F54" s="31"/>
    </row>
    <row r="55" spans="1:6" ht="14.25">
      <c r="A55" s="41" t="s">
        <v>62</v>
      </c>
      <c r="B55" s="31"/>
      <c r="C55" s="31"/>
      <c r="D55" s="31"/>
      <c r="E55" s="31"/>
      <c r="F55" s="31"/>
    </row>
    <row r="56" spans="1:6" ht="14.25">
      <c r="A56" s="41" t="s">
        <v>63</v>
      </c>
      <c r="B56" s="31"/>
      <c r="C56" s="31"/>
      <c r="D56" s="31"/>
      <c r="E56" s="31"/>
      <c r="F56" s="31"/>
    </row>
    <row r="57" spans="1:6" ht="12.75">
      <c r="A57" s="31" t="s">
        <v>64</v>
      </c>
      <c r="B57" s="31"/>
      <c r="C57" s="31"/>
      <c r="D57" s="31"/>
      <c r="E57" s="31"/>
      <c r="F57" s="31"/>
    </row>
    <row r="58" spans="1:6" ht="14.25">
      <c r="A58" s="41" t="s">
        <v>65</v>
      </c>
      <c r="B58" s="31"/>
      <c r="C58" s="31"/>
      <c r="D58" s="31"/>
      <c r="E58" s="31"/>
      <c r="F58" s="31"/>
    </row>
    <row r="59" spans="1:6" ht="14.25">
      <c r="A59" s="41" t="s">
        <v>66</v>
      </c>
      <c r="B59" s="31"/>
      <c r="C59" s="31"/>
      <c r="D59" s="31"/>
      <c r="E59" s="31"/>
      <c r="F59" s="31"/>
    </row>
    <row r="60" spans="1:6" ht="12.75">
      <c r="A60" s="31" t="s">
        <v>67</v>
      </c>
      <c r="B60" s="31"/>
      <c r="C60" s="31"/>
      <c r="D60" s="31"/>
      <c r="E60" s="31"/>
      <c r="F60" s="31"/>
    </row>
    <row r="61" spans="1:6" ht="14.25">
      <c r="A61" s="41"/>
      <c r="B61" s="31"/>
      <c r="C61" s="31"/>
      <c r="D61" s="31"/>
      <c r="E61" s="31"/>
      <c r="F61" s="31"/>
    </row>
    <row r="62" spans="1:6" ht="12.75">
      <c r="A62" s="31" t="s">
        <v>68</v>
      </c>
      <c r="B62" s="31"/>
      <c r="C62" s="31"/>
      <c r="D62" s="31"/>
      <c r="E62" s="31"/>
      <c r="F62" s="31"/>
    </row>
    <row r="63" spans="1:6" ht="12.75">
      <c r="A63" s="31"/>
      <c r="B63" s="31"/>
      <c r="C63" s="31"/>
      <c r="D63" s="31"/>
      <c r="E63" s="31"/>
      <c r="F63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2004-04-22T14:02:24Z</cp:lastPrinted>
  <dcterms:created xsi:type="dcterms:W3CDTF">2004-03-22T19:56:04Z</dcterms:created>
  <dcterms:modified xsi:type="dcterms:W3CDTF">2004-04-22T14:10:12Z</dcterms:modified>
  <cp:category/>
  <cp:version/>
  <cp:contentType/>
  <cp:contentStatus/>
</cp:coreProperties>
</file>