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7575" windowHeight="8190" tabRatio="776" activeTab="0"/>
  </bookViews>
  <sheets>
    <sheet name="ST SUMMARY" sheetId="1" r:id="rId1"/>
    <sheet name="ST EARMARK" sheetId="2" state="hidden" r:id="rId2"/>
  </sheets>
  <externalReferences>
    <externalReference r:id="rId5"/>
  </externalReferences>
  <definedNames>
    <definedName name="TTDISCALLOT">'[1]CIF'!$D$31</definedName>
  </definedNames>
  <calcPr fullCalcOnLoad="1" fullPrecision="0"/>
</workbook>
</file>

<file path=xl/sharedStrings.xml><?xml version="1.0" encoding="utf-8"?>
<sst xmlns="http://schemas.openxmlformats.org/spreadsheetml/2006/main" count="164" uniqueCount="105">
  <si>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</si>
  <si>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</si>
  <si>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</si>
  <si>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</si>
  <si>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</si>
  <si>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</si>
  <si>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</si>
  <si>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</si>
  <si>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</si>
  <si>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</si>
  <si>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</si>
  <si>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</si>
  <si>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</si>
  <si>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</si>
  <si>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</si>
  <si>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</si>
  <si>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</si>
  <si>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</si>
  <si>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</si>
  <si>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</si>
  <si>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</si>
  <si>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</si>
  <si>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</si>
  <si>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</si>
  <si>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</si>
  <si>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</si>
  <si>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</si>
  <si>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</si>
  <si>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</si>
  <si>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</si>
  <si>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</si>
  <si>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</si>
  <si>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</si>
  <si>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</si>
  <si>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</si>
  <si>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</si>
  <si>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</si>
  <si>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</si>
  <si>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</si>
  <si>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</si>
  <si>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</si>
  <si>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</si>
  <si>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</si>
  <si>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</si>
  <si>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</si>
  <si>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</si>
  <si>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</si>
  <si>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</si>
  <si>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</si>
  <si>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</si>
  <si>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</si>
  <si>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</si>
  <si>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America Samoa</t>
  </si>
  <si>
    <t>Guam</t>
  </si>
  <si>
    <t>N. Marina Islands</t>
  </si>
  <si>
    <t>Virgin Islands</t>
  </si>
  <si>
    <t>Sub-Total Territories</t>
  </si>
  <si>
    <t>TOTALS</t>
  </si>
  <si>
    <t>State MOE</t>
  </si>
  <si>
    <t>Discretionary Including Targeted Funds</t>
  </si>
  <si>
    <t>Discretionary Excluding Targeted Funds</t>
  </si>
  <si>
    <t>Mandatory</t>
  </si>
  <si>
    <t>State Share of Matching Fund</t>
  </si>
  <si>
    <t>STATE DISCRETIONARY SUMMARY</t>
  </si>
  <si>
    <t>FY 2008</t>
  </si>
  <si>
    <t>DISCRETIONARY</t>
  </si>
  <si>
    <t>ALLOCATION</t>
  </si>
  <si>
    <t>AVAILABLE</t>
  </si>
  <si>
    <t>INCLUDING EARMARK</t>
  </si>
  <si>
    <t>District of Columbia</t>
  </si>
  <si>
    <t>-</t>
  </si>
  <si>
    <t>Totals</t>
  </si>
  <si>
    <t xml:space="preserve">Targeted Funds: </t>
  </si>
  <si>
    <t>School Age R&amp;R</t>
  </si>
  <si>
    <t>Quality Expansion</t>
  </si>
  <si>
    <t>Infant Toddler</t>
  </si>
  <si>
    <t>LESS Targeted Funds</t>
  </si>
  <si>
    <t>Federal Share of Matching Fund</t>
  </si>
  <si>
    <t>Sub-Total States</t>
  </si>
  <si>
    <t>Tribes</t>
  </si>
  <si>
    <t>Technical Assistance</t>
  </si>
  <si>
    <t>Research &amp; Evaluation</t>
  </si>
  <si>
    <r>
      <t>STATES</t>
    </r>
    <r>
      <rPr>
        <b/>
        <vertAlign val="superscript"/>
        <sz val="10"/>
        <rFont val="Arial"/>
        <family val="2"/>
      </rPr>
      <t>3</t>
    </r>
  </si>
  <si>
    <r>
      <t>TERRITORIES</t>
    </r>
    <r>
      <rPr>
        <b/>
        <vertAlign val="superscript"/>
        <sz val="10"/>
        <rFont val="Arial"/>
        <family val="2"/>
      </rPr>
      <t>4</t>
    </r>
  </si>
  <si>
    <r>
      <t>Consumer Education</t>
    </r>
    <r>
      <rPr>
        <b/>
        <vertAlign val="superscript"/>
        <sz val="10"/>
        <rFont val="Arial"/>
        <family val="2"/>
      </rPr>
      <t>5</t>
    </r>
  </si>
  <si>
    <r>
      <t xml:space="preserve">1  </t>
    </r>
    <r>
      <rPr>
        <b/>
        <sz val="10"/>
        <rFont val="Arial"/>
        <family val="2"/>
      </rPr>
      <t>These estimated allocations are based on amounts in the President's FY2009 budget request and are subject to change.</t>
    </r>
  </si>
  <si>
    <t xml:space="preserve">   Lunch Program from the Department of Agriculture; and Per Capita Personal Income for 2004, 2005 and 2006 from the Department of Commerce published March 2008. </t>
  </si>
  <si>
    <r>
      <t xml:space="preserve">2  </t>
    </r>
    <r>
      <rPr>
        <b/>
        <sz val="10"/>
        <rFont val="Arial"/>
        <family val="2"/>
      </rPr>
      <t>Federal-Only Funds are the totals of Discretionary, Mandatory and the Federal Share of Matching Funds.</t>
    </r>
  </si>
  <si>
    <t>Targeted Funds: School-Age         R&amp;R</t>
  </si>
  <si>
    <t>Targeted Funds: School-Age      R&amp;R</t>
  </si>
  <si>
    <t xml:space="preserve">   Territories will become available for use in determining the actual allocations in FY2009.</t>
  </si>
  <si>
    <t xml:space="preserve">   and Resource and Referral Services.</t>
  </si>
  <si>
    <r>
      <t xml:space="preserve">                            </t>
    </r>
    <r>
      <rPr>
        <b/>
        <sz val="11"/>
        <rFont val="Arial"/>
        <family val="2"/>
      </rPr>
      <t xml:space="preserve">    </t>
    </r>
    <r>
      <rPr>
        <b/>
        <sz val="12"/>
        <rFont val="Arial"/>
        <family val="2"/>
      </rPr>
      <t xml:space="preserve"> FY 2009 ESTIMATED CCDF ALLOCATIONS (PRIOR TO APPROPRIATION)</t>
    </r>
    <r>
      <rPr>
        <b/>
        <vertAlign val="superscript"/>
        <sz val="12"/>
        <rFont val="Arial"/>
        <family val="2"/>
      </rPr>
      <t>1</t>
    </r>
  </si>
  <si>
    <t>Targeted Funds: Quality   Expansion</t>
  </si>
  <si>
    <r>
      <t>Total                Federal-Only Funds</t>
    </r>
    <r>
      <rPr>
        <b/>
        <vertAlign val="superscript"/>
        <sz val="10"/>
        <rFont val="Arial"/>
        <family val="2"/>
      </rPr>
      <t>2</t>
    </r>
  </si>
  <si>
    <t xml:space="preserve">   Lunch Program from the Department of Agriculture; and Per Capita Personal Income for 2002, 2003, and 2004 from the Department of Commerce published September 2005.  ACF anticipates that updated data for the </t>
  </si>
  <si>
    <t>FY 2009       FMAP Rate</t>
  </si>
  <si>
    <t>FY 2009        FMAP Rate</t>
  </si>
  <si>
    <t>Targeted Funds: Infant            Toddler</t>
  </si>
  <si>
    <r>
      <t>Total                  Federal-Only Funds</t>
    </r>
    <r>
      <rPr>
        <b/>
        <vertAlign val="superscript"/>
        <sz val="10"/>
        <rFont val="Arial"/>
        <family val="2"/>
      </rPr>
      <t>2</t>
    </r>
  </si>
  <si>
    <t>Targeted Funds: Quality      Expansion</t>
  </si>
  <si>
    <r>
      <t xml:space="preserve">3  </t>
    </r>
    <r>
      <rPr>
        <b/>
        <sz val="10"/>
        <rFont val="Arial"/>
        <family val="2"/>
      </rPr>
      <t>The following statistics were used for the estimated State allocations: population under 5 and population under 13 from the Census Bureau published July 2007; FY 2007 Participants in Free and Reduced School</t>
    </r>
  </si>
  <si>
    <r>
      <t xml:space="preserve">4 </t>
    </r>
    <r>
      <rPr>
        <b/>
        <sz val="10"/>
        <rFont val="Arial"/>
        <family val="2"/>
      </rPr>
      <t>The following statistics were used for the estimated Territorial allocations: population under 5 and population under 13 from the Census Bureau published July 2006; FY 2006 Participants in Free and Reduced School</t>
    </r>
  </si>
  <si>
    <r>
      <t xml:space="preserve">5  </t>
    </r>
    <r>
      <rPr>
        <b/>
        <sz val="10"/>
        <rFont val="Arial"/>
        <family val="2"/>
      </rPr>
      <t xml:space="preserve">The FY 2009 budget request included $964,923 for discretionary activities to support comprehensive consumer education or parental choice; this amount comes out of the $18.5 million in Targeted Funds for School-Age Care    </t>
    </r>
  </si>
  <si>
    <t>Revised September 2008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</si>
</sst>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000000%"/>
    <numFmt numFmtId="167" formatCode="_(* #,##0.0000_);_(* \(#,##0.0000\);_(* &quot;-&quot;_);_(@_)"/>
    <numFmt numFmtId="168" formatCode="_(* #,##0.0000000000_);_(* \(#,##0.0000000000\);_(* &quot;-&quot;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(* #,##0.0_);_(* \(#,##0.0\);_(* &quot;-&quot;?_);_(@_)"/>
    <numFmt numFmtId="174" formatCode="0.0000"/>
    <numFmt numFmtId="175" formatCode="_(* #,##0.0000_);_(* \(#,##0.0000\);_(* &quot;-&quot;????_);_(@_)"/>
    <numFmt numFmtId="176" formatCode="0.0000000000"/>
    <numFmt numFmtId="177" formatCode="_(* #,##0.0000000000_);_(* \(#,##0.0000000000\);_(* &quot;-&quot;??????????_);_(@_)"/>
    <numFmt numFmtId="178" formatCode="0.000000000000"/>
    <numFmt numFmtId="179" formatCode="0.00000000000000000000"/>
    <numFmt numFmtId="180" formatCode="0.00000000"/>
    <numFmt numFmtId="181" formatCode="0.0%"/>
    <numFmt numFmtId="182" formatCode="[$-409]dddd\,\ mmmm\ dd\,\ yyyy"/>
    <numFmt numFmtId="183" formatCode="0.000"/>
    <numFmt numFmtId="184" formatCode="#,##0.0"/>
    <numFmt numFmtId="185" formatCode="0.000000000"/>
    <numFmt numFmtId="186" formatCode="_(* #,##0.00000000_);_(* \(#,##0.00000000\);_(* &quot;-&quot;????????_);_(@_)"/>
    <numFmt numFmtId="187" formatCode="_(* #,##0.000000000_);_(* \(#,##0.000000000\);_(* &quot;-&quot;?????????_);_(@_)"/>
    <numFmt numFmtId="188" formatCode="#,##0.00000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1" fillId="0" borderId="0" xfId="15" applyNumberFormat="1" applyFont="1" applyAlignment="1">
      <alignment horizontal="center"/>
    </xf>
    <xf numFmtId="164" fontId="1" fillId="0" borderId="0" xfId="15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15" applyNumberFormat="1" applyFont="1" applyAlignment="1">
      <alignment/>
    </xf>
    <xf numFmtId="0" fontId="1" fillId="0" borderId="0" xfId="0" applyFont="1" applyAlignment="1">
      <alignment horizontal="centerContinuous"/>
    </xf>
    <xf numFmtId="10" fontId="1" fillId="0" borderId="0" xfId="21" applyNumberFormat="1" applyFont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0" xfId="15" applyNumberFormat="1" applyFont="1" applyFill="1" applyAlignment="1">
      <alignment/>
    </xf>
    <xf numFmtId="0" fontId="4" fillId="0" borderId="0" xfId="0" applyFont="1" applyFill="1" applyAlignment="1">
      <alignment/>
    </xf>
    <xf numFmtId="176" fontId="1" fillId="0" borderId="0" xfId="0" applyNumberFormat="1" applyFont="1" applyAlignment="1">
      <alignment horizontal="centerContinuous"/>
    </xf>
    <xf numFmtId="3" fontId="1" fillId="0" borderId="0" xfId="15" applyNumberFormat="1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176" fontId="1" fillId="0" borderId="0" xfId="15" applyNumberFormat="1" applyFont="1" applyAlignment="1">
      <alignment horizontal="centerContinuous"/>
    </xf>
    <xf numFmtId="3" fontId="1" fillId="0" borderId="0" xfId="15" applyNumberFormat="1" applyFont="1" applyAlignment="1">
      <alignment horizontal="center"/>
    </xf>
    <xf numFmtId="3" fontId="0" fillId="0" borderId="0" xfId="0" applyNumberFormat="1" applyFont="1" applyAlignment="1">
      <alignment/>
    </xf>
    <xf numFmtId="176" fontId="1" fillId="0" borderId="0" xfId="15" applyNumberFormat="1" applyFont="1" applyAlignment="1">
      <alignment horizontal="center"/>
    </xf>
    <xf numFmtId="176" fontId="1" fillId="0" borderId="0" xfId="0" applyNumberFormat="1" applyFont="1" applyAlignment="1">
      <alignment/>
    </xf>
    <xf numFmtId="3" fontId="1" fillId="0" borderId="0" xfId="15" applyNumberFormat="1" applyFont="1" applyAlignment="1">
      <alignment/>
    </xf>
    <xf numFmtId="3" fontId="1" fillId="0" borderId="0" xfId="0" applyNumberFormat="1" applyFont="1" applyAlignment="1">
      <alignment/>
    </xf>
    <xf numFmtId="176" fontId="1" fillId="2" borderId="0" xfId="0" applyNumberFormat="1" applyFont="1" applyFill="1" applyAlignment="1">
      <alignment/>
    </xf>
    <xf numFmtId="188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 wrapText="1"/>
    </xf>
    <xf numFmtId="164" fontId="1" fillId="0" borderId="0" xfId="15" applyNumberFormat="1" applyFont="1" applyAlignment="1">
      <alignment horizontal="right"/>
    </xf>
    <xf numFmtId="176" fontId="1" fillId="0" borderId="0" xfId="15" applyNumberFormat="1" applyFont="1" applyAlignment="1">
      <alignment horizontal="right"/>
    </xf>
    <xf numFmtId="3" fontId="1" fillId="0" borderId="0" xfId="15" applyNumberFormat="1" applyFont="1" applyAlignment="1">
      <alignment horizontal="right"/>
    </xf>
    <xf numFmtId="0" fontId="0" fillId="0" borderId="0" xfId="0" applyFont="1" applyFill="1" applyAlignment="1">
      <alignment/>
    </xf>
    <xf numFmtId="164" fontId="1" fillId="0" borderId="0" xfId="15" applyNumberFormat="1" applyFont="1" applyAlignment="1">
      <alignment horizontal="center" wrapText="1"/>
    </xf>
    <xf numFmtId="10" fontId="1" fillId="0" borderId="0" xfId="21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10" fontId="1" fillId="0" borderId="0" xfId="21" applyNumberFormat="1" applyFont="1" applyFill="1" applyAlignment="1">
      <alignment horizontal="center"/>
    </xf>
    <xf numFmtId="164" fontId="1" fillId="0" borderId="0" xfId="15" applyNumberFormat="1" applyFont="1" applyBorder="1" applyAlignment="1">
      <alignment/>
    </xf>
    <xf numFmtId="0" fontId="1" fillId="0" borderId="0" xfId="0" applyFont="1" applyFill="1" applyAlignment="1">
      <alignment/>
    </xf>
    <xf numFmtId="164" fontId="1" fillId="0" borderId="0" xfId="15" applyNumberFormat="1" applyFont="1" applyFill="1" applyAlignment="1">
      <alignment horizontal="center"/>
    </xf>
    <xf numFmtId="164" fontId="1" fillId="0" borderId="0" xfId="15" applyNumberFormat="1" applyFont="1" applyFill="1" applyBorder="1" applyAlignment="1">
      <alignment/>
    </xf>
    <xf numFmtId="10" fontId="1" fillId="0" borderId="0" xfId="2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0" fontId="1" fillId="0" borderId="0" xfId="21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4" fontId="1" fillId="0" borderId="0" xfId="15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4" fontId="4" fillId="0" borderId="0" xfId="15" applyNumberFormat="1" applyFont="1" applyFill="1" applyBorder="1" applyAlignment="1">
      <alignment horizontal="center"/>
    </xf>
    <xf numFmtId="10" fontId="4" fillId="0" borderId="0" xfId="2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1" fillId="0" borderId="0" xfId="21" applyNumberFormat="1" applyFont="1" applyFill="1" applyBorder="1" applyAlignment="1">
      <alignment/>
    </xf>
    <xf numFmtId="3" fontId="1" fillId="0" borderId="0" xfId="15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0" fontId="1" fillId="0" borderId="0" xfId="21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0" fillId="3" borderId="0" xfId="0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164" fontId="1" fillId="0" borderId="1" xfId="15" applyNumberFormat="1" applyFont="1" applyFill="1" applyBorder="1" applyAlignment="1">
      <alignment horizontal="center" wrapText="1"/>
    </xf>
    <xf numFmtId="10" fontId="1" fillId="0" borderId="1" xfId="21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164" fontId="4" fillId="0" borderId="1" xfId="15" applyNumberFormat="1" applyFont="1" applyBorder="1" applyAlignment="1">
      <alignment horizontal="center"/>
    </xf>
    <xf numFmtId="10" fontId="4" fillId="0" borderId="1" xfId="2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164" fontId="4" fillId="0" borderId="0" xfId="15" applyNumberFormat="1" applyFont="1" applyBorder="1" applyAlignment="1">
      <alignment horizontal="center"/>
    </xf>
    <xf numFmtId="10" fontId="4" fillId="0" borderId="0" xfId="2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3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/>
    </xf>
    <xf numFmtId="10" fontId="1" fillId="0" borderId="0" xfId="21" applyNumberFormat="1" applyFont="1" applyFill="1" applyBorder="1" applyAlignment="1">
      <alignment horizontal="center" wrapText="1"/>
    </xf>
    <xf numFmtId="164" fontId="1" fillId="0" borderId="0" xfId="15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10" fontId="1" fillId="0" borderId="0" xfId="21" applyNumberFormat="1" applyFont="1" applyFill="1" applyBorder="1" applyAlignment="1">
      <alignment/>
    </xf>
    <xf numFmtId="164" fontId="1" fillId="0" borderId="0" xfId="15" applyNumberFormat="1" applyFont="1" applyFill="1" applyBorder="1" applyAlignment="1">
      <alignment/>
    </xf>
    <xf numFmtId="164" fontId="1" fillId="0" borderId="0" xfId="15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FY%2001CCD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F"/>
      <sheetName val="Territories"/>
      <sheetName val="States"/>
      <sheetName val="Tribes"/>
      <sheetName val="IO_Vars"/>
    </sheetNames>
    <sheetDataSet>
      <sheetData sheetId="0">
        <row r="31">
          <cell r="D31">
            <v>5913360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98"/>
  <sheetViews>
    <sheetView tabSelected="1"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0.7109375" style="4" customWidth="1"/>
    <col min="2" max="2" width="15.7109375" style="6" customWidth="1"/>
    <col min="3" max="4" width="14.7109375" style="6" customWidth="1"/>
    <col min="5" max="5" width="13.7109375" style="8" customWidth="1"/>
    <col min="6" max="6" width="13.7109375" style="6" customWidth="1"/>
    <col min="7" max="7" width="15.7109375" style="4" customWidth="1"/>
    <col min="8" max="10" width="16.7109375" style="4" customWidth="1"/>
    <col min="11" max="11" width="16.7109375" style="6" customWidth="1"/>
    <col min="12" max="12" width="17.7109375" style="4" customWidth="1"/>
    <col min="13" max="13" width="10.28125" style="4" bestFit="1" customWidth="1"/>
    <col min="14" max="16384" width="9.140625" style="4" customWidth="1"/>
  </cols>
  <sheetData>
    <row r="2" spans="1:12" ht="19.5" thickBot="1">
      <c r="A2" s="75" t="s">
        <v>92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2:3" s="5" customFormat="1" ht="12.75">
      <c r="B3" s="28"/>
      <c r="C3" s="28"/>
    </row>
    <row r="4" spans="1:12" s="3" customFormat="1" ht="39.75">
      <c r="A4" s="5"/>
      <c r="B4" s="29" t="s">
        <v>61</v>
      </c>
      <c r="C4" s="29" t="s">
        <v>77</v>
      </c>
      <c r="D4" s="29" t="s">
        <v>58</v>
      </c>
      <c r="E4" s="30" t="s">
        <v>96</v>
      </c>
      <c r="F4" s="29" t="s">
        <v>62</v>
      </c>
      <c r="G4" s="29" t="s">
        <v>59</v>
      </c>
      <c r="H4" s="24" t="s">
        <v>88</v>
      </c>
      <c r="I4" s="24" t="s">
        <v>93</v>
      </c>
      <c r="J4" s="24" t="s">
        <v>98</v>
      </c>
      <c r="K4" s="31" t="s">
        <v>60</v>
      </c>
      <c r="L4" s="31" t="s">
        <v>94</v>
      </c>
    </row>
    <row r="5" spans="1:12" s="3" customFormat="1" ht="13.5" thickBot="1">
      <c r="A5" s="57"/>
      <c r="B5" s="58"/>
      <c r="C5" s="58"/>
      <c r="D5" s="58"/>
      <c r="E5" s="59"/>
      <c r="F5" s="58"/>
      <c r="G5" s="58"/>
      <c r="H5" s="60"/>
      <c r="I5" s="60"/>
      <c r="J5" s="60"/>
      <c r="K5" s="60"/>
      <c r="L5" s="60"/>
    </row>
    <row r="6" spans="1:12" s="3" customFormat="1" ht="12.75">
      <c r="A6" s="62"/>
      <c r="B6" s="63"/>
      <c r="C6" s="63"/>
      <c r="D6" s="63"/>
      <c r="E6" s="64"/>
      <c r="F6" s="63"/>
      <c r="G6" s="63"/>
      <c r="H6" s="65"/>
      <c r="I6" s="65"/>
      <c r="J6" s="65"/>
      <c r="K6" s="65"/>
      <c r="L6" s="65"/>
    </row>
    <row r="7" spans="1:7" s="5" customFormat="1" ht="14.25">
      <c r="A7" s="61" t="s">
        <v>82</v>
      </c>
      <c r="B7" s="1"/>
      <c r="C7" s="1"/>
      <c r="D7" s="1"/>
      <c r="E7" s="8"/>
      <c r="F7" s="1"/>
      <c r="G7" s="1"/>
    </row>
    <row r="8" spans="1:12" ht="12.75">
      <c r="A8" s="4" t="s">
        <v>0</v>
      </c>
      <c r="B8" s="10">
        <v>16441707</v>
      </c>
      <c r="C8" s="10">
        <v>25408245</v>
      </c>
      <c r="D8" s="10">
        <v>6896417</v>
      </c>
      <c r="E8" s="32">
        <v>0.6798</v>
      </c>
      <c r="F8" s="10">
        <f aca="true" t="shared" si="0" ref="F8:F46">-ROUND(+C8-(C8/E8*1),0)</f>
        <v>11967814</v>
      </c>
      <c r="G8" s="10">
        <v>39455200</v>
      </c>
      <c r="H8" s="6">
        <v>337186</v>
      </c>
      <c r="I8" s="6">
        <v>3279076</v>
      </c>
      <c r="J8" s="6">
        <v>1899020</v>
      </c>
      <c r="K8" s="9">
        <v>33939918</v>
      </c>
      <c r="L8" s="9">
        <v>81305152</v>
      </c>
    </row>
    <row r="9" spans="1:12" ht="12.75">
      <c r="A9" s="4" t="s">
        <v>1</v>
      </c>
      <c r="B9" s="6">
        <v>3544811</v>
      </c>
      <c r="C9" s="6">
        <v>4063825</v>
      </c>
      <c r="D9" s="6">
        <v>3544811</v>
      </c>
      <c r="E9" s="8">
        <v>0.5053</v>
      </c>
      <c r="F9" s="6">
        <f t="shared" si="0"/>
        <v>3978576</v>
      </c>
      <c r="G9" s="6">
        <v>4139352</v>
      </c>
      <c r="H9" s="6">
        <v>35375</v>
      </c>
      <c r="I9" s="6">
        <v>344017</v>
      </c>
      <c r="J9" s="6">
        <v>199231</v>
      </c>
      <c r="K9" s="9">
        <v>3560729</v>
      </c>
      <c r="L9" s="9">
        <v>11747988</v>
      </c>
    </row>
    <row r="10" spans="1:12" ht="12.75">
      <c r="A10" s="4" t="s">
        <v>2</v>
      </c>
      <c r="B10" s="6">
        <v>19827025</v>
      </c>
      <c r="C10" s="6">
        <v>38843917</v>
      </c>
      <c r="D10" s="6">
        <v>10032936</v>
      </c>
      <c r="E10" s="8">
        <v>0.6577</v>
      </c>
      <c r="F10" s="6">
        <f t="shared" si="0"/>
        <v>20216319</v>
      </c>
      <c r="G10" s="6">
        <v>52178480</v>
      </c>
      <c r="H10" s="6">
        <v>445919</v>
      </c>
      <c r="I10" s="6">
        <v>4336493</v>
      </c>
      <c r="J10" s="6">
        <v>2511405</v>
      </c>
      <c r="K10" s="9">
        <v>44884663</v>
      </c>
      <c r="L10" s="9">
        <v>110849422</v>
      </c>
    </row>
    <row r="11" spans="1:12" ht="12.75">
      <c r="A11" s="4" t="s">
        <v>3</v>
      </c>
      <c r="B11" s="6">
        <v>5300283</v>
      </c>
      <c r="C11" s="6">
        <v>16012812</v>
      </c>
      <c r="D11" s="6">
        <v>1886543</v>
      </c>
      <c r="E11" s="8">
        <v>0.7281</v>
      </c>
      <c r="F11" s="6">
        <f t="shared" si="0"/>
        <v>5979788</v>
      </c>
      <c r="G11" s="6">
        <v>25776770</v>
      </c>
      <c r="H11" s="6">
        <v>220289</v>
      </c>
      <c r="I11" s="6">
        <v>2142277</v>
      </c>
      <c r="J11" s="6">
        <v>1240663</v>
      </c>
      <c r="K11" s="9">
        <v>22173541</v>
      </c>
      <c r="L11" s="9">
        <v>47089865</v>
      </c>
    </row>
    <row r="12" spans="1:12" ht="12.75">
      <c r="A12" s="4" t="s">
        <v>4</v>
      </c>
      <c r="B12" s="6">
        <v>85593217</v>
      </c>
      <c r="C12" s="6">
        <v>211811933</v>
      </c>
      <c r="D12" s="6">
        <v>85593217</v>
      </c>
      <c r="E12" s="8">
        <v>0.5</v>
      </c>
      <c r="F12" s="6">
        <f t="shared" si="0"/>
        <v>211811933</v>
      </c>
      <c r="G12" s="6">
        <v>225909176</v>
      </c>
      <c r="H12" s="6">
        <v>1930629</v>
      </c>
      <c r="I12" s="6">
        <v>18775048</v>
      </c>
      <c r="J12" s="6">
        <v>10873244</v>
      </c>
      <c r="K12" s="9">
        <v>194330255</v>
      </c>
      <c r="L12" s="9">
        <v>523314326</v>
      </c>
    </row>
    <row r="13" spans="1:12" ht="12.75">
      <c r="A13" s="4" t="s">
        <v>5</v>
      </c>
      <c r="B13" s="6">
        <v>10173800</v>
      </c>
      <c r="C13" s="6">
        <v>27529729</v>
      </c>
      <c r="D13" s="6">
        <v>8985901</v>
      </c>
      <c r="E13" s="8">
        <v>0.5</v>
      </c>
      <c r="F13" s="6">
        <f t="shared" si="0"/>
        <v>27529729</v>
      </c>
      <c r="G13" s="6">
        <v>24934291</v>
      </c>
      <c r="H13" s="6">
        <v>213089</v>
      </c>
      <c r="I13" s="6">
        <v>2072260</v>
      </c>
      <c r="J13" s="6">
        <v>1200113</v>
      </c>
      <c r="K13" s="9">
        <v>21448829</v>
      </c>
      <c r="L13" s="9">
        <v>62637820</v>
      </c>
    </row>
    <row r="14" spans="1:12" ht="12.75">
      <c r="A14" s="4" t="s">
        <v>6</v>
      </c>
      <c r="B14" s="6">
        <v>18738357</v>
      </c>
      <c r="C14" s="6">
        <v>18178031</v>
      </c>
      <c r="D14" s="6">
        <v>18738358</v>
      </c>
      <c r="E14" s="8">
        <v>0.5</v>
      </c>
      <c r="F14" s="6">
        <f t="shared" si="0"/>
        <v>18178031</v>
      </c>
      <c r="G14" s="6">
        <v>14035746</v>
      </c>
      <c r="H14" s="6">
        <v>119950</v>
      </c>
      <c r="I14" s="6">
        <v>1166494</v>
      </c>
      <c r="J14" s="6">
        <v>675555</v>
      </c>
      <c r="K14" s="9">
        <v>12073747</v>
      </c>
      <c r="L14" s="9">
        <v>50952134</v>
      </c>
    </row>
    <row r="15" spans="1:12" ht="12.75">
      <c r="A15" s="4" t="s">
        <v>7</v>
      </c>
      <c r="B15" s="6">
        <v>5179330</v>
      </c>
      <c r="C15" s="6">
        <v>4655334</v>
      </c>
      <c r="D15" s="6">
        <v>5179325</v>
      </c>
      <c r="E15" s="8">
        <v>0.5</v>
      </c>
      <c r="F15" s="6">
        <f t="shared" si="0"/>
        <v>4655334</v>
      </c>
      <c r="G15" s="6">
        <v>4662030</v>
      </c>
      <c r="H15" s="6">
        <v>39842</v>
      </c>
      <c r="I15" s="6">
        <v>387456</v>
      </c>
      <c r="J15" s="6">
        <v>224388</v>
      </c>
      <c r="K15" s="9">
        <v>4010344</v>
      </c>
      <c r="L15" s="9">
        <v>14496694</v>
      </c>
    </row>
    <row r="16" spans="1:12" ht="12.75">
      <c r="A16" s="4" t="s">
        <v>8</v>
      </c>
      <c r="B16" s="6">
        <v>4566974</v>
      </c>
      <c r="C16" s="6">
        <v>2596430</v>
      </c>
      <c r="D16" s="6">
        <v>4566972</v>
      </c>
      <c r="E16" s="32">
        <v>0.5</v>
      </c>
      <c r="F16" s="6">
        <f t="shared" si="0"/>
        <v>2596430</v>
      </c>
      <c r="G16" s="6">
        <v>2754222</v>
      </c>
      <c r="H16" s="6">
        <v>23538</v>
      </c>
      <c r="I16" s="6">
        <v>228900</v>
      </c>
      <c r="J16" s="6">
        <v>132564</v>
      </c>
      <c r="K16" s="9">
        <v>2369220</v>
      </c>
      <c r="L16" s="9">
        <v>9917626</v>
      </c>
    </row>
    <row r="17" spans="1:12" ht="12.75">
      <c r="A17" s="4" t="s">
        <v>9</v>
      </c>
      <c r="B17" s="6">
        <v>43026524</v>
      </c>
      <c r="C17" s="6">
        <v>91403553</v>
      </c>
      <c r="D17" s="6">
        <v>33415872</v>
      </c>
      <c r="E17" s="8">
        <v>0.554</v>
      </c>
      <c r="F17" s="6">
        <f t="shared" si="0"/>
        <v>73584810</v>
      </c>
      <c r="G17" s="6">
        <v>108025965</v>
      </c>
      <c r="H17" s="6">
        <v>923194</v>
      </c>
      <c r="I17" s="6">
        <v>8977912</v>
      </c>
      <c r="J17" s="6">
        <v>5199402</v>
      </c>
      <c r="K17" s="9">
        <v>92925457</v>
      </c>
      <c r="L17" s="9">
        <v>242456042</v>
      </c>
    </row>
    <row r="18" spans="1:12" ht="12.75">
      <c r="A18" s="4" t="s">
        <v>10</v>
      </c>
      <c r="B18" s="6">
        <v>36548223</v>
      </c>
      <c r="C18" s="6">
        <v>58395506</v>
      </c>
      <c r="D18" s="6">
        <v>22182651</v>
      </c>
      <c r="E18" s="8">
        <v>0.6449</v>
      </c>
      <c r="F18" s="6">
        <f t="shared" si="0"/>
        <v>32154201</v>
      </c>
      <c r="G18" s="6">
        <v>84966546</v>
      </c>
      <c r="H18" s="6">
        <v>726128</v>
      </c>
      <c r="I18" s="6">
        <v>7061470</v>
      </c>
      <c r="J18" s="6">
        <v>4089528</v>
      </c>
      <c r="K18" s="9">
        <v>73089420</v>
      </c>
      <c r="L18" s="9">
        <v>179910275</v>
      </c>
    </row>
    <row r="19" spans="1:12" ht="12.75">
      <c r="A19" s="4" t="s">
        <v>11</v>
      </c>
      <c r="B19" s="6">
        <v>4971633</v>
      </c>
      <c r="C19" s="6">
        <v>6473217</v>
      </c>
      <c r="D19" s="6">
        <v>4971630</v>
      </c>
      <c r="E19" s="8">
        <v>0.5511</v>
      </c>
      <c r="F19" s="6">
        <f t="shared" si="0"/>
        <v>5272776</v>
      </c>
      <c r="G19" s="6">
        <v>6613695</v>
      </c>
      <c r="H19" s="6">
        <v>56521</v>
      </c>
      <c r="I19" s="6">
        <v>549656</v>
      </c>
      <c r="J19" s="6">
        <v>318324</v>
      </c>
      <c r="K19" s="9">
        <v>5689194</v>
      </c>
      <c r="L19" s="9">
        <v>18058545</v>
      </c>
    </row>
    <row r="20" spans="1:12" ht="12.75">
      <c r="A20" s="4" t="s">
        <v>12</v>
      </c>
      <c r="B20" s="6">
        <v>2867578</v>
      </c>
      <c r="C20" s="6">
        <v>9406606</v>
      </c>
      <c r="D20" s="6">
        <v>1175819</v>
      </c>
      <c r="E20" s="8">
        <v>0.6977</v>
      </c>
      <c r="F20" s="6">
        <f t="shared" si="0"/>
        <v>4075702</v>
      </c>
      <c r="G20" s="6">
        <v>12252127</v>
      </c>
      <c r="H20" s="6">
        <v>104707</v>
      </c>
      <c r="I20" s="6">
        <v>1018260</v>
      </c>
      <c r="J20" s="6">
        <v>589708</v>
      </c>
      <c r="K20" s="9">
        <v>10539452</v>
      </c>
      <c r="L20" s="9">
        <v>24526311</v>
      </c>
    </row>
    <row r="21" spans="1:12" ht="12.75">
      <c r="A21" s="4" t="s">
        <v>13</v>
      </c>
      <c r="B21" s="6">
        <v>56873824</v>
      </c>
      <c r="C21" s="6">
        <v>72660972</v>
      </c>
      <c r="D21" s="6">
        <v>56873825</v>
      </c>
      <c r="E21" s="8">
        <v>0.5032</v>
      </c>
      <c r="F21" s="6">
        <f t="shared" si="0"/>
        <v>71736826</v>
      </c>
      <c r="G21" s="6">
        <v>75659968</v>
      </c>
      <c r="H21" s="6">
        <v>646593</v>
      </c>
      <c r="I21" s="6">
        <v>6288012</v>
      </c>
      <c r="J21" s="6">
        <v>3641593</v>
      </c>
      <c r="K21" s="9">
        <v>65083770</v>
      </c>
      <c r="L21" s="9">
        <v>205194764</v>
      </c>
    </row>
    <row r="22" spans="1:12" ht="12.75">
      <c r="A22" s="4" t="s">
        <v>14</v>
      </c>
      <c r="B22" s="6">
        <v>26181999</v>
      </c>
      <c r="C22" s="6">
        <v>36039410</v>
      </c>
      <c r="D22" s="6">
        <v>15356947</v>
      </c>
      <c r="E22" s="8">
        <v>0.6426</v>
      </c>
      <c r="F22" s="6">
        <f t="shared" si="0"/>
        <v>20044328</v>
      </c>
      <c r="G22" s="6">
        <v>43858369</v>
      </c>
      <c r="H22" s="6">
        <v>374815</v>
      </c>
      <c r="I22" s="6">
        <v>3645018</v>
      </c>
      <c r="J22" s="6">
        <v>2110949</v>
      </c>
      <c r="K22" s="9">
        <v>37727587</v>
      </c>
      <c r="L22" s="9">
        <v>106079778</v>
      </c>
    </row>
    <row r="23" spans="1:12" ht="12.75">
      <c r="A23" s="4" t="s">
        <v>15</v>
      </c>
      <c r="B23" s="6">
        <v>8507792</v>
      </c>
      <c r="C23" s="6">
        <v>15992058</v>
      </c>
      <c r="D23" s="6">
        <v>5078586</v>
      </c>
      <c r="E23" s="8">
        <v>0.6262</v>
      </c>
      <c r="F23" s="6">
        <f t="shared" si="0"/>
        <v>9546201</v>
      </c>
      <c r="G23" s="6">
        <v>18584431</v>
      </c>
      <c r="H23" s="6">
        <v>158823</v>
      </c>
      <c r="I23" s="6">
        <v>1544530</v>
      </c>
      <c r="J23" s="6">
        <v>894488</v>
      </c>
      <c r="K23" s="9">
        <v>15986590</v>
      </c>
      <c r="L23" s="9">
        <v>43084281</v>
      </c>
    </row>
    <row r="24" spans="1:12" ht="12.75">
      <c r="A24" s="4" t="s">
        <v>16</v>
      </c>
      <c r="B24" s="6">
        <v>9811721</v>
      </c>
      <c r="C24" s="6">
        <v>15879664</v>
      </c>
      <c r="D24" s="6">
        <v>6673024</v>
      </c>
      <c r="E24" s="8">
        <v>0.6008</v>
      </c>
      <c r="F24" s="6">
        <f t="shared" si="0"/>
        <v>10551202</v>
      </c>
      <c r="G24" s="6">
        <v>18886561</v>
      </c>
      <c r="H24" s="6">
        <v>161405</v>
      </c>
      <c r="I24" s="6">
        <v>1569640</v>
      </c>
      <c r="J24" s="6">
        <v>909030</v>
      </c>
      <c r="K24" s="9">
        <v>16246486</v>
      </c>
      <c r="L24" s="9">
        <v>44577946</v>
      </c>
    </row>
    <row r="25" spans="1:12" ht="12.75">
      <c r="A25" s="4" t="s">
        <v>17</v>
      </c>
      <c r="B25" s="6">
        <v>16701653</v>
      </c>
      <c r="C25" s="6">
        <v>22798415</v>
      </c>
      <c r="D25" s="6">
        <v>7274537</v>
      </c>
      <c r="E25" s="8">
        <v>0.7013</v>
      </c>
      <c r="F25" s="6">
        <f t="shared" si="0"/>
        <v>9710376</v>
      </c>
      <c r="G25" s="6">
        <v>35791464</v>
      </c>
      <c r="H25" s="6">
        <v>305875</v>
      </c>
      <c r="I25" s="6">
        <v>2974587</v>
      </c>
      <c r="J25" s="6">
        <v>1722680</v>
      </c>
      <c r="K25" s="9">
        <v>30788322</v>
      </c>
      <c r="L25" s="9">
        <v>75291532</v>
      </c>
    </row>
    <row r="26" spans="1:12" ht="12.75">
      <c r="A26" s="4" t="s">
        <v>18</v>
      </c>
      <c r="B26" s="6">
        <v>13864552</v>
      </c>
      <c r="C26" s="6">
        <v>24414650</v>
      </c>
      <c r="D26" s="6">
        <v>5219488</v>
      </c>
      <c r="E26" s="8">
        <v>0.7131</v>
      </c>
      <c r="F26" s="6">
        <f t="shared" si="0"/>
        <v>9822694</v>
      </c>
      <c r="G26" s="6">
        <v>41037825</v>
      </c>
      <c r="H26" s="6">
        <v>350711</v>
      </c>
      <c r="I26" s="6">
        <v>3410606</v>
      </c>
      <c r="J26" s="6">
        <v>1975193</v>
      </c>
      <c r="K26" s="9">
        <v>35301315</v>
      </c>
      <c r="L26" s="9">
        <v>79317027</v>
      </c>
    </row>
    <row r="27" spans="1:12" ht="12.75">
      <c r="A27" s="4" t="s">
        <v>19</v>
      </c>
      <c r="B27" s="6">
        <v>3018598</v>
      </c>
      <c r="C27" s="6">
        <v>6066612</v>
      </c>
      <c r="D27" s="6">
        <v>1749818</v>
      </c>
      <c r="E27" s="8">
        <v>0.6441</v>
      </c>
      <c r="F27" s="6">
        <f t="shared" si="0"/>
        <v>3352130</v>
      </c>
      <c r="G27" s="6">
        <v>6930841</v>
      </c>
      <c r="H27" s="6">
        <v>59231</v>
      </c>
      <c r="I27" s="6">
        <v>576014</v>
      </c>
      <c r="J27" s="6">
        <v>333589</v>
      </c>
      <c r="K27" s="9">
        <v>5962007</v>
      </c>
      <c r="L27" s="9">
        <v>16016051</v>
      </c>
    </row>
    <row r="28" spans="1:12" ht="12.75">
      <c r="A28" s="4" t="s">
        <v>20</v>
      </c>
      <c r="B28" s="6">
        <v>23301407</v>
      </c>
      <c r="C28" s="6">
        <v>30454015</v>
      </c>
      <c r="D28" s="6">
        <v>23301407</v>
      </c>
      <c r="E28" s="8">
        <v>0.5</v>
      </c>
      <c r="F28" s="6">
        <f t="shared" si="0"/>
        <v>30454015</v>
      </c>
      <c r="G28" s="6">
        <v>24655436</v>
      </c>
      <c r="H28" s="6">
        <v>210706</v>
      </c>
      <c r="I28" s="6">
        <v>2049084</v>
      </c>
      <c r="J28" s="6">
        <v>1186692</v>
      </c>
      <c r="K28" s="9">
        <v>21208954</v>
      </c>
      <c r="L28" s="9">
        <v>78410858</v>
      </c>
    </row>
    <row r="29" spans="1:12" ht="12.75">
      <c r="A29" s="4" t="s">
        <v>21</v>
      </c>
      <c r="B29" s="6">
        <v>44973373</v>
      </c>
      <c r="C29" s="6">
        <v>31846226</v>
      </c>
      <c r="D29" s="6">
        <v>44973368</v>
      </c>
      <c r="E29" s="8">
        <v>0.5</v>
      </c>
      <c r="F29" s="6">
        <f t="shared" si="0"/>
        <v>31846226</v>
      </c>
      <c r="G29" s="6">
        <v>24580092</v>
      </c>
      <c r="H29" s="6">
        <v>210062</v>
      </c>
      <c r="I29" s="6">
        <v>2042823</v>
      </c>
      <c r="J29" s="6">
        <v>1183065</v>
      </c>
      <c r="K29" s="9">
        <v>21144142</v>
      </c>
      <c r="L29" s="9">
        <v>101399691</v>
      </c>
    </row>
    <row r="30" spans="1:12" ht="12.75">
      <c r="A30" s="4" t="s">
        <v>22</v>
      </c>
      <c r="B30" s="6">
        <v>32081922</v>
      </c>
      <c r="C30" s="6">
        <v>54088623</v>
      </c>
      <c r="D30" s="6">
        <v>24411364</v>
      </c>
      <c r="E30" s="8">
        <v>0.6027</v>
      </c>
      <c r="F30" s="6">
        <f t="shared" si="0"/>
        <v>35655235</v>
      </c>
      <c r="G30" s="6">
        <v>60182432</v>
      </c>
      <c r="H30" s="6">
        <v>514322</v>
      </c>
      <c r="I30" s="6">
        <v>5001692</v>
      </c>
      <c r="J30" s="6">
        <v>2896643</v>
      </c>
      <c r="K30" s="9">
        <v>51769775</v>
      </c>
      <c r="L30" s="9">
        <v>146352977</v>
      </c>
    </row>
    <row r="31" spans="1:12" ht="12.75">
      <c r="A31" s="4" t="s">
        <v>23</v>
      </c>
      <c r="B31" s="6">
        <v>23367543</v>
      </c>
      <c r="C31" s="6">
        <v>28427578</v>
      </c>
      <c r="D31" s="6">
        <v>19690299</v>
      </c>
      <c r="E31" s="8">
        <v>0.5</v>
      </c>
      <c r="F31" s="6">
        <f t="shared" si="0"/>
        <v>28427578</v>
      </c>
      <c r="G31" s="6">
        <v>26764996</v>
      </c>
      <c r="H31" s="6">
        <v>228735</v>
      </c>
      <c r="I31" s="6">
        <v>2224408</v>
      </c>
      <c r="J31" s="6">
        <v>1288227</v>
      </c>
      <c r="K31" s="9">
        <v>23023626</v>
      </c>
      <c r="L31" s="9">
        <v>78560117</v>
      </c>
    </row>
    <row r="32" spans="1:12" ht="12.75">
      <c r="A32" s="4" t="s">
        <v>24</v>
      </c>
      <c r="B32" s="6">
        <v>6293116</v>
      </c>
      <c r="C32" s="6">
        <v>17475750</v>
      </c>
      <c r="D32" s="6">
        <v>1715430</v>
      </c>
      <c r="E32" s="8">
        <v>0.7584</v>
      </c>
      <c r="F32" s="6">
        <f t="shared" si="0"/>
        <v>5567169</v>
      </c>
      <c r="G32" s="6">
        <v>31776041</v>
      </c>
      <c r="H32" s="6">
        <v>271559</v>
      </c>
      <c r="I32" s="6">
        <v>2640870</v>
      </c>
      <c r="J32" s="6">
        <v>1529414</v>
      </c>
      <c r="K32" s="9">
        <v>27334198</v>
      </c>
      <c r="L32" s="9">
        <v>55544907</v>
      </c>
    </row>
    <row r="33" spans="1:12" ht="12.75">
      <c r="A33" s="4" t="s">
        <v>25</v>
      </c>
      <c r="B33" s="6">
        <v>24668568</v>
      </c>
      <c r="C33" s="6">
        <v>32065667</v>
      </c>
      <c r="D33" s="6">
        <v>16548755</v>
      </c>
      <c r="E33" s="8">
        <v>0.6319</v>
      </c>
      <c r="F33" s="6">
        <f t="shared" si="0"/>
        <v>18679177</v>
      </c>
      <c r="G33" s="6">
        <v>39671315</v>
      </c>
      <c r="H33" s="6">
        <v>339033</v>
      </c>
      <c r="I33" s="6">
        <v>3297037</v>
      </c>
      <c r="J33" s="6">
        <v>1909422</v>
      </c>
      <c r="K33" s="9">
        <v>34125823</v>
      </c>
      <c r="L33" s="9">
        <v>96405550</v>
      </c>
    </row>
    <row r="34" spans="1:12" ht="12.75">
      <c r="A34" s="4" t="s">
        <v>26</v>
      </c>
      <c r="B34" s="10">
        <v>3190691</v>
      </c>
      <c r="C34" s="10">
        <v>4851889</v>
      </c>
      <c r="D34" s="10">
        <v>1313990</v>
      </c>
      <c r="E34" s="32">
        <v>0.6804</v>
      </c>
      <c r="F34" s="10">
        <f t="shared" si="0"/>
        <v>2279047</v>
      </c>
      <c r="G34" s="10">
        <v>5894033</v>
      </c>
      <c r="H34" s="6">
        <v>50371</v>
      </c>
      <c r="I34" s="6">
        <v>489846</v>
      </c>
      <c r="J34" s="6">
        <v>283686</v>
      </c>
      <c r="K34" s="9">
        <v>5070130</v>
      </c>
      <c r="L34" s="9">
        <v>13936613</v>
      </c>
    </row>
    <row r="35" spans="1:12" ht="12.75">
      <c r="A35" s="4" t="s">
        <v>27</v>
      </c>
      <c r="B35" s="6">
        <v>10594637</v>
      </c>
      <c r="C35" s="6">
        <v>10187127</v>
      </c>
      <c r="D35" s="6">
        <v>6498998</v>
      </c>
      <c r="E35" s="8">
        <v>0.5954</v>
      </c>
      <c r="F35" s="6">
        <f t="shared" si="0"/>
        <v>6922593</v>
      </c>
      <c r="G35" s="6">
        <v>12101217</v>
      </c>
      <c r="H35" s="6">
        <v>103418</v>
      </c>
      <c r="I35" s="6">
        <v>1005718</v>
      </c>
      <c r="J35" s="6">
        <v>582444</v>
      </c>
      <c r="K35" s="9">
        <v>10409637</v>
      </c>
      <c r="L35" s="9">
        <v>32882981</v>
      </c>
    </row>
    <row r="36" spans="1:12" ht="12.75">
      <c r="A36" s="4" t="s">
        <v>28</v>
      </c>
      <c r="B36" s="6">
        <v>2580422</v>
      </c>
      <c r="C36" s="6">
        <v>15305948</v>
      </c>
      <c r="D36" s="6">
        <v>2580421</v>
      </c>
      <c r="E36" s="8">
        <v>0.5</v>
      </c>
      <c r="F36" s="6">
        <f t="shared" si="0"/>
        <v>15305948</v>
      </c>
      <c r="G36" s="6">
        <v>14681569</v>
      </c>
      <c r="H36" s="6">
        <v>125469</v>
      </c>
      <c r="I36" s="6">
        <v>1220168</v>
      </c>
      <c r="J36" s="6">
        <v>706639</v>
      </c>
      <c r="K36" s="9">
        <v>12629293</v>
      </c>
      <c r="L36" s="9">
        <v>32567939</v>
      </c>
    </row>
    <row r="37" spans="1:12" ht="12.75">
      <c r="A37" s="4" t="s">
        <v>29</v>
      </c>
      <c r="B37" s="6">
        <v>4581870</v>
      </c>
      <c r="C37" s="6">
        <v>6513515</v>
      </c>
      <c r="D37" s="6">
        <v>4581866</v>
      </c>
      <c r="E37" s="8">
        <v>0.5</v>
      </c>
      <c r="F37" s="6">
        <f t="shared" si="0"/>
        <v>6513515</v>
      </c>
      <c r="G37" s="6">
        <v>4857406</v>
      </c>
      <c r="H37" s="6">
        <v>41512</v>
      </c>
      <c r="I37" s="6">
        <v>403693</v>
      </c>
      <c r="J37" s="6">
        <v>233792</v>
      </c>
      <c r="K37" s="9">
        <v>4178409</v>
      </c>
      <c r="L37" s="9">
        <v>15952791</v>
      </c>
    </row>
    <row r="38" spans="1:12" ht="12.75">
      <c r="A38" s="4" t="s">
        <v>30</v>
      </c>
      <c r="B38" s="6">
        <v>26374178</v>
      </c>
      <c r="C38" s="6">
        <v>46381871</v>
      </c>
      <c r="D38" s="6">
        <v>26374178</v>
      </c>
      <c r="E38" s="8">
        <v>0.5</v>
      </c>
      <c r="F38" s="6">
        <f t="shared" si="0"/>
        <v>46381871</v>
      </c>
      <c r="G38" s="6">
        <v>34978554</v>
      </c>
      <c r="H38" s="6">
        <v>298928</v>
      </c>
      <c r="I38" s="6">
        <v>2907027</v>
      </c>
      <c r="J38" s="6">
        <v>1683554</v>
      </c>
      <c r="K38" s="9">
        <v>30089045</v>
      </c>
      <c r="L38" s="9">
        <v>107734603</v>
      </c>
    </row>
    <row r="39" spans="1:12" ht="12.75">
      <c r="A39" s="4" t="s">
        <v>31</v>
      </c>
      <c r="B39" s="6">
        <v>8307587</v>
      </c>
      <c r="C39" s="6">
        <v>11375335</v>
      </c>
      <c r="D39" s="6">
        <v>2895259</v>
      </c>
      <c r="E39" s="8">
        <v>0.7088</v>
      </c>
      <c r="F39" s="6">
        <f t="shared" si="0"/>
        <v>4673388</v>
      </c>
      <c r="G39" s="6">
        <v>18272338</v>
      </c>
      <c r="H39" s="6">
        <v>156156</v>
      </c>
      <c r="I39" s="6">
        <v>1518593</v>
      </c>
      <c r="J39" s="6">
        <v>879467</v>
      </c>
      <c r="K39" s="9">
        <v>15718122</v>
      </c>
      <c r="L39" s="9">
        <v>37955260</v>
      </c>
    </row>
    <row r="40" spans="1:12" ht="12.75">
      <c r="A40" s="4" t="s">
        <v>32</v>
      </c>
      <c r="B40" s="6">
        <v>101983998</v>
      </c>
      <c r="C40" s="6">
        <v>98195618</v>
      </c>
      <c r="D40" s="6">
        <v>101983998</v>
      </c>
      <c r="E40" s="8">
        <v>0.5</v>
      </c>
      <c r="F40" s="6">
        <f t="shared" si="0"/>
        <v>98195618</v>
      </c>
      <c r="G40" s="6">
        <v>99261727</v>
      </c>
      <c r="H40" s="6">
        <v>848294</v>
      </c>
      <c r="I40" s="6">
        <v>8249526</v>
      </c>
      <c r="J40" s="6">
        <v>4777570</v>
      </c>
      <c r="K40" s="9">
        <v>85386337</v>
      </c>
      <c r="L40" s="9">
        <v>299441343</v>
      </c>
    </row>
    <row r="41" spans="1:12" ht="12.75">
      <c r="A41" s="4" t="s">
        <v>33</v>
      </c>
      <c r="B41" s="6">
        <v>69639228</v>
      </c>
      <c r="C41" s="6">
        <v>50968578</v>
      </c>
      <c r="D41" s="6">
        <v>37927282</v>
      </c>
      <c r="E41" s="8">
        <v>0.646</v>
      </c>
      <c r="F41" s="6">
        <f t="shared" si="0"/>
        <v>27930150</v>
      </c>
      <c r="G41" s="6">
        <v>69271103</v>
      </c>
      <c r="H41" s="6">
        <v>591994</v>
      </c>
      <c r="I41" s="6">
        <v>5757040</v>
      </c>
      <c r="J41" s="6">
        <v>3334090</v>
      </c>
      <c r="K41" s="9">
        <v>59587979</v>
      </c>
      <c r="L41" s="9">
        <v>189878909</v>
      </c>
    </row>
    <row r="42" spans="1:12" ht="12.75">
      <c r="A42" s="4" t="s">
        <v>34</v>
      </c>
      <c r="B42" s="6">
        <v>2506022</v>
      </c>
      <c r="C42" s="6">
        <v>3180045</v>
      </c>
      <c r="D42" s="6">
        <v>1017036</v>
      </c>
      <c r="E42" s="8">
        <v>0.6315</v>
      </c>
      <c r="F42" s="6">
        <f t="shared" si="0"/>
        <v>1855656</v>
      </c>
      <c r="G42" s="6">
        <v>3737084</v>
      </c>
      <c r="H42" s="6">
        <v>31937</v>
      </c>
      <c r="I42" s="6">
        <v>310585</v>
      </c>
      <c r="J42" s="6">
        <v>179870</v>
      </c>
      <c r="K42" s="9">
        <v>3214692</v>
      </c>
      <c r="L42" s="9">
        <v>9423151</v>
      </c>
    </row>
    <row r="43" spans="1:12" ht="12.75">
      <c r="A43" s="4" t="s">
        <v>35</v>
      </c>
      <c r="B43" s="6">
        <v>70124656</v>
      </c>
      <c r="C43" s="6">
        <v>61627213</v>
      </c>
      <c r="D43" s="6">
        <v>45403943</v>
      </c>
      <c r="E43" s="8">
        <v>0.6214</v>
      </c>
      <c r="F43" s="6">
        <f t="shared" si="0"/>
        <v>37547575</v>
      </c>
      <c r="G43" s="6">
        <v>69884101</v>
      </c>
      <c r="H43" s="6">
        <v>597232</v>
      </c>
      <c r="I43" s="6">
        <v>5807986</v>
      </c>
      <c r="J43" s="6">
        <v>3363595</v>
      </c>
      <c r="K43" s="9">
        <v>60115288</v>
      </c>
      <c r="L43" s="9">
        <v>201635970</v>
      </c>
    </row>
    <row r="44" spans="1:12" ht="12.75">
      <c r="A44" s="4" t="s">
        <v>36</v>
      </c>
      <c r="B44" s="6">
        <v>24909979</v>
      </c>
      <c r="C44" s="6">
        <v>20598914</v>
      </c>
      <c r="D44" s="6">
        <v>10630233</v>
      </c>
      <c r="E44" s="8">
        <v>0.659</v>
      </c>
      <c r="F44" s="6">
        <f t="shared" si="0"/>
        <v>10658922</v>
      </c>
      <c r="G44" s="6">
        <v>30930206</v>
      </c>
      <c r="H44" s="6">
        <v>264331</v>
      </c>
      <c r="I44" s="6">
        <v>2570573</v>
      </c>
      <c r="J44" s="6">
        <v>1488703</v>
      </c>
      <c r="K44" s="9">
        <v>26606599</v>
      </c>
      <c r="L44" s="9">
        <v>76439099</v>
      </c>
    </row>
    <row r="45" spans="1:12" ht="12.75">
      <c r="A45" s="4" t="s">
        <v>37</v>
      </c>
      <c r="B45" s="6">
        <v>19408790</v>
      </c>
      <c r="C45" s="6">
        <v>19459057</v>
      </c>
      <c r="D45" s="6">
        <v>11714966</v>
      </c>
      <c r="E45" s="8">
        <v>0.6245</v>
      </c>
      <c r="F45" s="6">
        <f t="shared" si="0"/>
        <v>11700362</v>
      </c>
      <c r="G45" s="6">
        <v>23086241</v>
      </c>
      <c r="H45" s="6">
        <v>197296</v>
      </c>
      <c r="I45" s="6">
        <v>1918671</v>
      </c>
      <c r="J45" s="6">
        <v>1111165</v>
      </c>
      <c r="K45" s="9">
        <v>19859109</v>
      </c>
      <c r="L45" s="9">
        <v>61954088</v>
      </c>
    </row>
    <row r="46" spans="1:12" ht="12.75">
      <c r="A46" s="4" t="s">
        <v>38</v>
      </c>
      <c r="B46" s="6">
        <v>55336804</v>
      </c>
      <c r="C46" s="6">
        <v>61379602</v>
      </c>
      <c r="D46" s="6">
        <v>46629051</v>
      </c>
      <c r="E46" s="8">
        <v>0.5452</v>
      </c>
      <c r="F46" s="6">
        <f t="shared" si="0"/>
        <v>51202207</v>
      </c>
      <c r="G46" s="6">
        <v>61685514</v>
      </c>
      <c r="H46" s="6">
        <v>527167</v>
      </c>
      <c r="I46" s="6">
        <v>5126611</v>
      </c>
      <c r="J46" s="6">
        <v>2968988</v>
      </c>
      <c r="K46" s="9">
        <v>53062748</v>
      </c>
      <c r="L46" s="9">
        <v>178401920</v>
      </c>
    </row>
    <row r="47" spans="1:12" ht="12.75">
      <c r="A47" s="4" t="s">
        <v>39</v>
      </c>
      <c r="B47" s="6">
        <v>0</v>
      </c>
      <c r="C47" s="6">
        <v>0</v>
      </c>
      <c r="D47" s="6">
        <v>0</v>
      </c>
      <c r="E47" s="1">
        <v>0</v>
      </c>
      <c r="F47" s="6">
        <v>0</v>
      </c>
      <c r="G47" s="6">
        <v>34272484</v>
      </c>
      <c r="H47" s="6">
        <v>292894</v>
      </c>
      <c r="I47" s="6">
        <v>2848346</v>
      </c>
      <c r="J47" s="6">
        <v>1649570</v>
      </c>
      <c r="K47" s="9">
        <v>29481674</v>
      </c>
      <c r="L47" s="9">
        <v>34272484</v>
      </c>
    </row>
    <row r="48" spans="1:12" ht="12.75">
      <c r="A48" s="4" t="s">
        <v>40</v>
      </c>
      <c r="B48" s="6">
        <v>6633774</v>
      </c>
      <c r="C48" s="6">
        <v>5136805</v>
      </c>
      <c r="D48" s="6">
        <v>5321126</v>
      </c>
      <c r="E48" s="8">
        <v>0.5259</v>
      </c>
      <c r="F48" s="6">
        <f aca="true" t="shared" si="1" ref="F48:F59">-ROUND(+C48-(C48/E48*1),0)</f>
        <v>4630841</v>
      </c>
      <c r="G48" s="6">
        <v>5357778</v>
      </c>
      <c r="H48" s="6">
        <v>45788</v>
      </c>
      <c r="I48" s="6">
        <v>445279</v>
      </c>
      <c r="J48" s="6">
        <v>257875</v>
      </c>
      <c r="K48" s="9">
        <v>4608836</v>
      </c>
      <c r="L48" s="9">
        <v>17128357</v>
      </c>
    </row>
    <row r="49" spans="1:12" ht="12.75">
      <c r="A49" s="4" t="s">
        <v>41</v>
      </c>
      <c r="B49" s="6">
        <v>9867439</v>
      </c>
      <c r="C49" s="6">
        <v>23947853</v>
      </c>
      <c r="D49" s="6">
        <v>4085269</v>
      </c>
      <c r="E49" s="8">
        <v>0.7007</v>
      </c>
      <c r="F49" s="6">
        <f t="shared" si="1"/>
        <v>10229189</v>
      </c>
      <c r="G49" s="6">
        <v>37245344</v>
      </c>
      <c r="H49" s="6">
        <v>318300</v>
      </c>
      <c r="I49" s="6">
        <v>3095417</v>
      </c>
      <c r="J49" s="6">
        <v>1792657</v>
      </c>
      <c r="K49" s="9">
        <v>32038970</v>
      </c>
      <c r="L49" s="9">
        <v>71060636</v>
      </c>
    </row>
    <row r="50" spans="1:12" ht="12.75">
      <c r="A50" s="4" t="s">
        <v>42</v>
      </c>
      <c r="B50" s="6">
        <v>1710801</v>
      </c>
      <c r="C50" s="6">
        <v>4446971</v>
      </c>
      <c r="D50" s="6">
        <v>802914</v>
      </c>
      <c r="E50" s="8">
        <v>0.6255</v>
      </c>
      <c r="F50" s="6">
        <f t="shared" si="1"/>
        <v>2662495</v>
      </c>
      <c r="G50" s="6">
        <v>5599715</v>
      </c>
      <c r="H50" s="6">
        <v>47855</v>
      </c>
      <c r="I50" s="6">
        <v>465386</v>
      </c>
      <c r="J50" s="6">
        <v>269520</v>
      </c>
      <c r="K50" s="9">
        <v>4816954</v>
      </c>
      <c r="L50" s="9">
        <v>11757487</v>
      </c>
    </row>
    <row r="51" spans="1:12" ht="12.75">
      <c r="A51" s="4" t="s">
        <v>43</v>
      </c>
      <c r="B51" s="6">
        <v>37702188</v>
      </c>
      <c r="C51" s="6">
        <v>33464276</v>
      </c>
      <c r="D51" s="6">
        <v>18975782</v>
      </c>
      <c r="E51" s="8">
        <v>0.6428</v>
      </c>
      <c r="F51" s="6">
        <f t="shared" si="1"/>
        <v>18595892</v>
      </c>
      <c r="G51" s="6">
        <v>43005277</v>
      </c>
      <c r="H51" s="6">
        <v>367525</v>
      </c>
      <c r="I51" s="6">
        <v>3574118</v>
      </c>
      <c r="J51" s="6">
        <v>2069889</v>
      </c>
      <c r="K51" s="9">
        <v>36993745</v>
      </c>
      <c r="L51" s="9">
        <v>114171741</v>
      </c>
    </row>
    <row r="52" spans="1:12" ht="12.75">
      <c r="A52" s="4" t="s">
        <v>44</v>
      </c>
      <c r="B52" s="6">
        <v>59844129</v>
      </c>
      <c r="C52" s="6">
        <v>154440610</v>
      </c>
      <c r="D52" s="6">
        <v>34681421</v>
      </c>
      <c r="E52" s="32">
        <v>0.5944</v>
      </c>
      <c r="F52" s="6">
        <f t="shared" si="1"/>
        <v>105385450</v>
      </c>
      <c r="G52" s="6">
        <v>220348192</v>
      </c>
      <c r="H52" s="6">
        <v>1883105</v>
      </c>
      <c r="I52" s="6">
        <v>18312881</v>
      </c>
      <c r="J52" s="6">
        <v>10605588</v>
      </c>
      <c r="K52" s="9">
        <v>189546618</v>
      </c>
      <c r="L52" s="9">
        <v>434632931</v>
      </c>
    </row>
    <row r="53" spans="1:12" ht="12.75">
      <c r="A53" s="4" t="s">
        <v>45</v>
      </c>
      <c r="B53" s="6">
        <v>12591564</v>
      </c>
      <c r="C53" s="6">
        <v>19457466</v>
      </c>
      <c r="D53" s="6">
        <v>4474923</v>
      </c>
      <c r="E53" s="8">
        <v>0.7071</v>
      </c>
      <c r="F53" s="6">
        <f t="shared" si="1"/>
        <v>8059810</v>
      </c>
      <c r="G53" s="6">
        <v>22937777</v>
      </c>
      <c r="H53" s="6">
        <v>196027</v>
      </c>
      <c r="I53" s="6">
        <v>1906332</v>
      </c>
      <c r="J53" s="6">
        <v>1104019</v>
      </c>
      <c r="K53" s="9">
        <v>19731399</v>
      </c>
      <c r="L53" s="9">
        <v>54986807</v>
      </c>
    </row>
    <row r="54" spans="1:12" ht="12.75">
      <c r="A54" s="4" t="s">
        <v>46</v>
      </c>
      <c r="B54" s="6">
        <v>3944887</v>
      </c>
      <c r="C54" s="6">
        <v>2816093</v>
      </c>
      <c r="D54" s="6">
        <v>2666323</v>
      </c>
      <c r="E54" s="8">
        <v>0.5945</v>
      </c>
      <c r="F54" s="6">
        <f t="shared" si="1"/>
        <v>1920817</v>
      </c>
      <c r="G54" s="6">
        <v>2895603</v>
      </c>
      <c r="H54" s="6">
        <v>24746</v>
      </c>
      <c r="I54" s="6">
        <v>240650</v>
      </c>
      <c r="J54" s="6">
        <v>139368</v>
      </c>
      <c r="K54" s="9">
        <v>2490839</v>
      </c>
      <c r="L54" s="9">
        <v>9656583</v>
      </c>
    </row>
    <row r="55" spans="1:12" ht="12.75">
      <c r="A55" s="4" t="s">
        <v>47</v>
      </c>
      <c r="B55" s="6">
        <v>21328766</v>
      </c>
      <c r="C55" s="6">
        <v>41548889</v>
      </c>
      <c r="D55" s="6">
        <v>21328762</v>
      </c>
      <c r="E55" s="8">
        <v>0.5</v>
      </c>
      <c r="F55" s="6">
        <f t="shared" si="1"/>
        <v>41548889</v>
      </c>
      <c r="G55" s="6">
        <v>38861133</v>
      </c>
      <c r="H55" s="6">
        <v>332109</v>
      </c>
      <c r="I55" s="6">
        <v>3229703</v>
      </c>
      <c r="J55" s="6">
        <v>1870427</v>
      </c>
      <c r="K55" s="9">
        <v>33428894</v>
      </c>
      <c r="L55" s="9">
        <v>101738788</v>
      </c>
    </row>
    <row r="56" spans="1:12" ht="12.75">
      <c r="A56" s="4" t="s">
        <v>48</v>
      </c>
      <c r="B56" s="6">
        <v>41883444</v>
      </c>
      <c r="C56" s="6">
        <v>34566445</v>
      </c>
      <c r="D56" s="6">
        <v>38707605</v>
      </c>
      <c r="E56" s="8">
        <v>0.5094</v>
      </c>
      <c r="F56" s="6">
        <f t="shared" si="1"/>
        <v>33290730</v>
      </c>
      <c r="G56" s="6">
        <v>34204434</v>
      </c>
      <c r="H56" s="6">
        <v>292313</v>
      </c>
      <c r="I56" s="6">
        <v>2842691</v>
      </c>
      <c r="J56" s="6">
        <v>1646295</v>
      </c>
      <c r="K56" s="9">
        <v>29423135</v>
      </c>
      <c r="L56" s="9">
        <v>110654323</v>
      </c>
    </row>
    <row r="57" spans="1:12" ht="12.75">
      <c r="A57" s="4" t="s">
        <v>49</v>
      </c>
      <c r="B57" s="6">
        <v>8727005</v>
      </c>
      <c r="C57" s="6">
        <v>8682904</v>
      </c>
      <c r="D57" s="6">
        <v>2971392</v>
      </c>
      <c r="E57" s="8">
        <v>0.7373</v>
      </c>
      <c r="F57" s="6">
        <f t="shared" si="1"/>
        <v>3093719</v>
      </c>
      <c r="G57" s="6">
        <v>13381005</v>
      </c>
      <c r="H57" s="6">
        <v>114355</v>
      </c>
      <c r="I57" s="6">
        <v>1112080</v>
      </c>
      <c r="J57" s="6">
        <v>644042</v>
      </c>
      <c r="K57" s="9">
        <v>11510528</v>
      </c>
      <c r="L57" s="9">
        <v>30790914</v>
      </c>
    </row>
    <row r="58" spans="1:12" ht="12.75">
      <c r="A58" s="4" t="s">
        <v>50</v>
      </c>
      <c r="B58" s="6">
        <v>24511351</v>
      </c>
      <c r="C58" s="6">
        <v>29495338</v>
      </c>
      <c r="D58" s="6">
        <v>16449406</v>
      </c>
      <c r="E58" s="8">
        <v>0.5938</v>
      </c>
      <c r="F58" s="6">
        <f t="shared" si="1"/>
        <v>20176838</v>
      </c>
      <c r="G58" s="6">
        <v>31273430</v>
      </c>
      <c r="H58" s="6">
        <v>267264</v>
      </c>
      <c r="I58" s="6">
        <v>2599098</v>
      </c>
      <c r="J58" s="6">
        <v>1505223</v>
      </c>
      <c r="K58" s="9">
        <v>26901845</v>
      </c>
      <c r="L58" s="9">
        <v>85280119</v>
      </c>
    </row>
    <row r="59" spans="1:12" ht="12.75">
      <c r="A59" s="4" t="s">
        <v>51</v>
      </c>
      <c r="B59" s="6">
        <v>2815041</v>
      </c>
      <c r="C59" s="6">
        <v>2825579</v>
      </c>
      <c r="D59" s="33">
        <v>1553707</v>
      </c>
      <c r="E59" s="8">
        <v>0.5</v>
      </c>
      <c r="F59" s="6">
        <f t="shared" si="1"/>
        <v>2825579</v>
      </c>
      <c r="G59" s="6">
        <v>2652696</v>
      </c>
      <c r="H59" s="6">
        <v>22670</v>
      </c>
      <c r="I59" s="6">
        <v>220462</v>
      </c>
      <c r="J59" s="6">
        <v>127677</v>
      </c>
      <c r="K59" s="9">
        <v>2281887</v>
      </c>
      <c r="L59" s="9">
        <v>8293316</v>
      </c>
    </row>
    <row r="60" spans="6:11" ht="12.75">
      <c r="F60" s="10"/>
      <c r="G60" s="28"/>
      <c r="H60" s="34"/>
      <c r="K60" s="4"/>
    </row>
    <row r="61" spans="1:12" ht="12.75">
      <c r="A61" s="4" t="s">
        <v>78</v>
      </c>
      <c r="B61" s="10">
        <f>SUM(B8:B60)</f>
        <v>1177524781</v>
      </c>
      <c r="C61" s="10">
        <f>SUM(C8:C60)</f>
        <v>1673842719</v>
      </c>
      <c r="D61" s="10">
        <f>SUM(D8:D60)</f>
        <v>887607151</v>
      </c>
      <c r="E61" s="35"/>
      <c r="F61" s="10">
        <f>SUM(F8:F59)</f>
        <v>1280981701</v>
      </c>
      <c r="G61" s="10">
        <v>1994759332</v>
      </c>
      <c r="H61" s="10">
        <v>17047293</v>
      </c>
      <c r="I61" s="10">
        <v>165782120</v>
      </c>
      <c r="J61" s="10">
        <v>96009843</v>
      </c>
      <c r="K61" s="10">
        <v>1715920076</v>
      </c>
      <c r="L61" s="10">
        <v>4846126832</v>
      </c>
    </row>
    <row r="62" spans="1:12" ht="12.75">
      <c r="A62" s="50"/>
      <c r="B62" s="10"/>
      <c r="C62" s="10"/>
      <c r="D62" s="10"/>
      <c r="E62" s="32"/>
      <c r="F62" s="10"/>
      <c r="G62" s="34"/>
      <c r="H62" s="34"/>
      <c r="I62" s="34"/>
      <c r="J62" s="34"/>
      <c r="K62" s="10"/>
      <c r="L62" s="34"/>
    </row>
    <row r="63" spans="1:12" ht="12.75">
      <c r="A63" s="50"/>
      <c r="B63" s="36"/>
      <c r="C63" s="36"/>
      <c r="D63" s="36"/>
      <c r="E63" s="37"/>
      <c r="F63" s="36"/>
      <c r="G63" s="38"/>
      <c r="H63" s="52"/>
      <c r="I63" s="38"/>
      <c r="J63" s="38"/>
      <c r="K63" s="36"/>
      <c r="L63" s="36"/>
    </row>
    <row r="64" spans="1:12" ht="12.75">
      <c r="A64" s="50"/>
      <c r="B64" s="36"/>
      <c r="C64" s="36"/>
      <c r="D64" s="36"/>
      <c r="E64" s="37"/>
      <c r="F64" s="36"/>
      <c r="G64" s="36"/>
      <c r="H64" s="38"/>
      <c r="I64" s="38"/>
      <c r="J64" s="38"/>
      <c r="K64" s="38"/>
      <c r="L64" s="36"/>
    </row>
    <row r="65" spans="1:12" ht="12.75">
      <c r="A65" s="50"/>
      <c r="B65" s="36"/>
      <c r="C65" s="36"/>
      <c r="D65" s="36"/>
      <c r="E65" s="37"/>
      <c r="F65" s="36"/>
      <c r="G65" s="36"/>
      <c r="H65" s="38"/>
      <c r="I65" s="38"/>
      <c r="J65" s="38"/>
      <c r="K65" s="38"/>
      <c r="L65" s="36"/>
    </row>
    <row r="66" spans="1:12" ht="12.75">
      <c r="A66" s="50"/>
      <c r="B66" s="36"/>
      <c r="C66" s="36"/>
      <c r="D66" s="36"/>
      <c r="E66" s="37"/>
      <c r="F66" s="36"/>
      <c r="G66" s="36"/>
      <c r="H66" s="38"/>
      <c r="I66" s="38"/>
      <c r="J66" s="38"/>
      <c r="K66" s="38"/>
      <c r="L66" s="36"/>
    </row>
    <row r="67" spans="1:12" ht="12.75">
      <c r="A67" s="50"/>
      <c r="B67" s="36"/>
      <c r="C67" s="36"/>
      <c r="D67" s="36"/>
      <c r="E67" s="37"/>
      <c r="F67" s="36"/>
      <c r="G67" s="36"/>
      <c r="H67" s="36"/>
      <c r="I67" s="36"/>
      <c r="J67" s="39"/>
      <c r="K67" s="40"/>
      <c r="L67" s="40"/>
    </row>
    <row r="68" spans="1:12" ht="12.75">
      <c r="A68" s="50"/>
      <c r="B68" s="36"/>
      <c r="C68" s="36"/>
      <c r="D68" s="36"/>
      <c r="E68" s="37"/>
      <c r="F68" s="36"/>
      <c r="G68" s="36"/>
      <c r="H68" s="36"/>
      <c r="I68" s="36"/>
      <c r="J68" s="39"/>
      <c r="K68" s="40"/>
      <c r="L68" s="40"/>
    </row>
    <row r="69" spans="1:12" ht="40.5" thickBot="1">
      <c r="A69" s="53"/>
      <c r="B69" s="54" t="s">
        <v>61</v>
      </c>
      <c r="C69" s="54" t="s">
        <v>77</v>
      </c>
      <c r="D69" s="54" t="s">
        <v>58</v>
      </c>
      <c r="E69" s="55" t="s">
        <v>97</v>
      </c>
      <c r="F69" s="54" t="s">
        <v>62</v>
      </c>
      <c r="G69" s="54" t="s">
        <v>59</v>
      </c>
      <c r="H69" s="56" t="s">
        <v>89</v>
      </c>
      <c r="I69" s="56" t="s">
        <v>100</v>
      </c>
      <c r="J69" s="56" t="s">
        <v>98</v>
      </c>
      <c r="K69" s="56" t="s">
        <v>60</v>
      </c>
      <c r="L69" s="56" t="s">
        <v>99</v>
      </c>
    </row>
    <row r="70" spans="1:12" ht="12.75">
      <c r="A70" s="50"/>
      <c r="B70" s="41"/>
      <c r="C70" s="41"/>
      <c r="D70" s="41"/>
      <c r="E70" s="69"/>
      <c r="F70" s="41"/>
      <c r="G70" s="41"/>
      <c r="H70" s="42"/>
      <c r="I70" s="42"/>
      <c r="J70" s="42"/>
      <c r="K70" s="42"/>
      <c r="L70" s="42"/>
    </row>
    <row r="71" spans="1:12" ht="14.25">
      <c r="A71" s="50" t="s">
        <v>83</v>
      </c>
      <c r="B71" s="43"/>
      <c r="C71" s="43"/>
      <c r="D71" s="43"/>
      <c r="E71" s="44"/>
      <c r="F71" s="43"/>
      <c r="G71" s="36"/>
      <c r="H71" s="36"/>
      <c r="I71" s="36"/>
      <c r="J71" s="39"/>
      <c r="K71" s="45"/>
      <c r="L71" s="45"/>
    </row>
    <row r="72" spans="1:13" ht="12.75">
      <c r="A72" s="50" t="s">
        <v>52</v>
      </c>
      <c r="B72" s="36"/>
      <c r="C72" s="36"/>
      <c r="D72" s="36"/>
      <c r="E72" s="37"/>
      <c r="F72" s="36"/>
      <c r="G72" s="36">
        <v>2535971</v>
      </c>
      <c r="H72" s="36">
        <v>21502</v>
      </c>
      <c r="I72" s="36">
        <v>204905</v>
      </c>
      <c r="J72" s="46">
        <v>118667</v>
      </c>
      <c r="K72" s="36">
        <v>2190897</v>
      </c>
      <c r="L72" s="52">
        <f>B72+C72+G72</f>
        <v>2535971</v>
      </c>
      <c r="M72" s="9"/>
    </row>
    <row r="73" spans="1:13" ht="12.75">
      <c r="A73" s="50" t="s">
        <v>53</v>
      </c>
      <c r="B73" s="36"/>
      <c r="C73" s="36"/>
      <c r="D73" s="36"/>
      <c r="E73" s="37"/>
      <c r="F73" s="36"/>
      <c r="G73" s="74">
        <v>4022522</v>
      </c>
      <c r="H73" s="36">
        <v>34107</v>
      </c>
      <c r="I73" s="36">
        <v>325018</v>
      </c>
      <c r="J73" s="46">
        <v>188229</v>
      </c>
      <c r="K73" s="36">
        <v>3475168</v>
      </c>
      <c r="L73" s="52">
        <f>B73+C73+G73</f>
        <v>4022522</v>
      </c>
      <c r="M73" s="9"/>
    </row>
    <row r="74" spans="1:13" ht="12.75">
      <c r="A74" s="50" t="s">
        <v>54</v>
      </c>
      <c r="B74" s="36"/>
      <c r="C74" s="36"/>
      <c r="D74" s="36"/>
      <c r="E74" s="37"/>
      <c r="F74" s="36"/>
      <c r="G74" s="36">
        <v>1887360</v>
      </c>
      <c r="H74" s="36">
        <v>16003</v>
      </c>
      <c r="I74" s="36">
        <v>152498</v>
      </c>
      <c r="J74" s="46">
        <v>88317</v>
      </c>
      <c r="K74" s="36">
        <v>1630542</v>
      </c>
      <c r="L74" s="52">
        <f>B74+C74+G74</f>
        <v>1887360</v>
      </c>
      <c r="M74" s="9"/>
    </row>
    <row r="75" spans="1:13" ht="12.75">
      <c r="A75" s="50" t="s">
        <v>55</v>
      </c>
      <c r="B75" s="36"/>
      <c r="C75" s="36"/>
      <c r="D75" s="36"/>
      <c r="E75" s="37"/>
      <c r="F75" s="36"/>
      <c r="G75" s="36">
        <v>1864552</v>
      </c>
      <c r="H75" s="36">
        <v>15810</v>
      </c>
      <c r="I75" s="36">
        <v>150655</v>
      </c>
      <c r="J75" s="46">
        <v>87249</v>
      </c>
      <c r="K75" s="36">
        <v>1610838</v>
      </c>
      <c r="L75" s="52">
        <f>B75+C75+G75</f>
        <v>1864552</v>
      </c>
      <c r="M75" s="9"/>
    </row>
    <row r="76" spans="1:24" ht="12.75">
      <c r="A76" s="50" t="s">
        <v>56</v>
      </c>
      <c r="B76" s="36"/>
      <c r="C76" s="36"/>
      <c r="D76" s="36"/>
      <c r="E76" s="72"/>
      <c r="F76" s="73"/>
      <c r="G76" s="36">
        <f aca="true" t="shared" si="2" ref="G76:L76">SUM(G72:G75)</f>
        <v>10310405</v>
      </c>
      <c r="H76" s="36">
        <f t="shared" si="2"/>
        <v>87422</v>
      </c>
      <c r="I76" s="36">
        <f t="shared" si="2"/>
        <v>833076</v>
      </c>
      <c r="J76" s="73">
        <f>SUM(J72:J75)</f>
        <v>482462</v>
      </c>
      <c r="K76" s="36">
        <f>SUM(K72:K75)</f>
        <v>8907445</v>
      </c>
      <c r="L76" s="36">
        <f t="shared" si="2"/>
        <v>10310405</v>
      </c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</row>
    <row r="77" spans="1:24" ht="12.75">
      <c r="A77" s="50"/>
      <c r="B77" s="36"/>
      <c r="C77" s="36"/>
      <c r="D77" s="36"/>
      <c r="E77" s="37"/>
      <c r="F77" s="36"/>
      <c r="G77" s="36"/>
      <c r="H77" s="36"/>
      <c r="I77" s="36"/>
      <c r="J77" s="36"/>
      <c r="K77" s="36"/>
      <c r="L77" s="36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</row>
    <row r="78" spans="1:24" ht="12.75">
      <c r="A78" s="50" t="s">
        <v>79</v>
      </c>
      <c r="B78" s="36">
        <v>58340000</v>
      </c>
      <c r="C78" s="36"/>
      <c r="D78" s="36"/>
      <c r="E78" s="37"/>
      <c r="F78" s="36"/>
      <c r="G78" s="36">
        <v>41241618</v>
      </c>
      <c r="H78" s="36">
        <v>349688</v>
      </c>
      <c r="I78" s="36"/>
      <c r="J78" s="36"/>
      <c r="K78" s="36">
        <f>G78-H78</f>
        <v>40891930</v>
      </c>
      <c r="L78" s="36">
        <f>B78+C78+G78</f>
        <v>99581618</v>
      </c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</row>
    <row r="79" spans="1:24" ht="12.75">
      <c r="A79" s="50"/>
      <c r="B79" s="36"/>
      <c r="C79" s="36"/>
      <c r="D79" s="36"/>
      <c r="E79" s="37"/>
      <c r="F79" s="36"/>
      <c r="G79" s="36"/>
      <c r="H79" s="36"/>
      <c r="I79" s="36"/>
      <c r="J79" s="36"/>
      <c r="K79" s="36"/>
      <c r="L79" s="36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</row>
    <row r="80" spans="1:24" ht="12.75">
      <c r="A80" s="50" t="s">
        <v>80</v>
      </c>
      <c r="B80" s="36">
        <v>7292500</v>
      </c>
      <c r="C80" s="36"/>
      <c r="D80" s="36"/>
      <c r="E80" s="37"/>
      <c r="F80" s="36"/>
      <c r="G80" s="36">
        <v>5155202</v>
      </c>
      <c r="H80" s="36"/>
      <c r="I80" s="36"/>
      <c r="J80" s="36"/>
      <c r="K80" s="36">
        <v>5155202</v>
      </c>
      <c r="L80" s="36">
        <f>B80+C80+G80</f>
        <v>12447702</v>
      </c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</row>
    <row r="81" spans="1:24" ht="12.75">
      <c r="A81" s="50"/>
      <c r="B81" s="36"/>
      <c r="C81" s="36"/>
      <c r="D81" s="36"/>
      <c r="E81" s="37"/>
      <c r="F81" s="36"/>
      <c r="G81" s="36"/>
      <c r="H81" s="36"/>
      <c r="I81" s="36"/>
      <c r="J81" s="36"/>
      <c r="K81" s="36"/>
      <c r="L81" s="36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</row>
    <row r="82" spans="1:24" ht="14.25">
      <c r="A82" s="50" t="s">
        <v>84</v>
      </c>
      <c r="B82" s="36"/>
      <c r="C82" s="36"/>
      <c r="D82" s="36"/>
      <c r="E82" s="37"/>
      <c r="F82" s="36"/>
      <c r="G82" s="36">
        <v>964923</v>
      </c>
      <c r="H82" s="36">
        <v>964923</v>
      </c>
      <c r="I82" s="36"/>
      <c r="J82" s="36"/>
      <c r="K82" s="36"/>
      <c r="L82" s="36">
        <f>B82+C82+G82</f>
        <v>964923</v>
      </c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</row>
    <row r="83" spans="1:24" ht="12.75">
      <c r="A83" s="50"/>
      <c r="B83" s="36"/>
      <c r="C83" s="36"/>
      <c r="D83" s="36"/>
      <c r="E83" s="37"/>
      <c r="F83" s="36"/>
      <c r="G83" s="36"/>
      <c r="H83" s="36"/>
      <c r="I83" s="36"/>
      <c r="J83" s="36"/>
      <c r="K83" s="36"/>
      <c r="L83" s="36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</row>
    <row r="84" spans="1:24" ht="12.75">
      <c r="A84" s="50" t="s">
        <v>81</v>
      </c>
      <c r="B84" s="36"/>
      <c r="C84" s="36"/>
      <c r="D84" s="36"/>
      <c r="E84" s="37"/>
      <c r="F84" s="36"/>
      <c r="G84" s="36">
        <v>9649427</v>
      </c>
      <c r="H84" s="36"/>
      <c r="I84" s="36"/>
      <c r="J84" s="36"/>
      <c r="K84" s="36">
        <v>9649427</v>
      </c>
      <c r="L84" s="36">
        <f>B84+C84+G84</f>
        <v>9649427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</row>
    <row r="85" spans="1:12" ht="12.75">
      <c r="A85" s="50"/>
      <c r="B85" s="36"/>
      <c r="C85" s="36"/>
      <c r="D85" s="36"/>
      <c r="E85" s="37"/>
      <c r="F85" s="36"/>
      <c r="G85" s="47"/>
      <c r="H85" s="48"/>
      <c r="I85" s="48"/>
      <c r="J85" s="47"/>
      <c r="K85" s="48"/>
      <c r="L85" s="48"/>
    </row>
    <row r="86" spans="1:12" ht="12.75">
      <c r="A86" s="50" t="s">
        <v>57</v>
      </c>
      <c r="B86" s="36">
        <f>B61+B78+B80</f>
        <v>1243157281</v>
      </c>
      <c r="C86" s="36">
        <f>C61+D78+D80</f>
        <v>1673842719</v>
      </c>
      <c r="D86" s="36">
        <f>D61+C78+C80</f>
        <v>887607151</v>
      </c>
      <c r="F86" s="36">
        <f>F61+F78+F80</f>
        <v>1280981701</v>
      </c>
      <c r="G86" s="70">
        <f aca="true" t="shared" si="3" ref="G86:L86">G61+G76+G78+G80+G82+G84</f>
        <v>2062080907</v>
      </c>
      <c r="H86" s="36">
        <f t="shared" si="3"/>
        <v>18449326</v>
      </c>
      <c r="I86" s="36">
        <f t="shared" si="3"/>
        <v>166615196</v>
      </c>
      <c r="J86" s="36">
        <f t="shared" si="3"/>
        <v>96492305</v>
      </c>
      <c r="K86" s="36">
        <f t="shared" si="3"/>
        <v>1780524080</v>
      </c>
      <c r="L86" s="36">
        <f t="shared" si="3"/>
        <v>4979080907</v>
      </c>
    </row>
    <row r="87" spans="1:12" ht="12.75">
      <c r="A87" s="50"/>
      <c r="B87" s="36"/>
      <c r="C87" s="36"/>
      <c r="D87" s="36"/>
      <c r="E87" s="37"/>
      <c r="F87" s="36"/>
      <c r="G87" s="47"/>
      <c r="H87" s="48"/>
      <c r="I87" s="48"/>
      <c r="J87" s="48"/>
      <c r="K87" s="48"/>
      <c r="L87" s="48"/>
    </row>
    <row r="88" spans="1:12" ht="14.25">
      <c r="A88" s="66" t="s">
        <v>85</v>
      </c>
      <c r="B88" s="36"/>
      <c r="C88" s="36"/>
      <c r="D88" s="36"/>
      <c r="E88" s="37"/>
      <c r="F88" s="36"/>
      <c r="G88" s="47"/>
      <c r="H88" s="48"/>
      <c r="I88" s="48"/>
      <c r="J88" s="48"/>
      <c r="K88" s="48"/>
      <c r="L88" s="48"/>
    </row>
    <row r="89" spans="1:12" ht="14.25">
      <c r="A89" s="66" t="s">
        <v>87</v>
      </c>
      <c r="B89" s="36"/>
      <c r="C89" s="36"/>
      <c r="D89" s="36"/>
      <c r="E89" s="37"/>
      <c r="F89" s="36"/>
      <c r="G89" s="47"/>
      <c r="H89" s="48"/>
      <c r="I89" s="48"/>
      <c r="J89" s="48"/>
      <c r="K89" s="48"/>
      <c r="L89" s="48"/>
    </row>
    <row r="90" spans="1:12" ht="14.25">
      <c r="A90" s="66" t="s">
        <v>101</v>
      </c>
      <c r="B90" s="33"/>
      <c r="C90" s="33"/>
      <c r="D90" s="33"/>
      <c r="E90" s="49"/>
      <c r="F90" s="33"/>
      <c r="G90" s="33"/>
      <c r="H90" s="50"/>
      <c r="I90" s="50"/>
      <c r="J90" s="50"/>
      <c r="K90" s="50"/>
      <c r="L90" s="50"/>
    </row>
    <row r="91" spans="1:12" ht="12.75">
      <c r="A91" s="50" t="s">
        <v>86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</row>
    <row r="92" spans="1:12" ht="14.25">
      <c r="A92" s="66" t="s">
        <v>102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51"/>
    </row>
    <row r="93" spans="1:12" ht="12.75">
      <c r="A93" s="50" t="s">
        <v>95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51"/>
    </row>
    <row r="94" spans="1:12" ht="12.75">
      <c r="A94" s="50" t="s">
        <v>90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51"/>
    </row>
    <row r="95" spans="1:12" ht="14.25">
      <c r="A95" s="68" t="s">
        <v>103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</row>
    <row r="96" spans="1:12" ht="12.75">
      <c r="A96" s="50" t="s">
        <v>91</v>
      </c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</row>
    <row r="97" ht="12.75">
      <c r="A97" s="11"/>
    </row>
    <row r="98" ht="12.75">
      <c r="K98" s="4" t="s">
        <v>104</v>
      </c>
    </row>
  </sheetData>
  <mergeCells count="1">
    <mergeCell ref="A2:L2"/>
  </mergeCells>
  <printOptions/>
  <pageMargins left="0.25" right="0.25" top="0" bottom="0" header="0.5" footer="0.5"/>
  <pageSetup horizontalDpi="150" verticalDpi="15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pane ySplit="5" topLeftCell="BM6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18.7109375" style="4" customWidth="1"/>
    <col min="2" max="2" width="20.7109375" style="4" customWidth="1"/>
    <col min="3" max="3" width="20.7109375" style="19" customWidth="1"/>
    <col min="4" max="6" width="20.7109375" style="20" customWidth="1"/>
    <col min="7" max="7" width="20.7109375" style="4" customWidth="1"/>
    <col min="8" max="16384" width="9.140625" style="4" customWidth="1"/>
  </cols>
  <sheetData>
    <row r="1" spans="1:7" ht="12.75">
      <c r="A1" s="7" t="s">
        <v>63</v>
      </c>
      <c r="B1" s="7"/>
      <c r="C1" s="12"/>
      <c r="D1" s="13"/>
      <c r="E1" s="13"/>
      <c r="F1" s="13"/>
      <c r="G1" s="14">
        <f>D5+E5+F5</f>
        <v>278839259</v>
      </c>
    </row>
    <row r="2" spans="2:7" ht="12.75">
      <c r="B2" s="2" t="s">
        <v>64</v>
      </c>
      <c r="C2" s="15"/>
      <c r="D2" s="16"/>
      <c r="E2" s="16"/>
      <c r="F2" s="17"/>
      <c r="G2" s="5" t="s">
        <v>65</v>
      </c>
    </row>
    <row r="3" spans="1:7" ht="12.75">
      <c r="A3" s="5"/>
      <c r="B3" s="1" t="s">
        <v>66</v>
      </c>
      <c r="C3" s="18"/>
      <c r="D3" s="24" t="s">
        <v>72</v>
      </c>
      <c r="E3" s="24" t="s">
        <v>72</v>
      </c>
      <c r="F3" s="24" t="s">
        <v>72</v>
      </c>
      <c r="G3" s="5" t="s">
        <v>67</v>
      </c>
    </row>
    <row r="4" spans="1:7" ht="12.75">
      <c r="A4" s="5"/>
      <c r="B4" s="4" t="s">
        <v>68</v>
      </c>
      <c r="D4" s="24" t="s">
        <v>73</v>
      </c>
      <c r="E4" s="24" t="s">
        <v>74</v>
      </c>
      <c r="F4" s="24" t="s">
        <v>75</v>
      </c>
      <c r="G4" s="5" t="s">
        <v>76</v>
      </c>
    </row>
    <row r="5" spans="2:7" ht="12.75">
      <c r="B5" s="25">
        <f>B59</f>
        <v>1994759332</v>
      </c>
      <c r="C5" s="26"/>
      <c r="D5" s="27">
        <v>17047296</v>
      </c>
      <c r="E5" s="27">
        <v>165782119</v>
      </c>
      <c r="F5" s="27">
        <v>96009844</v>
      </c>
      <c r="G5" s="25">
        <f>G59</f>
        <v>1715920072</v>
      </c>
    </row>
    <row r="6" spans="1:7" ht="12.75">
      <c r="A6" s="4" t="s">
        <v>0</v>
      </c>
      <c r="B6" s="10">
        <v>40163593</v>
      </c>
      <c r="C6" s="19">
        <f aca="true" t="shared" si="0" ref="C6:C37">B6/B$59</f>
        <v>0.0201345558</v>
      </c>
      <c r="D6" s="20">
        <f aca="true" t="shared" si="1" ref="D6:D37">C6*D$5</f>
        <v>343240</v>
      </c>
      <c r="E6" s="20">
        <f>$C6*E$5</f>
        <v>3337949</v>
      </c>
      <c r="F6" s="20">
        <f>$C6*F$5</f>
        <v>1933116</v>
      </c>
      <c r="G6" s="9">
        <f aca="true" t="shared" si="2" ref="G6:G37">B6-D6-E6-F6</f>
        <v>34549288</v>
      </c>
    </row>
    <row r="7" spans="1:7" ht="12.75">
      <c r="A7" s="4" t="s">
        <v>1</v>
      </c>
      <c r="B7" s="6">
        <v>4210117</v>
      </c>
      <c r="C7" s="19">
        <f t="shared" si="0"/>
        <v>0.0021105889</v>
      </c>
      <c r="D7" s="20">
        <f t="shared" si="1"/>
        <v>35980</v>
      </c>
      <c r="E7" s="20">
        <f>$C7*E$5</f>
        <v>349898</v>
      </c>
      <c r="F7" s="20">
        <f>$C7*F$5</f>
        <v>202637</v>
      </c>
      <c r="G7" s="9">
        <f t="shared" si="2"/>
        <v>3621602</v>
      </c>
    </row>
    <row r="8" spans="1:7" ht="12.75">
      <c r="A8" s="4" t="s">
        <v>2</v>
      </c>
      <c r="B8" s="6">
        <v>53086564</v>
      </c>
      <c r="C8" s="19">
        <f t="shared" si="0"/>
        <v>0.026613017</v>
      </c>
      <c r="D8" s="20">
        <f t="shared" si="1"/>
        <v>453680</v>
      </c>
      <c r="E8" s="20">
        <f>$C8*E$5</f>
        <v>4411962</v>
      </c>
      <c r="F8" s="20">
        <f aca="true" t="shared" si="3" ref="F8:F39">$C8*F$5</f>
        <v>2555112</v>
      </c>
      <c r="G8" s="9">
        <f t="shared" si="2"/>
        <v>45665810</v>
      </c>
    </row>
    <row r="9" spans="1:7" ht="12.75">
      <c r="A9" s="4" t="s">
        <v>3</v>
      </c>
      <c r="B9" s="6">
        <v>26239580</v>
      </c>
      <c r="C9" s="19">
        <f t="shared" si="0"/>
        <v>0.0131542586</v>
      </c>
      <c r="D9" s="20">
        <f t="shared" si="1"/>
        <v>224245</v>
      </c>
      <c r="E9" s="20">
        <f aca="true" t="shared" si="4" ref="E9:E18">$C9*E$5</f>
        <v>2180741</v>
      </c>
      <c r="F9" s="20">
        <f t="shared" si="3"/>
        <v>1262938</v>
      </c>
      <c r="G9" s="9">
        <f t="shared" si="2"/>
        <v>22571656</v>
      </c>
    </row>
    <row r="10" spans="1:7" ht="12.75">
      <c r="A10" s="4" t="s">
        <v>4</v>
      </c>
      <c r="B10" s="6">
        <v>229844687</v>
      </c>
      <c r="C10" s="22">
        <f>(B10/B$59)-0.000000006</f>
        <v>0.1152242636</v>
      </c>
      <c r="D10" s="20">
        <f t="shared" si="1"/>
        <v>1964262</v>
      </c>
      <c r="E10" s="20">
        <f t="shared" si="4"/>
        <v>19102123</v>
      </c>
      <c r="F10" s="20">
        <f t="shared" si="3"/>
        <v>11062664</v>
      </c>
      <c r="G10" s="9">
        <f t="shared" si="2"/>
        <v>197715638</v>
      </c>
    </row>
    <row r="11" spans="1:7" ht="12.75">
      <c r="A11" s="4" t="s">
        <v>5</v>
      </c>
      <c r="B11" s="6">
        <v>25352158</v>
      </c>
      <c r="C11" s="19">
        <f t="shared" si="0"/>
        <v>0.0127093818</v>
      </c>
      <c r="D11" s="20">
        <f t="shared" si="1"/>
        <v>216661</v>
      </c>
      <c r="E11" s="20">
        <f t="shared" si="4"/>
        <v>2106988</v>
      </c>
      <c r="F11" s="20">
        <f t="shared" si="3"/>
        <v>1220226</v>
      </c>
      <c r="G11" s="9">
        <f t="shared" si="2"/>
        <v>21808283</v>
      </c>
    </row>
    <row r="12" spans="1:7" ht="12.75">
      <c r="A12" s="4" t="s">
        <v>6</v>
      </c>
      <c r="B12" s="6">
        <v>14275456</v>
      </c>
      <c r="C12" s="19">
        <f t="shared" si="0"/>
        <v>0.0071564804</v>
      </c>
      <c r="D12" s="20">
        <f t="shared" si="1"/>
        <v>121999</v>
      </c>
      <c r="E12" s="20">
        <f t="shared" si="4"/>
        <v>1186416</v>
      </c>
      <c r="F12" s="20">
        <f t="shared" si="3"/>
        <v>687093</v>
      </c>
      <c r="G12" s="9">
        <f t="shared" si="2"/>
        <v>12279948</v>
      </c>
    </row>
    <row r="13" spans="1:7" ht="12.75">
      <c r="A13" s="4" t="s">
        <v>7</v>
      </c>
      <c r="B13" s="6">
        <v>4741940</v>
      </c>
      <c r="C13" s="19">
        <f t="shared" si="0"/>
        <v>0.0023771991</v>
      </c>
      <c r="D13" s="20">
        <f t="shared" si="1"/>
        <v>40525</v>
      </c>
      <c r="E13" s="20">
        <f t="shared" si="4"/>
        <v>394097</v>
      </c>
      <c r="F13" s="20">
        <f t="shared" si="3"/>
        <v>228235</v>
      </c>
      <c r="G13" s="9">
        <f t="shared" si="2"/>
        <v>4079083</v>
      </c>
    </row>
    <row r="14" spans="1:7" ht="12.75">
      <c r="A14" s="4" t="s">
        <v>69</v>
      </c>
      <c r="B14" s="6">
        <v>2802575</v>
      </c>
      <c r="C14" s="19">
        <f t="shared" si="0"/>
        <v>0.001404969</v>
      </c>
      <c r="D14" s="20">
        <f t="shared" si="1"/>
        <v>23951</v>
      </c>
      <c r="E14" s="20">
        <f t="shared" si="4"/>
        <v>232919</v>
      </c>
      <c r="F14" s="20">
        <f t="shared" si="3"/>
        <v>134891</v>
      </c>
      <c r="G14" s="9">
        <f t="shared" si="2"/>
        <v>2410814</v>
      </c>
    </row>
    <row r="15" spans="1:7" ht="12.75">
      <c r="A15" s="4" t="s">
        <v>9</v>
      </c>
      <c r="B15" s="6">
        <v>109917122</v>
      </c>
      <c r="C15" s="19">
        <f t="shared" si="0"/>
        <v>0.0551029491</v>
      </c>
      <c r="D15" s="20">
        <f t="shared" si="1"/>
        <v>939356</v>
      </c>
      <c r="E15" s="20">
        <f t="shared" si="4"/>
        <v>9135084</v>
      </c>
      <c r="F15" s="20">
        <f t="shared" si="3"/>
        <v>5290426</v>
      </c>
      <c r="G15" s="9">
        <f t="shared" si="2"/>
        <v>94552256</v>
      </c>
    </row>
    <row r="16" spans="1:7" ht="12.75">
      <c r="A16" s="4" t="s">
        <v>10</v>
      </c>
      <c r="B16" s="6">
        <v>86478596</v>
      </c>
      <c r="C16" s="19">
        <f t="shared" si="0"/>
        <v>0.0433528971</v>
      </c>
      <c r="D16" s="20">
        <f t="shared" si="1"/>
        <v>739050</v>
      </c>
      <c r="E16" s="20">
        <f t="shared" si="4"/>
        <v>7187135</v>
      </c>
      <c r="F16" s="20">
        <f t="shared" si="3"/>
        <v>4162305</v>
      </c>
      <c r="G16" s="9">
        <f t="shared" si="2"/>
        <v>74390106</v>
      </c>
    </row>
    <row r="17" spans="1:7" ht="12.75">
      <c r="A17" s="4" t="s">
        <v>11</v>
      </c>
      <c r="B17" s="6">
        <v>6724396</v>
      </c>
      <c r="C17" s="19">
        <f t="shared" si="0"/>
        <v>0.0033710312</v>
      </c>
      <c r="D17" s="20">
        <f t="shared" si="1"/>
        <v>57467</v>
      </c>
      <c r="E17" s="20">
        <f t="shared" si="4"/>
        <v>558857</v>
      </c>
      <c r="F17" s="20">
        <f t="shared" si="3"/>
        <v>323652</v>
      </c>
      <c r="G17" s="9">
        <f t="shared" si="2"/>
        <v>5784420</v>
      </c>
    </row>
    <row r="18" spans="1:7" ht="12.75">
      <c r="A18" s="4" t="s">
        <v>12</v>
      </c>
      <c r="B18" s="6">
        <v>12462955</v>
      </c>
      <c r="C18" s="19">
        <f t="shared" si="0"/>
        <v>0.006247849</v>
      </c>
      <c r="D18" s="20">
        <f t="shared" si="1"/>
        <v>106509</v>
      </c>
      <c r="E18" s="20">
        <f t="shared" si="4"/>
        <v>1035782</v>
      </c>
      <c r="F18" s="20">
        <f t="shared" si="3"/>
        <v>599855</v>
      </c>
      <c r="G18" s="9">
        <f t="shared" si="2"/>
        <v>10720809</v>
      </c>
    </row>
    <row r="19" spans="1:7" ht="12.75">
      <c r="A19" s="4" t="s">
        <v>13</v>
      </c>
      <c r="B19" s="6">
        <v>76971903</v>
      </c>
      <c r="C19" s="19">
        <f t="shared" si="0"/>
        <v>0.0385870625</v>
      </c>
      <c r="D19" s="20">
        <f t="shared" si="1"/>
        <v>657805</v>
      </c>
      <c r="E19" s="20">
        <f>$C19*E$5</f>
        <v>6397045</v>
      </c>
      <c r="F19" s="20">
        <f t="shared" si="3"/>
        <v>3704738</v>
      </c>
      <c r="G19" s="9">
        <f t="shared" si="2"/>
        <v>66212315</v>
      </c>
    </row>
    <row r="20" spans="1:7" ht="12.75">
      <c r="A20" s="4" t="s">
        <v>14</v>
      </c>
      <c r="B20" s="6">
        <v>44618845</v>
      </c>
      <c r="C20" s="19">
        <f t="shared" si="0"/>
        <v>0.0223680342</v>
      </c>
      <c r="D20" s="20">
        <f t="shared" si="1"/>
        <v>381314</v>
      </c>
      <c r="E20" s="20">
        <f>$C20*E$5</f>
        <v>3708220</v>
      </c>
      <c r="F20" s="20">
        <f t="shared" si="3"/>
        <v>2147551</v>
      </c>
      <c r="G20" s="9">
        <f t="shared" si="2"/>
        <v>38381760</v>
      </c>
    </row>
    <row r="21" spans="1:7" ht="12.75">
      <c r="A21" s="4" t="s">
        <v>15</v>
      </c>
      <c r="B21" s="6">
        <v>18904489</v>
      </c>
      <c r="C21" s="19">
        <f t="shared" si="0"/>
        <v>0.0094770776</v>
      </c>
      <c r="D21" s="20">
        <f t="shared" si="1"/>
        <v>161559</v>
      </c>
      <c r="E21" s="20">
        <f>$C21*E$5</f>
        <v>1571130</v>
      </c>
      <c r="F21" s="20">
        <f t="shared" si="3"/>
        <v>909893</v>
      </c>
      <c r="G21" s="9">
        <f t="shared" si="2"/>
        <v>16261907</v>
      </c>
    </row>
    <row r="22" spans="1:7" ht="12.75">
      <c r="A22" s="4" t="s">
        <v>16</v>
      </c>
      <c r="B22" s="6">
        <v>19215093</v>
      </c>
      <c r="C22" s="19">
        <f t="shared" si="0"/>
        <v>0.0096327876</v>
      </c>
      <c r="D22" s="20">
        <f t="shared" si="1"/>
        <v>164213</v>
      </c>
      <c r="E22" s="20">
        <f>$C22*E$5</f>
        <v>1596944</v>
      </c>
      <c r="F22" s="20">
        <f t="shared" si="3"/>
        <v>924842</v>
      </c>
      <c r="G22" s="9">
        <f t="shared" si="2"/>
        <v>16529094</v>
      </c>
    </row>
    <row r="23" spans="1:7" ht="12.75">
      <c r="A23" s="4" t="s">
        <v>17</v>
      </c>
      <c r="B23" s="6">
        <v>36433305</v>
      </c>
      <c r="C23" s="19">
        <f t="shared" si="0"/>
        <v>0.0182645116</v>
      </c>
      <c r="D23" s="20">
        <f t="shared" si="1"/>
        <v>311361</v>
      </c>
      <c r="E23" s="20">
        <f aca="true" t="shared" si="5" ref="E23:E57">$C23*E$5</f>
        <v>3027929</v>
      </c>
      <c r="F23" s="20">
        <f t="shared" si="3"/>
        <v>1753573</v>
      </c>
      <c r="G23" s="9">
        <f t="shared" si="2"/>
        <v>31340442</v>
      </c>
    </row>
    <row r="24" spans="1:7" ht="12.75">
      <c r="A24" s="4" t="s">
        <v>18</v>
      </c>
      <c r="B24" s="6">
        <v>41781728</v>
      </c>
      <c r="C24" s="19">
        <f t="shared" si="0"/>
        <v>0.0209457489</v>
      </c>
      <c r="D24" s="20">
        <f t="shared" si="1"/>
        <v>357068</v>
      </c>
      <c r="E24" s="20">
        <f t="shared" si="5"/>
        <v>3472431</v>
      </c>
      <c r="F24" s="20">
        <f t="shared" si="3"/>
        <v>2010998</v>
      </c>
      <c r="G24" s="9">
        <f t="shared" si="2"/>
        <v>35941231</v>
      </c>
    </row>
    <row r="25" spans="1:7" ht="12.75">
      <c r="A25" s="4" t="s">
        <v>19</v>
      </c>
      <c r="B25" s="6">
        <v>7050467</v>
      </c>
      <c r="C25" s="19">
        <f t="shared" si="0"/>
        <v>0.0035344951</v>
      </c>
      <c r="D25" s="20">
        <f t="shared" si="1"/>
        <v>60254</v>
      </c>
      <c r="E25" s="20">
        <f t="shared" si="5"/>
        <v>585956</v>
      </c>
      <c r="F25" s="20">
        <f t="shared" si="3"/>
        <v>339346</v>
      </c>
      <c r="G25" s="9">
        <f t="shared" si="2"/>
        <v>6064911</v>
      </c>
    </row>
    <row r="26" spans="1:7" ht="12.75">
      <c r="A26" s="4" t="s">
        <v>20</v>
      </c>
      <c r="B26" s="6">
        <v>25070723</v>
      </c>
      <c r="C26" s="19">
        <f t="shared" si="0"/>
        <v>0.0125682946</v>
      </c>
      <c r="D26" s="20">
        <f t="shared" si="1"/>
        <v>214255</v>
      </c>
      <c r="E26" s="20">
        <f t="shared" si="5"/>
        <v>2083599</v>
      </c>
      <c r="F26" s="20">
        <f t="shared" si="3"/>
        <v>1206680</v>
      </c>
      <c r="G26" s="9">
        <f t="shared" si="2"/>
        <v>21566189</v>
      </c>
    </row>
    <row r="27" spans="1:7" ht="12.75">
      <c r="A27" s="4" t="s">
        <v>21</v>
      </c>
      <c r="B27" s="6">
        <v>24998015</v>
      </c>
      <c r="C27" s="19">
        <f t="shared" si="0"/>
        <v>0.0125318451</v>
      </c>
      <c r="D27" s="20">
        <f t="shared" si="1"/>
        <v>213634</v>
      </c>
      <c r="E27" s="20">
        <f t="shared" si="5"/>
        <v>2077556</v>
      </c>
      <c r="F27" s="20">
        <f t="shared" si="3"/>
        <v>1203180</v>
      </c>
      <c r="G27" s="9">
        <f t="shared" si="2"/>
        <v>21503645</v>
      </c>
    </row>
    <row r="28" spans="1:7" ht="12.75">
      <c r="A28" s="4" t="s">
        <v>22</v>
      </c>
      <c r="B28" s="6">
        <v>61225582</v>
      </c>
      <c r="C28" s="19">
        <f t="shared" si="0"/>
        <v>0.0306932175</v>
      </c>
      <c r="D28" s="20">
        <f t="shared" si="1"/>
        <v>523236</v>
      </c>
      <c r="E28" s="20">
        <f t="shared" si="5"/>
        <v>5088387</v>
      </c>
      <c r="F28" s="20">
        <f t="shared" si="3"/>
        <v>2946851</v>
      </c>
      <c r="G28" s="9">
        <f t="shared" si="2"/>
        <v>52667108</v>
      </c>
    </row>
    <row r="29" spans="1:7" ht="12.75">
      <c r="A29" s="4" t="s">
        <v>23</v>
      </c>
      <c r="B29" s="6">
        <v>27219604</v>
      </c>
      <c r="C29" s="19">
        <f t="shared" si="0"/>
        <v>0.0136455579</v>
      </c>
      <c r="D29" s="20">
        <f t="shared" si="1"/>
        <v>232620</v>
      </c>
      <c r="E29" s="20">
        <f t="shared" si="5"/>
        <v>2262190</v>
      </c>
      <c r="F29" s="20">
        <f t="shared" si="3"/>
        <v>1310108</v>
      </c>
      <c r="G29" s="9">
        <f t="shared" si="2"/>
        <v>23414686</v>
      </c>
    </row>
    <row r="30" spans="1:7" ht="12.75">
      <c r="A30" s="4" t="s">
        <v>24</v>
      </c>
      <c r="B30" s="6">
        <v>32356463</v>
      </c>
      <c r="C30" s="19">
        <f t="shared" si="0"/>
        <v>0.0162207352</v>
      </c>
      <c r="D30" s="20">
        <f t="shared" si="1"/>
        <v>276520</v>
      </c>
      <c r="E30" s="20">
        <f t="shared" si="5"/>
        <v>2689108</v>
      </c>
      <c r="F30" s="20">
        <f t="shared" si="3"/>
        <v>1557350</v>
      </c>
      <c r="G30" s="9">
        <f t="shared" si="2"/>
        <v>27833485</v>
      </c>
    </row>
    <row r="31" spans="1:7" ht="12.75">
      <c r="A31" s="4" t="s">
        <v>25</v>
      </c>
      <c r="B31" s="6">
        <v>40362109</v>
      </c>
      <c r="C31" s="19">
        <f t="shared" si="0"/>
        <v>0.0202340745</v>
      </c>
      <c r="D31" s="20">
        <f t="shared" si="1"/>
        <v>344936</v>
      </c>
      <c r="E31" s="20">
        <f t="shared" si="5"/>
        <v>3354448</v>
      </c>
      <c r="F31" s="20">
        <f t="shared" si="3"/>
        <v>1942670</v>
      </c>
      <c r="G31" s="9">
        <f t="shared" si="2"/>
        <v>34720055</v>
      </c>
    </row>
    <row r="32" spans="1:7" ht="12.75">
      <c r="A32" s="4" t="s">
        <v>26</v>
      </c>
      <c r="B32" s="10">
        <v>5994845</v>
      </c>
      <c r="C32" s="19">
        <f t="shared" si="0"/>
        <v>0.0030052974</v>
      </c>
      <c r="D32" s="20">
        <f t="shared" si="1"/>
        <v>51232</v>
      </c>
      <c r="E32" s="20">
        <f t="shared" si="5"/>
        <v>498225</v>
      </c>
      <c r="F32" s="20">
        <f t="shared" si="3"/>
        <v>288538</v>
      </c>
      <c r="G32" s="9">
        <f t="shared" si="2"/>
        <v>5156850</v>
      </c>
    </row>
    <row r="33" spans="1:7" ht="12.75">
      <c r="A33" s="4" t="s">
        <v>27</v>
      </c>
      <c r="B33" s="6">
        <v>12310594</v>
      </c>
      <c r="C33" s="19">
        <f t="shared" si="0"/>
        <v>0.0061714683</v>
      </c>
      <c r="D33" s="20">
        <f t="shared" si="1"/>
        <v>105207</v>
      </c>
      <c r="E33" s="20">
        <f t="shared" si="5"/>
        <v>1023119</v>
      </c>
      <c r="F33" s="20">
        <f t="shared" si="3"/>
        <v>592522</v>
      </c>
      <c r="G33" s="9">
        <f t="shared" si="2"/>
        <v>10589746</v>
      </c>
    </row>
    <row r="34" spans="1:7" ht="12.75">
      <c r="A34" s="4" t="s">
        <v>28</v>
      </c>
      <c r="B34" s="6">
        <v>14930070</v>
      </c>
      <c r="C34" s="19">
        <f t="shared" si="0"/>
        <v>0.0074846473</v>
      </c>
      <c r="D34" s="20">
        <f t="shared" si="1"/>
        <v>127593</v>
      </c>
      <c r="E34" s="20">
        <f t="shared" si="5"/>
        <v>1240821</v>
      </c>
      <c r="F34" s="20">
        <f t="shared" si="3"/>
        <v>718600</v>
      </c>
      <c r="G34" s="9">
        <f t="shared" si="2"/>
        <v>12843056</v>
      </c>
    </row>
    <row r="35" spans="1:7" ht="12.75">
      <c r="A35" s="4" t="s">
        <v>29</v>
      </c>
      <c r="B35" s="6">
        <v>4936985</v>
      </c>
      <c r="C35" s="19">
        <f t="shared" si="0"/>
        <v>0.0024749778</v>
      </c>
      <c r="D35" s="20">
        <f t="shared" si="1"/>
        <v>42192</v>
      </c>
      <c r="E35" s="20">
        <f t="shared" si="5"/>
        <v>410307</v>
      </c>
      <c r="F35" s="20">
        <f t="shared" si="3"/>
        <v>237622</v>
      </c>
      <c r="G35" s="9">
        <f t="shared" si="2"/>
        <v>4246864</v>
      </c>
    </row>
    <row r="36" spans="1:7" ht="12.75">
      <c r="A36" s="4" t="s">
        <v>30</v>
      </c>
      <c r="B36" s="6">
        <v>35568101</v>
      </c>
      <c r="C36" s="19">
        <f t="shared" si="0"/>
        <v>0.0178307731</v>
      </c>
      <c r="D36" s="20">
        <f t="shared" si="1"/>
        <v>303966</v>
      </c>
      <c r="E36" s="20">
        <f t="shared" si="5"/>
        <v>2956023</v>
      </c>
      <c r="F36" s="20">
        <f t="shared" si="3"/>
        <v>1711930</v>
      </c>
      <c r="G36" s="9">
        <f t="shared" si="2"/>
        <v>30596182</v>
      </c>
    </row>
    <row r="37" spans="1:7" ht="12.75">
      <c r="A37" s="4" t="s">
        <v>31</v>
      </c>
      <c r="B37" s="6">
        <v>18598927</v>
      </c>
      <c r="C37" s="19">
        <f t="shared" si="0"/>
        <v>0.0093238952</v>
      </c>
      <c r="D37" s="20">
        <f t="shared" si="1"/>
        <v>158947</v>
      </c>
      <c r="E37" s="20">
        <f t="shared" si="5"/>
        <v>1545735</v>
      </c>
      <c r="F37" s="20">
        <f t="shared" si="3"/>
        <v>895186</v>
      </c>
      <c r="G37" s="9">
        <f t="shared" si="2"/>
        <v>15999059</v>
      </c>
    </row>
    <row r="38" spans="1:7" ht="12.75">
      <c r="A38" s="4" t="s">
        <v>32</v>
      </c>
      <c r="B38" s="6">
        <v>101014015</v>
      </c>
      <c r="C38" s="19">
        <f aca="true" t="shared" si="6" ref="C38:C57">B38/B$59</f>
        <v>0.0506397004</v>
      </c>
      <c r="D38" s="20">
        <f>C38*D$5-0.5</f>
        <v>863269</v>
      </c>
      <c r="E38" s="20">
        <f t="shared" si="5"/>
        <v>8395157</v>
      </c>
      <c r="F38" s="20">
        <f t="shared" si="3"/>
        <v>4861910</v>
      </c>
      <c r="G38" s="9">
        <f aca="true" t="shared" si="7" ref="G38:G57">B38-D38-E38-F38</f>
        <v>86893679</v>
      </c>
    </row>
    <row r="39" spans="1:7" ht="12.75">
      <c r="A39" s="4" t="s">
        <v>33</v>
      </c>
      <c r="B39" s="6">
        <v>70489281</v>
      </c>
      <c r="C39" s="19">
        <f t="shared" si="6"/>
        <v>0.0353372359</v>
      </c>
      <c r="D39" s="20">
        <f aca="true" t="shared" si="8" ref="D39:D57">C39*D$5</f>
        <v>602404</v>
      </c>
      <c r="E39" s="20">
        <f t="shared" si="5"/>
        <v>5858282</v>
      </c>
      <c r="F39" s="20">
        <f t="shared" si="3"/>
        <v>3392723</v>
      </c>
      <c r="G39" s="9">
        <f t="shared" si="7"/>
        <v>60635872</v>
      </c>
    </row>
    <row r="40" spans="1:7" ht="12.75">
      <c r="A40" s="4" t="s">
        <v>34</v>
      </c>
      <c r="B40" s="6">
        <v>3801035</v>
      </c>
      <c r="C40" s="19">
        <f t="shared" si="6"/>
        <v>0.0019055106</v>
      </c>
      <c r="D40" s="20">
        <f t="shared" si="8"/>
        <v>32484</v>
      </c>
      <c r="E40" s="20">
        <f t="shared" si="5"/>
        <v>315900</v>
      </c>
      <c r="F40" s="20">
        <f aca="true" t="shared" si="9" ref="F40:F57">$C40*F$5</f>
        <v>182948</v>
      </c>
      <c r="G40" s="9">
        <f t="shared" si="7"/>
        <v>3269703</v>
      </c>
    </row>
    <row r="41" spans="1:7" ht="12.75">
      <c r="A41" s="4" t="s">
        <v>35</v>
      </c>
      <c r="B41" s="6">
        <v>71089689</v>
      </c>
      <c r="C41" s="19">
        <f t="shared" si="6"/>
        <v>0.0356382286</v>
      </c>
      <c r="D41" s="20">
        <f t="shared" si="8"/>
        <v>607535</v>
      </c>
      <c r="E41" s="20">
        <f t="shared" si="5"/>
        <v>5908181</v>
      </c>
      <c r="F41" s="20">
        <f t="shared" si="9"/>
        <v>3421621</v>
      </c>
      <c r="G41" s="9">
        <f t="shared" si="7"/>
        <v>61152352</v>
      </c>
    </row>
    <row r="42" spans="1:7" ht="12.75">
      <c r="A42" s="4" t="s">
        <v>36</v>
      </c>
      <c r="B42" s="6">
        <v>31481155</v>
      </c>
      <c r="C42" s="19">
        <f t="shared" si="6"/>
        <v>0.0157819314</v>
      </c>
      <c r="D42" s="20">
        <f t="shared" si="8"/>
        <v>269039</v>
      </c>
      <c r="E42" s="20">
        <f t="shared" si="5"/>
        <v>2616362</v>
      </c>
      <c r="F42" s="20">
        <f t="shared" si="9"/>
        <v>1515221</v>
      </c>
      <c r="G42" s="9">
        <f t="shared" si="7"/>
        <v>27080533</v>
      </c>
    </row>
    <row r="43" spans="1:7" ht="12.75">
      <c r="A43" s="4" t="s">
        <v>70</v>
      </c>
      <c r="B43" s="6">
        <v>23486473</v>
      </c>
      <c r="C43" s="19">
        <f t="shared" si="6"/>
        <v>0.0117740885</v>
      </c>
      <c r="D43" s="20">
        <f t="shared" si="8"/>
        <v>200716</v>
      </c>
      <c r="E43" s="20">
        <f t="shared" si="5"/>
        <v>1951933</v>
      </c>
      <c r="F43" s="20">
        <f t="shared" si="9"/>
        <v>1130428</v>
      </c>
      <c r="G43" s="9">
        <f t="shared" si="7"/>
        <v>20203396</v>
      </c>
    </row>
    <row r="44" spans="1:7" ht="12.75">
      <c r="A44" s="4" t="s">
        <v>38</v>
      </c>
      <c r="B44" s="6">
        <v>62744210</v>
      </c>
      <c r="C44" s="19">
        <f t="shared" si="6"/>
        <v>0.0314545264</v>
      </c>
      <c r="D44" s="20">
        <f t="shared" si="8"/>
        <v>536215</v>
      </c>
      <c r="E44" s="20">
        <f t="shared" si="5"/>
        <v>5214598</v>
      </c>
      <c r="F44" s="20">
        <f t="shared" si="9"/>
        <v>3019944</v>
      </c>
      <c r="G44" s="9">
        <f t="shared" si="7"/>
        <v>53973453</v>
      </c>
    </row>
    <row r="45" spans="1:7" ht="12.75">
      <c r="A45" s="4" t="s">
        <v>39</v>
      </c>
      <c r="B45" s="6">
        <v>0</v>
      </c>
      <c r="C45" s="19">
        <f t="shared" si="6"/>
        <v>0</v>
      </c>
      <c r="D45" s="20">
        <f t="shared" si="8"/>
        <v>0</v>
      </c>
      <c r="E45" s="20">
        <f t="shared" si="5"/>
        <v>0</v>
      </c>
      <c r="F45" s="20">
        <f t="shared" si="9"/>
        <v>0</v>
      </c>
      <c r="G45" s="9">
        <f t="shared" si="7"/>
        <v>0</v>
      </c>
    </row>
    <row r="46" spans="1:7" ht="12.75">
      <c r="A46" s="4" t="s">
        <v>40</v>
      </c>
      <c r="B46" s="6">
        <v>5450826</v>
      </c>
      <c r="C46" s="19">
        <f t="shared" si="6"/>
        <v>0.0027325733</v>
      </c>
      <c r="D46" s="20">
        <f t="shared" si="8"/>
        <v>46583</v>
      </c>
      <c r="E46" s="20">
        <f t="shared" si="5"/>
        <v>453012</v>
      </c>
      <c r="F46" s="20">
        <f t="shared" si="9"/>
        <v>262354</v>
      </c>
      <c r="G46" s="9">
        <f t="shared" si="7"/>
        <v>4688877</v>
      </c>
    </row>
    <row r="47" spans="1:7" ht="12.75">
      <c r="A47" s="4" t="s">
        <v>41</v>
      </c>
      <c r="B47" s="6">
        <v>37910720</v>
      </c>
      <c r="C47" s="19">
        <f t="shared" si="6"/>
        <v>0.0190051599</v>
      </c>
      <c r="D47" s="20">
        <f t="shared" si="8"/>
        <v>323987</v>
      </c>
      <c r="E47" s="20">
        <f t="shared" si="5"/>
        <v>3150716</v>
      </c>
      <c r="F47" s="20">
        <f t="shared" si="9"/>
        <v>1824682</v>
      </c>
      <c r="G47" s="9">
        <f t="shared" si="7"/>
        <v>32611335</v>
      </c>
    </row>
    <row r="48" spans="1:7" ht="12.75">
      <c r="A48" s="4" t="s">
        <v>42</v>
      </c>
      <c r="B48" s="6">
        <v>5696871</v>
      </c>
      <c r="C48" s="19">
        <f t="shared" si="6"/>
        <v>0.002855919</v>
      </c>
      <c r="D48" s="20">
        <f t="shared" si="8"/>
        <v>48686</v>
      </c>
      <c r="E48" s="20">
        <f t="shared" si="5"/>
        <v>473460</v>
      </c>
      <c r="F48" s="20">
        <f t="shared" si="9"/>
        <v>274196</v>
      </c>
      <c r="G48" s="9">
        <f t="shared" si="7"/>
        <v>4900529</v>
      </c>
    </row>
    <row r="49" spans="1:7" ht="12.75">
      <c r="A49" s="4" t="s">
        <v>43</v>
      </c>
      <c r="B49" s="6">
        <v>43756936</v>
      </c>
      <c r="C49" s="19">
        <f t="shared" si="6"/>
        <v>0.0219359475</v>
      </c>
      <c r="D49" s="20">
        <f t="shared" si="8"/>
        <v>373949</v>
      </c>
      <c r="E49" s="20">
        <f t="shared" si="5"/>
        <v>3636588</v>
      </c>
      <c r="F49" s="20">
        <f t="shared" si="9"/>
        <v>2106067</v>
      </c>
      <c r="G49" s="9">
        <f t="shared" si="7"/>
        <v>37640332</v>
      </c>
    </row>
    <row r="50" spans="1:7" ht="12.75">
      <c r="A50" s="4" t="s">
        <v>44</v>
      </c>
      <c r="B50" s="6">
        <v>224287784</v>
      </c>
      <c r="C50" s="22">
        <f>(B50/B$59)-0.00000002</f>
        <v>0.1124384985</v>
      </c>
      <c r="D50" s="20">
        <f t="shared" si="8"/>
        <v>1916772</v>
      </c>
      <c r="E50" s="20">
        <f t="shared" si="5"/>
        <v>18640293</v>
      </c>
      <c r="F50" s="20">
        <f t="shared" si="9"/>
        <v>10795203</v>
      </c>
      <c r="G50" s="9">
        <f t="shared" si="7"/>
        <v>192935516</v>
      </c>
    </row>
    <row r="51" spans="1:7" ht="12.75">
      <c r="A51" s="4" t="s">
        <v>45</v>
      </c>
      <c r="B51" s="6">
        <v>23319685</v>
      </c>
      <c r="C51" s="19">
        <f t="shared" si="6"/>
        <v>0.0116904755</v>
      </c>
      <c r="D51" s="20">
        <f t="shared" si="8"/>
        <v>199291</v>
      </c>
      <c r="E51" s="20">
        <f t="shared" si="5"/>
        <v>1938072</v>
      </c>
      <c r="F51" s="20">
        <f t="shared" si="9"/>
        <v>1122401</v>
      </c>
      <c r="G51" s="9">
        <f t="shared" si="7"/>
        <v>20059921</v>
      </c>
    </row>
    <row r="52" spans="1:7" ht="12.75">
      <c r="A52" s="4" t="s">
        <v>46</v>
      </c>
      <c r="B52" s="6">
        <v>2945303</v>
      </c>
      <c r="C52" s="19">
        <f t="shared" si="6"/>
        <v>0.0014765205</v>
      </c>
      <c r="D52" s="20">
        <f t="shared" si="8"/>
        <v>25171</v>
      </c>
      <c r="E52" s="20">
        <f t="shared" si="5"/>
        <v>244781</v>
      </c>
      <c r="F52" s="20">
        <f t="shared" si="9"/>
        <v>141761</v>
      </c>
      <c r="G52" s="9">
        <f t="shared" si="7"/>
        <v>2533590</v>
      </c>
    </row>
    <row r="53" spans="1:7" ht="12.75">
      <c r="A53" s="4" t="s">
        <v>47</v>
      </c>
      <c r="B53" s="6">
        <v>39521319</v>
      </c>
      <c r="C53" s="19">
        <f t="shared" si="6"/>
        <v>0.0198125751</v>
      </c>
      <c r="D53" s="20">
        <f t="shared" si="8"/>
        <v>337751</v>
      </c>
      <c r="E53" s="20">
        <f t="shared" si="5"/>
        <v>3284571</v>
      </c>
      <c r="F53" s="20">
        <f t="shared" si="9"/>
        <v>1902202</v>
      </c>
      <c r="G53" s="9">
        <f t="shared" si="7"/>
        <v>33996795</v>
      </c>
    </row>
    <row r="54" spans="1:7" ht="12.75">
      <c r="A54" s="4" t="s">
        <v>48</v>
      </c>
      <c r="B54" s="6">
        <v>34790683</v>
      </c>
      <c r="C54" s="19">
        <f t="shared" si="6"/>
        <v>0.0174410429</v>
      </c>
      <c r="D54" s="20">
        <f t="shared" si="8"/>
        <v>297323</v>
      </c>
      <c r="E54" s="20">
        <f t="shared" si="5"/>
        <v>2891413</v>
      </c>
      <c r="F54" s="20">
        <f t="shared" si="9"/>
        <v>1674512</v>
      </c>
      <c r="G54" s="9">
        <f t="shared" si="7"/>
        <v>29927435</v>
      </c>
    </row>
    <row r="55" spans="1:7" ht="12.75">
      <c r="A55" s="4" t="s">
        <v>49</v>
      </c>
      <c r="B55" s="6">
        <v>13620814</v>
      </c>
      <c r="C55" s="19">
        <f t="shared" si="6"/>
        <v>0.0068282994</v>
      </c>
      <c r="D55" s="20">
        <f t="shared" si="8"/>
        <v>116404</v>
      </c>
      <c r="E55" s="20">
        <f t="shared" si="5"/>
        <v>1132010</v>
      </c>
      <c r="F55" s="20">
        <f t="shared" si="9"/>
        <v>655584</v>
      </c>
      <c r="G55" s="9">
        <f t="shared" si="7"/>
        <v>11716816</v>
      </c>
    </row>
    <row r="56" spans="1:7" ht="12.75">
      <c r="A56" s="4" t="s">
        <v>50</v>
      </c>
      <c r="B56" s="6">
        <v>31807341</v>
      </c>
      <c r="C56" s="19">
        <f t="shared" si="6"/>
        <v>0.0159454529</v>
      </c>
      <c r="D56" s="20">
        <f t="shared" si="8"/>
        <v>271827</v>
      </c>
      <c r="E56" s="20">
        <f t="shared" si="5"/>
        <v>2643471</v>
      </c>
      <c r="F56" s="20">
        <f t="shared" si="9"/>
        <v>1530920</v>
      </c>
      <c r="G56" s="9">
        <f t="shared" si="7"/>
        <v>27361123</v>
      </c>
    </row>
    <row r="57" spans="1:7" ht="12.75">
      <c r="A57" s="4" t="s">
        <v>51</v>
      </c>
      <c r="B57" s="6">
        <v>2697605</v>
      </c>
      <c r="C57" s="19">
        <f t="shared" si="6"/>
        <v>0.0013523461</v>
      </c>
      <c r="D57" s="20">
        <f t="shared" si="8"/>
        <v>23054</v>
      </c>
      <c r="E57" s="20">
        <f t="shared" si="5"/>
        <v>224195</v>
      </c>
      <c r="F57" s="20">
        <f t="shared" si="9"/>
        <v>129839</v>
      </c>
      <c r="G57" s="9">
        <f t="shared" si="7"/>
        <v>2320517</v>
      </c>
    </row>
    <row r="59" spans="1:7" ht="12.75">
      <c r="A59" s="4" t="s">
        <v>71</v>
      </c>
      <c r="B59" s="21">
        <f aca="true" t="shared" si="10" ref="B59:G59">SUM(B6:B57)</f>
        <v>1994759332</v>
      </c>
      <c r="C59" s="23">
        <f t="shared" si="10"/>
        <v>0.999999974</v>
      </c>
      <c r="D59" s="21">
        <f t="shared" si="10"/>
        <v>17047297</v>
      </c>
      <c r="E59" s="21">
        <f t="shared" si="10"/>
        <v>165782119</v>
      </c>
      <c r="F59" s="21">
        <f t="shared" si="10"/>
        <v>96009844</v>
      </c>
      <c r="G59" s="21">
        <f t="shared" si="10"/>
        <v>1715920072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 FY 2009 Estimated CCDF Allocations (Prior to Appropriation)</dc:title>
  <dc:subject>  FY 2009 Estimated CCDF Allocations (Prior to Appropriation)</dc:subject>
  <dc:creator>Child Care Bureau, Office of Family Assistance, Administration for Children and Families, Department of Health and Human Services, United States Federal Government</dc:creator>
  <cp:keywords/>
  <dc:description/>
  <cp:lastModifiedBy>Kris Kuny, General Dynamics Information Technology</cp:lastModifiedBy>
  <cp:lastPrinted>2008-09-30T13:39:24Z</cp:lastPrinted>
  <dcterms:created xsi:type="dcterms:W3CDTF">1999-08-12T19:33:34Z</dcterms:created>
  <dcterms:modified xsi:type="dcterms:W3CDTF">2008-09-30T14:08:43Z</dcterms:modified>
  <cp:category/>
  <cp:version/>
  <cp:contentType/>
  <cp:contentStatus/>
</cp:coreProperties>
</file>