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20" windowWidth="12120" windowHeight="91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<sst xmlns="http://schemas.openxmlformats.org/spreadsheetml/2006/main" count="317" uniqueCount="128">
  <si>
    <t>FISCAL YEAR 2005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</si>
  <si>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</si>
  <si>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</si>
  <si>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</si>
  <si>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</si>
  <si>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</si>
  <si>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</si>
  <si>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</si>
  <si>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</si>
  <si>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</si>
  <si>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</si>
  <si>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</si>
  <si>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</si>
  <si>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</si>
  <si>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</si>
  <si>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</si>
  <si>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</si>
  <si>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</si>
  <si>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</si>
  <si>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</si>
  <si>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2004 Title II, Part A allocation amount</t>
  </si>
  <si>
    <t>FY 2004 Title II, Part D formula allocation amount</t>
  </si>
  <si>
    <t>FY 2004 Title IV, Part A allocation amount</t>
  </si>
  <si>
    <t>FY 2004 Title V allocation amount</t>
  </si>
  <si>
    <t>Made AYP - School Year 04-05 (YES, NO)</t>
  </si>
  <si>
    <t>Used the Reap-Flex authority School Year 05-06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</si>
  <si>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</si>
  <si>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</si>
  <si>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</si>
  <si>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</si>
  <si>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</si>
  <si>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</si>
  <si>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</si>
  <si>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</si>
  <si>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</si>
  <si>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</si>
  <si>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</si>
  <si>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</si>
  <si>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</si>
  <si>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CARSON CITY SCHOOL DISTRICT</t>
  </si>
  <si>
    <t>1402 WEST KING STREET</t>
  </si>
  <si>
    <t>CARSON CITY</t>
  </si>
  <si>
    <t>NV</t>
  </si>
  <si>
    <t>775-283-2100</t>
  </si>
  <si>
    <t>2,6,8</t>
  </si>
  <si>
    <t>NO</t>
  </si>
  <si>
    <t>no</t>
  </si>
  <si>
    <t>CHURCHILL COUNTY SCHOOL DISTRICT</t>
  </si>
  <si>
    <t>545 EAST RICHARDS STREET</t>
  </si>
  <si>
    <t>FALLON</t>
  </si>
  <si>
    <t>775-423-5184</t>
  </si>
  <si>
    <t>6,8</t>
  </si>
  <si>
    <t>yes</t>
  </si>
  <si>
    <t>YES</t>
  </si>
  <si>
    <t>CLARK COUNTY SCHOOL DISTRICT</t>
  </si>
  <si>
    <t>2832 EAST FLAMINGO ROAD</t>
  </si>
  <si>
    <t>LAS VEGAS</t>
  </si>
  <si>
    <t>702-799-5310</t>
  </si>
  <si>
    <t>1,2,3,6,8,N</t>
  </si>
  <si>
    <t>DOUGLAS COUNTY SCHOOL DISTRICT</t>
  </si>
  <si>
    <t>751 MONO AVENUE</t>
  </si>
  <si>
    <t>MINDEN</t>
  </si>
  <si>
    <t xml:space="preserve"> </t>
  </si>
  <si>
    <t>775-782-5134</t>
  </si>
  <si>
    <t>6,7,N</t>
  </si>
  <si>
    <t>ELKO COUNTY SCHOOL DISTRICT</t>
  </si>
  <si>
    <t>1092 BURNS ROAD</t>
  </si>
  <si>
    <t>ELKO</t>
  </si>
  <si>
    <t>775-738-5196</t>
  </si>
  <si>
    <t>ESMERALDA COUNTY SCHOOL DISTRICT</t>
  </si>
  <si>
    <t>5TH AND RAMSEY STREETS</t>
  </si>
  <si>
    <t>GOLDFIELD</t>
  </si>
  <si>
    <t>775-485-6382</t>
  </si>
  <si>
    <t>EUREKA COUNTY SCHOOL DISTRICT</t>
  </si>
  <si>
    <t>ADMAMS STREET</t>
  </si>
  <si>
    <t>EUREKA NV</t>
  </si>
  <si>
    <t>775-237-5373</t>
  </si>
  <si>
    <t>HUMBOLDT COUNTY SCHOOL DISTRICT</t>
  </si>
  <si>
    <t>EAST 4TH AND REINHART STREETS</t>
  </si>
  <si>
    <t>WINNEMUCCA</t>
  </si>
  <si>
    <t>775-623-8100</t>
  </si>
  <si>
    <t>6,7</t>
  </si>
  <si>
    <t>LANDER COUNTY SCHOOL DISTRICT</t>
  </si>
  <si>
    <t>734 GOLD CREEK AVENUE</t>
  </si>
  <si>
    <t>BATTLE MOUNTAIN</t>
  </si>
  <si>
    <t>775-635-2886</t>
  </si>
  <si>
    <t>LINCOLN COUNTY SCHOOL DISTRICT</t>
  </si>
  <si>
    <t>PO BOX 118</t>
  </si>
  <si>
    <t>PANACA</t>
  </si>
  <si>
    <t>775-728-4471</t>
  </si>
  <si>
    <t>LYON COUNTY SCHOOL DISTRICT</t>
  </si>
  <si>
    <t>25 EAST GOLDFIELD AVENUE</t>
  </si>
  <si>
    <t>YERINGTON</t>
  </si>
  <si>
    <t>MINERAL COUNTY SCHOOL DISTRICT</t>
  </si>
  <si>
    <t>503 C STREET</t>
  </si>
  <si>
    <t>HAWTHORNE</t>
  </si>
  <si>
    <t>775-463-6800</t>
  </si>
  <si>
    <t>NEVADA YOUTH TRAINING CENTER</t>
  </si>
  <si>
    <t>PO BOX 469</t>
  </si>
  <si>
    <t>775-945-2403</t>
  </si>
  <si>
    <t>na</t>
  </si>
  <si>
    <t>M</t>
  </si>
  <si>
    <t>NYE COUNTY SCHOOL DISTRICT</t>
  </si>
  <si>
    <t>MILITARY CIRCLE</t>
  </si>
  <si>
    <t>TON0PAH</t>
  </si>
  <si>
    <t>775-482-6258</t>
  </si>
  <si>
    <t>PERSHING COUNTY SCHOOL DISTRICT</t>
  </si>
  <si>
    <t>12TH AND GRINNELL STREETS</t>
  </si>
  <si>
    <t>LOVELOCK</t>
  </si>
  <si>
    <t>775-273-7819</t>
  </si>
  <si>
    <t>STOREY COUNTY SCHOOL DISTRICT</t>
  </si>
  <si>
    <t>SOUTH D STREET</t>
  </si>
  <si>
    <t>VIRGINIA CITY</t>
  </si>
  <si>
    <t>775-482-2542</t>
  </si>
  <si>
    <t>2,8</t>
  </si>
  <si>
    <t>WASHOE COUNTY SCHOOL DISTRICT</t>
  </si>
  <si>
    <t>425 EAST NINTH STREET</t>
  </si>
  <si>
    <t>RENO</t>
  </si>
  <si>
    <t>775-348-0200</t>
  </si>
  <si>
    <t>2,3,4,8,N</t>
  </si>
  <si>
    <t>WHITE PINE COUNTY SCHOOL DISTRICT</t>
  </si>
  <si>
    <t>1120 AVENUE C</t>
  </si>
  <si>
    <t>EAST ELY</t>
  </si>
  <si>
    <t>775-289-4851</t>
  </si>
  <si>
    <t>No RLIS Eligible Districts</t>
  </si>
  <si>
    <t>FISCAL YEAR 2006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</si>
  <si>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</si>
  <si>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Nevada School Districts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</si>
</sst>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000"/>
    <numFmt numFmtId="166" formatCode="0000000"/>
    <numFmt numFmtId="167" formatCode="00000"/>
    <numFmt numFmtId="168" formatCode="[&lt;=9999999]###\-####;\(###\)\ ###\-####"/>
    <numFmt numFmtId="169" formatCode="&quot;$&quot;#,##0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6" fontId="1" fillId="2" borderId="0" xfId="0" applyNumberFormat="1" applyFont="1" applyFill="1" applyBorder="1" applyAlignment="1">
      <alignment horizontal="center" wrapText="1"/>
    </xf>
    <xf numFmtId="164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167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14" fontId="1" fillId="3" borderId="4" xfId="0" applyNumberFormat="1" applyFont="1" applyFill="1" applyBorder="1" applyAlignment="1" applyProtection="1">
      <alignment horizontal="left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2" fontId="1" fillId="0" borderId="4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0" fontId="1" fillId="0" borderId="1" xfId="0" applyNumberFormat="1" applyFont="1" applyFill="1" applyBorder="1" applyAlignment="1" applyProtection="1">
      <alignment horizontal="left" textRotation="75" wrapText="1"/>
      <protection/>
    </xf>
    <xf numFmtId="0" fontId="1" fillId="0" borderId="2" xfId="0" applyNumberFormat="1" applyFont="1" applyFill="1" applyBorder="1" applyAlignment="1" applyProtection="1">
      <alignment horizontal="left" textRotation="75" wrapText="1"/>
      <protection/>
    </xf>
    <xf numFmtId="0" fontId="1" fillId="0" borderId="3" xfId="0" applyNumberFormat="1" applyFont="1" applyFill="1" applyBorder="1" applyAlignment="1" applyProtection="1">
      <alignment horizontal="left" textRotation="75" wrapText="1"/>
      <protection/>
    </xf>
    <xf numFmtId="0" fontId="1" fillId="5" borderId="7" xfId="0" applyFont="1" applyFill="1" applyBorder="1" applyAlignment="1" applyProtection="1">
      <alignment horizontal="left" textRotation="75" wrapText="1"/>
      <protection/>
    </xf>
    <xf numFmtId="0" fontId="1" fillId="5" borderId="8" xfId="0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9" xfId="0" applyFont="1" applyFill="1" applyBorder="1" applyAlignment="1" applyProtection="1">
      <alignment horizontal="left" textRotation="75" wrapText="1"/>
      <protection locked="0"/>
    </xf>
    <xf numFmtId="0" fontId="1" fillId="4" borderId="9" xfId="0" applyFont="1" applyFill="1" applyBorder="1" applyAlignment="1" applyProtection="1">
      <alignment horizontal="left" textRotation="75" wrapText="1"/>
      <protection locked="0"/>
    </xf>
    <xf numFmtId="0" fontId="1" fillId="4" borderId="4" xfId="0" applyFont="1" applyFill="1" applyBorder="1" applyAlignment="1" applyProtection="1">
      <alignment horizontal="left" textRotation="75" wrapText="1"/>
      <protection locked="0"/>
    </xf>
    <xf numFmtId="0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2" fontId="1" fillId="0" borderId="12" xfId="0" applyNumberFormat="1" applyFont="1" applyFill="1" applyBorder="1" applyAlignment="1" applyProtection="1">
      <alignment horizontal="center"/>
      <protection/>
    </xf>
    <xf numFmtId="2" fontId="1" fillId="0" borderId="15" xfId="0" applyNumberFormat="1" applyFont="1" applyFill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0" fillId="2" borderId="18" xfId="0" applyNumberFormat="1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2" fontId="0" fillId="2" borderId="18" xfId="0" applyNumberFormat="1" applyFont="1" applyFill="1" applyBorder="1" applyAlignment="1">
      <alignment horizontal="center"/>
    </xf>
    <xf numFmtId="167" fontId="0" fillId="2" borderId="19" xfId="0" applyNumberFormat="1" applyFont="1" applyFill="1" applyBorder="1" applyAlignment="1">
      <alignment/>
    </xf>
    <xf numFmtId="165" fontId="0" fillId="2" borderId="20" xfId="0" applyNumberFormat="1" applyFont="1" applyFill="1" applyBorder="1" applyAlignment="1">
      <alignment/>
    </xf>
    <xf numFmtId="168" fontId="0" fillId="2" borderId="20" xfId="0" applyNumberFormat="1" applyFont="1" applyFill="1" applyBorder="1" applyAlignment="1">
      <alignment/>
    </xf>
    <xf numFmtId="49" fontId="0" fillId="2" borderId="21" xfId="0" applyNumberFormat="1" applyFont="1" applyFill="1" applyBorder="1" applyAlignment="1">
      <alignment horizontal="left"/>
    </xf>
    <xf numFmtId="0" fontId="0" fillId="2" borderId="20" xfId="0" applyFont="1" applyFill="1" applyBorder="1" applyAlignment="1">
      <alignment horizontal="center"/>
    </xf>
    <xf numFmtId="0" fontId="0" fillId="0" borderId="22" xfId="0" applyFon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right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2" fontId="0" fillId="2" borderId="21" xfId="0" applyNumberFormat="1" applyFont="1" applyFill="1" applyBorder="1" applyAlignment="1">
      <alignment horizontal="right"/>
    </xf>
    <xf numFmtId="2" fontId="0" fillId="0" borderId="20" xfId="0" applyNumberFormat="1" applyFont="1" applyFill="1" applyBorder="1" applyAlignment="1" applyProtection="1">
      <alignment horizontal="right"/>
      <protection locked="0"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0" fontId="0" fillId="2" borderId="22" xfId="0" applyFont="1" applyFill="1" applyBorder="1" applyAlignment="1">
      <alignment horizontal="center"/>
    </xf>
    <xf numFmtId="169" fontId="0" fillId="0" borderId="21" xfId="0" applyNumberFormat="1" applyFont="1" applyFill="1" applyBorder="1" applyAlignment="1" applyProtection="1">
      <alignment/>
      <protection locked="0"/>
    </xf>
    <xf numFmtId="169" fontId="0" fillId="0" borderId="20" xfId="0" applyNumberFormat="1" applyFont="1" applyFill="1" applyBorder="1" applyAlignment="1" applyProtection="1">
      <alignment/>
      <protection locked="0"/>
    </xf>
    <xf numFmtId="169" fontId="0" fillId="0" borderId="22" xfId="0" applyNumberFormat="1" applyFont="1" applyFill="1" applyBorder="1" applyAlignment="1" applyProtection="1">
      <alignment/>
      <protection locked="0"/>
    </xf>
    <xf numFmtId="3" fontId="0" fillId="0" borderId="21" xfId="0" applyNumberFormat="1" applyFont="1" applyFill="1" applyBorder="1" applyAlignment="1" applyProtection="1">
      <alignment horizontal="center"/>
      <protection locked="0"/>
    </xf>
    <xf numFmtId="3" fontId="0" fillId="0" borderId="22" xfId="0" applyNumberFormat="1" applyFont="1" applyFill="1" applyBorder="1" applyAlignment="1" applyProtection="1">
      <alignment horizontal="center"/>
      <protection locked="0"/>
    </xf>
    <xf numFmtId="0" fontId="0" fillId="2" borderId="23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0" fontId="0" fillId="2" borderId="26" xfId="0" applyFont="1" applyFill="1" applyBorder="1" applyAlignment="1">
      <alignment horizontal="center"/>
    </xf>
    <xf numFmtId="0" fontId="0" fillId="0" borderId="20" xfId="0" applyNumberFormat="1" applyFont="1" applyFill="1" applyBorder="1" applyAlignment="1" applyProtection="1" quotePrefix="1">
      <alignment horizontal="center"/>
      <protection locked="0"/>
    </xf>
    <xf numFmtId="2" fontId="0" fillId="2" borderId="2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66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66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Q8"/>
  <sheetViews>
    <sheetView tabSelected="1" zoomScale="75" zoomScaleNormal="75" workbookViewId="0" topLeftCell="A1">
      <selection activeCell="A6" sqref="A6"/>
    </sheetView>
  </sheetViews>
  <sheetFormatPr defaultColWidth="9.140625" defaultRowHeight="12.75"/>
  <cols>
    <col min="2" max="2" width="9.421875" style="0" bestFit="1" customWidth="1"/>
    <col min="3" max="3" width="53.421875" style="0" bestFit="1" customWidth="1"/>
    <col min="4" max="4" width="9.7109375" style="0" bestFit="1" customWidth="1"/>
    <col min="5" max="5" width="5.4218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1.7109375" style="0" bestFit="1" customWidth="1"/>
    <col min="10" max="10" width="6.57421875" style="0" bestFit="1" customWidth="1"/>
    <col min="11" max="12" width="6.57421875" style="0" hidden="1" customWidth="1"/>
    <col min="13" max="13" width="4.00390625" style="0" bestFit="1" customWidth="1"/>
    <col min="14" max="14" width="0" style="0" hidden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3" width="6.57421875" style="0" hidden="1" customWidth="1"/>
    <col min="24" max="24" width="6.57421875" style="0" bestFit="1" customWidth="1"/>
    <col min="26" max="27" width="4.00390625" style="0" hidden="1" customWidth="1"/>
    <col min="28" max="29" width="6.57421875" style="0" hidden="1" customWidth="1"/>
    <col min="30" max="30" width="6.7109375" style="0" hidden="1" customWidth="1"/>
    <col min="31" max="33" width="4.00390625" style="0" hidden="1" customWidth="1"/>
    <col min="34" max="34" width="6.7109375" style="0" customWidth="1"/>
    <col min="35" max="35" width="4.00390625" style="0" hidden="1" customWidth="1"/>
  </cols>
  <sheetData>
    <row r="1" spans="1:20" ht="12.75" customHeight="1">
      <c r="A1" s="94" t="s">
        <v>125</v>
      </c>
      <c r="B1" s="95"/>
      <c r="G1" s="96"/>
      <c r="I1" s="97"/>
      <c r="K1" s="98"/>
      <c r="L1" s="98"/>
      <c r="M1" s="98"/>
      <c r="N1" s="99"/>
      <c r="Q1" s="99"/>
      <c r="R1" s="98"/>
      <c r="S1" s="98"/>
      <c r="T1" s="98"/>
    </row>
    <row r="2" spans="1:251" ht="42" customHeight="1">
      <c r="A2" s="102" t="s">
        <v>126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4"/>
      <c r="IN2" s="94"/>
      <c r="IO2" s="94"/>
      <c r="IP2" s="94"/>
      <c r="IQ2" s="94"/>
    </row>
    <row r="3" spans="1:25" s="3" customFormat="1" ht="18">
      <c r="A3" s="11" t="s">
        <v>127</v>
      </c>
      <c r="B3" s="100"/>
      <c r="G3" s="4"/>
      <c r="I3" s="6"/>
      <c r="M3" s="101"/>
      <c r="U3" s="10"/>
      <c r="V3" s="10"/>
      <c r="W3" s="10"/>
      <c r="X3" s="10"/>
      <c r="Y3" s="10"/>
    </row>
    <row r="4" spans="1:35" ht="150" customHeight="1" thickBot="1">
      <c r="A4" s="14" t="s">
        <v>1</v>
      </c>
      <c r="B4" s="15" t="s">
        <v>2</v>
      </c>
      <c r="C4" s="16" t="s">
        <v>3</v>
      </c>
      <c r="D4" s="16" t="s">
        <v>4</v>
      </c>
      <c r="E4" s="16" t="s">
        <v>5</v>
      </c>
      <c r="F4" s="17" t="s">
        <v>6</v>
      </c>
      <c r="G4" s="18" t="s">
        <v>7</v>
      </c>
      <c r="H4" s="17" t="s">
        <v>8</v>
      </c>
      <c r="I4" s="16" t="s">
        <v>9</v>
      </c>
      <c r="J4" s="19" t="s">
        <v>10</v>
      </c>
      <c r="K4" s="20" t="s">
        <v>11</v>
      </c>
      <c r="L4" s="21" t="s">
        <v>12</v>
      </c>
      <c r="M4" s="22" t="s">
        <v>13</v>
      </c>
      <c r="N4" s="23" t="s">
        <v>14</v>
      </c>
      <c r="O4" s="24" t="s">
        <v>15</v>
      </c>
      <c r="P4" s="25" t="s">
        <v>16</v>
      </c>
      <c r="Q4" s="26" t="s">
        <v>17</v>
      </c>
      <c r="R4" s="27" t="s">
        <v>18</v>
      </c>
      <c r="S4" s="28" t="s">
        <v>19</v>
      </c>
      <c r="T4" s="29" t="s">
        <v>20</v>
      </c>
      <c r="U4" s="30" t="s">
        <v>21</v>
      </c>
      <c r="V4" s="30" t="s">
        <v>22</v>
      </c>
      <c r="W4" s="31" t="s">
        <v>23</v>
      </c>
      <c r="X4" s="32" t="s">
        <v>24</v>
      </c>
      <c r="Y4" s="33" t="s">
        <v>25</v>
      </c>
      <c r="Z4" s="34" t="s">
        <v>26</v>
      </c>
      <c r="AA4" s="35" t="s">
        <v>27</v>
      </c>
      <c r="AB4" s="35" t="s">
        <v>28</v>
      </c>
      <c r="AC4" s="36" t="s">
        <v>29</v>
      </c>
      <c r="AD4" s="37" t="s">
        <v>30</v>
      </c>
      <c r="AE4" s="34" t="s">
        <v>31</v>
      </c>
      <c r="AF4" s="35" t="s">
        <v>32</v>
      </c>
      <c r="AG4" s="36" t="s">
        <v>33</v>
      </c>
      <c r="AH4" s="38" t="s">
        <v>34</v>
      </c>
      <c r="AI4" s="39" t="s">
        <v>35</v>
      </c>
    </row>
    <row r="5" spans="1:35" ht="13.5" thickBot="1">
      <c r="A5" s="40">
        <v>1</v>
      </c>
      <c r="B5" s="40">
        <v>2</v>
      </c>
      <c r="C5" s="41">
        <v>3</v>
      </c>
      <c r="D5" s="42">
        <v>4</v>
      </c>
      <c r="E5" s="42">
        <v>5</v>
      </c>
      <c r="F5" s="43"/>
      <c r="G5" s="44">
        <v>6</v>
      </c>
      <c r="H5" s="45"/>
      <c r="I5" s="46">
        <v>7</v>
      </c>
      <c r="J5" s="47">
        <v>8</v>
      </c>
      <c r="K5" s="42">
        <v>9</v>
      </c>
      <c r="L5" s="48">
        <v>10</v>
      </c>
      <c r="M5" s="49">
        <v>11</v>
      </c>
      <c r="N5" s="50">
        <v>12</v>
      </c>
      <c r="O5" s="51">
        <v>13</v>
      </c>
      <c r="P5" s="52">
        <v>14</v>
      </c>
      <c r="Q5" s="53" t="s">
        <v>36</v>
      </c>
      <c r="R5" s="54" t="s">
        <v>37</v>
      </c>
      <c r="S5" s="55">
        <v>15</v>
      </c>
      <c r="T5" s="56">
        <v>16</v>
      </c>
      <c r="U5" s="57">
        <v>17</v>
      </c>
      <c r="V5" s="57">
        <v>18</v>
      </c>
      <c r="W5" s="58">
        <v>19</v>
      </c>
      <c r="X5" s="59">
        <v>20</v>
      </c>
      <c r="Y5" s="60">
        <v>21</v>
      </c>
      <c r="Z5" s="41"/>
      <c r="AA5" s="42"/>
      <c r="AB5" s="42"/>
      <c r="AC5" s="46"/>
      <c r="AD5" s="61">
        <v>22</v>
      </c>
      <c r="AE5" s="62"/>
      <c r="AF5" s="63"/>
      <c r="AG5" s="64"/>
      <c r="AH5" s="61">
        <v>23</v>
      </c>
      <c r="AI5" s="41" t="s">
        <v>38</v>
      </c>
    </row>
    <row r="8" ht="27.75">
      <c r="C8" s="93" t="s">
        <v>124</v>
      </c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&amp;N&amp;R&amp;"Arial,Bold"&amp;14FY 2006 -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22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2" max="2" width="9.421875" style="0" bestFit="1" customWidth="1"/>
    <col min="3" max="3" width="39.00390625" style="0" bestFit="1" customWidth="1"/>
    <col min="4" max="4" width="34.140625" style="0" bestFit="1" customWidth="1"/>
    <col min="5" max="5" width="18.85156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57421875" style="0" bestFit="1" customWidth="1"/>
    <col min="10" max="10" width="10.28125" style="0" bestFit="1" customWidth="1"/>
    <col min="11" max="12" width="6.57421875" style="0" bestFit="1" customWidth="1"/>
    <col min="13" max="13" width="10.28125" style="0" bestFit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10.28125" style="0" bestFit="1" customWidth="1"/>
    <col min="21" max="21" width="8.57421875" style="0" bestFit="1" customWidth="1"/>
    <col min="22" max="22" width="10.28125" style="0" bestFit="1" customWidth="1"/>
    <col min="23" max="23" width="8.57421875" style="0" bestFit="1" customWidth="1"/>
    <col min="24" max="24" width="6.57421875" style="0" bestFit="1" customWidth="1"/>
    <col min="26" max="27" width="4.00390625" style="0" hidden="1" customWidth="1"/>
    <col min="28" max="29" width="6.57421875" style="0" hidden="1" customWidth="1"/>
    <col min="30" max="30" width="6.7109375" style="0" customWidth="1"/>
    <col min="31" max="33" width="4.00390625" style="0" hidden="1" customWidth="1"/>
    <col min="34" max="34" width="6.7109375" style="0" customWidth="1"/>
    <col min="35" max="35" width="4.00390625" style="0" hidden="1" customWidth="1"/>
  </cols>
  <sheetData>
    <row r="1" spans="1:33" ht="12.75">
      <c r="A1" s="1" t="s">
        <v>0</v>
      </c>
      <c r="B1" s="2"/>
      <c r="C1" s="3"/>
      <c r="D1" s="3"/>
      <c r="E1" s="3"/>
      <c r="F1" s="3"/>
      <c r="G1" s="4"/>
      <c r="H1" s="5"/>
      <c r="I1" s="6"/>
      <c r="J1" s="7"/>
      <c r="K1" s="7"/>
      <c r="L1" s="8"/>
      <c r="M1" s="3"/>
      <c r="O1" s="3"/>
      <c r="P1" s="3"/>
      <c r="Q1" s="9"/>
      <c r="R1" s="3"/>
      <c r="S1" s="10"/>
      <c r="T1" s="10"/>
      <c r="U1" s="10"/>
      <c r="V1" s="10"/>
      <c r="W1" s="3"/>
      <c r="X1" s="3"/>
      <c r="Y1" s="3"/>
      <c r="Z1" s="3"/>
      <c r="AA1" s="3"/>
      <c r="AB1" s="3"/>
      <c r="AC1" s="3"/>
      <c r="AD1" s="3"/>
      <c r="AE1" s="3"/>
      <c r="AF1" s="3"/>
      <c r="AG1" s="7"/>
    </row>
    <row r="2" spans="1:33" ht="18">
      <c r="A2" s="11" t="s">
        <v>127</v>
      </c>
      <c r="B2" s="2"/>
      <c r="C2" s="3"/>
      <c r="D2" s="3"/>
      <c r="E2" s="3"/>
      <c r="F2" s="3"/>
      <c r="G2" s="4"/>
      <c r="H2" s="5"/>
      <c r="I2" s="6"/>
      <c r="J2" s="7"/>
      <c r="K2" s="7"/>
      <c r="L2" s="8"/>
      <c r="M2" s="3"/>
      <c r="N2" s="12"/>
      <c r="O2" s="3"/>
      <c r="P2" s="3"/>
      <c r="Q2" s="13"/>
      <c r="R2" s="3"/>
      <c r="S2" s="10"/>
      <c r="T2" s="10"/>
      <c r="U2" s="10"/>
      <c r="V2" s="10"/>
      <c r="W2" s="3"/>
      <c r="X2" s="3"/>
      <c r="Y2" s="3"/>
      <c r="Z2" s="3"/>
      <c r="AA2" s="3"/>
      <c r="AB2" s="3"/>
      <c r="AC2" s="3"/>
      <c r="AD2" s="3"/>
      <c r="AE2" s="3"/>
      <c r="AF2" s="3"/>
      <c r="AG2" s="7"/>
    </row>
    <row r="3" spans="1:35" ht="150" customHeight="1" thickBot="1">
      <c r="A3" s="14" t="s">
        <v>1</v>
      </c>
      <c r="B3" s="15" t="s">
        <v>2</v>
      </c>
      <c r="C3" s="16" t="s">
        <v>3</v>
      </c>
      <c r="D3" s="16" t="s">
        <v>4</v>
      </c>
      <c r="E3" s="16" t="s">
        <v>5</v>
      </c>
      <c r="F3" s="17" t="s">
        <v>6</v>
      </c>
      <c r="G3" s="18" t="s">
        <v>7</v>
      </c>
      <c r="H3" s="17" t="s">
        <v>8</v>
      </c>
      <c r="I3" s="16" t="s">
        <v>9</v>
      </c>
      <c r="J3" s="19" t="s">
        <v>10</v>
      </c>
      <c r="K3" s="20" t="s">
        <v>11</v>
      </c>
      <c r="L3" s="21" t="s">
        <v>12</v>
      </c>
      <c r="M3" s="22" t="s">
        <v>13</v>
      </c>
      <c r="N3" s="23" t="s">
        <v>14</v>
      </c>
      <c r="O3" s="24" t="s">
        <v>15</v>
      </c>
      <c r="P3" s="25" t="s">
        <v>16</v>
      </c>
      <c r="Q3" s="26" t="s">
        <v>17</v>
      </c>
      <c r="R3" s="27" t="s">
        <v>18</v>
      </c>
      <c r="S3" s="28" t="s">
        <v>19</v>
      </c>
      <c r="T3" s="29" t="s">
        <v>20</v>
      </c>
      <c r="U3" s="30" t="s">
        <v>21</v>
      </c>
      <c r="V3" s="30" t="s">
        <v>22</v>
      </c>
      <c r="W3" s="31" t="s">
        <v>23</v>
      </c>
      <c r="X3" s="32" t="s">
        <v>24</v>
      </c>
      <c r="Y3" s="33" t="s">
        <v>25</v>
      </c>
      <c r="Z3" s="34" t="s">
        <v>26</v>
      </c>
      <c r="AA3" s="35" t="s">
        <v>27</v>
      </c>
      <c r="AB3" s="35" t="s">
        <v>28</v>
      </c>
      <c r="AC3" s="36" t="s">
        <v>29</v>
      </c>
      <c r="AD3" s="37" t="s">
        <v>30</v>
      </c>
      <c r="AE3" s="34" t="s">
        <v>31</v>
      </c>
      <c r="AF3" s="35" t="s">
        <v>32</v>
      </c>
      <c r="AG3" s="36" t="s">
        <v>33</v>
      </c>
      <c r="AH3" s="38" t="s">
        <v>34</v>
      </c>
      <c r="AI3" s="39" t="s">
        <v>35</v>
      </c>
    </row>
    <row r="4" spans="1:35" ht="13.5" thickBot="1">
      <c r="A4" s="40">
        <v>1</v>
      </c>
      <c r="B4" s="40">
        <v>2</v>
      </c>
      <c r="C4" s="41">
        <v>3</v>
      </c>
      <c r="D4" s="42">
        <v>4</v>
      </c>
      <c r="E4" s="42">
        <v>5</v>
      </c>
      <c r="F4" s="43"/>
      <c r="G4" s="44">
        <v>6</v>
      </c>
      <c r="H4" s="45"/>
      <c r="I4" s="46">
        <v>7</v>
      </c>
      <c r="J4" s="47">
        <v>8</v>
      </c>
      <c r="K4" s="42">
        <v>9</v>
      </c>
      <c r="L4" s="48">
        <v>10</v>
      </c>
      <c r="M4" s="49">
        <v>11</v>
      </c>
      <c r="N4" s="50">
        <v>12</v>
      </c>
      <c r="O4" s="51">
        <v>13</v>
      </c>
      <c r="P4" s="52">
        <v>14</v>
      </c>
      <c r="Q4" s="53" t="s">
        <v>36</v>
      </c>
      <c r="R4" s="54" t="s">
        <v>37</v>
      </c>
      <c r="S4" s="55">
        <v>15</v>
      </c>
      <c r="T4" s="56">
        <v>16</v>
      </c>
      <c r="U4" s="57">
        <v>17</v>
      </c>
      <c r="V4" s="57">
        <v>18</v>
      </c>
      <c r="W4" s="58">
        <v>19</v>
      </c>
      <c r="X4" s="59">
        <v>20</v>
      </c>
      <c r="Y4" s="60">
        <v>21</v>
      </c>
      <c r="Z4" s="41"/>
      <c r="AA4" s="42"/>
      <c r="AB4" s="42"/>
      <c r="AC4" s="46"/>
      <c r="AD4" s="61">
        <v>22</v>
      </c>
      <c r="AE4" s="62"/>
      <c r="AF4" s="63"/>
      <c r="AG4" s="64"/>
      <c r="AH4" s="61">
        <v>23</v>
      </c>
      <c r="AI4" s="41" t="s">
        <v>38</v>
      </c>
    </row>
    <row r="5" spans="1:35" ht="12.75">
      <c r="A5" s="65">
        <v>3200390</v>
      </c>
      <c r="B5" s="66">
        <v>13</v>
      </c>
      <c r="C5" s="67" t="s">
        <v>39</v>
      </c>
      <c r="D5" s="68" t="s">
        <v>40</v>
      </c>
      <c r="E5" s="68" t="s">
        <v>41</v>
      </c>
      <c r="F5" s="69" t="s">
        <v>42</v>
      </c>
      <c r="G5" s="70">
        <v>89701</v>
      </c>
      <c r="H5" s="71">
        <v>4554</v>
      </c>
      <c r="I5" s="72" t="s">
        <v>43</v>
      </c>
      <c r="J5" s="73" t="s">
        <v>44</v>
      </c>
      <c r="K5" s="74" t="s">
        <v>45</v>
      </c>
      <c r="L5" s="75" t="s">
        <v>46</v>
      </c>
      <c r="M5" s="76">
        <v>8792</v>
      </c>
      <c r="N5" s="77" t="s">
        <v>45</v>
      </c>
      <c r="O5" s="78">
        <v>13.32203749</v>
      </c>
      <c r="P5" s="74" t="s">
        <v>45</v>
      </c>
      <c r="Q5" s="79"/>
      <c r="R5" s="80"/>
      <c r="S5" s="81" t="s">
        <v>45</v>
      </c>
      <c r="T5" s="82">
        <v>357012</v>
      </c>
      <c r="U5" s="83">
        <v>18395</v>
      </c>
      <c r="V5" s="83">
        <v>29293</v>
      </c>
      <c r="W5" s="84">
        <v>30952</v>
      </c>
      <c r="X5" s="85" t="s">
        <v>45</v>
      </c>
      <c r="Y5" s="86" t="s">
        <v>45</v>
      </c>
      <c r="Z5" s="87">
        <f aca="true" t="shared" si="0" ref="Z5:Z22">IF(OR(K5="YES",L5="YES"),1,0)</f>
        <v>0</v>
      </c>
      <c r="AA5" s="88">
        <f aca="true" t="shared" si="1" ref="AA5:AA22">IF(OR(AND(ISNUMBER(M5),AND(M5&gt;0,M5&lt;600)),AND(ISNUMBER(M5),AND(M5&gt;0,N5="YES"))),1,0)</f>
        <v>0</v>
      </c>
      <c r="AB5" s="88">
        <f aca="true" t="shared" si="2" ref="AB5:AB22">IF(AND(OR(K5="YES",L5="YES"),(Z5=0)),"Trouble",0)</f>
        <v>0</v>
      </c>
      <c r="AC5" s="89">
        <f aca="true" t="shared" si="3" ref="AC5:AC22">IF(AND(OR(AND(ISNUMBER(M5),AND(M5&gt;0,M5&lt;600)),AND(ISNUMBER(M5),AND(M5&gt;0,N5="YES"))),(AA5=0)),"Trouble",0)</f>
        <v>0</v>
      </c>
      <c r="AD5" s="90" t="str">
        <f aca="true" t="shared" si="4" ref="AD5:AD22">IF(AND(Z5=1,AA5=1),"SRSA","-")</f>
        <v>-</v>
      </c>
      <c r="AE5" s="87">
        <f aca="true" t="shared" si="5" ref="AE5:AE22">IF(S5="YES",1,0)</f>
        <v>0</v>
      </c>
      <c r="AF5" s="88">
        <f aca="true" t="shared" si="6" ref="AF5:AF22">IF(OR(AND(ISNUMBER(Q5),Q5&gt;=20),(AND(ISNUMBER(Q5)=FALSE,AND(ISNUMBER(O5),O5&gt;=20)))),1,0)</f>
        <v>0</v>
      </c>
      <c r="AG5" s="89">
        <f aca="true" t="shared" si="7" ref="AG5:AG22">IF(AND(AE5=1,AF5=1),"Initial",0)</f>
        <v>0</v>
      </c>
      <c r="AH5" s="90" t="str">
        <f aca="true" t="shared" si="8" ref="AH5:AH22">IF(AND(AND(AG5="Initial",AI5=0),AND(ISNUMBER(M5),M5&gt;0)),"RLIS","-")</f>
        <v>-</v>
      </c>
      <c r="AI5" s="87">
        <f aca="true" t="shared" si="9" ref="AI5:AI22">IF(AND(AD5="SRSA",AG5="Initial"),"SRSA",0)</f>
        <v>0</v>
      </c>
    </row>
    <row r="6" spans="1:35" ht="12.75">
      <c r="A6" s="65">
        <v>3200030</v>
      </c>
      <c r="B6" s="66">
        <v>1</v>
      </c>
      <c r="C6" s="67" t="s">
        <v>47</v>
      </c>
      <c r="D6" s="68" t="s">
        <v>48</v>
      </c>
      <c r="E6" s="68" t="s">
        <v>49</v>
      </c>
      <c r="F6" s="69" t="s">
        <v>42</v>
      </c>
      <c r="G6" s="70">
        <v>89406</v>
      </c>
      <c r="H6" s="71">
        <v>3430</v>
      </c>
      <c r="I6" s="72" t="s">
        <v>50</v>
      </c>
      <c r="J6" s="73" t="s">
        <v>51</v>
      </c>
      <c r="K6" s="74" t="s">
        <v>45</v>
      </c>
      <c r="L6" s="75" t="s">
        <v>52</v>
      </c>
      <c r="M6" s="76">
        <v>4533</v>
      </c>
      <c r="N6" s="91" t="s">
        <v>53</v>
      </c>
      <c r="O6" s="78">
        <v>14.31403648</v>
      </c>
      <c r="P6" s="74" t="s">
        <v>45</v>
      </c>
      <c r="Q6" s="79"/>
      <c r="R6" s="80"/>
      <c r="S6" s="81" t="s">
        <v>53</v>
      </c>
      <c r="T6" s="82">
        <v>201961</v>
      </c>
      <c r="U6" s="83">
        <v>11455</v>
      </c>
      <c r="V6" s="83">
        <v>16385</v>
      </c>
      <c r="W6" s="84">
        <v>18.125</v>
      </c>
      <c r="X6" s="85" t="s">
        <v>45</v>
      </c>
      <c r="Y6" s="86" t="s">
        <v>45</v>
      </c>
      <c r="Z6" s="87">
        <f t="shared" si="0"/>
        <v>1</v>
      </c>
      <c r="AA6" s="88">
        <f t="shared" si="1"/>
        <v>1</v>
      </c>
      <c r="AB6" s="88">
        <f t="shared" si="2"/>
        <v>0</v>
      </c>
      <c r="AC6" s="89">
        <f t="shared" si="3"/>
        <v>0</v>
      </c>
      <c r="AD6" s="90" t="str">
        <f t="shared" si="4"/>
        <v>SRSA</v>
      </c>
      <c r="AE6" s="87">
        <f t="shared" si="5"/>
        <v>1</v>
      </c>
      <c r="AF6" s="88">
        <f t="shared" si="6"/>
        <v>0</v>
      </c>
      <c r="AG6" s="89">
        <f t="shared" si="7"/>
        <v>0</v>
      </c>
      <c r="AH6" s="90" t="str">
        <f t="shared" si="8"/>
        <v>-</v>
      </c>
      <c r="AI6" s="87">
        <f t="shared" si="9"/>
        <v>0</v>
      </c>
    </row>
    <row r="7" spans="1:35" ht="12.75">
      <c r="A7" s="65">
        <v>3200060</v>
      </c>
      <c r="B7" s="66">
        <v>2</v>
      </c>
      <c r="C7" s="67" t="s">
        <v>54</v>
      </c>
      <c r="D7" s="68" t="s">
        <v>55</v>
      </c>
      <c r="E7" s="68" t="s">
        <v>56</v>
      </c>
      <c r="F7" s="69" t="s">
        <v>42</v>
      </c>
      <c r="G7" s="70">
        <v>89121</v>
      </c>
      <c r="H7" s="71">
        <v>5205</v>
      </c>
      <c r="I7" s="72" t="s">
        <v>57</v>
      </c>
      <c r="J7" s="73" t="s">
        <v>58</v>
      </c>
      <c r="K7" s="74" t="s">
        <v>45</v>
      </c>
      <c r="L7" s="75" t="s">
        <v>46</v>
      </c>
      <c r="M7" s="76">
        <v>283333</v>
      </c>
      <c r="N7" s="77" t="s">
        <v>45</v>
      </c>
      <c r="O7" s="78">
        <v>14.36136343</v>
      </c>
      <c r="P7" s="74" t="s">
        <v>45</v>
      </c>
      <c r="Q7" s="79"/>
      <c r="R7" s="80"/>
      <c r="S7" s="81" t="s">
        <v>45</v>
      </c>
      <c r="T7" s="82">
        <v>9829388</v>
      </c>
      <c r="U7" s="83">
        <v>970120</v>
      </c>
      <c r="V7" s="83">
        <v>1175027</v>
      </c>
      <c r="W7" s="84">
        <v>899026</v>
      </c>
      <c r="X7" s="85" t="s">
        <v>45</v>
      </c>
      <c r="Y7" s="86" t="s">
        <v>45</v>
      </c>
      <c r="Z7" s="87">
        <f t="shared" si="0"/>
        <v>0</v>
      </c>
      <c r="AA7" s="88">
        <f t="shared" si="1"/>
        <v>0</v>
      </c>
      <c r="AB7" s="88">
        <f t="shared" si="2"/>
        <v>0</v>
      </c>
      <c r="AC7" s="89">
        <f t="shared" si="3"/>
        <v>0</v>
      </c>
      <c r="AD7" s="90" t="str">
        <f t="shared" si="4"/>
        <v>-</v>
      </c>
      <c r="AE7" s="87">
        <f t="shared" si="5"/>
        <v>0</v>
      </c>
      <c r="AF7" s="88">
        <f t="shared" si="6"/>
        <v>0</v>
      </c>
      <c r="AG7" s="89">
        <f t="shared" si="7"/>
        <v>0</v>
      </c>
      <c r="AH7" s="90" t="str">
        <f t="shared" si="8"/>
        <v>-</v>
      </c>
      <c r="AI7" s="87">
        <f t="shared" si="9"/>
        <v>0</v>
      </c>
    </row>
    <row r="8" spans="1:35" ht="12.75">
      <c r="A8" s="65">
        <v>3200090</v>
      </c>
      <c r="B8" s="66">
        <v>3</v>
      </c>
      <c r="C8" s="67" t="s">
        <v>59</v>
      </c>
      <c r="D8" s="68" t="s">
        <v>60</v>
      </c>
      <c r="E8" s="68" t="s">
        <v>61</v>
      </c>
      <c r="F8" s="69" t="s">
        <v>42</v>
      </c>
      <c r="G8" s="70">
        <v>89423</v>
      </c>
      <c r="H8" s="71" t="s">
        <v>62</v>
      </c>
      <c r="I8" s="72" t="s">
        <v>63</v>
      </c>
      <c r="J8" s="73" t="s">
        <v>64</v>
      </c>
      <c r="K8" s="74" t="s">
        <v>45</v>
      </c>
      <c r="L8" s="75" t="s">
        <v>52</v>
      </c>
      <c r="M8" s="76">
        <v>7284</v>
      </c>
      <c r="N8" s="77" t="s">
        <v>45</v>
      </c>
      <c r="O8" s="78">
        <v>8.755455628</v>
      </c>
      <c r="P8" s="74" t="s">
        <v>45</v>
      </c>
      <c r="Q8" s="79"/>
      <c r="R8" s="80"/>
      <c r="S8" s="81" t="s">
        <v>53</v>
      </c>
      <c r="T8" s="82">
        <v>245506</v>
      </c>
      <c r="U8" s="83">
        <v>10889</v>
      </c>
      <c r="V8" s="83">
        <v>21933</v>
      </c>
      <c r="W8" s="84">
        <v>25741</v>
      </c>
      <c r="X8" s="85" t="s">
        <v>53</v>
      </c>
      <c r="Y8" s="86" t="s">
        <v>45</v>
      </c>
      <c r="Z8" s="87">
        <f t="shared" si="0"/>
        <v>1</v>
      </c>
      <c r="AA8" s="88">
        <f t="shared" si="1"/>
        <v>0</v>
      </c>
      <c r="AB8" s="88">
        <f t="shared" si="2"/>
        <v>0</v>
      </c>
      <c r="AC8" s="89">
        <f t="shared" si="3"/>
        <v>0</v>
      </c>
      <c r="AD8" s="90" t="str">
        <f t="shared" si="4"/>
        <v>-</v>
      </c>
      <c r="AE8" s="87">
        <f t="shared" si="5"/>
        <v>1</v>
      </c>
      <c r="AF8" s="88">
        <f t="shared" si="6"/>
        <v>0</v>
      </c>
      <c r="AG8" s="89">
        <f t="shared" si="7"/>
        <v>0</v>
      </c>
      <c r="AH8" s="90" t="str">
        <f t="shared" si="8"/>
        <v>-</v>
      </c>
      <c r="AI8" s="87">
        <f t="shared" si="9"/>
        <v>0</v>
      </c>
    </row>
    <row r="9" spans="1:35" ht="12.75">
      <c r="A9" s="65">
        <v>3200120</v>
      </c>
      <c r="B9" s="66">
        <v>4</v>
      </c>
      <c r="C9" s="67" t="s">
        <v>65</v>
      </c>
      <c r="D9" s="68" t="s">
        <v>66</v>
      </c>
      <c r="E9" s="68" t="s">
        <v>67</v>
      </c>
      <c r="F9" s="69" t="s">
        <v>42</v>
      </c>
      <c r="G9" s="70">
        <v>89801</v>
      </c>
      <c r="H9" s="71">
        <v>3437</v>
      </c>
      <c r="I9" s="72" t="s">
        <v>68</v>
      </c>
      <c r="J9" s="73" t="s">
        <v>64</v>
      </c>
      <c r="K9" s="74" t="s">
        <v>45</v>
      </c>
      <c r="L9" s="75" t="s">
        <v>52</v>
      </c>
      <c r="M9" s="76">
        <v>9739</v>
      </c>
      <c r="N9" s="91" t="s">
        <v>53</v>
      </c>
      <c r="O9" s="78">
        <v>10.46186482</v>
      </c>
      <c r="P9" s="74" t="s">
        <v>45</v>
      </c>
      <c r="Q9" s="79"/>
      <c r="R9" s="80"/>
      <c r="S9" s="81" t="s">
        <v>53</v>
      </c>
      <c r="T9" s="82">
        <v>338599</v>
      </c>
      <c r="U9" s="83">
        <v>16832</v>
      </c>
      <c r="V9" s="83">
        <v>30556</v>
      </c>
      <c r="W9" s="84">
        <v>37960</v>
      </c>
      <c r="X9" s="85" t="s">
        <v>45</v>
      </c>
      <c r="Y9" s="86" t="s">
        <v>45</v>
      </c>
      <c r="Z9" s="87">
        <f t="shared" si="0"/>
        <v>1</v>
      </c>
      <c r="AA9" s="88">
        <f t="shared" si="1"/>
        <v>1</v>
      </c>
      <c r="AB9" s="88">
        <f t="shared" si="2"/>
        <v>0</v>
      </c>
      <c r="AC9" s="89">
        <f t="shared" si="3"/>
        <v>0</v>
      </c>
      <c r="AD9" s="90" t="str">
        <f t="shared" si="4"/>
        <v>SRSA</v>
      </c>
      <c r="AE9" s="87">
        <f t="shared" si="5"/>
        <v>1</v>
      </c>
      <c r="AF9" s="88">
        <f t="shared" si="6"/>
        <v>0</v>
      </c>
      <c r="AG9" s="89">
        <f t="shared" si="7"/>
        <v>0</v>
      </c>
      <c r="AH9" s="90" t="str">
        <f t="shared" si="8"/>
        <v>-</v>
      </c>
      <c r="AI9" s="87">
        <f t="shared" si="9"/>
        <v>0</v>
      </c>
    </row>
    <row r="10" spans="1:35" ht="12.75">
      <c r="A10" s="65">
        <v>3200150</v>
      </c>
      <c r="B10" s="66">
        <v>5</v>
      </c>
      <c r="C10" s="67" t="s">
        <v>69</v>
      </c>
      <c r="D10" s="68" t="s">
        <v>70</v>
      </c>
      <c r="E10" s="68" t="s">
        <v>71</v>
      </c>
      <c r="F10" s="69" t="s">
        <v>42</v>
      </c>
      <c r="G10" s="70">
        <v>89013</v>
      </c>
      <c r="H10" s="71" t="s">
        <v>62</v>
      </c>
      <c r="I10" s="72" t="s">
        <v>72</v>
      </c>
      <c r="J10" s="73">
        <v>7</v>
      </c>
      <c r="K10" s="74" t="s">
        <v>53</v>
      </c>
      <c r="L10" s="75" t="s">
        <v>52</v>
      </c>
      <c r="M10" s="76">
        <v>66</v>
      </c>
      <c r="N10" s="91" t="s">
        <v>53</v>
      </c>
      <c r="O10" s="78">
        <v>12.14953271</v>
      </c>
      <c r="P10" s="74" t="s">
        <v>45</v>
      </c>
      <c r="Q10" s="79"/>
      <c r="R10" s="80"/>
      <c r="S10" s="81" t="s">
        <v>53</v>
      </c>
      <c r="T10" s="82">
        <v>10018</v>
      </c>
      <c r="U10" s="83">
        <v>487</v>
      </c>
      <c r="V10" s="83">
        <v>554</v>
      </c>
      <c r="W10" s="84">
        <v>1061</v>
      </c>
      <c r="X10" s="85" t="s">
        <v>53</v>
      </c>
      <c r="Y10" s="86" t="s">
        <v>45</v>
      </c>
      <c r="Z10" s="87">
        <f t="shared" si="0"/>
        <v>1</v>
      </c>
      <c r="AA10" s="88">
        <f t="shared" si="1"/>
        <v>1</v>
      </c>
      <c r="AB10" s="88">
        <f t="shared" si="2"/>
        <v>0</v>
      </c>
      <c r="AC10" s="89">
        <f t="shared" si="3"/>
        <v>0</v>
      </c>
      <c r="AD10" s="90" t="str">
        <f t="shared" si="4"/>
        <v>SRSA</v>
      </c>
      <c r="AE10" s="87">
        <f t="shared" si="5"/>
        <v>1</v>
      </c>
      <c r="AF10" s="88">
        <f t="shared" si="6"/>
        <v>0</v>
      </c>
      <c r="AG10" s="89">
        <f t="shared" si="7"/>
        <v>0</v>
      </c>
      <c r="AH10" s="90" t="str">
        <f t="shared" si="8"/>
        <v>-</v>
      </c>
      <c r="AI10" s="87">
        <f t="shared" si="9"/>
        <v>0</v>
      </c>
    </row>
    <row r="11" spans="1:35" ht="12.75">
      <c r="A11" s="65">
        <v>3200151</v>
      </c>
      <c r="B11" s="66">
        <v>6</v>
      </c>
      <c r="C11" s="67" t="s">
        <v>73</v>
      </c>
      <c r="D11" s="68" t="s">
        <v>74</v>
      </c>
      <c r="E11" s="68" t="s">
        <v>75</v>
      </c>
      <c r="F11" s="69" t="s">
        <v>42</v>
      </c>
      <c r="G11" s="70">
        <v>89316</v>
      </c>
      <c r="H11" s="71" t="s">
        <v>62</v>
      </c>
      <c r="I11" s="72" t="s">
        <v>76</v>
      </c>
      <c r="J11" s="73">
        <v>8</v>
      </c>
      <c r="K11" s="74" t="s">
        <v>53</v>
      </c>
      <c r="L11" s="75" t="s">
        <v>52</v>
      </c>
      <c r="M11" s="76">
        <v>236</v>
      </c>
      <c r="N11" s="91" t="s">
        <v>53</v>
      </c>
      <c r="O11" s="78">
        <v>13.14953271</v>
      </c>
      <c r="P11" s="74" t="s">
        <v>45</v>
      </c>
      <c r="Q11" s="79"/>
      <c r="R11" s="80"/>
      <c r="S11" s="81" t="s">
        <v>53</v>
      </c>
      <c r="T11" s="82">
        <v>13899</v>
      </c>
      <c r="U11" s="83">
        <v>641</v>
      </c>
      <c r="V11" s="83">
        <v>962</v>
      </c>
      <c r="W11" s="84">
        <v>2163</v>
      </c>
      <c r="X11" s="85" t="s">
        <v>53</v>
      </c>
      <c r="Y11" s="86" t="s">
        <v>45</v>
      </c>
      <c r="Z11" s="87">
        <f t="shared" si="0"/>
        <v>1</v>
      </c>
      <c r="AA11" s="88">
        <f t="shared" si="1"/>
        <v>1</v>
      </c>
      <c r="AB11" s="88">
        <f t="shared" si="2"/>
        <v>0</v>
      </c>
      <c r="AC11" s="89">
        <f t="shared" si="3"/>
        <v>0</v>
      </c>
      <c r="AD11" s="90" t="str">
        <f t="shared" si="4"/>
        <v>SRSA</v>
      </c>
      <c r="AE11" s="87">
        <f t="shared" si="5"/>
        <v>1</v>
      </c>
      <c r="AF11" s="88">
        <f t="shared" si="6"/>
        <v>0</v>
      </c>
      <c r="AG11" s="89">
        <f t="shared" si="7"/>
        <v>0</v>
      </c>
      <c r="AH11" s="90" t="str">
        <f t="shared" si="8"/>
        <v>-</v>
      </c>
      <c r="AI11" s="87">
        <f t="shared" si="9"/>
        <v>0</v>
      </c>
    </row>
    <row r="12" spans="1:35" ht="12.75">
      <c r="A12" s="65">
        <v>3200210</v>
      </c>
      <c r="B12" s="66">
        <v>7</v>
      </c>
      <c r="C12" s="67" t="s">
        <v>77</v>
      </c>
      <c r="D12" s="68" t="s">
        <v>78</v>
      </c>
      <c r="E12" s="68" t="s">
        <v>79</v>
      </c>
      <c r="F12" s="69" t="s">
        <v>42</v>
      </c>
      <c r="G12" s="70">
        <v>89445</v>
      </c>
      <c r="H12" s="71" t="s">
        <v>62</v>
      </c>
      <c r="I12" s="72" t="s">
        <v>80</v>
      </c>
      <c r="J12" s="73" t="s">
        <v>81</v>
      </c>
      <c r="K12" s="74" t="s">
        <v>45</v>
      </c>
      <c r="L12" s="75" t="s">
        <v>52</v>
      </c>
      <c r="M12" s="76">
        <v>3463</v>
      </c>
      <c r="N12" s="91" t="s">
        <v>53</v>
      </c>
      <c r="O12" s="78">
        <v>12.30200634</v>
      </c>
      <c r="P12" s="74" t="s">
        <v>45</v>
      </c>
      <c r="Q12" s="79"/>
      <c r="R12" s="80"/>
      <c r="S12" s="81" t="s">
        <v>53</v>
      </c>
      <c r="T12" s="82">
        <v>139899</v>
      </c>
      <c r="U12" s="83">
        <v>6242</v>
      </c>
      <c r="V12" s="83">
        <v>11223</v>
      </c>
      <c r="W12" s="84">
        <v>14218</v>
      </c>
      <c r="X12" s="85" t="s">
        <v>45</v>
      </c>
      <c r="Y12" s="86" t="s">
        <v>45</v>
      </c>
      <c r="Z12" s="87">
        <f t="shared" si="0"/>
        <v>1</v>
      </c>
      <c r="AA12" s="88">
        <f t="shared" si="1"/>
        <v>1</v>
      </c>
      <c r="AB12" s="88">
        <f t="shared" si="2"/>
        <v>0</v>
      </c>
      <c r="AC12" s="89">
        <f t="shared" si="3"/>
        <v>0</v>
      </c>
      <c r="AD12" s="90" t="str">
        <f t="shared" si="4"/>
        <v>SRSA</v>
      </c>
      <c r="AE12" s="87">
        <f t="shared" si="5"/>
        <v>1</v>
      </c>
      <c r="AF12" s="88">
        <f t="shared" si="6"/>
        <v>0</v>
      </c>
      <c r="AG12" s="89">
        <f t="shared" si="7"/>
        <v>0</v>
      </c>
      <c r="AH12" s="90" t="str">
        <f t="shared" si="8"/>
        <v>-</v>
      </c>
      <c r="AI12" s="87">
        <f t="shared" si="9"/>
        <v>0</v>
      </c>
    </row>
    <row r="13" spans="1:35" ht="12.75">
      <c r="A13" s="65">
        <v>3200240</v>
      </c>
      <c r="B13" s="66">
        <v>8</v>
      </c>
      <c r="C13" s="67" t="s">
        <v>82</v>
      </c>
      <c r="D13" s="68" t="s">
        <v>83</v>
      </c>
      <c r="E13" s="68" t="s">
        <v>84</v>
      </c>
      <c r="F13" s="69" t="s">
        <v>42</v>
      </c>
      <c r="G13" s="70">
        <v>89820</v>
      </c>
      <c r="H13" s="71">
        <v>2188</v>
      </c>
      <c r="I13" s="72" t="s">
        <v>85</v>
      </c>
      <c r="J13" s="73" t="s">
        <v>81</v>
      </c>
      <c r="K13" s="74" t="s">
        <v>45</v>
      </c>
      <c r="L13" s="75" t="s">
        <v>52</v>
      </c>
      <c r="M13" s="76">
        <v>1226</v>
      </c>
      <c r="N13" s="91" t="s">
        <v>53</v>
      </c>
      <c r="O13" s="78">
        <v>11.52570481</v>
      </c>
      <c r="P13" s="74" t="s">
        <v>45</v>
      </c>
      <c r="Q13" s="79"/>
      <c r="R13" s="80"/>
      <c r="S13" s="81" t="s">
        <v>53</v>
      </c>
      <c r="T13" s="82">
        <v>61164</v>
      </c>
      <c r="U13" s="83">
        <v>2380</v>
      </c>
      <c r="V13" s="83">
        <v>4362</v>
      </c>
      <c r="W13" s="84">
        <v>4771</v>
      </c>
      <c r="X13" s="85" t="s">
        <v>53</v>
      </c>
      <c r="Y13" s="86" t="s">
        <v>45</v>
      </c>
      <c r="Z13" s="87">
        <f t="shared" si="0"/>
        <v>1</v>
      </c>
      <c r="AA13" s="88">
        <f t="shared" si="1"/>
        <v>1</v>
      </c>
      <c r="AB13" s="88">
        <f t="shared" si="2"/>
        <v>0</v>
      </c>
      <c r="AC13" s="89">
        <f t="shared" si="3"/>
        <v>0</v>
      </c>
      <c r="AD13" s="90" t="str">
        <f t="shared" si="4"/>
        <v>SRSA</v>
      </c>
      <c r="AE13" s="87">
        <f t="shared" si="5"/>
        <v>1</v>
      </c>
      <c r="AF13" s="88">
        <f t="shared" si="6"/>
        <v>0</v>
      </c>
      <c r="AG13" s="89">
        <f t="shared" si="7"/>
        <v>0</v>
      </c>
      <c r="AH13" s="90" t="str">
        <f t="shared" si="8"/>
        <v>-</v>
      </c>
      <c r="AI13" s="87">
        <f t="shared" si="9"/>
        <v>0</v>
      </c>
    </row>
    <row r="14" spans="1:35" ht="12.75">
      <c r="A14" s="65">
        <v>3200270</v>
      </c>
      <c r="B14" s="66">
        <v>9</v>
      </c>
      <c r="C14" s="67" t="s">
        <v>86</v>
      </c>
      <c r="D14" s="68" t="s">
        <v>87</v>
      </c>
      <c r="E14" s="68" t="s">
        <v>88</v>
      </c>
      <c r="F14" s="69" t="s">
        <v>42</v>
      </c>
      <c r="G14" s="70">
        <v>89042</v>
      </c>
      <c r="H14" s="71">
        <v>118</v>
      </c>
      <c r="I14" s="72" t="s">
        <v>89</v>
      </c>
      <c r="J14" s="73">
        <v>7</v>
      </c>
      <c r="K14" s="74" t="s">
        <v>53</v>
      </c>
      <c r="L14" s="75" t="s">
        <v>52</v>
      </c>
      <c r="M14" s="76">
        <v>1006</v>
      </c>
      <c r="N14" s="91" t="s">
        <v>53</v>
      </c>
      <c r="O14" s="78">
        <v>14.81876333</v>
      </c>
      <c r="P14" s="74" t="s">
        <v>45</v>
      </c>
      <c r="Q14" s="79"/>
      <c r="R14" s="80"/>
      <c r="S14" s="81" t="s">
        <v>53</v>
      </c>
      <c r="T14" s="82">
        <v>50562</v>
      </c>
      <c r="U14" s="83">
        <v>3113</v>
      </c>
      <c r="V14" s="83">
        <v>4469</v>
      </c>
      <c r="W14" s="84">
        <v>5496</v>
      </c>
      <c r="X14" s="85" t="s">
        <v>53</v>
      </c>
      <c r="Y14" s="86" t="s">
        <v>45</v>
      </c>
      <c r="Z14" s="87">
        <f t="shared" si="0"/>
        <v>1</v>
      </c>
      <c r="AA14" s="88">
        <f t="shared" si="1"/>
        <v>1</v>
      </c>
      <c r="AB14" s="88">
        <f t="shared" si="2"/>
        <v>0</v>
      </c>
      <c r="AC14" s="89">
        <f t="shared" si="3"/>
        <v>0</v>
      </c>
      <c r="AD14" s="90" t="str">
        <f t="shared" si="4"/>
        <v>SRSA</v>
      </c>
      <c r="AE14" s="87">
        <f t="shared" si="5"/>
        <v>1</v>
      </c>
      <c r="AF14" s="88">
        <f t="shared" si="6"/>
        <v>0</v>
      </c>
      <c r="AG14" s="89">
        <f t="shared" si="7"/>
        <v>0</v>
      </c>
      <c r="AH14" s="90" t="str">
        <f t="shared" si="8"/>
        <v>-</v>
      </c>
      <c r="AI14" s="87">
        <f t="shared" si="9"/>
        <v>0</v>
      </c>
    </row>
    <row r="15" spans="1:35" ht="12.75">
      <c r="A15" s="65">
        <v>3200300</v>
      </c>
      <c r="B15" s="66">
        <v>10</v>
      </c>
      <c r="C15" s="67" t="s">
        <v>90</v>
      </c>
      <c r="D15" s="68" t="s">
        <v>91</v>
      </c>
      <c r="E15" s="68" t="s">
        <v>92</v>
      </c>
      <c r="F15" s="69" t="s">
        <v>42</v>
      </c>
      <c r="G15" s="70">
        <v>89447</v>
      </c>
      <c r="H15" s="71">
        <v>2315</v>
      </c>
      <c r="I15" s="72">
        <v>7024632205</v>
      </c>
      <c r="J15" s="73" t="s">
        <v>81</v>
      </c>
      <c r="K15" s="74" t="s">
        <v>45</v>
      </c>
      <c r="L15" s="75" t="s">
        <v>52</v>
      </c>
      <c r="M15" s="76">
        <v>8193</v>
      </c>
      <c r="N15" s="77" t="s">
        <v>45</v>
      </c>
      <c r="O15" s="78">
        <v>12.73412795</v>
      </c>
      <c r="P15" s="74" t="s">
        <v>45</v>
      </c>
      <c r="Q15" s="79"/>
      <c r="R15" s="80"/>
      <c r="S15" s="81" t="s">
        <v>53</v>
      </c>
      <c r="T15" s="82">
        <v>296726</v>
      </c>
      <c r="U15" s="83">
        <v>18622</v>
      </c>
      <c r="V15" s="83">
        <v>29938</v>
      </c>
      <c r="W15" s="84">
        <v>29287</v>
      </c>
      <c r="X15" s="85" t="s">
        <v>45</v>
      </c>
      <c r="Y15" s="86" t="s">
        <v>45</v>
      </c>
      <c r="Z15" s="87">
        <f t="shared" si="0"/>
        <v>1</v>
      </c>
      <c r="AA15" s="88">
        <f t="shared" si="1"/>
        <v>0</v>
      </c>
      <c r="AB15" s="88">
        <f t="shared" si="2"/>
        <v>0</v>
      </c>
      <c r="AC15" s="89">
        <f t="shared" si="3"/>
        <v>0</v>
      </c>
      <c r="AD15" s="90" t="str">
        <f t="shared" si="4"/>
        <v>-</v>
      </c>
      <c r="AE15" s="87">
        <f t="shared" si="5"/>
        <v>1</v>
      </c>
      <c r="AF15" s="88">
        <f t="shared" si="6"/>
        <v>0</v>
      </c>
      <c r="AG15" s="89">
        <f t="shared" si="7"/>
        <v>0</v>
      </c>
      <c r="AH15" s="90" t="str">
        <f t="shared" si="8"/>
        <v>-</v>
      </c>
      <c r="AI15" s="87">
        <f t="shared" si="9"/>
        <v>0</v>
      </c>
    </row>
    <row r="16" spans="1:35" ht="12.75">
      <c r="A16" s="65">
        <v>3200330</v>
      </c>
      <c r="B16" s="66">
        <v>11</v>
      </c>
      <c r="C16" s="67" t="s">
        <v>93</v>
      </c>
      <c r="D16" s="68" t="s">
        <v>94</v>
      </c>
      <c r="E16" s="68" t="s">
        <v>95</v>
      </c>
      <c r="F16" s="69" t="s">
        <v>42</v>
      </c>
      <c r="G16" s="70">
        <v>89415</v>
      </c>
      <c r="H16" s="71" t="s">
        <v>62</v>
      </c>
      <c r="I16" s="72" t="s">
        <v>96</v>
      </c>
      <c r="J16" s="73" t="s">
        <v>81</v>
      </c>
      <c r="K16" s="74" t="s">
        <v>45</v>
      </c>
      <c r="L16" s="75" t="s">
        <v>52</v>
      </c>
      <c r="M16" s="76">
        <v>747</v>
      </c>
      <c r="N16" s="91" t="s">
        <v>53</v>
      </c>
      <c r="O16" s="78">
        <v>19.31818182</v>
      </c>
      <c r="P16" s="74" t="s">
        <v>45</v>
      </c>
      <c r="Q16" s="79"/>
      <c r="R16" s="80"/>
      <c r="S16" s="81" t="s">
        <v>53</v>
      </c>
      <c r="T16" s="82">
        <v>60589</v>
      </c>
      <c r="U16" s="83">
        <v>3605</v>
      </c>
      <c r="V16" s="83">
        <v>4388</v>
      </c>
      <c r="W16" s="84">
        <v>4065</v>
      </c>
      <c r="X16" s="85" t="s">
        <v>53</v>
      </c>
      <c r="Y16" s="86" t="s">
        <v>45</v>
      </c>
      <c r="Z16" s="87">
        <f t="shared" si="0"/>
        <v>1</v>
      </c>
      <c r="AA16" s="88">
        <f t="shared" si="1"/>
        <v>1</v>
      </c>
      <c r="AB16" s="88">
        <f t="shared" si="2"/>
        <v>0</v>
      </c>
      <c r="AC16" s="89">
        <f t="shared" si="3"/>
        <v>0</v>
      </c>
      <c r="AD16" s="90" t="str">
        <f t="shared" si="4"/>
        <v>SRSA</v>
      </c>
      <c r="AE16" s="87">
        <f t="shared" si="5"/>
        <v>1</v>
      </c>
      <c r="AF16" s="88">
        <f t="shared" si="6"/>
        <v>0</v>
      </c>
      <c r="AG16" s="89">
        <f t="shared" si="7"/>
        <v>0</v>
      </c>
      <c r="AH16" s="90" t="str">
        <f t="shared" si="8"/>
        <v>-</v>
      </c>
      <c r="AI16" s="87">
        <f t="shared" si="9"/>
        <v>0</v>
      </c>
    </row>
    <row r="17" spans="1:35" ht="12.75">
      <c r="A17" s="65">
        <v>3200370</v>
      </c>
      <c r="B17" s="66">
        <v>18</v>
      </c>
      <c r="C17" s="67" t="s">
        <v>97</v>
      </c>
      <c r="D17" s="68" t="s">
        <v>98</v>
      </c>
      <c r="E17" s="68" t="s">
        <v>67</v>
      </c>
      <c r="F17" s="69" t="s">
        <v>42</v>
      </c>
      <c r="G17" s="70">
        <v>89801</v>
      </c>
      <c r="H17" s="71">
        <v>469</v>
      </c>
      <c r="I17" s="72" t="s">
        <v>99</v>
      </c>
      <c r="J17" s="73">
        <v>6</v>
      </c>
      <c r="K17" s="74" t="s">
        <v>45</v>
      </c>
      <c r="L17" s="75" t="s">
        <v>100</v>
      </c>
      <c r="M17" s="76"/>
      <c r="N17" s="77"/>
      <c r="O17" s="92" t="s">
        <v>101</v>
      </c>
      <c r="P17" s="74" t="s">
        <v>101</v>
      </c>
      <c r="Q17" s="79"/>
      <c r="R17" s="80"/>
      <c r="S17" s="81" t="s">
        <v>53</v>
      </c>
      <c r="T17" s="82"/>
      <c r="U17" s="83"/>
      <c r="V17" s="83"/>
      <c r="W17" s="84"/>
      <c r="X17" s="85"/>
      <c r="Y17" s="86"/>
      <c r="Z17" s="87">
        <f t="shared" si="0"/>
        <v>0</v>
      </c>
      <c r="AA17" s="88">
        <f t="shared" si="1"/>
        <v>0</v>
      </c>
      <c r="AB17" s="88">
        <f t="shared" si="2"/>
        <v>0</v>
      </c>
      <c r="AC17" s="89">
        <f t="shared" si="3"/>
        <v>0</v>
      </c>
      <c r="AD17" s="90" t="str">
        <f t="shared" si="4"/>
        <v>-</v>
      </c>
      <c r="AE17" s="87">
        <f t="shared" si="5"/>
        <v>1</v>
      </c>
      <c r="AF17" s="88">
        <f t="shared" si="6"/>
        <v>0</v>
      </c>
      <c r="AG17" s="89">
        <f t="shared" si="7"/>
        <v>0</v>
      </c>
      <c r="AH17" s="90" t="str">
        <f t="shared" si="8"/>
        <v>-</v>
      </c>
      <c r="AI17" s="87">
        <f t="shared" si="9"/>
        <v>0</v>
      </c>
    </row>
    <row r="18" spans="1:35" ht="12.75">
      <c r="A18" s="65">
        <v>3200360</v>
      </c>
      <c r="B18" s="66">
        <v>12</v>
      </c>
      <c r="C18" s="67" t="s">
        <v>102</v>
      </c>
      <c r="D18" s="68" t="s">
        <v>103</v>
      </c>
      <c r="E18" s="68" t="s">
        <v>104</v>
      </c>
      <c r="F18" s="69" t="s">
        <v>42</v>
      </c>
      <c r="G18" s="70">
        <v>89049</v>
      </c>
      <c r="H18" s="71" t="s">
        <v>62</v>
      </c>
      <c r="I18" s="72" t="s">
        <v>105</v>
      </c>
      <c r="J18" s="73" t="s">
        <v>81</v>
      </c>
      <c r="K18" s="74" t="s">
        <v>45</v>
      </c>
      <c r="L18" s="75" t="s">
        <v>52</v>
      </c>
      <c r="M18" s="76">
        <v>5887</v>
      </c>
      <c r="N18" s="77" t="s">
        <v>100</v>
      </c>
      <c r="O18" s="78">
        <v>17.47662119</v>
      </c>
      <c r="P18" s="74" t="s">
        <v>45</v>
      </c>
      <c r="Q18" s="79"/>
      <c r="R18" s="80"/>
      <c r="S18" s="81" t="s">
        <v>53</v>
      </c>
      <c r="T18" s="82">
        <v>269559</v>
      </c>
      <c r="U18" s="83">
        <v>21700</v>
      </c>
      <c r="V18" s="83">
        <v>25322</v>
      </c>
      <c r="W18" s="84">
        <v>28212</v>
      </c>
      <c r="X18" s="85" t="s">
        <v>45</v>
      </c>
      <c r="Y18" s="86" t="s">
        <v>45</v>
      </c>
      <c r="Z18" s="87">
        <f t="shared" si="0"/>
        <v>1</v>
      </c>
      <c r="AA18" s="88">
        <f t="shared" si="1"/>
        <v>0</v>
      </c>
      <c r="AB18" s="88">
        <f t="shared" si="2"/>
        <v>0</v>
      </c>
      <c r="AC18" s="89">
        <f t="shared" si="3"/>
        <v>0</v>
      </c>
      <c r="AD18" s="90" t="str">
        <f t="shared" si="4"/>
        <v>-</v>
      </c>
      <c r="AE18" s="87">
        <f t="shared" si="5"/>
        <v>1</v>
      </c>
      <c r="AF18" s="88">
        <f t="shared" si="6"/>
        <v>0</v>
      </c>
      <c r="AG18" s="89">
        <f t="shared" si="7"/>
        <v>0</v>
      </c>
      <c r="AH18" s="90" t="str">
        <f t="shared" si="8"/>
        <v>-</v>
      </c>
      <c r="AI18" s="87">
        <f t="shared" si="9"/>
        <v>0</v>
      </c>
    </row>
    <row r="19" spans="1:35" ht="12.75">
      <c r="A19" s="65">
        <v>3200420</v>
      </c>
      <c r="B19" s="66">
        <v>14</v>
      </c>
      <c r="C19" s="67" t="s">
        <v>106</v>
      </c>
      <c r="D19" s="68" t="s">
        <v>107</v>
      </c>
      <c r="E19" s="68" t="s">
        <v>108</v>
      </c>
      <c r="F19" s="69" t="s">
        <v>42</v>
      </c>
      <c r="G19" s="70">
        <v>89419</v>
      </c>
      <c r="H19" s="71" t="s">
        <v>62</v>
      </c>
      <c r="I19" s="72" t="s">
        <v>109</v>
      </c>
      <c r="J19" s="73">
        <v>7</v>
      </c>
      <c r="K19" s="74" t="s">
        <v>53</v>
      </c>
      <c r="L19" s="75" t="s">
        <v>52</v>
      </c>
      <c r="M19" s="76">
        <v>797</v>
      </c>
      <c r="N19" s="91" t="s">
        <v>53</v>
      </c>
      <c r="O19" s="78">
        <v>14.15410385</v>
      </c>
      <c r="P19" s="74" t="s">
        <v>45</v>
      </c>
      <c r="Q19" s="79"/>
      <c r="R19" s="80"/>
      <c r="S19" s="81" t="s">
        <v>53</v>
      </c>
      <c r="T19" s="82">
        <v>50281</v>
      </c>
      <c r="U19" s="83">
        <v>3846</v>
      </c>
      <c r="V19" s="83">
        <v>4895</v>
      </c>
      <c r="W19" s="84">
        <v>4769</v>
      </c>
      <c r="X19" s="85" t="s">
        <v>45</v>
      </c>
      <c r="Y19" s="86" t="s">
        <v>45</v>
      </c>
      <c r="Z19" s="87">
        <f t="shared" si="0"/>
        <v>1</v>
      </c>
      <c r="AA19" s="88">
        <f t="shared" si="1"/>
        <v>1</v>
      </c>
      <c r="AB19" s="88">
        <f t="shared" si="2"/>
        <v>0</v>
      </c>
      <c r="AC19" s="89">
        <f t="shared" si="3"/>
        <v>0</v>
      </c>
      <c r="AD19" s="90" t="str">
        <f t="shared" si="4"/>
        <v>SRSA</v>
      </c>
      <c r="AE19" s="87">
        <f t="shared" si="5"/>
        <v>1</v>
      </c>
      <c r="AF19" s="88">
        <f t="shared" si="6"/>
        <v>0</v>
      </c>
      <c r="AG19" s="89">
        <f t="shared" si="7"/>
        <v>0</v>
      </c>
      <c r="AH19" s="90" t="str">
        <f t="shared" si="8"/>
        <v>-</v>
      </c>
      <c r="AI19" s="87">
        <f t="shared" si="9"/>
        <v>0</v>
      </c>
    </row>
    <row r="20" spans="1:35" ht="12.75">
      <c r="A20" s="65">
        <v>3200450</v>
      </c>
      <c r="B20" s="66">
        <v>15</v>
      </c>
      <c r="C20" s="67" t="s">
        <v>110</v>
      </c>
      <c r="D20" s="68" t="s">
        <v>111</v>
      </c>
      <c r="E20" s="68" t="s">
        <v>112</v>
      </c>
      <c r="F20" s="69" t="s">
        <v>42</v>
      </c>
      <c r="G20" s="70">
        <v>89440</v>
      </c>
      <c r="H20" s="71" t="s">
        <v>62</v>
      </c>
      <c r="I20" s="72" t="s">
        <v>113</v>
      </c>
      <c r="J20" s="73" t="s">
        <v>114</v>
      </c>
      <c r="K20" s="74" t="s">
        <v>45</v>
      </c>
      <c r="L20" s="75" t="s">
        <v>52</v>
      </c>
      <c r="M20" s="76">
        <v>479</v>
      </c>
      <c r="N20" s="91" t="s">
        <v>53</v>
      </c>
      <c r="O20" s="78">
        <v>5.607476636</v>
      </c>
      <c r="P20" s="74" t="s">
        <v>45</v>
      </c>
      <c r="Q20" s="79"/>
      <c r="R20" s="80"/>
      <c r="S20" s="81" t="s">
        <v>45</v>
      </c>
      <c r="T20" s="82">
        <v>12131</v>
      </c>
      <c r="U20" s="83">
        <v>610</v>
      </c>
      <c r="V20" s="83">
        <v>1942</v>
      </c>
      <c r="W20" s="84">
        <v>2176</v>
      </c>
      <c r="X20" s="85" t="s">
        <v>53</v>
      </c>
      <c r="Y20" s="86" t="s">
        <v>45</v>
      </c>
      <c r="Z20" s="87">
        <f t="shared" si="0"/>
        <v>1</v>
      </c>
      <c r="AA20" s="88">
        <f t="shared" si="1"/>
        <v>1</v>
      </c>
      <c r="AB20" s="88">
        <f t="shared" si="2"/>
        <v>0</v>
      </c>
      <c r="AC20" s="89">
        <f t="shared" si="3"/>
        <v>0</v>
      </c>
      <c r="AD20" s="90" t="str">
        <f t="shared" si="4"/>
        <v>SRSA</v>
      </c>
      <c r="AE20" s="87">
        <f t="shared" si="5"/>
        <v>0</v>
      </c>
      <c r="AF20" s="88">
        <f t="shared" si="6"/>
        <v>0</v>
      </c>
      <c r="AG20" s="89">
        <f t="shared" si="7"/>
        <v>0</v>
      </c>
      <c r="AH20" s="90" t="str">
        <f t="shared" si="8"/>
        <v>-</v>
      </c>
      <c r="AI20" s="87">
        <f t="shared" si="9"/>
        <v>0</v>
      </c>
    </row>
    <row r="21" spans="1:35" ht="12.75">
      <c r="A21" s="65">
        <v>3200480</v>
      </c>
      <c r="B21" s="66">
        <v>16</v>
      </c>
      <c r="C21" s="67" t="s">
        <v>115</v>
      </c>
      <c r="D21" s="68" t="s">
        <v>116</v>
      </c>
      <c r="E21" s="68" t="s">
        <v>117</v>
      </c>
      <c r="F21" s="69" t="s">
        <v>42</v>
      </c>
      <c r="G21" s="70">
        <v>89520</v>
      </c>
      <c r="H21" s="71">
        <v>2800</v>
      </c>
      <c r="I21" s="72" t="s">
        <v>118</v>
      </c>
      <c r="J21" s="73" t="s">
        <v>119</v>
      </c>
      <c r="K21" s="74" t="s">
        <v>45</v>
      </c>
      <c r="L21" s="75" t="s">
        <v>46</v>
      </c>
      <c r="M21" s="76">
        <v>63698</v>
      </c>
      <c r="N21" s="77" t="s">
        <v>45</v>
      </c>
      <c r="O21" s="78">
        <v>11.48220912</v>
      </c>
      <c r="P21" s="74" t="s">
        <v>45</v>
      </c>
      <c r="Q21" s="79"/>
      <c r="R21" s="80"/>
      <c r="S21" s="81" t="s">
        <v>45</v>
      </c>
      <c r="T21" s="82">
        <v>2233068</v>
      </c>
      <c r="U21" s="83">
        <v>147345</v>
      </c>
      <c r="V21" s="83">
        <v>221631</v>
      </c>
      <c r="W21" s="84">
        <v>196363</v>
      </c>
      <c r="X21" s="85" t="s">
        <v>45</v>
      </c>
      <c r="Y21" s="86" t="s">
        <v>45</v>
      </c>
      <c r="Z21" s="87">
        <f t="shared" si="0"/>
        <v>0</v>
      </c>
      <c r="AA21" s="88">
        <f t="shared" si="1"/>
        <v>0</v>
      </c>
      <c r="AB21" s="88">
        <f t="shared" si="2"/>
        <v>0</v>
      </c>
      <c r="AC21" s="89">
        <f t="shared" si="3"/>
        <v>0</v>
      </c>
      <c r="AD21" s="90" t="str">
        <f t="shared" si="4"/>
        <v>-</v>
      </c>
      <c r="AE21" s="87">
        <f t="shared" si="5"/>
        <v>0</v>
      </c>
      <c r="AF21" s="88">
        <f t="shared" si="6"/>
        <v>0</v>
      </c>
      <c r="AG21" s="89">
        <f t="shared" si="7"/>
        <v>0</v>
      </c>
      <c r="AH21" s="90" t="str">
        <f t="shared" si="8"/>
        <v>-</v>
      </c>
      <c r="AI21" s="87">
        <f t="shared" si="9"/>
        <v>0</v>
      </c>
    </row>
    <row r="22" spans="1:35" ht="12.75">
      <c r="A22" s="65">
        <v>3200510</v>
      </c>
      <c r="B22" s="66">
        <v>17</v>
      </c>
      <c r="C22" s="67" t="s">
        <v>120</v>
      </c>
      <c r="D22" s="68" t="s">
        <v>121</v>
      </c>
      <c r="E22" s="68" t="s">
        <v>122</v>
      </c>
      <c r="F22" s="69" t="s">
        <v>42</v>
      </c>
      <c r="G22" s="70">
        <v>89315</v>
      </c>
      <c r="H22" s="71" t="s">
        <v>62</v>
      </c>
      <c r="I22" s="72" t="s">
        <v>123</v>
      </c>
      <c r="J22" s="73" t="s">
        <v>64</v>
      </c>
      <c r="K22" s="74" t="s">
        <v>45</v>
      </c>
      <c r="L22" s="75" t="s">
        <v>52</v>
      </c>
      <c r="M22" s="76">
        <v>1446</v>
      </c>
      <c r="N22" s="91" t="s">
        <v>53</v>
      </c>
      <c r="O22" s="78">
        <v>14.34370771</v>
      </c>
      <c r="P22" s="74" t="s">
        <v>45</v>
      </c>
      <c r="Q22" s="79"/>
      <c r="R22" s="80"/>
      <c r="S22" s="81" t="s">
        <v>53</v>
      </c>
      <c r="T22" s="82">
        <v>83471</v>
      </c>
      <c r="U22" s="83">
        <v>3984</v>
      </c>
      <c r="V22" s="83">
        <v>6033</v>
      </c>
      <c r="W22" s="84">
        <v>5722</v>
      </c>
      <c r="X22" s="85" t="s">
        <v>53</v>
      </c>
      <c r="Y22" s="86" t="s">
        <v>45</v>
      </c>
      <c r="Z22" s="87">
        <f t="shared" si="0"/>
        <v>1</v>
      </c>
      <c r="AA22" s="88">
        <f t="shared" si="1"/>
        <v>1</v>
      </c>
      <c r="AB22" s="88">
        <f t="shared" si="2"/>
        <v>0</v>
      </c>
      <c r="AC22" s="89">
        <f t="shared" si="3"/>
        <v>0</v>
      </c>
      <c r="AD22" s="90" t="str">
        <f t="shared" si="4"/>
        <v>SRSA</v>
      </c>
      <c r="AE22" s="87">
        <f t="shared" si="5"/>
        <v>1</v>
      </c>
      <c r="AF22" s="88">
        <f t="shared" si="6"/>
        <v>0</v>
      </c>
      <c r="AG22" s="89">
        <f t="shared" si="7"/>
        <v>0</v>
      </c>
      <c r="AH22" s="90" t="str">
        <f t="shared" si="8"/>
        <v>-</v>
      </c>
      <c r="AI22" s="87">
        <f t="shared" si="9"/>
        <v>0</v>
      </c>
    </row>
  </sheetData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Nevada FY2006 Rural Low-Income Schools Eligibility Spreadsheet (MS Excel)</dc:title>
  <dc:subject/>
  <dc:creator>robert.hitchcock</dc:creator>
  <cp:keywords/>
  <dc:description/>
  <cp:lastModifiedBy>alan.smigielski</cp:lastModifiedBy>
  <dcterms:created xsi:type="dcterms:W3CDTF">2006-06-28T18:59:01Z</dcterms:created>
  <dcterms:modified xsi:type="dcterms:W3CDTF">2006-06-30T15:53:41Z</dcterms:modified>
  <cp:category/>
  <cp:version/>
  <cp:contentType/>
  <cp:contentStatus/>
</cp:coreProperties>
</file>