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39" sheetId="1" r:id="rId1"/>
  </sheets>
  <definedNames>
    <definedName name="_Order1" localSheetId="0" hidden="1">255</definedName>
    <definedName name="PRINT">'t-39'!$A$8:$J$443</definedName>
    <definedName name="_xlnm.Print_Area" localSheetId="0">'t-39'!$A$8:$L$437</definedName>
    <definedName name="_xlnm.Print_Titles" localSheetId="0">'t-39'!$1:$7</definedName>
    <definedName name="Print_Titles_MI">'t-39'!$1:$7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<sst xmlns="http://schemas.openxmlformats.org/spreadsheetml/2006/main" count="390" uniqueCount="390">
  <si>
    <t>AREA / STATE</t>
  </si>
  <si>
    <t>TOTAL</t>
  </si>
  <si>
    <t>OBLIGATED</t>
  </si>
  <si>
    <t>AK-Anchorage</t>
  </si>
  <si>
    <t>AK-DOT</t>
  </si>
  <si>
    <t>AL-Birmingham</t>
  </si>
  <si>
    <t>AL-DOT</t>
  </si>
  <si>
    <t>AL-Montgomery</t>
  </si>
  <si>
    <t>AR-Little Rock</t>
  </si>
  <si>
    <t>AZ-Phoenix</t>
  </si>
  <si>
    <t>AZ-Tucson</t>
  </si>
  <si>
    <t>CA-Bakersfield</t>
  </si>
  <si>
    <t>CA-Davis</t>
  </si>
  <si>
    <t>CA-DOT</t>
  </si>
  <si>
    <t>CA-Fairfield</t>
  </si>
  <si>
    <t>CA-Fresno</t>
  </si>
  <si>
    <t>CA-Los Angeles</t>
  </si>
  <si>
    <t>CA-Modesto</t>
  </si>
  <si>
    <t>CA-Napa</t>
  </si>
  <si>
    <t>CA-Palm Springs</t>
  </si>
  <si>
    <t>CA-Sacramento</t>
  </si>
  <si>
    <t>CA-San Diego</t>
  </si>
  <si>
    <t>CA-San Fran/San Jose</t>
  </si>
  <si>
    <t>CA-San Jose</t>
  </si>
  <si>
    <t>CA-Santa Barbara</t>
  </si>
  <si>
    <t>CA-Santa Cruz</t>
  </si>
  <si>
    <t>CA-Santa Maria</t>
  </si>
  <si>
    <t>CA-Santa Rosa</t>
  </si>
  <si>
    <t>CA-Simi Valley</t>
  </si>
  <si>
    <t>CA-Stockton</t>
  </si>
  <si>
    <t>CO-Denver</t>
  </si>
  <si>
    <t>CO-DOT</t>
  </si>
  <si>
    <t>CT-DOT</t>
  </si>
  <si>
    <t>CT-Norwalk</t>
  </si>
  <si>
    <t>FL-Orlando</t>
  </si>
  <si>
    <t>GA-Atlanta</t>
  </si>
  <si>
    <t>GA-DOT</t>
  </si>
  <si>
    <t>HI- DOT</t>
  </si>
  <si>
    <t>IA-Des Moines</t>
  </si>
  <si>
    <t>IA-DOT</t>
  </si>
  <si>
    <t>IA-Sioux City</t>
  </si>
  <si>
    <t>ID-Boise</t>
  </si>
  <si>
    <t>ID-DOT</t>
  </si>
  <si>
    <t>ID-Pocatello</t>
  </si>
  <si>
    <t>IL-Chicago</t>
  </si>
  <si>
    <t>IL-DOT</t>
  </si>
  <si>
    <t>IL-St. Louis, MO</t>
  </si>
  <si>
    <t>IN-Indianapolis</t>
  </si>
  <si>
    <t>IN-NWIN</t>
  </si>
  <si>
    <t>KY-Louisville</t>
  </si>
  <si>
    <t>LA-Baton Rouge</t>
  </si>
  <si>
    <t>LA-New Orleans</t>
  </si>
  <si>
    <t>LA-Shreveport</t>
  </si>
  <si>
    <t>MA-Boston</t>
  </si>
  <si>
    <t>MA-Brockton</t>
  </si>
  <si>
    <t>MA-DOT</t>
  </si>
  <si>
    <t>MA-Springfield</t>
  </si>
  <si>
    <t>MA-Worcester</t>
  </si>
  <si>
    <t>MD-Baltimore</t>
  </si>
  <si>
    <t>ME-DOT</t>
  </si>
  <si>
    <t>ME-Portland</t>
  </si>
  <si>
    <t>MI-Ann Arbor</t>
  </si>
  <si>
    <t>MI-Benton Harbor</t>
  </si>
  <si>
    <t>MI-Detroit</t>
  </si>
  <si>
    <t>MI-DOT</t>
  </si>
  <si>
    <t>MI-Flint</t>
  </si>
  <si>
    <t>MI-Grand Rapids</t>
  </si>
  <si>
    <t>MI-Jackson</t>
  </si>
  <si>
    <t>MI-Kalamazoo</t>
  </si>
  <si>
    <t>MI-Lansing</t>
  </si>
  <si>
    <t>MI-Muskegon</t>
  </si>
  <si>
    <t>MN-DOT</t>
  </si>
  <si>
    <t>MN-Duluth</t>
  </si>
  <si>
    <t>MN-Rochester</t>
  </si>
  <si>
    <t>MO-St. Louis</t>
  </si>
  <si>
    <t>MT-Missoula</t>
  </si>
  <si>
    <t>NE-Omaha</t>
  </si>
  <si>
    <t>NH-DOT</t>
  </si>
  <si>
    <t>NJ-DOT</t>
  </si>
  <si>
    <t>NJ-Northeastern NJ</t>
  </si>
  <si>
    <t>NM-Albuquerque</t>
  </si>
  <si>
    <t>NM-DOT</t>
  </si>
  <si>
    <t>NV-Reno</t>
  </si>
  <si>
    <t>NY-DOT</t>
  </si>
  <si>
    <t>NY-Glen Falls</t>
  </si>
  <si>
    <t>NY-Poughkeepsie</t>
  </si>
  <si>
    <t>NY-Rochester</t>
  </si>
  <si>
    <t>NY-Syracuse</t>
  </si>
  <si>
    <t>OH-Akron</t>
  </si>
  <si>
    <t>OH-Canton</t>
  </si>
  <si>
    <t>OH-Cincinnati</t>
  </si>
  <si>
    <t>OH-Cleveland</t>
  </si>
  <si>
    <t>OH-Columbus</t>
  </si>
  <si>
    <t>OH-Dayton</t>
  </si>
  <si>
    <t>OH-DOT</t>
  </si>
  <si>
    <t>OH-Toledo</t>
  </si>
  <si>
    <t>OK-Oklahoma City</t>
  </si>
  <si>
    <t>OK-Tulsa</t>
  </si>
  <si>
    <t>OR-DOT</t>
  </si>
  <si>
    <t>OR-Salem</t>
  </si>
  <si>
    <t>PA-Altoona</t>
  </si>
  <si>
    <t>PA-DOT</t>
  </si>
  <si>
    <t>PA-Erie</t>
  </si>
  <si>
    <t>PA-Harrisburg</t>
  </si>
  <si>
    <t>PA-Johnstown</t>
  </si>
  <si>
    <t>PA-Lancaster</t>
  </si>
  <si>
    <t>PA-Monessen</t>
  </si>
  <si>
    <t>PA-Philadelphia</t>
  </si>
  <si>
    <t>PA-Pittsburgh</t>
  </si>
  <si>
    <t>PA-Reading</t>
  </si>
  <si>
    <t>PA-Sharon</t>
  </si>
  <si>
    <t>PA-State College</t>
  </si>
  <si>
    <t>PA-Williamsport</t>
  </si>
  <si>
    <t>RI-DOT</t>
  </si>
  <si>
    <t>TN-Chattanooga</t>
  </si>
  <si>
    <t>TN-DOT</t>
  </si>
  <si>
    <t>TN-Knoxville</t>
  </si>
  <si>
    <t>TN-Memphis</t>
  </si>
  <si>
    <t>TX-Austin</t>
  </si>
  <si>
    <t>TX-Denton</t>
  </si>
  <si>
    <t>TX-DOT</t>
  </si>
  <si>
    <t>TX-El Paso</t>
  </si>
  <si>
    <t>TX-Galveston</t>
  </si>
  <si>
    <t>UT-Salt Lake City</t>
  </si>
  <si>
    <t>VA-Charlottesville</t>
  </si>
  <si>
    <t>VA-Danville</t>
  </si>
  <si>
    <t>VA-DOT</t>
  </si>
  <si>
    <t>VA-Lynchburg</t>
  </si>
  <si>
    <t>VA-Petersburg</t>
  </si>
  <si>
    <t xml:space="preserve">VA-Richmond </t>
  </si>
  <si>
    <t>VA-Roanoke</t>
  </si>
  <si>
    <t>VA-Wash, DC-MD-VA</t>
  </si>
  <si>
    <t>VI-DOT</t>
  </si>
  <si>
    <t>VT-Burlington</t>
  </si>
  <si>
    <t>VT-DOT</t>
  </si>
  <si>
    <t>WA-DOT</t>
  </si>
  <si>
    <t>WA-Olympia</t>
  </si>
  <si>
    <t>WA-Seattle</t>
  </si>
  <si>
    <t>WA-Spokane</t>
  </si>
  <si>
    <t>WA-Tacoma</t>
  </si>
  <si>
    <t>WI-DOT</t>
  </si>
  <si>
    <t>WI-Milwaukee</t>
  </si>
  <si>
    <t xml:space="preserve"> </t>
  </si>
  <si>
    <t>% of TOTAL</t>
  </si>
  <si>
    <t>CA-Seaside-Monterey</t>
  </si>
  <si>
    <t>CO-Colorado Springs</t>
  </si>
  <si>
    <t>DC-Washington</t>
  </si>
  <si>
    <t>GA-Augusta</t>
  </si>
  <si>
    <t>IA-Iowa City</t>
  </si>
  <si>
    <t>MA-Lowell</t>
  </si>
  <si>
    <t>MA-Taunton</t>
  </si>
  <si>
    <t>MI-Port Huron</t>
  </si>
  <si>
    <t>MO-Springfield</t>
  </si>
  <si>
    <t>NV-Las Vegas</t>
  </si>
  <si>
    <t>NY-Elmira</t>
  </si>
  <si>
    <t>OH-Lorain-Elyria</t>
  </si>
  <si>
    <t>SC-Charleston</t>
  </si>
  <si>
    <t>TN-Johnson City</t>
  </si>
  <si>
    <t>WA-Bremerton</t>
  </si>
  <si>
    <t>MO-Kansas City</t>
  </si>
  <si>
    <t>PR-San Juan</t>
  </si>
  <si>
    <t>TN-Nashville</t>
  </si>
  <si>
    <t>TX-Houston</t>
  </si>
  <si>
    <t>CO-Fort Collins</t>
  </si>
  <si>
    <t>NY-Buffalo-Niagara Falls</t>
  </si>
  <si>
    <t>NY-Utica-Rome</t>
  </si>
  <si>
    <t>MN-Minneapolis-St. Paul</t>
  </si>
  <si>
    <t>NM-Las Cruces</t>
  </si>
  <si>
    <t>WI-Kenosha</t>
  </si>
  <si>
    <t>CA-Riverside-San Brndno</t>
  </si>
  <si>
    <t>CA-San Luis Obispo</t>
  </si>
  <si>
    <t>CA-Visalia</t>
  </si>
  <si>
    <t>MI-Holland</t>
  </si>
  <si>
    <t>NH-Nashua</t>
  </si>
  <si>
    <t>OH-Springfield</t>
  </si>
  <si>
    <t>WI-Beloit</t>
  </si>
  <si>
    <t>CA-Merced</t>
  </si>
  <si>
    <t>MA-Pittsfield</t>
  </si>
  <si>
    <t>MN-Fargo-Moorhead</t>
  </si>
  <si>
    <t>MN-St. Cloud</t>
  </si>
  <si>
    <t>NH-Manchester</t>
  </si>
  <si>
    <t>OH-Lima</t>
  </si>
  <si>
    <t>WA-Bellingham</t>
  </si>
  <si>
    <t>CA-Lompoc</t>
  </si>
  <si>
    <t>CA-Vacaville</t>
  </si>
  <si>
    <t>IA-Cedar Rapids</t>
  </si>
  <si>
    <t>LA-Alexandria</t>
  </si>
  <si>
    <t>MA-New Bedford</t>
  </si>
  <si>
    <t>MI-Battle Creek</t>
  </si>
  <si>
    <t>OR-Medford</t>
  </si>
  <si>
    <t>NC-Greensboro</t>
  </si>
  <si>
    <t>NC-Winston-Salem</t>
  </si>
  <si>
    <t>NY-Binghamton</t>
  </si>
  <si>
    <t>%</t>
  </si>
  <si>
    <t>WI-Madison</t>
  </si>
  <si>
    <t>FL-Tampa-St.Pete-Clrwtr</t>
  </si>
  <si>
    <t>CA-Lancaster-Palmdale</t>
  </si>
  <si>
    <t>CA-Oxnard-Ventura</t>
  </si>
  <si>
    <t>CA-San Francisco-Oklnd</t>
  </si>
  <si>
    <t>CT-Hartford-Middletown</t>
  </si>
  <si>
    <t>CT-New Haven-Meriden</t>
  </si>
  <si>
    <t>FL-Ft Laud-Hlywd-PompBch</t>
  </si>
  <si>
    <t>FL-Miami-Hialeah</t>
  </si>
  <si>
    <t>FL-Sarasota-Bradenton</t>
  </si>
  <si>
    <t>FL-W Plm Bch-BR-Dlry</t>
  </si>
  <si>
    <t>IA-Waterloo-Cedar Falls</t>
  </si>
  <si>
    <t>IN-South Bend-Mishawaka</t>
  </si>
  <si>
    <t>KY-Huntington-Ashland</t>
  </si>
  <si>
    <t>MA-Fitchburg-Leominster</t>
  </si>
  <si>
    <t>MA-Lawrence-Haverhill</t>
  </si>
  <si>
    <t>NY-Albany-Schnctdy-Troy</t>
  </si>
  <si>
    <t>OH-Youngstown-Warren</t>
  </si>
  <si>
    <t>OR-Eugene-Springfield</t>
  </si>
  <si>
    <t>PA-Allentown-Bthlm-Easton</t>
  </si>
  <si>
    <t>PA-Scranton-Wilkes Barre</t>
  </si>
  <si>
    <t>TX-Dallas-Fort Worth</t>
  </si>
  <si>
    <t>WA-Portland-Vancouver</t>
  </si>
  <si>
    <t>WA-Richland-Knnwck-Psco</t>
  </si>
  <si>
    <t>OR-Portland-Vancouver</t>
  </si>
  <si>
    <t>WV-Huntington-Ashland</t>
  </si>
  <si>
    <t>AZ-DOT</t>
  </si>
  <si>
    <t>CO-Boulder</t>
  </si>
  <si>
    <t>FL-DOT</t>
  </si>
  <si>
    <t>MT-Great Falls</t>
  </si>
  <si>
    <t>NC-Charlotte</t>
  </si>
  <si>
    <t>NC-Raleigh</t>
  </si>
  <si>
    <t>UT-Ogden</t>
  </si>
  <si>
    <t>NY-New York City</t>
  </si>
  <si>
    <t>UT-Provo-Orem</t>
  </si>
  <si>
    <t>CHECK</t>
  </si>
  <si>
    <t>NC-Chapel Hill / Durham</t>
  </si>
  <si>
    <t>NH-Prtsmth-Dover-Rchstr</t>
  </si>
  <si>
    <t>CA-Antioch-Pittsburg</t>
  </si>
  <si>
    <t>CA-Yuba City</t>
  </si>
  <si>
    <t>CT-Stamford</t>
  </si>
  <si>
    <t>IL-Springfield</t>
  </si>
  <si>
    <t>MD-DOT</t>
  </si>
  <si>
    <t>MT-DOT</t>
  </si>
  <si>
    <t>OH-Steubenville-Weir</t>
  </si>
  <si>
    <t>RI-Providence-Pawtucket</t>
  </si>
  <si>
    <t>WI-Sheboygan</t>
  </si>
  <si>
    <t>WI-Racine</t>
  </si>
  <si>
    <t>AZ-Flagstaff</t>
  </si>
  <si>
    <t>CA-Lodi</t>
  </si>
  <si>
    <t>GA-Savannah</t>
  </si>
  <si>
    <t>MS-Biloxi-Gulfport</t>
  </si>
  <si>
    <t>NE-Lincoln</t>
  </si>
  <si>
    <t>TN-Clarksville</t>
  </si>
  <si>
    <t>FLEXIBLE FUND OBLIGATIONS BY AREA, WITH STATE TOTALS</t>
  </si>
  <si>
    <t>FY 02</t>
  </si>
  <si>
    <t>AZ-Yuma</t>
  </si>
  <si>
    <t>IN-Elkhart-Goshen</t>
  </si>
  <si>
    <t>MO-DOT</t>
  </si>
  <si>
    <t>MO-St. Joseph</t>
  </si>
  <si>
    <t>PA-York</t>
  </si>
  <si>
    <t>TN-Kingsport</t>
  </si>
  <si>
    <t>AL + 2 UZAs</t>
  </si>
  <si>
    <t>AZ + 4 UZAs</t>
  </si>
  <si>
    <t>DC (1 UZA)</t>
  </si>
  <si>
    <t>HI</t>
  </si>
  <si>
    <t>ID + 2 UZAs</t>
  </si>
  <si>
    <t>MI + 12 UZAs</t>
  </si>
  <si>
    <t>MT + 2 UZAs</t>
  </si>
  <si>
    <t>NJ + 1 UZA</t>
  </si>
  <si>
    <t>NM + 2 UZAs</t>
  </si>
  <si>
    <t>OR + 4 UZAs</t>
  </si>
  <si>
    <t>RI + 1 UZA</t>
  </si>
  <si>
    <t>VI</t>
  </si>
  <si>
    <t>VT + 1 UZA</t>
  </si>
  <si>
    <t xml:space="preserve">TOTAL </t>
  </si>
  <si>
    <t>FY 03</t>
  </si>
  <si>
    <t>FY 04</t>
  </si>
  <si>
    <t>CA-Tracy</t>
  </si>
  <si>
    <t>CA-Victorville-Hesperia-AV</t>
  </si>
  <si>
    <t>FL-Cape Coral</t>
  </si>
  <si>
    <t>FL-Daytona Bch-Prt Ornge</t>
  </si>
  <si>
    <t>GA-Athens-Clarke County</t>
  </si>
  <si>
    <t>MA-Barnstable Town</t>
  </si>
  <si>
    <t>MA + 12 UZAs</t>
  </si>
  <si>
    <t>ME-Dover-Rchstr, NH-ME</t>
  </si>
  <si>
    <t>MN-Grand Forks, ND-MN</t>
  </si>
  <si>
    <t>NY + 11 UZAs</t>
  </si>
  <si>
    <t>NY-Kingston</t>
  </si>
  <si>
    <t>OH-Middletown</t>
  </si>
  <si>
    <t>OH + 14 UZAs</t>
  </si>
  <si>
    <t>OH-Newark</t>
  </si>
  <si>
    <t>PR-Puerto Rico</t>
  </si>
  <si>
    <t>PR + 1 UZA</t>
  </si>
  <si>
    <t>TX-Abilene</t>
  </si>
  <si>
    <t>TX-Brownsville</t>
  </si>
  <si>
    <t>TX-College Station</t>
  </si>
  <si>
    <t>TX-Laredo</t>
  </si>
  <si>
    <t>TX-Longview</t>
  </si>
  <si>
    <t>TX-Lubbock</t>
  </si>
  <si>
    <t>TX-Port Authur</t>
  </si>
  <si>
    <t>TX-San Angelo</t>
  </si>
  <si>
    <t>TX-Sherman</t>
  </si>
  <si>
    <t>TX-Texas City</t>
  </si>
  <si>
    <t>TX-Tyler</t>
  </si>
  <si>
    <t>TX-Waco</t>
  </si>
  <si>
    <t>VA-Blacksburg</t>
  </si>
  <si>
    <t>VA-Virginia Beach</t>
  </si>
  <si>
    <t>VA-Fredericksburg</t>
  </si>
  <si>
    <t>AK + 2 UZAs</t>
  </si>
  <si>
    <t>AK-Fairbanks</t>
  </si>
  <si>
    <t>CA-Concord</t>
  </si>
  <si>
    <t>CA-Santa Clarita</t>
  </si>
  <si>
    <t>CA-Vallejo</t>
  </si>
  <si>
    <t>CT-Bridgeport-Stamford</t>
  </si>
  <si>
    <t>FL + 9 UZAs</t>
  </si>
  <si>
    <t>FL-Gainesville</t>
  </si>
  <si>
    <t>GA + 4 UZAs</t>
  </si>
  <si>
    <t>IA + 6 UZAs</t>
  </si>
  <si>
    <t>IA-Davenport</t>
  </si>
  <si>
    <t>KS-Kansas City</t>
  </si>
  <si>
    <t>MA-Providence, RI-MA</t>
  </si>
  <si>
    <t>ME + 3 UZAs</t>
  </si>
  <si>
    <t>ME-Lewiston</t>
  </si>
  <si>
    <t>MO + 5 UZAs</t>
  </si>
  <si>
    <t>MO-Columbia</t>
  </si>
  <si>
    <t>SC + 1 UZA</t>
  </si>
  <si>
    <t>SC-DOT</t>
  </si>
  <si>
    <t>TX-Killeen</t>
  </si>
  <si>
    <t>TX-Temple</t>
  </si>
  <si>
    <t>VA-Harrisonburg</t>
  </si>
  <si>
    <t>VA-Winchester</t>
  </si>
  <si>
    <t>WI + 7 UZAs</t>
  </si>
  <si>
    <t>WI-Appleton</t>
  </si>
  <si>
    <t>CT + 5 UZAs</t>
  </si>
  <si>
    <t>WY-DOT</t>
  </si>
  <si>
    <t>WY</t>
  </si>
  <si>
    <t>(AR) 1 UZA</t>
  </si>
  <si>
    <t>(KY) 2 UZAs</t>
  </si>
  <si>
    <t>(LA) 4 UZAs</t>
  </si>
  <si>
    <t>MN + 6 UZAs</t>
  </si>
  <si>
    <t>(MS) 1 UZA</t>
  </si>
  <si>
    <t>(NE) 2 UZAs</t>
  </si>
  <si>
    <t>(NV) 2 UZAs</t>
  </si>
  <si>
    <t>(UT) 3 UZAs</t>
  </si>
  <si>
    <t>(WV) 1 UZA</t>
  </si>
  <si>
    <t>FY 05</t>
  </si>
  <si>
    <t>CA-Livermore</t>
  </si>
  <si>
    <t>CA-Madera</t>
  </si>
  <si>
    <t>CA-Thousand Oaks</t>
  </si>
  <si>
    <t>CO-Greeley</t>
  </si>
  <si>
    <t>CO + 5 UZAs</t>
  </si>
  <si>
    <t>IL-Danville</t>
  </si>
  <si>
    <t>IL + 4 UZAs</t>
  </si>
  <si>
    <t>IN-Bloomington</t>
  </si>
  <si>
    <t>IN-Michigan City</t>
  </si>
  <si>
    <t>(KS) 2 UZAs</t>
  </si>
  <si>
    <t>KS-Wichita</t>
  </si>
  <si>
    <t>NC-DOT</t>
  </si>
  <si>
    <t>NC + 5 UZAs</t>
  </si>
  <si>
    <t>TN + 8 UZAs</t>
  </si>
  <si>
    <t>TN-Bristol, TN-VA</t>
  </si>
  <si>
    <t>TX-Beaumont</t>
  </si>
  <si>
    <t>TX + 21 UZAs</t>
  </si>
  <si>
    <t>WA-Mount Vernon</t>
  </si>
  <si>
    <t>WA-Wenatchee</t>
  </si>
  <si>
    <t>FY 06</t>
  </si>
  <si>
    <t>CA-Chico</t>
  </si>
  <si>
    <t>CA-Manteca</t>
  </si>
  <si>
    <t>CA + 40 UZAs</t>
  </si>
  <si>
    <t>IN-Columbus</t>
  </si>
  <si>
    <t>IN-Fort Wayne</t>
  </si>
  <si>
    <t>(IN) 8 UZAs</t>
  </si>
  <si>
    <t>MD + 2 UZAs</t>
  </si>
  <si>
    <t>MD-Washinton, DC (MD)</t>
  </si>
  <si>
    <t>NH + 4 UZAs</t>
  </si>
  <si>
    <t>NH-Boston</t>
  </si>
  <si>
    <t>(OK) 3 UZAs</t>
  </si>
  <si>
    <t>OK-Norman</t>
  </si>
  <si>
    <t>PA-Lebanon</t>
  </si>
  <si>
    <t>PA + 17 UZAs</t>
  </si>
  <si>
    <t>PA-Youngstown, OH-PA</t>
  </si>
  <si>
    <t>VA + 13 UZAs</t>
  </si>
  <si>
    <t>VA-Bristol, TN-VA</t>
  </si>
  <si>
    <t>WA + 11 UZAs</t>
  </si>
  <si>
    <t>WA-Yakima</t>
  </si>
  <si>
    <t>FY 07</t>
  </si>
  <si>
    <t>(Fiscal Years 2002 - 2007)</t>
  </si>
  <si>
    <t>AL-Pensacola</t>
  </si>
  <si>
    <t>CA-Hartford</t>
  </si>
  <si>
    <t>IN-Anderson</t>
  </si>
  <si>
    <t>IN-Chicago</t>
  </si>
  <si>
    <t>IN-Terre Haute</t>
  </si>
  <si>
    <t>NC-Concord</t>
  </si>
  <si>
    <t>NC-Durham</t>
  </si>
  <si>
    <t>TABLE H-33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</si>
</sst>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\-mmm\-yy_)"/>
  </numFmts>
  <fonts count="14">
    <font>
      <sz val="12"/>
      <name val="Arial"/>
      <family val="0"/>
    </font>
    <font>
      <sz val="10"/>
      <name val="Arial"/>
      <family val="0"/>
    </font>
    <font>
      <sz val="12"/>
      <color indexed="14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name val="Times New Roman"/>
      <family val="0"/>
    </font>
    <font>
      <sz val="18"/>
      <name val="Times New Roman"/>
      <family val="0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0" fontId="7" fillId="0" borderId="7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8" fillId="0" borderId="7" xfId="0" applyNumberFormat="1" applyFont="1" applyFill="1" applyBorder="1" applyAlignment="1" applyProtection="1">
      <alignment/>
      <protection/>
    </xf>
    <xf numFmtId="39" fontId="3" fillId="0" borderId="7" xfId="0" applyNumberFormat="1" applyFont="1" applyFill="1" applyBorder="1" applyAlignment="1" applyProtection="1">
      <alignment/>
      <protection/>
    </xf>
    <xf numFmtId="37" fontId="8" fillId="0" borderId="23" xfId="0" applyNumberFormat="1" applyFont="1" applyFill="1" applyBorder="1" applyAlignment="1" applyProtection="1">
      <alignment/>
      <protection/>
    </xf>
    <xf numFmtId="37" fontId="8" fillId="0" borderId="17" xfId="0" applyNumberFormat="1" applyFont="1" applyFill="1" applyBorder="1" applyAlignment="1" applyProtection="1">
      <alignment/>
      <protection/>
    </xf>
    <xf numFmtId="37" fontId="8" fillId="0" borderId="20" xfId="0" applyNumberFormat="1" applyFont="1" applyFill="1" applyBorder="1" applyAlignment="1" applyProtection="1">
      <alignment/>
      <protection/>
    </xf>
    <xf numFmtId="37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22" xfId="0" applyNumberFormat="1" applyFont="1" applyFill="1" applyBorder="1" applyAlignment="1" applyProtection="1">
      <alignment/>
      <protection/>
    </xf>
    <xf numFmtId="37" fontId="8" fillId="0" borderId="24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/>
    </xf>
    <xf numFmtId="164" fontId="3" fillId="0" borderId="25" xfId="0" applyNumberFormat="1" applyFont="1" applyFill="1" applyBorder="1" applyAlignment="1" applyProtection="1">
      <alignment/>
      <protection/>
    </xf>
    <xf numFmtId="164" fontId="3" fillId="0" borderId="27" xfId="0" applyNumberFormat="1" applyFont="1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/>
      <protection/>
    </xf>
    <xf numFmtId="164" fontId="3" fillId="0" borderId="26" xfId="0" applyNumberFormat="1" applyFont="1" applyFill="1" applyBorder="1" applyAlignment="1" applyProtection="1">
      <alignment/>
      <protection/>
    </xf>
    <xf numFmtId="37" fontId="8" fillId="0" borderId="28" xfId="0" applyNumberFormat="1" applyFont="1" applyFill="1" applyBorder="1" applyAlignment="1" applyProtection="1">
      <alignment/>
      <protection/>
    </xf>
    <xf numFmtId="39" fontId="3" fillId="0" borderId="24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16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2" borderId="0" xfId="0" applyFont="1" applyFill="1" applyBorder="1" applyAlignment="1">
      <alignment/>
    </xf>
    <xf numFmtId="37" fontId="0" fillId="0" borderId="0" xfId="0" applyNumberFormat="1" applyBorder="1" applyAlignment="1">
      <alignment/>
    </xf>
    <xf numFmtId="0" fontId="13" fillId="0" borderId="12" xfId="0" applyFont="1" applyFill="1" applyBorder="1" applyAlignment="1" applyProtection="1">
      <alignment/>
      <protection/>
    </xf>
    <xf numFmtId="164" fontId="8" fillId="0" borderId="29" xfId="0" applyNumberFormat="1" applyFont="1" applyFill="1" applyBorder="1" applyAlignment="1" applyProtection="1">
      <alignment/>
      <protection/>
    </xf>
    <xf numFmtId="164" fontId="8" fillId="0" borderId="22" xfId="0" applyNumberFormat="1" applyFont="1" applyFill="1" applyBorder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6" xfId="0" applyNumberFormat="1" applyFont="1" applyFill="1" applyBorder="1" applyAlignment="1" applyProtection="1">
      <alignment/>
      <protection/>
    </xf>
    <xf numFmtId="37" fontId="8" fillId="0" borderId="2" xfId="0" applyNumberFormat="1" applyFont="1" applyFill="1" applyBorder="1" applyAlignment="1" applyProtection="1">
      <alignment/>
      <protection/>
    </xf>
    <xf numFmtId="39" fontId="3" fillId="0" borderId="6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47"/>
  <sheetViews>
    <sheetView tabSelected="1" defaultGridColor="0" zoomScale="75" zoomScaleNormal="75" zoomScaleSheetLayoutView="5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L3"/>
    </sheetView>
  </sheetViews>
  <sheetFormatPr defaultColWidth="9.77734375" defaultRowHeight="15"/>
  <cols>
    <col min="1" max="1" width="22.77734375" style="0" customWidth="1"/>
    <col min="2" max="2" width="0.88671875" style="0" customWidth="1"/>
    <col min="3" max="3" width="2.77734375" style="0" customWidth="1"/>
    <col min="4" max="8" width="14.77734375" style="0" customWidth="1"/>
    <col min="9" max="9" width="14.21484375" style="0" customWidth="1"/>
    <col min="10" max="10" width="15.77734375" style="0" customWidth="1"/>
    <col min="11" max="11" width="6.77734375" style="0" customWidth="1"/>
    <col min="12" max="12" width="0.671875" style="0" customWidth="1"/>
    <col min="13" max="13" width="11.4453125" style="0" customWidth="1"/>
    <col min="14" max="14" width="9.77734375" style="1" customWidth="1"/>
    <col min="15" max="15" width="15.5546875" style="1" customWidth="1"/>
    <col min="16" max="16384" width="9.77734375" style="1" customWidth="1"/>
  </cols>
  <sheetData>
    <row r="1" spans="1:13" ht="21.75" customHeight="1">
      <c r="A1" s="82" t="s">
        <v>389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.75" customHeight="1">
      <c r="A2" s="82" t="s">
        <v>248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</row>
    <row r="3" spans="1:13" ht="21.75" customHeight="1">
      <c r="A3" s="83" t="s">
        <v>381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"/>
    </row>
    <row r="4" spans="1:13" ht="15.75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1"/>
    </row>
    <row r="5" spans="1:13" ht="24" customHeight="1" thickBot="1">
      <c r="A5" s="3" t="s">
        <v>0</v>
      </c>
      <c r="B5" s="4"/>
      <c r="C5" s="5"/>
      <c r="D5" s="62" t="s">
        <v>249</v>
      </c>
      <c r="E5" s="62" t="s">
        <v>270</v>
      </c>
      <c r="F5" s="62" t="s">
        <v>271</v>
      </c>
      <c r="G5" s="7" t="s">
        <v>340</v>
      </c>
      <c r="H5" s="7" t="s">
        <v>360</v>
      </c>
      <c r="I5" s="7" t="s">
        <v>380</v>
      </c>
      <c r="J5" s="6" t="s">
        <v>1</v>
      </c>
      <c r="K5" s="6"/>
      <c r="L5" s="8"/>
      <c r="M5" s="1"/>
    </row>
    <row r="6" spans="1:13" ht="13.5" customHeight="1">
      <c r="A6" s="3"/>
      <c r="B6" s="4"/>
      <c r="C6" s="5"/>
      <c r="D6" s="63"/>
      <c r="E6" s="4"/>
      <c r="F6" s="9"/>
      <c r="G6" s="63"/>
      <c r="H6" s="63"/>
      <c r="I6" s="4"/>
      <c r="J6" s="48" t="s">
        <v>2</v>
      </c>
      <c r="K6" s="48" t="s">
        <v>193</v>
      </c>
      <c r="L6" s="53"/>
      <c r="M6" s="1"/>
    </row>
    <row r="7" spans="1:13" ht="16.5" thickBot="1">
      <c r="A7" s="10"/>
      <c r="B7" s="11"/>
      <c r="C7" s="12"/>
      <c r="D7" s="64"/>
      <c r="E7" s="14"/>
      <c r="F7" s="15"/>
      <c r="G7" s="64"/>
      <c r="H7" s="64"/>
      <c r="I7" s="14"/>
      <c r="J7" s="49"/>
      <c r="K7" s="49"/>
      <c r="L7" s="54"/>
      <c r="M7" s="2"/>
    </row>
    <row r="8" spans="1:13" ht="12.75" customHeight="1">
      <c r="A8" s="16"/>
      <c r="B8" s="17"/>
      <c r="C8" s="18"/>
      <c r="D8" s="47"/>
      <c r="E8" s="47"/>
      <c r="F8" s="47"/>
      <c r="G8" s="47"/>
      <c r="H8" s="47"/>
      <c r="I8" s="75"/>
      <c r="J8" s="40"/>
      <c r="K8" s="40"/>
      <c r="L8" s="55"/>
      <c r="M8" s="2"/>
    </row>
    <row r="9" spans="1:13" ht="13.5" customHeight="1">
      <c r="A9" s="21" t="s">
        <v>3</v>
      </c>
      <c r="B9" s="22"/>
      <c r="C9" s="18"/>
      <c r="D9" s="45">
        <v>0</v>
      </c>
      <c r="E9" s="45">
        <v>0</v>
      </c>
      <c r="F9" s="45">
        <v>0</v>
      </c>
      <c r="G9" s="45">
        <v>181940</v>
      </c>
      <c r="H9" s="45">
        <v>0</v>
      </c>
      <c r="I9" s="76">
        <v>0</v>
      </c>
      <c r="J9" s="40">
        <f>SUM(D9:I9)</f>
        <v>181940</v>
      </c>
      <c r="K9" s="66">
        <f>(J9/J$12)*100</f>
        <v>0.672105100481264</v>
      </c>
      <c r="L9" s="56"/>
      <c r="M9" s="2"/>
    </row>
    <row r="10" spans="1:13" ht="13.5" customHeight="1">
      <c r="A10" s="21" t="s">
        <v>4</v>
      </c>
      <c r="B10" s="22"/>
      <c r="C10" s="18"/>
      <c r="D10" s="45">
        <v>2379190</v>
      </c>
      <c r="E10" s="45">
        <v>498024</v>
      </c>
      <c r="F10" s="45">
        <v>15999174</v>
      </c>
      <c r="G10" s="45">
        <v>1842023</v>
      </c>
      <c r="H10" s="45">
        <v>920162</v>
      </c>
      <c r="I10" s="76">
        <v>2484200</v>
      </c>
      <c r="J10" s="40">
        <f>SUM(D10:I10)</f>
        <v>24122773</v>
      </c>
      <c r="K10" s="66">
        <f>(J10/J$12)*100</f>
        <v>89.11200819529364</v>
      </c>
      <c r="L10" s="56"/>
      <c r="M10" s="2"/>
    </row>
    <row r="11" spans="1:13" ht="13.5" customHeight="1">
      <c r="A11" s="21" t="s">
        <v>304</v>
      </c>
      <c r="B11" s="22"/>
      <c r="C11" s="18"/>
      <c r="D11" s="45">
        <v>0</v>
      </c>
      <c r="E11" s="45">
        <v>0</v>
      </c>
      <c r="F11" s="45">
        <v>717496</v>
      </c>
      <c r="G11" s="45">
        <v>606122</v>
      </c>
      <c r="H11" s="45">
        <v>0</v>
      </c>
      <c r="I11" s="76">
        <v>1441840</v>
      </c>
      <c r="J11" s="40">
        <f>SUM(D11:I11)</f>
        <v>2765458</v>
      </c>
      <c r="K11" s="66">
        <f>(J11/J$12)*100</f>
        <v>10.215886704225104</v>
      </c>
      <c r="L11" s="56"/>
      <c r="M11" s="2"/>
    </row>
    <row r="12" spans="1:13" ht="17.25" customHeight="1">
      <c r="A12" s="23" t="s">
        <v>303</v>
      </c>
      <c r="B12" s="24"/>
      <c r="C12" s="25"/>
      <c r="D12" s="44">
        <f aca="true" t="shared" si="0" ref="D12:J12">SUM(D8:D11)</f>
        <v>2379190</v>
      </c>
      <c r="E12" s="44">
        <f t="shared" si="0"/>
        <v>498024</v>
      </c>
      <c r="F12" s="44">
        <f t="shared" si="0"/>
        <v>16716670</v>
      </c>
      <c r="G12" s="44">
        <f t="shared" si="0"/>
        <v>2630085</v>
      </c>
      <c r="H12" s="44">
        <f t="shared" si="0"/>
        <v>920162</v>
      </c>
      <c r="I12" s="77">
        <f t="shared" si="0"/>
        <v>3926040</v>
      </c>
      <c r="J12" s="50">
        <f t="shared" si="0"/>
        <v>27070171</v>
      </c>
      <c r="K12" s="67">
        <f>(J12/(J$434)*100)</f>
        <v>0.43174054276074336</v>
      </c>
      <c r="L12" s="57"/>
      <c r="M12" s="2"/>
    </row>
    <row r="13" spans="1:13" ht="13.5" customHeight="1">
      <c r="A13" s="16"/>
      <c r="B13" s="17"/>
      <c r="C13" s="18"/>
      <c r="D13" s="45"/>
      <c r="E13" s="45"/>
      <c r="F13" s="45"/>
      <c r="G13" s="45"/>
      <c r="H13" s="45"/>
      <c r="I13" s="76"/>
      <c r="J13" s="40"/>
      <c r="K13" s="40"/>
      <c r="L13" s="56"/>
      <c r="M13" s="2"/>
    </row>
    <row r="14" spans="1:13" ht="13.5" customHeight="1">
      <c r="A14" s="21" t="s">
        <v>5</v>
      </c>
      <c r="B14" s="22"/>
      <c r="C14" s="18"/>
      <c r="D14" s="45">
        <v>1113442</v>
      </c>
      <c r="E14" s="45">
        <v>826022</v>
      </c>
      <c r="F14" s="45">
        <v>0</v>
      </c>
      <c r="G14" s="45">
        <v>0</v>
      </c>
      <c r="H14" s="45">
        <v>678524</v>
      </c>
      <c r="I14" s="76">
        <v>0</v>
      </c>
      <c r="J14" s="40">
        <f>SUM(D14:I14)</f>
        <v>2617988</v>
      </c>
      <c r="K14" s="66">
        <f>(J14/J$18)*100</f>
        <v>16.00947902482624</v>
      </c>
      <c r="L14" s="56"/>
      <c r="M14" s="2"/>
    </row>
    <row r="15" spans="1:13" ht="13.5" customHeight="1">
      <c r="A15" s="21" t="s">
        <v>382</v>
      </c>
      <c r="B15" s="22"/>
      <c r="C15" s="18"/>
      <c r="D15" s="45"/>
      <c r="E15" s="45"/>
      <c r="F15" s="45"/>
      <c r="G15" s="45"/>
      <c r="H15" s="45"/>
      <c r="I15" s="76">
        <v>134749</v>
      </c>
      <c r="J15" s="40">
        <f>SUM(D15:I15)</f>
        <v>134749</v>
      </c>
      <c r="K15" s="66">
        <f>(J15/J$18)*100</f>
        <v>0.8240149645897197</v>
      </c>
      <c r="L15" s="56"/>
      <c r="M15" s="2"/>
    </row>
    <row r="16" spans="1:13" ht="13.5" customHeight="1">
      <c r="A16" s="21" t="s">
        <v>6</v>
      </c>
      <c r="B16" s="22"/>
      <c r="C16" s="18"/>
      <c r="D16" s="45">
        <v>2600000</v>
      </c>
      <c r="E16" s="45">
        <v>2600000</v>
      </c>
      <c r="F16" s="45">
        <v>0</v>
      </c>
      <c r="G16" s="45">
        <v>2800000</v>
      </c>
      <c r="H16" s="45">
        <v>2800000</v>
      </c>
      <c r="I16" s="76">
        <v>2800000</v>
      </c>
      <c r="J16" s="40">
        <f>SUM(D16:I16)</f>
        <v>13600000</v>
      </c>
      <c r="K16" s="66">
        <f>(J16/J$18)*100</f>
        <v>83.16650601058404</v>
      </c>
      <c r="L16" s="56"/>
      <c r="M16" s="2"/>
    </row>
    <row r="17" spans="1:13" ht="13.5" customHeight="1">
      <c r="A17" s="21" t="s">
        <v>7</v>
      </c>
      <c r="B17" s="22"/>
      <c r="C17" s="18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76">
        <v>0</v>
      </c>
      <c r="J17" s="40">
        <f>SUM(D17:I17)</f>
        <v>0</v>
      </c>
      <c r="K17" s="66">
        <f>(J17/J$18)*100</f>
        <v>0</v>
      </c>
      <c r="L17" s="56"/>
      <c r="M17" s="2"/>
    </row>
    <row r="18" spans="1:13" ht="15.75" customHeight="1">
      <c r="A18" s="23" t="s">
        <v>256</v>
      </c>
      <c r="B18" s="24"/>
      <c r="C18" s="25"/>
      <c r="D18" s="44">
        <f aca="true" t="shared" si="1" ref="D18:J18">SUM(D13:D17)</f>
        <v>3713442</v>
      </c>
      <c r="E18" s="44">
        <f t="shared" si="1"/>
        <v>3426022</v>
      </c>
      <c r="F18" s="44">
        <f t="shared" si="1"/>
        <v>0</v>
      </c>
      <c r="G18" s="44">
        <f t="shared" si="1"/>
        <v>2800000</v>
      </c>
      <c r="H18" s="44">
        <f t="shared" si="1"/>
        <v>3478524</v>
      </c>
      <c r="I18" s="77">
        <f t="shared" si="1"/>
        <v>2934749</v>
      </c>
      <c r="J18" s="50">
        <f t="shared" si="1"/>
        <v>16352737</v>
      </c>
      <c r="K18" s="67">
        <f>(J18/(J$434)*100)</f>
        <v>0.2608088271035927</v>
      </c>
      <c r="L18" s="57"/>
      <c r="M18" s="2"/>
    </row>
    <row r="19" spans="1:13" ht="13.5" customHeight="1">
      <c r="A19" s="16"/>
      <c r="B19" s="17"/>
      <c r="C19" s="18"/>
      <c r="D19" s="45"/>
      <c r="E19" s="45"/>
      <c r="F19" s="45"/>
      <c r="G19" s="45"/>
      <c r="H19" s="45"/>
      <c r="I19" s="76"/>
      <c r="J19" s="40"/>
      <c r="K19" s="40"/>
      <c r="L19" s="56"/>
      <c r="M19" s="2"/>
    </row>
    <row r="20" spans="1:13" ht="13.5" customHeight="1">
      <c r="A20" s="21" t="s">
        <v>8</v>
      </c>
      <c r="B20" s="22"/>
      <c r="C20" s="18"/>
      <c r="D20" s="45">
        <v>0</v>
      </c>
      <c r="E20" s="45">
        <v>3503520</v>
      </c>
      <c r="F20" s="45">
        <v>2327253</v>
      </c>
      <c r="G20" s="45">
        <v>0</v>
      </c>
      <c r="H20" s="45">
        <v>0</v>
      </c>
      <c r="I20" s="76">
        <v>0</v>
      </c>
      <c r="J20" s="40">
        <f>SUM(D20:I20)</f>
        <v>5830773</v>
      </c>
      <c r="K20" s="66">
        <f>(J20/J$21)*100</f>
        <v>100</v>
      </c>
      <c r="L20" s="56"/>
      <c r="M20" s="2"/>
    </row>
    <row r="21" spans="1:13" ht="15.75" customHeight="1">
      <c r="A21" s="23" t="s">
        <v>331</v>
      </c>
      <c r="B21" s="24"/>
      <c r="C21" s="25"/>
      <c r="D21" s="44">
        <f aca="true" t="shared" si="2" ref="D21:J21">SUM(D19:D20)</f>
        <v>0</v>
      </c>
      <c r="E21" s="44">
        <f t="shared" si="2"/>
        <v>3503520</v>
      </c>
      <c r="F21" s="44">
        <f t="shared" si="2"/>
        <v>2327253</v>
      </c>
      <c r="G21" s="44">
        <f t="shared" si="2"/>
        <v>0</v>
      </c>
      <c r="H21" s="44">
        <f t="shared" si="2"/>
        <v>0</v>
      </c>
      <c r="I21" s="77">
        <f t="shared" si="2"/>
        <v>0</v>
      </c>
      <c r="J21" s="50">
        <f t="shared" si="2"/>
        <v>5830773</v>
      </c>
      <c r="K21" s="67">
        <f>(J21/(J$434)*100)</f>
        <v>0.09299465081822675</v>
      </c>
      <c r="L21" s="57"/>
      <c r="M21" s="2"/>
    </row>
    <row r="22" spans="1:13" ht="13.5" customHeight="1">
      <c r="A22" s="21"/>
      <c r="B22" s="22"/>
      <c r="C22" s="18"/>
      <c r="D22" s="45"/>
      <c r="E22" s="45"/>
      <c r="F22" s="45"/>
      <c r="G22" s="45"/>
      <c r="H22" s="45"/>
      <c r="I22" s="76"/>
      <c r="J22" s="40"/>
      <c r="K22" s="40"/>
      <c r="L22" s="56"/>
      <c r="M22" s="2"/>
    </row>
    <row r="23" spans="1:13" ht="13.5" customHeight="1">
      <c r="A23" s="21" t="s">
        <v>220</v>
      </c>
      <c r="B23" s="22"/>
      <c r="C23" s="18"/>
      <c r="D23" s="45">
        <v>2427801</v>
      </c>
      <c r="E23" s="45">
        <v>2110701</v>
      </c>
      <c r="F23" s="45">
        <v>2110701</v>
      </c>
      <c r="G23" s="45">
        <v>2109801</v>
      </c>
      <c r="H23" s="45">
        <v>0</v>
      </c>
      <c r="I23" s="76">
        <v>4855769</v>
      </c>
      <c r="J23" s="40">
        <f>SUM(D23:I23)</f>
        <v>13614773</v>
      </c>
      <c r="K23" s="66">
        <f>(J23/J$28)*100</f>
        <v>11.083940147451182</v>
      </c>
      <c r="L23" s="56"/>
      <c r="M23" s="2"/>
    </row>
    <row r="24" spans="1:13" ht="13.5" customHeight="1">
      <c r="A24" s="21" t="s">
        <v>242</v>
      </c>
      <c r="B24" s="22"/>
      <c r="C24" s="18"/>
      <c r="D24" s="45">
        <v>210950</v>
      </c>
      <c r="E24" s="45">
        <v>258606</v>
      </c>
      <c r="F24" s="45">
        <v>259583</v>
      </c>
      <c r="G24" s="45">
        <v>258597</v>
      </c>
      <c r="H24" s="45">
        <v>0</v>
      </c>
      <c r="I24" s="76">
        <v>0</v>
      </c>
      <c r="J24" s="40">
        <f>SUM(D24:I24)</f>
        <v>987736</v>
      </c>
      <c r="K24" s="66">
        <f>(J24/J$28)*100</f>
        <v>0.8041270100855036</v>
      </c>
      <c r="L24" s="56"/>
      <c r="M24" s="2"/>
    </row>
    <row r="25" spans="1:13" ht="13.5" customHeight="1">
      <c r="A25" s="21" t="s">
        <v>9</v>
      </c>
      <c r="B25" s="22"/>
      <c r="C25" s="18"/>
      <c r="D25" s="45">
        <v>19964913</v>
      </c>
      <c r="E25" s="45">
        <v>0</v>
      </c>
      <c r="F25" s="45">
        <v>25700400</v>
      </c>
      <c r="G25" s="45">
        <v>22418711</v>
      </c>
      <c r="H25" s="45">
        <v>23936437</v>
      </c>
      <c r="I25" s="76">
        <v>6689014</v>
      </c>
      <c r="J25" s="40">
        <f>SUM(D25:I25)</f>
        <v>98709475</v>
      </c>
      <c r="K25" s="66">
        <f>(J25/J$28)*100</f>
        <v>80.36049612331611</v>
      </c>
      <c r="L25" s="56"/>
      <c r="M25" s="2"/>
    </row>
    <row r="26" spans="1:13" ht="13.5" customHeight="1">
      <c r="A26" s="21" t="s">
        <v>10</v>
      </c>
      <c r="B26" s="22"/>
      <c r="C26" s="18"/>
      <c r="D26" s="45">
        <v>1022263</v>
      </c>
      <c r="E26" s="45">
        <v>0</v>
      </c>
      <c r="F26" s="45">
        <v>4120263</v>
      </c>
      <c r="G26" s="45">
        <v>882263</v>
      </c>
      <c r="H26" s="45">
        <v>1834526</v>
      </c>
      <c r="I26" s="76">
        <v>882263</v>
      </c>
      <c r="J26" s="40">
        <f>SUM(D26:I26)</f>
        <v>8741578</v>
      </c>
      <c r="K26" s="66">
        <f>(J26/J$28)*100</f>
        <v>7.116617173586075</v>
      </c>
      <c r="L26" s="56"/>
      <c r="M26" s="2"/>
    </row>
    <row r="27" spans="1:13" ht="13.5" customHeight="1">
      <c r="A27" s="21" t="s">
        <v>250</v>
      </c>
      <c r="B27" s="22"/>
      <c r="C27" s="18"/>
      <c r="D27" s="45">
        <v>155952</v>
      </c>
      <c r="E27" s="45">
        <v>0</v>
      </c>
      <c r="F27" s="45">
        <v>155952</v>
      </c>
      <c r="G27" s="45">
        <v>311914</v>
      </c>
      <c r="H27" s="45">
        <v>155952</v>
      </c>
      <c r="I27" s="76">
        <v>0</v>
      </c>
      <c r="J27" s="40">
        <f>SUM(D27:I27)</f>
        <v>779770</v>
      </c>
      <c r="K27" s="66">
        <f>(J27/J$28)*100</f>
        <v>0.6348195455611348</v>
      </c>
      <c r="L27" s="56"/>
      <c r="M27" s="2"/>
    </row>
    <row r="28" spans="1:13" ht="15.75" customHeight="1">
      <c r="A28" s="23" t="s">
        <v>257</v>
      </c>
      <c r="B28" s="24"/>
      <c r="C28" s="25"/>
      <c r="D28" s="44">
        <f aca="true" t="shared" si="3" ref="D28:J28">SUM(D22:D27)</f>
        <v>23781879</v>
      </c>
      <c r="E28" s="44">
        <f t="shared" si="3"/>
        <v>2369307</v>
      </c>
      <c r="F28" s="44">
        <f t="shared" si="3"/>
        <v>32346899</v>
      </c>
      <c r="G28" s="44">
        <f t="shared" si="3"/>
        <v>25981286</v>
      </c>
      <c r="H28" s="44">
        <f t="shared" si="3"/>
        <v>25926915</v>
      </c>
      <c r="I28" s="77">
        <f t="shared" si="3"/>
        <v>12427046</v>
      </c>
      <c r="J28" s="50">
        <f t="shared" si="3"/>
        <v>122833332</v>
      </c>
      <c r="K28" s="67">
        <f>(J28/(J$434)*100)</f>
        <v>1.9590614860464157</v>
      </c>
      <c r="L28" s="57"/>
      <c r="M28" s="2"/>
    </row>
    <row r="29" spans="1:13" ht="13.5" customHeight="1">
      <c r="A29" s="21"/>
      <c r="B29" s="22"/>
      <c r="C29" s="18"/>
      <c r="D29" s="45"/>
      <c r="E29" s="45"/>
      <c r="F29" s="45"/>
      <c r="G29" s="45"/>
      <c r="H29" s="45"/>
      <c r="I29" s="76"/>
      <c r="J29" s="40"/>
      <c r="K29" s="40"/>
      <c r="L29" s="56"/>
      <c r="M29" s="2"/>
    </row>
    <row r="30" spans="1:13" ht="13.5" customHeight="1">
      <c r="A30" s="21" t="s">
        <v>232</v>
      </c>
      <c r="B30" s="22"/>
      <c r="C30" s="18"/>
      <c r="D30" s="45">
        <v>0</v>
      </c>
      <c r="E30" s="45">
        <v>0</v>
      </c>
      <c r="F30" s="45">
        <v>511000</v>
      </c>
      <c r="G30" s="45">
        <v>438000</v>
      </c>
      <c r="H30" s="45">
        <v>0</v>
      </c>
      <c r="I30" s="76">
        <v>0</v>
      </c>
      <c r="J30" s="40">
        <f aca="true" t="shared" si="4" ref="J30:J72">SUM(D30:I30)</f>
        <v>949000</v>
      </c>
      <c r="K30" s="66">
        <f>(J30/J$73)*100</f>
        <v>0.05328997776045259</v>
      </c>
      <c r="L30" s="56"/>
      <c r="M30" s="2"/>
    </row>
    <row r="31" spans="1:13" ht="13.5" customHeight="1">
      <c r="A31" s="21" t="s">
        <v>11</v>
      </c>
      <c r="B31" s="22"/>
      <c r="C31" s="18"/>
      <c r="D31" s="45">
        <v>0</v>
      </c>
      <c r="E31" s="45">
        <v>376253</v>
      </c>
      <c r="F31" s="45">
        <v>0</v>
      </c>
      <c r="G31" s="45">
        <v>0</v>
      </c>
      <c r="H31" s="45">
        <v>0</v>
      </c>
      <c r="I31" s="76">
        <v>1089273</v>
      </c>
      <c r="J31" s="40">
        <f t="shared" si="4"/>
        <v>1465526</v>
      </c>
      <c r="K31" s="66">
        <f>(J31/J$73)*100</f>
        <v>0.08229488719427296</v>
      </c>
      <c r="L31" s="56"/>
      <c r="M31" s="2"/>
    </row>
    <row r="32" spans="1:13" ht="13.5" customHeight="1">
      <c r="A32" s="21" t="s">
        <v>361</v>
      </c>
      <c r="B32" s="22"/>
      <c r="C32" s="18"/>
      <c r="D32" s="45">
        <v>0</v>
      </c>
      <c r="E32" s="45">
        <v>0</v>
      </c>
      <c r="F32" s="45">
        <v>0</v>
      </c>
      <c r="G32" s="45">
        <v>0</v>
      </c>
      <c r="H32" s="45">
        <v>1600000</v>
      </c>
      <c r="I32" s="76">
        <v>0</v>
      </c>
      <c r="J32" s="40">
        <f t="shared" si="4"/>
        <v>1600000</v>
      </c>
      <c r="K32" s="66">
        <f>(J32/J$73)*100</f>
        <v>0.089846116350605</v>
      </c>
      <c r="L32" s="56"/>
      <c r="M32" s="2"/>
    </row>
    <row r="33" spans="1:13" ht="13.5" customHeight="1">
      <c r="A33" s="21" t="s">
        <v>305</v>
      </c>
      <c r="B33" s="22"/>
      <c r="C33" s="18"/>
      <c r="D33" s="45">
        <v>0</v>
      </c>
      <c r="E33" s="45">
        <v>0</v>
      </c>
      <c r="F33" s="45">
        <v>294000</v>
      </c>
      <c r="G33" s="45">
        <v>1218000</v>
      </c>
      <c r="H33" s="45">
        <v>0</v>
      </c>
      <c r="I33" s="76">
        <v>0</v>
      </c>
      <c r="J33" s="40">
        <f t="shared" si="4"/>
        <v>1512000</v>
      </c>
      <c r="K33" s="66">
        <f>(J33/J$73)*100</f>
        <v>0.08490457995132172</v>
      </c>
      <c r="L33" s="56"/>
      <c r="M33" s="2"/>
    </row>
    <row r="34" spans="1:13" ht="13.5" customHeight="1">
      <c r="A34" s="21" t="s">
        <v>12</v>
      </c>
      <c r="B34" s="22"/>
      <c r="C34" s="18"/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76">
        <v>3530000</v>
      </c>
      <c r="J34" s="40">
        <f t="shared" si="4"/>
        <v>3530000</v>
      </c>
      <c r="K34" s="66">
        <f aca="true" t="shared" si="5" ref="K34:K72">(J34/J$73)*100</f>
        <v>0.19822299419852227</v>
      </c>
      <c r="L34" s="56"/>
      <c r="M34" s="2"/>
    </row>
    <row r="35" spans="1:13" ht="13.5" customHeight="1">
      <c r="A35" s="21" t="s">
        <v>13</v>
      </c>
      <c r="B35" s="22"/>
      <c r="C35" s="18"/>
      <c r="D35" s="45">
        <v>53830278</v>
      </c>
      <c r="E35" s="45">
        <v>2950856</v>
      </c>
      <c r="F35" s="45">
        <v>95898422</v>
      </c>
      <c r="G35" s="45">
        <v>52206759</v>
      </c>
      <c r="H35" s="45">
        <v>53308177</v>
      </c>
      <c r="I35" s="76">
        <v>55632936</v>
      </c>
      <c r="J35" s="40">
        <f t="shared" si="4"/>
        <v>313827428</v>
      </c>
      <c r="K35" s="66">
        <f t="shared" si="5"/>
        <v>17.622609756311945</v>
      </c>
      <c r="L35" s="56"/>
      <c r="M35" s="2"/>
    </row>
    <row r="36" spans="1:13" ht="13.5" customHeight="1">
      <c r="A36" s="21" t="s">
        <v>14</v>
      </c>
      <c r="B36" s="22"/>
      <c r="C36" s="18"/>
      <c r="D36" s="45">
        <v>1593540</v>
      </c>
      <c r="E36" s="45">
        <v>85000</v>
      </c>
      <c r="F36" s="45">
        <v>211000</v>
      </c>
      <c r="G36" s="45">
        <v>195000</v>
      </c>
      <c r="H36" s="45">
        <v>0</v>
      </c>
      <c r="I36" s="76">
        <v>140000</v>
      </c>
      <c r="J36" s="40">
        <f t="shared" si="4"/>
        <v>2224540</v>
      </c>
      <c r="K36" s="66">
        <f t="shared" si="5"/>
        <v>0.12491642479160928</v>
      </c>
      <c r="L36" s="56"/>
      <c r="M36" s="2"/>
    </row>
    <row r="37" spans="1:13" ht="13.5" customHeight="1">
      <c r="A37" s="21" t="s">
        <v>15</v>
      </c>
      <c r="B37" s="22"/>
      <c r="C37" s="18"/>
      <c r="D37" s="45">
        <v>7367767</v>
      </c>
      <c r="E37" s="45">
        <v>0</v>
      </c>
      <c r="F37" s="45">
        <v>0</v>
      </c>
      <c r="G37" s="45">
        <v>0</v>
      </c>
      <c r="H37" s="45">
        <v>0</v>
      </c>
      <c r="I37" s="76">
        <v>0</v>
      </c>
      <c r="J37" s="40">
        <f t="shared" si="4"/>
        <v>7367767</v>
      </c>
      <c r="K37" s="66">
        <f t="shared" si="5"/>
        <v>0.4137282819538425</v>
      </c>
      <c r="L37" s="56"/>
      <c r="M37" s="2"/>
    </row>
    <row r="38" spans="1:13" ht="13.5" customHeight="1">
      <c r="A38" s="21" t="s">
        <v>383</v>
      </c>
      <c r="B38" s="22"/>
      <c r="C38" s="18"/>
      <c r="D38" s="45"/>
      <c r="E38" s="45"/>
      <c r="F38" s="45"/>
      <c r="G38" s="45"/>
      <c r="H38" s="45"/>
      <c r="I38" s="76">
        <v>1095539</v>
      </c>
      <c r="J38" s="40">
        <f t="shared" si="4"/>
        <v>1095539</v>
      </c>
      <c r="K38" s="66">
        <f t="shared" si="5"/>
        <v>0.06151870278789091</v>
      </c>
      <c r="L38" s="56"/>
      <c r="M38" s="2"/>
    </row>
    <row r="39" spans="1:13" ht="13.5" customHeight="1">
      <c r="A39" s="21" t="s">
        <v>196</v>
      </c>
      <c r="B39" s="22"/>
      <c r="C39" s="18"/>
      <c r="D39" s="45">
        <v>0</v>
      </c>
      <c r="E39" s="45">
        <v>3541375</v>
      </c>
      <c r="F39" s="45">
        <v>0</v>
      </c>
      <c r="G39" s="45">
        <v>0</v>
      </c>
      <c r="H39" s="45">
        <v>779398</v>
      </c>
      <c r="I39" s="76">
        <v>0</v>
      </c>
      <c r="J39" s="40">
        <f t="shared" si="4"/>
        <v>4320773</v>
      </c>
      <c r="K39" s="66">
        <f t="shared" si="5"/>
        <v>0.2426279210515954</v>
      </c>
      <c r="L39" s="56"/>
      <c r="M39" s="2"/>
    </row>
    <row r="40" spans="1:13" ht="13.5" customHeight="1">
      <c r="A40" s="21" t="s">
        <v>341</v>
      </c>
      <c r="B40" s="22"/>
      <c r="C40" s="18"/>
      <c r="D40" s="45">
        <v>0</v>
      </c>
      <c r="E40" s="45">
        <v>0</v>
      </c>
      <c r="F40" s="45">
        <v>0</v>
      </c>
      <c r="G40" s="45">
        <v>264000</v>
      </c>
      <c r="H40" s="45">
        <v>0</v>
      </c>
      <c r="I40" s="76">
        <v>0</v>
      </c>
      <c r="J40" s="40">
        <f t="shared" si="4"/>
        <v>264000</v>
      </c>
      <c r="K40" s="66">
        <f t="shared" si="5"/>
        <v>0.014824609197849824</v>
      </c>
      <c r="L40" s="56"/>
      <c r="M40" s="2"/>
    </row>
    <row r="41" spans="1:13" ht="13.5" customHeight="1">
      <c r="A41" s="21" t="s">
        <v>243</v>
      </c>
      <c r="B41" s="22"/>
      <c r="C41" s="18"/>
      <c r="D41" s="45">
        <v>401600</v>
      </c>
      <c r="E41" s="45">
        <v>0</v>
      </c>
      <c r="F41" s="45">
        <v>0</v>
      </c>
      <c r="G41" s="45">
        <v>0</v>
      </c>
      <c r="H41" s="45">
        <v>476000</v>
      </c>
      <c r="I41" s="76">
        <v>0</v>
      </c>
      <c r="J41" s="40">
        <f t="shared" si="4"/>
        <v>877600</v>
      </c>
      <c r="K41" s="66">
        <f t="shared" si="5"/>
        <v>0.04928059481830684</v>
      </c>
      <c r="L41" s="56"/>
      <c r="M41" s="2"/>
    </row>
    <row r="42" spans="1:13" ht="13.5" customHeight="1">
      <c r="A42" s="21" t="s">
        <v>183</v>
      </c>
      <c r="B42" s="22"/>
      <c r="C42" s="18"/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76">
        <v>0</v>
      </c>
      <c r="J42" s="40">
        <f t="shared" si="4"/>
        <v>0</v>
      </c>
      <c r="K42" s="66">
        <f t="shared" si="5"/>
        <v>0</v>
      </c>
      <c r="L42" s="56"/>
      <c r="M42" s="2"/>
    </row>
    <row r="43" spans="1:13" ht="13.5" customHeight="1">
      <c r="A43" s="21" t="s">
        <v>16</v>
      </c>
      <c r="B43" s="22"/>
      <c r="C43" s="18"/>
      <c r="D43" s="45">
        <v>138466184</v>
      </c>
      <c r="E43" s="45">
        <v>202319775</v>
      </c>
      <c r="F43" s="45">
        <v>146605682</v>
      </c>
      <c r="G43" s="45">
        <v>163308676</v>
      </c>
      <c r="H43" s="45">
        <v>88451700</v>
      </c>
      <c r="I43" s="76">
        <v>29577267</v>
      </c>
      <c r="J43" s="40">
        <f t="shared" si="4"/>
        <v>768729284</v>
      </c>
      <c r="K43" s="66">
        <f t="shared" si="5"/>
        <v>43.1670879327383</v>
      </c>
      <c r="L43" s="56"/>
      <c r="M43" s="2"/>
    </row>
    <row r="44" spans="1:13" ht="13.5" customHeight="1">
      <c r="A44" s="21" t="s">
        <v>342</v>
      </c>
      <c r="B44" s="22"/>
      <c r="C44" s="18"/>
      <c r="D44" s="45">
        <v>0</v>
      </c>
      <c r="E44" s="45">
        <v>0</v>
      </c>
      <c r="F44" s="45">
        <v>0</v>
      </c>
      <c r="G44" s="45">
        <v>57500</v>
      </c>
      <c r="H44" s="45">
        <v>0</v>
      </c>
      <c r="I44" s="76">
        <v>255000</v>
      </c>
      <c r="J44" s="40">
        <f t="shared" si="4"/>
        <v>312500</v>
      </c>
      <c r="K44" s="66">
        <f t="shared" si="5"/>
        <v>0.017548069599727538</v>
      </c>
      <c r="L44" s="56"/>
      <c r="M44" s="2"/>
    </row>
    <row r="45" spans="1:13" ht="13.5" customHeight="1">
      <c r="A45" s="21" t="s">
        <v>362</v>
      </c>
      <c r="B45" s="22"/>
      <c r="C45" s="18"/>
      <c r="D45" s="45">
        <v>0</v>
      </c>
      <c r="E45" s="45">
        <v>0</v>
      </c>
      <c r="F45" s="45">
        <v>0</v>
      </c>
      <c r="G45" s="45">
        <v>0</v>
      </c>
      <c r="H45" s="45">
        <v>1143068</v>
      </c>
      <c r="I45" s="76">
        <v>0</v>
      </c>
      <c r="J45" s="40">
        <f t="shared" si="4"/>
        <v>1143068</v>
      </c>
      <c r="K45" s="66">
        <f t="shared" si="5"/>
        <v>0.06418763782790834</v>
      </c>
      <c r="L45" s="56"/>
      <c r="M45" s="2"/>
    </row>
    <row r="46" spans="1:13" ht="13.5" customHeight="1">
      <c r="A46" s="21" t="s">
        <v>176</v>
      </c>
      <c r="B46" s="22"/>
      <c r="C46" s="18"/>
      <c r="D46" s="45">
        <v>0</v>
      </c>
      <c r="E46" s="45">
        <v>1010000</v>
      </c>
      <c r="F46" s="45">
        <v>4797476</v>
      </c>
      <c r="G46" s="45">
        <v>1198014</v>
      </c>
      <c r="H46" s="45">
        <v>1177029</v>
      </c>
      <c r="I46" s="76">
        <v>2437000</v>
      </c>
      <c r="J46" s="40">
        <f t="shared" si="4"/>
        <v>10619519</v>
      </c>
      <c r="K46" s="66">
        <f t="shared" si="5"/>
        <v>0.5963265872884127</v>
      </c>
      <c r="L46" s="56"/>
      <c r="M46" s="2"/>
    </row>
    <row r="47" spans="1:13" ht="13.5" customHeight="1">
      <c r="A47" s="21" t="s">
        <v>17</v>
      </c>
      <c r="B47" s="22"/>
      <c r="C47" s="18"/>
      <c r="D47" s="45">
        <v>0</v>
      </c>
      <c r="E47" s="45">
        <v>648925</v>
      </c>
      <c r="F47" s="45">
        <v>0</v>
      </c>
      <c r="G47" s="45">
        <v>158394</v>
      </c>
      <c r="H47" s="45">
        <v>88530</v>
      </c>
      <c r="I47" s="76">
        <v>0</v>
      </c>
      <c r="J47" s="40">
        <f t="shared" si="4"/>
        <v>895849</v>
      </c>
      <c r="K47" s="66">
        <f t="shared" si="5"/>
        <v>0.05030534592910821</v>
      </c>
      <c r="L47" s="56"/>
      <c r="M47" s="2"/>
    </row>
    <row r="48" spans="1:13" ht="13.5" customHeight="1">
      <c r="A48" s="21" t="s">
        <v>18</v>
      </c>
      <c r="B48" s="22"/>
      <c r="C48" s="18"/>
      <c r="D48" s="45">
        <v>600000</v>
      </c>
      <c r="E48" s="45">
        <v>0</v>
      </c>
      <c r="F48" s="45">
        <v>563000</v>
      </c>
      <c r="G48" s="45">
        <v>0</v>
      </c>
      <c r="H48" s="45">
        <v>0</v>
      </c>
      <c r="I48" s="76">
        <v>0</v>
      </c>
      <c r="J48" s="40">
        <f t="shared" si="4"/>
        <v>1163000</v>
      </c>
      <c r="K48" s="66">
        <f t="shared" si="5"/>
        <v>0.065306895822346</v>
      </c>
      <c r="L48" s="56"/>
      <c r="M48" s="2"/>
    </row>
    <row r="49" spans="1:13" ht="13.5" customHeight="1">
      <c r="A49" s="21" t="s">
        <v>197</v>
      </c>
      <c r="B49" s="22"/>
      <c r="C49" s="18"/>
      <c r="D49" s="45">
        <v>3786920</v>
      </c>
      <c r="E49" s="45">
        <v>1775000</v>
      </c>
      <c r="F49" s="45">
        <v>442500</v>
      </c>
      <c r="G49" s="45">
        <v>8908719</v>
      </c>
      <c r="H49" s="45">
        <v>9871516</v>
      </c>
      <c r="I49" s="76">
        <v>426000</v>
      </c>
      <c r="J49" s="40">
        <f t="shared" si="4"/>
        <v>25210655</v>
      </c>
      <c r="K49" s="66">
        <f t="shared" si="5"/>
        <v>1.4156746515031011</v>
      </c>
      <c r="L49" s="56"/>
      <c r="M49" s="2"/>
    </row>
    <row r="50" spans="1:13" ht="13.5" customHeight="1">
      <c r="A50" s="21" t="s">
        <v>19</v>
      </c>
      <c r="B50" s="22"/>
      <c r="C50" s="18"/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76">
        <v>0</v>
      </c>
      <c r="J50" s="40">
        <f t="shared" si="4"/>
        <v>0</v>
      </c>
      <c r="K50" s="66">
        <f t="shared" si="5"/>
        <v>0</v>
      </c>
      <c r="L50" s="56"/>
      <c r="M50" s="2"/>
    </row>
    <row r="51" spans="1:13" ht="13.5" customHeight="1">
      <c r="A51" s="21" t="s">
        <v>169</v>
      </c>
      <c r="B51" s="22"/>
      <c r="C51" s="18"/>
      <c r="D51" s="45">
        <v>14696712</v>
      </c>
      <c r="E51" s="45">
        <v>4805389</v>
      </c>
      <c r="F51" s="45">
        <v>0</v>
      </c>
      <c r="G51" s="45">
        <v>0</v>
      </c>
      <c r="H51" s="45">
        <v>0</v>
      </c>
      <c r="I51" s="76">
        <v>15000000</v>
      </c>
      <c r="J51" s="40">
        <f t="shared" si="4"/>
        <v>34502101</v>
      </c>
      <c r="K51" s="66">
        <f t="shared" si="5"/>
        <v>1.937424862991453</v>
      </c>
      <c r="L51" s="56"/>
      <c r="M51" s="2"/>
    </row>
    <row r="52" spans="1:13" ht="13.5" customHeight="1">
      <c r="A52" s="21" t="s">
        <v>20</v>
      </c>
      <c r="B52" s="22"/>
      <c r="C52" s="18"/>
      <c r="D52" s="45">
        <v>31865671</v>
      </c>
      <c r="E52" s="45">
        <v>3632600</v>
      </c>
      <c r="F52" s="45">
        <v>22904934</v>
      </c>
      <c r="G52" s="45">
        <v>8281145</v>
      </c>
      <c r="H52" s="45">
        <v>14179000</v>
      </c>
      <c r="I52" s="76">
        <v>10870280</v>
      </c>
      <c r="J52" s="40">
        <f t="shared" si="4"/>
        <v>91733630</v>
      </c>
      <c r="K52" s="66">
        <f t="shared" si="5"/>
        <v>5.151193996402093</v>
      </c>
      <c r="L52" s="56"/>
      <c r="M52" s="2"/>
    </row>
    <row r="53" spans="1:13" ht="13.5" customHeight="1">
      <c r="A53" s="21" t="s">
        <v>21</v>
      </c>
      <c r="B53" s="22"/>
      <c r="C53" s="18"/>
      <c r="D53" s="45">
        <v>0</v>
      </c>
      <c r="E53" s="45">
        <v>6196357</v>
      </c>
      <c r="F53" s="45">
        <v>3482000</v>
      </c>
      <c r="G53" s="45">
        <v>49407188</v>
      </c>
      <c r="H53" s="45">
        <v>5486000</v>
      </c>
      <c r="I53" s="76">
        <v>14256000</v>
      </c>
      <c r="J53" s="40">
        <f t="shared" si="4"/>
        <v>78827545</v>
      </c>
      <c r="K53" s="66">
        <f t="shared" si="5"/>
        <v>4.426467987314094</v>
      </c>
      <c r="L53" s="56"/>
      <c r="M53" s="2"/>
    </row>
    <row r="54" spans="1:13" ht="13.5" customHeight="1">
      <c r="A54" s="21" t="s">
        <v>198</v>
      </c>
      <c r="B54" s="22"/>
      <c r="C54" s="18"/>
      <c r="D54" s="45">
        <v>136661740</v>
      </c>
      <c r="E54" s="45">
        <v>3954389</v>
      </c>
      <c r="F54" s="45">
        <v>49947848</v>
      </c>
      <c r="G54" s="45">
        <v>43621000</v>
      </c>
      <c r="H54" s="45">
        <v>27604000</v>
      </c>
      <c r="I54" s="76">
        <v>59454000</v>
      </c>
      <c r="J54" s="40">
        <f t="shared" si="4"/>
        <v>321242977</v>
      </c>
      <c r="K54" s="66">
        <f t="shared" si="5"/>
        <v>18.039021180222953</v>
      </c>
      <c r="L54" s="56"/>
      <c r="M54" s="2"/>
    </row>
    <row r="55" spans="1:13" ht="13.5" customHeight="1">
      <c r="A55" s="21" t="s">
        <v>22</v>
      </c>
      <c r="B55" s="22"/>
      <c r="C55" s="18"/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76">
        <v>0</v>
      </c>
      <c r="J55" s="40">
        <f t="shared" si="4"/>
        <v>0</v>
      </c>
      <c r="K55" s="66">
        <f t="shared" si="5"/>
        <v>0</v>
      </c>
      <c r="L55" s="56"/>
      <c r="M55" s="2"/>
    </row>
    <row r="56" spans="1:13" ht="13.5" customHeight="1">
      <c r="A56" s="21" t="s">
        <v>23</v>
      </c>
      <c r="B56" s="22"/>
      <c r="C56" s="26"/>
      <c r="D56" s="45">
        <v>23582000</v>
      </c>
      <c r="E56" s="45">
        <v>0</v>
      </c>
      <c r="F56" s="45">
        <v>2307000</v>
      </c>
      <c r="G56" s="45">
        <v>1859000</v>
      </c>
      <c r="H56" s="45">
        <v>0</v>
      </c>
      <c r="I56" s="76">
        <v>0</v>
      </c>
      <c r="J56" s="40">
        <f t="shared" si="4"/>
        <v>27748000</v>
      </c>
      <c r="K56" s="66">
        <f t="shared" si="5"/>
        <v>1.558156272810367</v>
      </c>
      <c r="L56" s="56"/>
      <c r="M56" s="2"/>
    </row>
    <row r="57" spans="1:13" ht="13.5" customHeight="1">
      <c r="A57" s="21" t="s">
        <v>170</v>
      </c>
      <c r="B57" s="22"/>
      <c r="C57" s="26"/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76">
        <v>0</v>
      </c>
      <c r="J57" s="40">
        <f t="shared" si="4"/>
        <v>0</v>
      </c>
      <c r="K57" s="66">
        <f t="shared" si="5"/>
        <v>0</v>
      </c>
      <c r="L57" s="56"/>
      <c r="M57" s="2"/>
    </row>
    <row r="58" spans="1:13" ht="13.5" customHeight="1">
      <c r="A58" s="21" t="s">
        <v>24</v>
      </c>
      <c r="B58" s="22"/>
      <c r="C58" s="26"/>
      <c r="D58" s="45">
        <v>0</v>
      </c>
      <c r="E58" s="45">
        <v>8413000</v>
      </c>
      <c r="F58" s="45">
        <v>106000</v>
      </c>
      <c r="G58" s="45">
        <v>97000</v>
      </c>
      <c r="H58" s="45">
        <v>0</v>
      </c>
      <c r="I58" s="76">
        <v>0</v>
      </c>
      <c r="J58" s="40">
        <f t="shared" si="4"/>
        <v>8616000</v>
      </c>
      <c r="K58" s="66">
        <f t="shared" si="5"/>
        <v>0.48382133654800796</v>
      </c>
      <c r="L58" s="56"/>
      <c r="M58" s="2"/>
    </row>
    <row r="59" spans="1:13" ht="13.5" customHeight="1">
      <c r="A59" s="21" t="s">
        <v>306</v>
      </c>
      <c r="B59" s="22"/>
      <c r="C59" s="26"/>
      <c r="D59" s="45">
        <v>0</v>
      </c>
      <c r="E59" s="45">
        <v>0</v>
      </c>
      <c r="F59" s="45">
        <v>6434223</v>
      </c>
      <c r="G59" s="45">
        <v>0</v>
      </c>
      <c r="H59" s="45">
        <v>0</v>
      </c>
      <c r="I59" s="76">
        <v>0</v>
      </c>
      <c r="J59" s="40">
        <f t="shared" si="4"/>
        <v>6434223</v>
      </c>
      <c r="K59" s="66">
        <f t="shared" si="5"/>
        <v>0.3613062176773367</v>
      </c>
      <c r="L59" s="56"/>
      <c r="M59" s="2"/>
    </row>
    <row r="60" spans="1:13" ht="13.5" customHeight="1">
      <c r="A60" s="21" t="s">
        <v>25</v>
      </c>
      <c r="B60" s="22"/>
      <c r="C60" s="26"/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76">
        <v>0</v>
      </c>
      <c r="J60" s="40">
        <f t="shared" si="4"/>
        <v>0</v>
      </c>
      <c r="K60" s="66">
        <f t="shared" si="5"/>
        <v>0</v>
      </c>
      <c r="L60" s="56"/>
      <c r="M60" s="2"/>
    </row>
    <row r="61" spans="1:13" ht="13.5" customHeight="1">
      <c r="A61" s="21" t="s">
        <v>26</v>
      </c>
      <c r="B61" s="22"/>
      <c r="C61" s="18"/>
      <c r="D61" s="45">
        <v>0</v>
      </c>
      <c r="E61" s="45">
        <v>0</v>
      </c>
      <c r="F61" s="45">
        <v>0</v>
      </c>
      <c r="G61" s="45">
        <v>2656000</v>
      </c>
      <c r="H61" s="45">
        <v>0</v>
      </c>
      <c r="I61" s="76">
        <v>0</v>
      </c>
      <c r="J61" s="40">
        <f t="shared" si="4"/>
        <v>2656000</v>
      </c>
      <c r="K61" s="66">
        <f t="shared" si="5"/>
        <v>0.1491445531420043</v>
      </c>
      <c r="L61" s="56"/>
      <c r="M61" s="2"/>
    </row>
    <row r="62" spans="1:13" ht="13.5" customHeight="1">
      <c r="A62" s="21" t="s">
        <v>27</v>
      </c>
      <c r="B62" s="22"/>
      <c r="C62" s="18"/>
      <c r="D62" s="45">
        <v>950000</v>
      </c>
      <c r="E62" s="45">
        <v>201000</v>
      </c>
      <c r="F62" s="45">
        <v>0</v>
      </c>
      <c r="G62" s="45">
        <v>179000</v>
      </c>
      <c r="H62" s="45">
        <v>0</v>
      </c>
      <c r="I62" s="76">
        <v>0</v>
      </c>
      <c r="J62" s="40">
        <f t="shared" si="4"/>
        <v>1330000</v>
      </c>
      <c r="K62" s="66">
        <f t="shared" si="5"/>
        <v>0.0746845842164404</v>
      </c>
      <c r="L62" s="56"/>
      <c r="M62" s="2"/>
    </row>
    <row r="63" spans="1:13" ht="13.5" customHeight="1">
      <c r="A63" s="21" t="s">
        <v>144</v>
      </c>
      <c r="B63" s="22"/>
      <c r="C63" s="18"/>
      <c r="D63" s="45">
        <v>1953000</v>
      </c>
      <c r="E63" s="45">
        <v>1949000</v>
      </c>
      <c r="F63" s="45">
        <v>0</v>
      </c>
      <c r="G63" s="45">
        <v>1683140</v>
      </c>
      <c r="H63" s="45">
        <v>0</v>
      </c>
      <c r="I63" s="76">
        <v>0</v>
      </c>
      <c r="J63" s="40">
        <f t="shared" si="4"/>
        <v>5585140</v>
      </c>
      <c r="K63" s="66">
        <f t="shared" si="5"/>
        <v>0.31362696142151125</v>
      </c>
      <c r="L63" s="56"/>
      <c r="M63" s="2"/>
    </row>
    <row r="64" spans="1:13" ht="13.5" customHeight="1">
      <c r="A64" s="21" t="s">
        <v>28</v>
      </c>
      <c r="B64" s="22"/>
      <c r="C64" s="18"/>
      <c r="D64" s="45">
        <v>97400</v>
      </c>
      <c r="E64" s="45">
        <v>269000</v>
      </c>
      <c r="F64" s="45">
        <v>0</v>
      </c>
      <c r="G64" s="45">
        <v>650700</v>
      </c>
      <c r="H64" s="45">
        <v>1188700</v>
      </c>
      <c r="I64" s="76">
        <v>0</v>
      </c>
      <c r="J64" s="40">
        <f t="shared" si="4"/>
        <v>2205800</v>
      </c>
      <c r="K64" s="66">
        <f t="shared" si="5"/>
        <v>0.12386410215385281</v>
      </c>
      <c r="L64" s="56"/>
      <c r="M64" s="2"/>
    </row>
    <row r="65" spans="1:13" ht="13.5" customHeight="1">
      <c r="A65" s="21" t="s">
        <v>29</v>
      </c>
      <c r="B65" s="22"/>
      <c r="C65" s="18"/>
      <c r="D65" s="45">
        <v>8645280</v>
      </c>
      <c r="E65" s="45">
        <v>7038600</v>
      </c>
      <c r="F65" s="45">
        <v>0</v>
      </c>
      <c r="G65" s="45">
        <v>2945000</v>
      </c>
      <c r="H65" s="45">
        <v>5216806</v>
      </c>
      <c r="I65" s="76">
        <v>7446277</v>
      </c>
      <c r="J65" s="40">
        <f t="shared" si="4"/>
        <v>31291963</v>
      </c>
      <c r="K65" s="66">
        <f t="shared" si="5"/>
        <v>1.7571633428355167</v>
      </c>
      <c r="L65" s="56"/>
      <c r="M65" s="2"/>
    </row>
    <row r="66" spans="1:13" ht="13.5" customHeight="1">
      <c r="A66" s="21" t="s">
        <v>343</v>
      </c>
      <c r="B66" s="22"/>
      <c r="C66" s="18"/>
      <c r="D66" s="45">
        <v>0</v>
      </c>
      <c r="E66" s="45">
        <v>0</v>
      </c>
      <c r="F66" s="45">
        <v>0</v>
      </c>
      <c r="G66" s="45">
        <v>653312</v>
      </c>
      <c r="H66" s="45">
        <v>0</v>
      </c>
      <c r="I66" s="76">
        <v>0</v>
      </c>
      <c r="J66" s="40">
        <f t="shared" si="4"/>
        <v>653312</v>
      </c>
      <c r="K66" s="66">
        <f t="shared" si="5"/>
        <v>0.036685966228279035</v>
      </c>
      <c r="L66" s="56"/>
      <c r="M66" s="2"/>
    </row>
    <row r="67" spans="1:13" ht="13.5" customHeight="1">
      <c r="A67" s="21" t="s">
        <v>272</v>
      </c>
      <c r="B67" s="22"/>
      <c r="C67" s="18"/>
      <c r="D67" s="45">
        <v>0</v>
      </c>
      <c r="E67" s="45">
        <v>1026000</v>
      </c>
      <c r="F67" s="45">
        <v>0</v>
      </c>
      <c r="G67" s="45">
        <v>750000</v>
      </c>
      <c r="H67" s="45">
        <v>0</v>
      </c>
      <c r="I67" s="76">
        <v>0</v>
      </c>
      <c r="J67" s="40">
        <f t="shared" si="4"/>
        <v>1776000</v>
      </c>
      <c r="K67" s="66">
        <f t="shared" si="5"/>
        <v>0.09972918914917155</v>
      </c>
      <c r="L67" s="56"/>
      <c r="M67" s="2"/>
    </row>
    <row r="68" spans="1:13" ht="13.5" customHeight="1">
      <c r="A68" s="21" t="s">
        <v>184</v>
      </c>
      <c r="B68" s="22"/>
      <c r="C68" s="18"/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76">
        <v>0</v>
      </c>
      <c r="J68" s="40">
        <f t="shared" si="4"/>
        <v>0</v>
      </c>
      <c r="K68" s="66">
        <f t="shared" si="5"/>
        <v>0</v>
      </c>
      <c r="L68" s="56"/>
      <c r="M68" s="2"/>
    </row>
    <row r="69" spans="1:13" ht="13.5" customHeight="1">
      <c r="A69" s="21" t="s">
        <v>307</v>
      </c>
      <c r="B69" s="22"/>
      <c r="C69" s="18"/>
      <c r="D69" s="45">
        <v>0</v>
      </c>
      <c r="E69" s="45">
        <v>0</v>
      </c>
      <c r="F69" s="45">
        <v>522500</v>
      </c>
      <c r="G69" s="45">
        <v>1454500</v>
      </c>
      <c r="H69" s="45">
        <v>355000</v>
      </c>
      <c r="I69" s="76">
        <v>0</v>
      </c>
      <c r="J69" s="40">
        <f t="shared" si="4"/>
        <v>2332000</v>
      </c>
      <c r="K69" s="66">
        <f t="shared" si="5"/>
        <v>0.1309507145810068</v>
      </c>
      <c r="L69" s="56"/>
      <c r="M69" s="2"/>
    </row>
    <row r="70" spans="1:13" ht="13.5" customHeight="1">
      <c r="A70" s="21" t="s">
        <v>273</v>
      </c>
      <c r="B70" s="22"/>
      <c r="C70" s="18"/>
      <c r="D70" s="45">
        <v>0</v>
      </c>
      <c r="E70" s="45">
        <v>805914</v>
      </c>
      <c r="F70" s="45">
        <v>950443</v>
      </c>
      <c r="G70" s="45">
        <v>1711450</v>
      </c>
      <c r="H70" s="45">
        <v>2478840</v>
      </c>
      <c r="I70" s="76">
        <v>265590</v>
      </c>
      <c r="J70" s="40">
        <f t="shared" si="4"/>
        <v>6212237</v>
      </c>
      <c r="K70" s="66">
        <f t="shared" si="5"/>
        <v>0.3488408551872083</v>
      </c>
      <c r="L70" s="56"/>
      <c r="M70" s="2"/>
    </row>
    <row r="71" spans="1:13" ht="13.5" customHeight="1">
      <c r="A71" s="21" t="s">
        <v>171</v>
      </c>
      <c r="B71" s="22"/>
      <c r="C71" s="18"/>
      <c r="D71" s="45">
        <v>0</v>
      </c>
      <c r="E71" s="45">
        <v>2144000</v>
      </c>
      <c r="F71" s="45">
        <v>0</v>
      </c>
      <c r="G71" s="45">
        <v>4037000</v>
      </c>
      <c r="H71" s="45">
        <v>1752000</v>
      </c>
      <c r="I71" s="76">
        <v>1930417</v>
      </c>
      <c r="J71" s="40">
        <f t="shared" si="4"/>
        <v>9863417</v>
      </c>
      <c r="K71" s="66">
        <f t="shared" si="5"/>
        <v>0.5538685696228346</v>
      </c>
      <c r="L71" s="56"/>
      <c r="M71" s="2"/>
    </row>
    <row r="72" spans="1:13" ht="13.5" customHeight="1">
      <c r="A72" s="21" t="s">
        <v>233</v>
      </c>
      <c r="B72" s="22"/>
      <c r="C72" s="18"/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76">
        <v>704268</v>
      </c>
      <c r="J72" s="40">
        <f t="shared" si="4"/>
        <v>704268</v>
      </c>
      <c r="K72" s="66">
        <f t="shared" si="5"/>
        <v>0.03954734041875492</v>
      </c>
      <c r="L72" s="56"/>
      <c r="M72" s="2"/>
    </row>
    <row r="73" spans="1:13" ht="17.25" customHeight="1">
      <c r="A73" s="23" t="s">
        <v>363</v>
      </c>
      <c r="B73" s="24"/>
      <c r="C73" s="25"/>
      <c r="D73" s="44">
        <f aca="true" t="shared" si="6" ref="D73:J73">SUM(D29:D72)</f>
        <v>424498092</v>
      </c>
      <c r="E73" s="44">
        <f t="shared" si="6"/>
        <v>253142433</v>
      </c>
      <c r="F73" s="44">
        <f t="shared" si="6"/>
        <v>335978028</v>
      </c>
      <c r="G73" s="44">
        <f t="shared" si="6"/>
        <v>347938497</v>
      </c>
      <c r="H73" s="44">
        <f t="shared" si="6"/>
        <v>215155764</v>
      </c>
      <c r="I73" s="77">
        <f t="shared" si="6"/>
        <v>204109847</v>
      </c>
      <c r="J73" s="50">
        <f t="shared" si="6"/>
        <v>1780822661</v>
      </c>
      <c r="K73" s="67">
        <f>(J73/(J$434)*100)</f>
        <v>28.40223440852189</v>
      </c>
      <c r="L73" s="57"/>
      <c r="M73" s="2"/>
    </row>
    <row r="74" spans="1:13" ht="13.5" customHeight="1">
      <c r="A74" s="16"/>
      <c r="B74" s="17"/>
      <c r="C74" s="18"/>
      <c r="D74" s="45"/>
      <c r="E74" s="45"/>
      <c r="F74" s="45"/>
      <c r="G74" s="45"/>
      <c r="H74" s="45"/>
      <c r="I74" s="76"/>
      <c r="J74" s="40"/>
      <c r="K74" s="40"/>
      <c r="L74" s="56"/>
      <c r="M74" s="2"/>
    </row>
    <row r="75" spans="1:13" ht="13.5" customHeight="1">
      <c r="A75" s="21" t="s">
        <v>221</v>
      </c>
      <c r="B75" s="22"/>
      <c r="C75" s="18"/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76">
        <v>0</v>
      </c>
      <c r="J75" s="40">
        <f aca="true" t="shared" si="7" ref="J75:J80">SUM(D75:I75)</f>
        <v>0</v>
      </c>
      <c r="K75" s="66">
        <f aca="true" t="shared" si="8" ref="K75:K80">(J75/J$81)*100</f>
        <v>0</v>
      </c>
      <c r="L75" s="56"/>
      <c r="M75" s="2"/>
    </row>
    <row r="76" spans="1:13" ht="13.5" customHeight="1">
      <c r="A76" s="21" t="s">
        <v>145</v>
      </c>
      <c r="B76" s="22"/>
      <c r="C76" s="18"/>
      <c r="D76" s="45">
        <v>647007</v>
      </c>
      <c r="E76" s="45">
        <v>1057370</v>
      </c>
      <c r="F76" s="45">
        <v>2083896</v>
      </c>
      <c r="G76" s="45">
        <v>1772376</v>
      </c>
      <c r="H76" s="45">
        <v>1524152</v>
      </c>
      <c r="I76" s="76">
        <v>2000000</v>
      </c>
      <c r="J76" s="40">
        <f t="shared" si="7"/>
        <v>9084801</v>
      </c>
      <c r="K76" s="66">
        <f t="shared" si="8"/>
        <v>16.06601787181594</v>
      </c>
      <c r="L76" s="56"/>
      <c r="M76" s="2"/>
    </row>
    <row r="77" spans="1:13" ht="13.5" customHeight="1">
      <c r="A77" s="21" t="s">
        <v>30</v>
      </c>
      <c r="B77" s="22"/>
      <c r="C77" s="18"/>
      <c r="D77" s="45">
        <v>8162000</v>
      </c>
      <c r="E77" s="45">
        <v>13280292</v>
      </c>
      <c r="F77" s="45">
        <v>10519000</v>
      </c>
      <c r="G77" s="45">
        <v>5175000</v>
      </c>
      <c r="H77" s="45">
        <v>5682000</v>
      </c>
      <c r="I77" s="76">
        <v>3852000</v>
      </c>
      <c r="J77" s="40">
        <f t="shared" si="7"/>
        <v>46670292</v>
      </c>
      <c r="K77" s="66">
        <f t="shared" si="8"/>
        <v>82.53408581595441</v>
      </c>
      <c r="L77" s="56"/>
      <c r="M77" s="2"/>
    </row>
    <row r="78" spans="1:13" ht="13.5" customHeight="1">
      <c r="A78" s="21" t="s">
        <v>31</v>
      </c>
      <c r="B78" s="22"/>
      <c r="C78" s="18"/>
      <c r="D78" s="45">
        <v>0</v>
      </c>
      <c r="E78" s="45">
        <v>70900</v>
      </c>
      <c r="F78" s="45">
        <v>0</v>
      </c>
      <c r="G78" s="45">
        <v>126695</v>
      </c>
      <c r="H78" s="45">
        <v>0</v>
      </c>
      <c r="I78" s="76">
        <v>0</v>
      </c>
      <c r="J78" s="40">
        <f t="shared" si="7"/>
        <v>197595</v>
      </c>
      <c r="K78" s="66">
        <f t="shared" si="8"/>
        <v>0.34943691131830745</v>
      </c>
      <c r="L78" s="56"/>
      <c r="M78" s="2"/>
    </row>
    <row r="79" spans="1:13" ht="13.5" customHeight="1">
      <c r="A79" s="21" t="s">
        <v>163</v>
      </c>
      <c r="B79" s="22"/>
      <c r="C79" s="18"/>
      <c r="D79" s="45">
        <v>0</v>
      </c>
      <c r="E79" s="45">
        <v>0</v>
      </c>
      <c r="F79" s="45">
        <v>0</v>
      </c>
      <c r="G79" s="45">
        <v>260000</v>
      </c>
      <c r="H79" s="45">
        <v>0</v>
      </c>
      <c r="I79" s="76">
        <v>0</v>
      </c>
      <c r="J79" s="40">
        <f t="shared" si="7"/>
        <v>260000</v>
      </c>
      <c r="K79" s="66">
        <f t="shared" si="8"/>
        <v>0.45979704416994327</v>
      </c>
      <c r="L79" s="56"/>
      <c r="M79" s="2"/>
    </row>
    <row r="80" spans="1:13" ht="13.5" customHeight="1">
      <c r="A80" s="21" t="s">
        <v>344</v>
      </c>
      <c r="B80" s="22"/>
      <c r="C80" s="18"/>
      <c r="D80" s="45">
        <v>0</v>
      </c>
      <c r="E80" s="45">
        <v>0</v>
      </c>
      <c r="F80" s="45">
        <v>0</v>
      </c>
      <c r="G80" s="45">
        <v>334000</v>
      </c>
      <c r="H80" s="45">
        <v>0</v>
      </c>
      <c r="I80" s="76">
        <v>0</v>
      </c>
      <c r="J80" s="40">
        <f t="shared" si="7"/>
        <v>334000</v>
      </c>
      <c r="K80" s="66">
        <f t="shared" si="8"/>
        <v>0.5906623567413887</v>
      </c>
      <c r="L80" s="56"/>
      <c r="M80" s="2"/>
    </row>
    <row r="81" spans="1:13" ht="15.75" customHeight="1">
      <c r="A81" s="23" t="s">
        <v>345</v>
      </c>
      <c r="B81" s="24"/>
      <c r="C81" s="25"/>
      <c r="D81" s="44">
        <f aca="true" t="shared" si="9" ref="D81:J81">SUM(D74:D80)</f>
        <v>8809007</v>
      </c>
      <c r="E81" s="44">
        <f t="shared" si="9"/>
        <v>14408562</v>
      </c>
      <c r="F81" s="44">
        <f t="shared" si="9"/>
        <v>12602896</v>
      </c>
      <c r="G81" s="44">
        <f t="shared" si="9"/>
        <v>7668071</v>
      </c>
      <c r="H81" s="44">
        <f t="shared" si="9"/>
        <v>7206152</v>
      </c>
      <c r="I81" s="77">
        <f t="shared" si="9"/>
        <v>5852000</v>
      </c>
      <c r="J81" s="50">
        <f t="shared" si="9"/>
        <v>56546688</v>
      </c>
      <c r="K81" s="67">
        <f>(J81/(J$434)*100)</f>
        <v>0.9018597543562771</v>
      </c>
      <c r="L81" s="57"/>
      <c r="M81" s="2"/>
    </row>
    <row r="82" spans="1:13" ht="13.5" customHeight="1">
      <c r="A82" s="16"/>
      <c r="B82" s="17"/>
      <c r="C82" s="18"/>
      <c r="D82" s="45"/>
      <c r="E82" s="45"/>
      <c r="F82" s="45"/>
      <c r="G82" s="45"/>
      <c r="H82" s="45"/>
      <c r="I82" s="76"/>
      <c r="J82" s="40"/>
      <c r="K82" s="40"/>
      <c r="L82" s="56"/>
      <c r="M82" s="2"/>
    </row>
    <row r="83" spans="1:13" ht="13.5" customHeight="1">
      <c r="A83" s="21" t="s">
        <v>308</v>
      </c>
      <c r="B83" s="22"/>
      <c r="C83" s="18"/>
      <c r="D83" s="45">
        <v>1320000</v>
      </c>
      <c r="E83" s="45">
        <v>0</v>
      </c>
      <c r="F83" s="45">
        <v>2000000</v>
      </c>
      <c r="G83" s="45">
        <v>400000</v>
      </c>
      <c r="H83" s="45">
        <v>8600000</v>
      </c>
      <c r="I83" s="76">
        <v>2916000</v>
      </c>
      <c r="J83" s="40">
        <f aca="true" t="shared" si="10" ref="J83:J88">SUM(D83:I83)</f>
        <v>15236000</v>
      </c>
      <c r="K83" s="66">
        <f aca="true" t="shared" si="11" ref="K83:K88">(J83/J$89)*100</f>
        <v>25.446042265281637</v>
      </c>
      <c r="L83" s="56"/>
      <c r="M83" s="2"/>
    </row>
    <row r="84" spans="1:13" ht="13.5" customHeight="1">
      <c r="A84" s="21" t="s">
        <v>32</v>
      </c>
      <c r="B84" s="22"/>
      <c r="C84" s="18"/>
      <c r="D84" s="45">
        <v>0</v>
      </c>
      <c r="E84" s="45">
        <v>18515556</v>
      </c>
      <c r="F84" s="45">
        <v>0</v>
      </c>
      <c r="G84" s="45">
        <v>400000</v>
      </c>
      <c r="H84" s="45">
        <v>0</v>
      </c>
      <c r="I84" s="76">
        <v>0</v>
      </c>
      <c r="J84" s="40">
        <f t="shared" si="10"/>
        <v>18915556</v>
      </c>
      <c r="K84" s="66">
        <f t="shared" si="11"/>
        <v>31.591365020169444</v>
      </c>
      <c r="L84" s="56"/>
      <c r="M84" s="2"/>
    </row>
    <row r="85" spans="1:13" ht="13.5" customHeight="1">
      <c r="A85" s="21" t="s">
        <v>199</v>
      </c>
      <c r="B85" s="22"/>
      <c r="C85" s="18"/>
      <c r="D85" s="45">
        <v>168000</v>
      </c>
      <c r="E85" s="45">
        <v>0</v>
      </c>
      <c r="F85" s="45">
        <v>0</v>
      </c>
      <c r="G85" s="45">
        <v>0</v>
      </c>
      <c r="H85" s="45">
        <v>0</v>
      </c>
      <c r="I85" s="76">
        <v>20000000</v>
      </c>
      <c r="J85" s="40">
        <f t="shared" si="10"/>
        <v>20168000</v>
      </c>
      <c r="K85" s="66">
        <f t="shared" si="11"/>
        <v>33.68310451602783</v>
      </c>
      <c r="L85" s="56"/>
      <c r="M85" s="2"/>
    </row>
    <row r="86" spans="1:13" ht="13.5" customHeight="1">
      <c r="A86" s="21" t="s">
        <v>200</v>
      </c>
      <c r="B86" s="22"/>
      <c r="C86" s="18"/>
      <c r="D86" s="45">
        <v>320000</v>
      </c>
      <c r="E86" s="45">
        <v>0</v>
      </c>
      <c r="F86" s="45">
        <v>0</v>
      </c>
      <c r="G86" s="45">
        <v>0</v>
      </c>
      <c r="H86" s="45">
        <v>0</v>
      </c>
      <c r="I86" s="76">
        <v>0</v>
      </c>
      <c r="J86" s="40">
        <f t="shared" si="10"/>
        <v>320000</v>
      </c>
      <c r="K86" s="66">
        <f t="shared" si="11"/>
        <v>0.5344403731222187</v>
      </c>
      <c r="L86" s="56"/>
      <c r="M86" s="2"/>
    </row>
    <row r="87" spans="1:13" ht="13.5" customHeight="1">
      <c r="A87" s="21" t="s">
        <v>33</v>
      </c>
      <c r="B87" s="22"/>
      <c r="C87" s="18"/>
      <c r="D87" s="45">
        <v>5236160</v>
      </c>
      <c r="E87" s="45">
        <v>0</v>
      </c>
      <c r="F87" s="45">
        <v>0</v>
      </c>
      <c r="G87" s="45">
        <v>0</v>
      </c>
      <c r="H87" s="45">
        <v>0</v>
      </c>
      <c r="I87" s="76">
        <v>0</v>
      </c>
      <c r="J87" s="40">
        <f t="shared" si="10"/>
        <v>5236160</v>
      </c>
      <c r="K87" s="66">
        <f t="shared" si="11"/>
        <v>8.745047825398865</v>
      </c>
      <c r="L87" s="56"/>
      <c r="M87" s="2"/>
    </row>
    <row r="88" spans="1:13" ht="13.5" customHeight="1">
      <c r="A88" s="21" t="s">
        <v>234</v>
      </c>
      <c r="B88" s="22"/>
      <c r="C88" s="18"/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76">
        <v>0</v>
      </c>
      <c r="J88" s="40">
        <f t="shared" si="10"/>
        <v>0</v>
      </c>
      <c r="K88" s="66">
        <f t="shared" si="11"/>
        <v>0</v>
      </c>
      <c r="L88" s="56"/>
      <c r="M88" s="2"/>
    </row>
    <row r="89" spans="1:13" ht="16.5" customHeight="1">
      <c r="A89" s="23" t="s">
        <v>328</v>
      </c>
      <c r="B89" s="24"/>
      <c r="C89" s="25"/>
      <c r="D89" s="44">
        <f aca="true" t="shared" si="12" ref="D89:J89">SUM(D82:D88)</f>
        <v>7044160</v>
      </c>
      <c r="E89" s="44">
        <f t="shared" si="12"/>
        <v>18515556</v>
      </c>
      <c r="F89" s="44">
        <f t="shared" si="12"/>
        <v>2000000</v>
      </c>
      <c r="G89" s="44">
        <f t="shared" si="12"/>
        <v>800000</v>
      </c>
      <c r="H89" s="44">
        <f t="shared" si="12"/>
        <v>8600000</v>
      </c>
      <c r="I89" s="77">
        <f t="shared" si="12"/>
        <v>22916000</v>
      </c>
      <c r="J89" s="50">
        <f t="shared" si="12"/>
        <v>59875716</v>
      </c>
      <c r="K89" s="67">
        <f>(J89/(J$434)*100)</f>
        <v>0.9549542233784976</v>
      </c>
      <c r="L89" s="57"/>
      <c r="M89" s="2"/>
    </row>
    <row r="90" spans="1:13" ht="13.5" customHeight="1">
      <c r="A90" s="16"/>
      <c r="B90" s="17"/>
      <c r="C90" s="18"/>
      <c r="D90" s="45"/>
      <c r="E90" s="45"/>
      <c r="F90" s="45"/>
      <c r="G90" s="45"/>
      <c r="H90" s="45"/>
      <c r="I90" s="76"/>
      <c r="J90" s="40"/>
      <c r="K90" s="40"/>
      <c r="L90" s="56"/>
      <c r="M90" s="2"/>
    </row>
    <row r="91" spans="1:13" ht="13.5" customHeight="1">
      <c r="A91" s="27" t="s">
        <v>146</v>
      </c>
      <c r="B91" s="28"/>
      <c r="C91" s="18"/>
      <c r="D91" s="45">
        <v>32770207</v>
      </c>
      <c r="E91" s="45">
        <v>5624851</v>
      </c>
      <c r="F91" s="45">
        <v>6584774</v>
      </c>
      <c r="G91" s="45">
        <v>31799424</v>
      </c>
      <c r="H91" s="45">
        <v>16400000</v>
      </c>
      <c r="I91" s="76">
        <v>0</v>
      </c>
      <c r="J91" s="40">
        <f>SUM(D91:I91)</f>
        <v>93179256</v>
      </c>
      <c r="K91" s="66">
        <f>(J91/J$92)*100</f>
        <v>100</v>
      </c>
      <c r="L91" s="56"/>
      <c r="M91" s="2"/>
    </row>
    <row r="92" spans="1:13" ht="13.5" customHeight="1">
      <c r="A92" s="23" t="s">
        <v>258</v>
      </c>
      <c r="B92" s="24"/>
      <c r="C92" s="25"/>
      <c r="D92" s="44">
        <f aca="true" t="shared" si="13" ref="D92:J92">SUM(D91)</f>
        <v>32770207</v>
      </c>
      <c r="E92" s="44">
        <f t="shared" si="13"/>
        <v>5624851</v>
      </c>
      <c r="F92" s="44">
        <f t="shared" si="13"/>
        <v>6584774</v>
      </c>
      <c r="G92" s="44">
        <f t="shared" si="13"/>
        <v>31799424</v>
      </c>
      <c r="H92" s="44">
        <f t="shared" si="13"/>
        <v>16400000</v>
      </c>
      <c r="I92" s="77">
        <f t="shared" si="13"/>
        <v>0</v>
      </c>
      <c r="J92" s="50">
        <f t="shared" si="13"/>
        <v>93179256</v>
      </c>
      <c r="K92" s="67">
        <f>(J92/(J$434)*100)</f>
        <v>1.4861103965498503</v>
      </c>
      <c r="L92" s="57"/>
      <c r="M92" s="2"/>
    </row>
    <row r="93" spans="1:13" ht="13.5" customHeight="1">
      <c r="A93" s="16"/>
      <c r="B93" s="17"/>
      <c r="C93" s="18"/>
      <c r="D93" s="45"/>
      <c r="E93" s="45"/>
      <c r="F93" s="45"/>
      <c r="G93" s="45"/>
      <c r="H93" s="45"/>
      <c r="I93" s="76"/>
      <c r="J93" s="40"/>
      <c r="K93" s="40"/>
      <c r="L93" s="56"/>
      <c r="M93" s="2"/>
    </row>
    <row r="94" spans="1:13" ht="13.5" customHeight="1">
      <c r="A94" s="21" t="s">
        <v>274</v>
      </c>
      <c r="B94" s="22"/>
      <c r="C94" s="18"/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76">
        <v>0</v>
      </c>
      <c r="J94" s="40">
        <f aca="true" t="shared" si="14" ref="J94:J103">SUM(D94:I94)</f>
        <v>0</v>
      </c>
      <c r="K94" s="66">
        <f aca="true" t="shared" si="15" ref="K94:K103">(J94/J$104)*100</f>
        <v>0</v>
      </c>
      <c r="L94" s="56"/>
      <c r="M94" s="2"/>
    </row>
    <row r="95" spans="1:13" ht="13.5" customHeight="1">
      <c r="A95" s="21" t="s">
        <v>275</v>
      </c>
      <c r="B95" s="22"/>
      <c r="C95" s="18"/>
      <c r="D95" s="45">
        <v>799950</v>
      </c>
      <c r="E95" s="45">
        <v>799950</v>
      </c>
      <c r="F95" s="45">
        <v>622350</v>
      </c>
      <c r="G95" s="45">
        <v>0</v>
      </c>
      <c r="H95" s="45">
        <v>699000</v>
      </c>
      <c r="I95" s="76">
        <v>1542450</v>
      </c>
      <c r="J95" s="40">
        <f t="shared" si="14"/>
        <v>4463700</v>
      </c>
      <c r="K95" s="66">
        <f t="shared" si="15"/>
        <v>2.04231731625568</v>
      </c>
      <c r="L95" s="56"/>
      <c r="M95" s="2"/>
    </row>
    <row r="96" spans="1:13" ht="13.5" customHeight="1">
      <c r="A96" s="21" t="s">
        <v>222</v>
      </c>
      <c r="B96" s="22"/>
      <c r="C96" s="18"/>
      <c r="D96" s="45">
        <v>2000000</v>
      </c>
      <c r="E96" s="45">
        <v>0</v>
      </c>
      <c r="F96" s="45">
        <v>0</v>
      </c>
      <c r="G96" s="45">
        <v>0</v>
      </c>
      <c r="H96" s="45">
        <v>1000000</v>
      </c>
      <c r="I96" s="76">
        <v>0</v>
      </c>
      <c r="J96" s="40">
        <f t="shared" si="14"/>
        <v>3000000</v>
      </c>
      <c r="K96" s="66">
        <f t="shared" si="15"/>
        <v>1.372617323916715</v>
      </c>
      <c r="L96" s="56"/>
      <c r="M96" s="2"/>
    </row>
    <row r="97" spans="1:13" ht="13.5" customHeight="1">
      <c r="A97" s="21" t="s">
        <v>201</v>
      </c>
      <c r="B97" s="22"/>
      <c r="C97" s="18"/>
      <c r="D97" s="45">
        <v>3875000</v>
      </c>
      <c r="E97" s="45">
        <v>2290000</v>
      </c>
      <c r="F97" s="45">
        <v>0</v>
      </c>
      <c r="G97" s="45">
        <v>0</v>
      </c>
      <c r="H97" s="45">
        <v>0</v>
      </c>
      <c r="I97" s="76">
        <v>0</v>
      </c>
      <c r="J97" s="40">
        <f t="shared" si="14"/>
        <v>6165000</v>
      </c>
      <c r="K97" s="66">
        <f t="shared" si="15"/>
        <v>2.8207286006488492</v>
      </c>
      <c r="L97" s="56"/>
      <c r="M97" s="2"/>
    </row>
    <row r="98" spans="1:13" ht="13.5" customHeight="1">
      <c r="A98" s="21" t="s">
        <v>310</v>
      </c>
      <c r="B98" s="22"/>
      <c r="C98" s="18"/>
      <c r="D98" s="45">
        <v>0</v>
      </c>
      <c r="E98" s="45">
        <v>0</v>
      </c>
      <c r="F98" s="45">
        <v>250000</v>
      </c>
      <c r="G98" s="45">
        <v>250000</v>
      </c>
      <c r="H98" s="45">
        <v>0</v>
      </c>
      <c r="I98" s="76">
        <v>2750000</v>
      </c>
      <c r="J98" s="40">
        <f t="shared" si="14"/>
        <v>3250000</v>
      </c>
      <c r="K98" s="66">
        <f t="shared" si="15"/>
        <v>1.4870021009097745</v>
      </c>
      <c r="L98" s="56"/>
      <c r="M98" s="2"/>
    </row>
    <row r="99" spans="1:13" ht="13.5" customHeight="1">
      <c r="A99" s="21" t="s">
        <v>202</v>
      </c>
      <c r="B99" s="22"/>
      <c r="C99" s="18"/>
      <c r="D99" s="45">
        <v>14268131</v>
      </c>
      <c r="E99" s="45">
        <v>1518000</v>
      </c>
      <c r="F99" s="45">
        <v>15000000</v>
      </c>
      <c r="G99" s="45">
        <v>13725000</v>
      </c>
      <c r="H99" s="45">
        <v>25950000</v>
      </c>
      <c r="I99" s="76">
        <v>29578500</v>
      </c>
      <c r="J99" s="40">
        <f t="shared" si="14"/>
        <v>100039631</v>
      </c>
      <c r="K99" s="66">
        <f t="shared" si="15"/>
        <v>45.77204352961188</v>
      </c>
      <c r="L99" s="56"/>
      <c r="M99" s="2"/>
    </row>
    <row r="100" spans="1:13" ht="13.5" customHeight="1">
      <c r="A100" s="21" t="s">
        <v>34</v>
      </c>
      <c r="B100" s="22"/>
      <c r="C100" s="18"/>
      <c r="D100" s="45">
        <v>3206400</v>
      </c>
      <c r="E100" s="45">
        <v>4488960</v>
      </c>
      <c r="F100" s="45">
        <v>3492000</v>
      </c>
      <c r="G100" s="45">
        <v>2303877</v>
      </c>
      <c r="H100" s="45">
        <v>5754610</v>
      </c>
      <c r="I100" s="76">
        <v>4758525</v>
      </c>
      <c r="J100" s="40">
        <f t="shared" si="14"/>
        <v>24004372</v>
      </c>
      <c r="K100" s="66">
        <f t="shared" si="15"/>
        <v>10.982938952313773</v>
      </c>
      <c r="L100" s="56"/>
      <c r="M100" s="2"/>
    </row>
    <row r="101" spans="1:13" ht="13.5" customHeight="1">
      <c r="A101" s="21" t="s">
        <v>203</v>
      </c>
      <c r="B101" s="22"/>
      <c r="C101" s="18"/>
      <c r="D101" s="45">
        <v>337500</v>
      </c>
      <c r="E101" s="45">
        <v>1875000</v>
      </c>
      <c r="F101" s="45">
        <v>0</v>
      </c>
      <c r="G101" s="45">
        <v>0</v>
      </c>
      <c r="H101" s="45">
        <v>421875</v>
      </c>
      <c r="I101" s="76">
        <v>0</v>
      </c>
      <c r="J101" s="40">
        <f t="shared" si="14"/>
        <v>2634375</v>
      </c>
      <c r="K101" s="66">
        <f t="shared" si="15"/>
        <v>1.2053295875643653</v>
      </c>
      <c r="L101" s="56"/>
      <c r="M101" s="2"/>
    </row>
    <row r="102" spans="1:13" ht="13.5" customHeight="1">
      <c r="A102" s="21" t="s">
        <v>195</v>
      </c>
      <c r="B102" s="22"/>
      <c r="C102" s="18"/>
      <c r="D102" s="45">
        <v>6232000</v>
      </c>
      <c r="E102" s="45">
        <v>8600000</v>
      </c>
      <c r="F102" s="45">
        <v>675000</v>
      </c>
      <c r="G102" s="45">
        <v>5261474</v>
      </c>
      <c r="H102" s="45">
        <v>9135000</v>
      </c>
      <c r="I102" s="76">
        <v>100000</v>
      </c>
      <c r="J102" s="40">
        <f t="shared" si="14"/>
        <v>30003474</v>
      </c>
      <c r="K102" s="66">
        <f t="shared" si="15"/>
        <v>13.727762730028244</v>
      </c>
      <c r="L102" s="56"/>
      <c r="M102" s="2"/>
    </row>
    <row r="103" spans="1:13" ht="13.5" customHeight="1">
      <c r="A103" s="21" t="s">
        <v>204</v>
      </c>
      <c r="B103" s="22"/>
      <c r="C103" s="18"/>
      <c r="D103" s="45">
        <v>45000000</v>
      </c>
      <c r="E103" s="45">
        <v>0</v>
      </c>
      <c r="F103" s="45">
        <v>0</v>
      </c>
      <c r="G103" s="45">
        <v>0</v>
      </c>
      <c r="H103" s="45">
        <v>0</v>
      </c>
      <c r="I103" s="76">
        <v>0</v>
      </c>
      <c r="J103" s="40">
        <f t="shared" si="14"/>
        <v>45000000</v>
      </c>
      <c r="K103" s="66">
        <f t="shared" si="15"/>
        <v>20.589259858750722</v>
      </c>
      <c r="L103" s="56"/>
      <c r="M103" s="2"/>
    </row>
    <row r="104" spans="1:13" ht="15.75" customHeight="1">
      <c r="A104" s="23" t="s">
        <v>309</v>
      </c>
      <c r="B104" s="24"/>
      <c r="C104" s="25"/>
      <c r="D104" s="44">
        <f aca="true" t="shared" si="16" ref="D104:J104">SUM(D93:D103)</f>
        <v>75718981</v>
      </c>
      <c r="E104" s="44">
        <f t="shared" si="16"/>
        <v>19571910</v>
      </c>
      <c r="F104" s="44">
        <f t="shared" si="16"/>
        <v>20039350</v>
      </c>
      <c r="G104" s="44">
        <f t="shared" si="16"/>
        <v>21540351</v>
      </c>
      <c r="H104" s="44">
        <f t="shared" si="16"/>
        <v>42960485</v>
      </c>
      <c r="I104" s="77">
        <f t="shared" si="16"/>
        <v>38729475</v>
      </c>
      <c r="J104" s="50">
        <f t="shared" si="16"/>
        <v>218560552</v>
      </c>
      <c r="K104" s="67">
        <f>(J104/(J$434)*100)</f>
        <v>3.48580920846668</v>
      </c>
      <c r="L104" s="57"/>
      <c r="M104" s="2"/>
    </row>
    <row r="105" spans="1:13" ht="13.5" customHeight="1">
      <c r="A105" s="16"/>
      <c r="B105" s="17"/>
      <c r="C105" s="18"/>
      <c r="D105" s="45"/>
      <c r="E105" s="45"/>
      <c r="F105" s="45"/>
      <c r="G105" s="45"/>
      <c r="H105" s="45"/>
      <c r="I105" s="76"/>
      <c r="J105" s="40"/>
      <c r="K105" s="40"/>
      <c r="L105" s="56"/>
      <c r="M105" s="2"/>
    </row>
    <row r="106" spans="1:13" ht="13.5" customHeight="1">
      <c r="A106" s="21" t="s">
        <v>276</v>
      </c>
      <c r="B106" s="22"/>
      <c r="C106" s="18"/>
      <c r="D106" s="45">
        <v>264000</v>
      </c>
      <c r="E106" s="45">
        <v>0</v>
      </c>
      <c r="F106" s="45">
        <v>0</v>
      </c>
      <c r="G106" s="45">
        <v>0</v>
      </c>
      <c r="H106" s="45">
        <v>0</v>
      </c>
      <c r="I106" s="76">
        <v>0</v>
      </c>
      <c r="J106" s="40">
        <f>SUM(D106:I106)</f>
        <v>264000</v>
      </c>
      <c r="K106" s="66">
        <f>(J106/J$111)*100</f>
        <v>0.0964750892969224</v>
      </c>
      <c r="L106" s="56"/>
      <c r="M106" s="2"/>
    </row>
    <row r="107" spans="1:13" ht="13.5" customHeight="1">
      <c r="A107" s="21" t="s">
        <v>35</v>
      </c>
      <c r="B107" s="22"/>
      <c r="C107" s="18"/>
      <c r="D107" s="45">
        <v>48974338</v>
      </c>
      <c r="E107" s="45">
        <v>51154801</v>
      </c>
      <c r="F107" s="45">
        <v>27948000</v>
      </c>
      <c r="G107" s="45">
        <v>74425181</v>
      </c>
      <c r="H107" s="45">
        <v>34638000</v>
      </c>
      <c r="I107" s="76">
        <v>36205449</v>
      </c>
      <c r="J107" s="40">
        <f>SUM(D107:I107)</f>
        <v>273345769</v>
      </c>
      <c r="K107" s="66">
        <f>(J107/J$111)*100</f>
        <v>99.89036921670804</v>
      </c>
      <c r="L107" s="56"/>
      <c r="M107" s="2"/>
    </row>
    <row r="108" spans="1:13" ht="13.5" customHeight="1">
      <c r="A108" s="21" t="s">
        <v>147</v>
      </c>
      <c r="B108" s="22"/>
      <c r="C108" s="18"/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76">
        <v>0</v>
      </c>
      <c r="J108" s="40">
        <f>SUM(D108:I108)</f>
        <v>0</v>
      </c>
      <c r="K108" s="66">
        <f>(J108/J$111)*100</f>
        <v>0</v>
      </c>
      <c r="L108" s="56"/>
      <c r="M108" s="2"/>
    </row>
    <row r="109" spans="1:13" ht="13.5" customHeight="1">
      <c r="A109" s="21" t="s">
        <v>36</v>
      </c>
      <c r="B109" s="22"/>
      <c r="C109" s="18"/>
      <c r="D109" s="45">
        <v>36000</v>
      </c>
      <c r="E109" s="45">
        <v>0</v>
      </c>
      <c r="F109" s="45">
        <v>0</v>
      </c>
      <c r="G109" s="45">
        <v>0</v>
      </c>
      <c r="H109" s="45">
        <v>0</v>
      </c>
      <c r="I109" s="76">
        <v>0</v>
      </c>
      <c r="J109" s="40">
        <f>SUM(D109:I109)</f>
        <v>36000</v>
      </c>
      <c r="K109" s="66">
        <f>(J109/J$111)*100</f>
        <v>0.013155693995034873</v>
      </c>
      <c r="L109" s="56"/>
      <c r="M109" s="2"/>
    </row>
    <row r="110" spans="1:13" ht="13.5" customHeight="1">
      <c r="A110" s="21" t="s">
        <v>244</v>
      </c>
      <c r="B110" s="22"/>
      <c r="C110" s="18"/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76">
        <v>0</v>
      </c>
      <c r="J110" s="40">
        <f>SUM(D110:I110)</f>
        <v>0</v>
      </c>
      <c r="K110" s="66">
        <f>(J110/J$111)*100</f>
        <v>0</v>
      </c>
      <c r="L110" s="56"/>
      <c r="M110" s="2"/>
    </row>
    <row r="111" spans="1:13" ht="18" customHeight="1">
      <c r="A111" s="23" t="s">
        <v>311</v>
      </c>
      <c r="B111" s="24"/>
      <c r="C111" s="25"/>
      <c r="D111" s="44">
        <f aca="true" t="shared" si="17" ref="D111:J111">SUM(D105:D110)</f>
        <v>49274338</v>
      </c>
      <c r="E111" s="44">
        <f t="shared" si="17"/>
        <v>51154801</v>
      </c>
      <c r="F111" s="44">
        <f t="shared" si="17"/>
        <v>27948000</v>
      </c>
      <c r="G111" s="44">
        <f t="shared" si="17"/>
        <v>74425181</v>
      </c>
      <c r="H111" s="44">
        <f t="shared" si="17"/>
        <v>34638000</v>
      </c>
      <c r="I111" s="77">
        <f t="shared" si="17"/>
        <v>36205449</v>
      </c>
      <c r="J111" s="50">
        <f t="shared" si="17"/>
        <v>273645769</v>
      </c>
      <c r="K111" s="67">
        <f>(J111/(J$434)*100)</f>
        <v>4.364360049008963</v>
      </c>
      <c r="L111" s="57"/>
      <c r="M111" s="2"/>
    </row>
    <row r="112" spans="1:13" ht="13.5" customHeight="1">
      <c r="A112" s="16"/>
      <c r="B112" s="17"/>
      <c r="C112" s="18"/>
      <c r="D112" s="45"/>
      <c r="E112" s="45"/>
      <c r="F112" s="45"/>
      <c r="G112" s="45"/>
      <c r="H112" s="45"/>
      <c r="I112" s="76"/>
      <c r="J112" s="40"/>
      <c r="K112" s="40"/>
      <c r="L112" s="56"/>
      <c r="M112" s="2"/>
    </row>
    <row r="113" spans="1:13" ht="13.5" customHeight="1">
      <c r="A113" s="21" t="s">
        <v>37</v>
      </c>
      <c r="B113" s="22"/>
      <c r="C113" s="18"/>
      <c r="D113" s="45">
        <v>500000</v>
      </c>
      <c r="E113" s="45">
        <v>0</v>
      </c>
      <c r="F113" s="45">
        <v>0</v>
      </c>
      <c r="G113" s="45">
        <v>0</v>
      </c>
      <c r="H113" s="45">
        <v>0</v>
      </c>
      <c r="I113" s="76">
        <v>0</v>
      </c>
      <c r="J113" s="40">
        <f>SUM(D113:I113)</f>
        <v>500000</v>
      </c>
      <c r="K113" s="66">
        <f>(J113/J$114)*100</f>
        <v>100</v>
      </c>
      <c r="L113" s="56"/>
      <c r="M113" s="2"/>
    </row>
    <row r="114" spans="1:13" ht="17.25" customHeight="1">
      <c r="A114" s="23" t="s">
        <v>259</v>
      </c>
      <c r="B114" s="24"/>
      <c r="C114" s="25"/>
      <c r="D114" s="44">
        <f aca="true" t="shared" si="18" ref="D114:J114">SUM(D112:D113)</f>
        <v>500000</v>
      </c>
      <c r="E114" s="44">
        <f t="shared" si="18"/>
        <v>0</v>
      </c>
      <c r="F114" s="44">
        <f t="shared" si="18"/>
        <v>0</v>
      </c>
      <c r="G114" s="44">
        <f t="shared" si="18"/>
        <v>0</v>
      </c>
      <c r="H114" s="44">
        <f t="shared" si="18"/>
        <v>0</v>
      </c>
      <c r="I114" s="77">
        <f t="shared" si="18"/>
        <v>0</v>
      </c>
      <c r="J114" s="50">
        <f t="shared" si="18"/>
        <v>500000</v>
      </c>
      <c r="K114" s="67">
        <f>(J114/(J$434)*100)</f>
        <v>0.007974470179016294</v>
      </c>
      <c r="L114" s="57"/>
      <c r="M114" s="2"/>
    </row>
    <row r="115" spans="1:13" ht="13.5" customHeight="1">
      <c r="A115" s="16"/>
      <c r="B115" s="17"/>
      <c r="C115" s="18"/>
      <c r="D115" s="45"/>
      <c r="E115" s="45"/>
      <c r="F115" s="45"/>
      <c r="G115" s="45"/>
      <c r="H115" s="45"/>
      <c r="I115" s="76"/>
      <c r="J115" s="40"/>
      <c r="K115" s="40"/>
      <c r="L115" s="56"/>
      <c r="M115" s="2"/>
    </row>
    <row r="116" spans="1:13" ht="13.5" customHeight="1">
      <c r="A116" s="21" t="s">
        <v>185</v>
      </c>
      <c r="B116" s="22"/>
      <c r="C116" s="18"/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76">
        <v>0</v>
      </c>
      <c r="J116" s="40">
        <f aca="true" t="shared" si="19" ref="J116:J122">SUM(D116:I116)</f>
        <v>0</v>
      </c>
      <c r="K116" s="66">
        <f aca="true" t="shared" si="20" ref="K116:K122">(J116/J$123)*100</f>
        <v>0</v>
      </c>
      <c r="L116" s="56"/>
      <c r="M116" s="2"/>
    </row>
    <row r="117" spans="1:13" ht="13.5" customHeight="1">
      <c r="A117" s="21" t="s">
        <v>313</v>
      </c>
      <c r="B117" s="22"/>
      <c r="C117" s="18"/>
      <c r="D117" s="45">
        <v>0</v>
      </c>
      <c r="E117" s="45">
        <v>0</v>
      </c>
      <c r="F117" s="45">
        <v>272343</v>
      </c>
      <c r="G117" s="45">
        <v>0</v>
      </c>
      <c r="H117" s="45">
        <v>0</v>
      </c>
      <c r="I117" s="76">
        <v>310716</v>
      </c>
      <c r="J117" s="40">
        <f t="shared" si="19"/>
        <v>583059</v>
      </c>
      <c r="K117" s="66">
        <f t="shared" si="20"/>
        <v>6.434688178201858</v>
      </c>
      <c r="L117" s="56"/>
      <c r="M117" s="2"/>
    </row>
    <row r="118" spans="1:13" ht="13.5" customHeight="1">
      <c r="A118" s="21" t="s">
        <v>38</v>
      </c>
      <c r="B118" s="22"/>
      <c r="C118" s="18"/>
      <c r="D118" s="45">
        <v>511800</v>
      </c>
      <c r="E118" s="45">
        <v>316000</v>
      </c>
      <c r="F118" s="45">
        <v>1188800</v>
      </c>
      <c r="G118" s="45">
        <v>857530</v>
      </c>
      <c r="H118" s="45">
        <v>582000</v>
      </c>
      <c r="I118" s="76">
        <v>690100</v>
      </c>
      <c r="J118" s="40">
        <f t="shared" si="19"/>
        <v>4146230</v>
      </c>
      <c r="K118" s="66">
        <f t="shared" si="20"/>
        <v>45.758143112628204</v>
      </c>
      <c r="L118" s="56"/>
      <c r="M118" s="2"/>
    </row>
    <row r="119" spans="1:13" ht="13.5" customHeight="1">
      <c r="A119" s="21" t="s">
        <v>39</v>
      </c>
      <c r="B119" s="22"/>
      <c r="C119" s="18"/>
      <c r="D119" s="45">
        <v>570322</v>
      </c>
      <c r="E119" s="45">
        <v>239300</v>
      </c>
      <c r="F119" s="45">
        <v>1168046</v>
      </c>
      <c r="G119" s="45">
        <v>467300</v>
      </c>
      <c r="H119" s="45">
        <v>410100</v>
      </c>
      <c r="I119" s="76">
        <v>698774</v>
      </c>
      <c r="J119" s="40">
        <f t="shared" si="19"/>
        <v>3553842</v>
      </c>
      <c r="K119" s="66">
        <f t="shared" si="20"/>
        <v>39.220499305554405</v>
      </c>
      <c r="L119" s="56"/>
      <c r="M119" s="2"/>
    </row>
    <row r="120" spans="1:13" ht="13.5" customHeight="1">
      <c r="A120" s="21" t="s">
        <v>148</v>
      </c>
      <c r="B120" s="22"/>
      <c r="C120" s="18"/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76">
        <v>0</v>
      </c>
      <c r="J120" s="40">
        <f t="shared" si="19"/>
        <v>0</v>
      </c>
      <c r="K120" s="66">
        <f t="shared" si="20"/>
        <v>0</v>
      </c>
      <c r="L120" s="56"/>
      <c r="M120" s="2"/>
    </row>
    <row r="121" spans="1:13" ht="13.5" customHeight="1">
      <c r="A121" s="21" t="s">
        <v>40</v>
      </c>
      <c r="B121" s="22"/>
      <c r="C121" s="18"/>
      <c r="D121" s="45">
        <v>778054</v>
      </c>
      <c r="E121" s="45">
        <v>0</v>
      </c>
      <c r="F121" s="45">
        <v>0</v>
      </c>
      <c r="G121" s="45">
        <v>0</v>
      </c>
      <c r="H121" s="45">
        <v>0</v>
      </c>
      <c r="I121" s="76">
        <v>0</v>
      </c>
      <c r="J121" s="40">
        <f t="shared" si="19"/>
        <v>778054</v>
      </c>
      <c r="K121" s="66">
        <f t="shared" si="20"/>
        <v>8.586669403615533</v>
      </c>
      <c r="L121" s="56"/>
      <c r="M121" s="2"/>
    </row>
    <row r="122" spans="1:13" ht="13.5" customHeight="1">
      <c r="A122" s="21" t="s">
        <v>205</v>
      </c>
      <c r="B122" s="22"/>
      <c r="C122" s="18"/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76">
        <v>0</v>
      </c>
      <c r="J122" s="40">
        <f t="shared" si="19"/>
        <v>0</v>
      </c>
      <c r="K122" s="66">
        <f t="shared" si="20"/>
        <v>0</v>
      </c>
      <c r="L122" s="56"/>
      <c r="M122" s="2"/>
    </row>
    <row r="123" spans="1:13" ht="15.75" customHeight="1">
      <c r="A123" s="23" t="s">
        <v>312</v>
      </c>
      <c r="B123" s="24"/>
      <c r="C123" s="25"/>
      <c r="D123" s="44">
        <f aca="true" t="shared" si="21" ref="D123:J123">SUM(D115:D122)</f>
        <v>1860176</v>
      </c>
      <c r="E123" s="44">
        <f t="shared" si="21"/>
        <v>555300</v>
      </c>
      <c r="F123" s="44">
        <f t="shared" si="21"/>
        <v>2629189</v>
      </c>
      <c r="G123" s="44">
        <f t="shared" si="21"/>
        <v>1324830</v>
      </c>
      <c r="H123" s="44">
        <f t="shared" si="21"/>
        <v>992100</v>
      </c>
      <c r="I123" s="77">
        <f t="shared" si="21"/>
        <v>1699590</v>
      </c>
      <c r="J123" s="50">
        <f t="shared" si="21"/>
        <v>9061185</v>
      </c>
      <c r="K123" s="67">
        <f>(J123/(J$434)*100)</f>
        <v>0.14451629913809952</v>
      </c>
      <c r="L123" s="57"/>
      <c r="M123" s="2"/>
    </row>
    <row r="124" spans="1:13" ht="13.5" customHeight="1">
      <c r="A124" s="21"/>
      <c r="B124" s="22"/>
      <c r="C124" s="18"/>
      <c r="D124" s="45"/>
      <c r="E124" s="45"/>
      <c r="F124" s="45"/>
      <c r="G124" s="45"/>
      <c r="H124" s="45"/>
      <c r="I124" s="76"/>
      <c r="J124" s="40"/>
      <c r="K124" s="40"/>
      <c r="L124" s="56"/>
      <c r="M124" s="2"/>
    </row>
    <row r="125" spans="1:13" ht="13.5" customHeight="1">
      <c r="A125" s="21" t="s">
        <v>41</v>
      </c>
      <c r="B125" s="22"/>
      <c r="C125" s="18"/>
      <c r="D125" s="45">
        <v>0</v>
      </c>
      <c r="E125" s="45">
        <v>0</v>
      </c>
      <c r="F125" s="45">
        <v>602290</v>
      </c>
      <c r="G125" s="45">
        <v>200000</v>
      </c>
      <c r="H125" s="45">
        <v>222384</v>
      </c>
      <c r="I125" s="76">
        <v>315044</v>
      </c>
      <c r="J125" s="40">
        <f>SUM(D125:I125)</f>
        <v>1339718</v>
      </c>
      <c r="K125" s="66">
        <f>(J125/J$128)*100</f>
        <v>67.99939701277692</v>
      </c>
      <c r="L125" s="56"/>
      <c r="M125" s="2"/>
    </row>
    <row r="126" spans="1:13" ht="13.5" customHeight="1">
      <c r="A126" s="21" t="s">
        <v>42</v>
      </c>
      <c r="B126" s="22"/>
      <c r="C126" s="18"/>
      <c r="D126" s="45">
        <v>286724</v>
      </c>
      <c r="E126" s="45">
        <v>129724</v>
      </c>
      <c r="F126" s="45">
        <v>18025</v>
      </c>
      <c r="G126" s="45">
        <v>0</v>
      </c>
      <c r="H126" s="45">
        <v>0</v>
      </c>
      <c r="I126" s="76">
        <v>0</v>
      </c>
      <c r="J126" s="40">
        <f>SUM(D126:I126)</f>
        <v>434473</v>
      </c>
      <c r="K126" s="66">
        <f>(J126/J$128)*100</f>
        <v>22.052328936636094</v>
      </c>
      <c r="L126" s="56"/>
      <c r="M126" s="2"/>
    </row>
    <row r="127" spans="1:13" ht="13.5" customHeight="1">
      <c r="A127" s="21" t="s">
        <v>43</v>
      </c>
      <c r="B127" s="22"/>
      <c r="C127" s="18"/>
      <c r="D127" s="45">
        <v>0</v>
      </c>
      <c r="E127" s="45">
        <v>0</v>
      </c>
      <c r="F127" s="45">
        <v>196000</v>
      </c>
      <c r="G127" s="45">
        <v>0</v>
      </c>
      <c r="H127" s="45">
        <v>0</v>
      </c>
      <c r="I127" s="76">
        <v>0</v>
      </c>
      <c r="J127" s="40">
        <f>SUM(D127:I127)</f>
        <v>196000</v>
      </c>
      <c r="K127" s="66">
        <f>(J127/J$128)*100</f>
        <v>9.948274050586974</v>
      </c>
      <c r="L127" s="56"/>
      <c r="M127" s="2"/>
    </row>
    <row r="128" spans="1:13" ht="16.5" customHeight="1">
      <c r="A128" s="23" t="s">
        <v>260</v>
      </c>
      <c r="B128" s="24"/>
      <c r="C128" s="25"/>
      <c r="D128" s="44">
        <f aca="true" t="shared" si="22" ref="D128:J128">SUM(D124:D127)</f>
        <v>286724</v>
      </c>
      <c r="E128" s="44">
        <f t="shared" si="22"/>
        <v>129724</v>
      </c>
      <c r="F128" s="44">
        <f t="shared" si="22"/>
        <v>816315</v>
      </c>
      <c r="G128" s="44">
        <f t="shared" si="22"/>
        <v>200000</v>
      </c>
      <c r="H128" s="44">
        <f t="shared" si="22"/>
        <v>222384</v>
      </c>
      <c r="I128" s="77">
        <f t="shared" si="22"/>
        <v>315044</v>
      </c>
      <c r="J128" s="50">
        <f t="shared" si="22"/>
        <v>1970191</v>
      </c>
      <c r="K128" s="67">
        <f>(J128/(J$434)*100)</f>
        <v>0.031422458752932585</v>
      </c>
      <c r="L128" s="57"/>
      <c r="M128" s="2"/>
    </row>
    <row r="129" spans="1:13" ht="13.5" customHeight="1">
      <c r="A129" s="16"/>
      <c r="B129" s="17"/>
      <c r="C129" s="18"/>
      <c r="D129" s="45"/>
      <c r="E129" s="45"/>
      <c r="F129" s="45"/>
      <c r="G129" s="45"/>
      <c r="H129" s="45"/>
      <c r="I129" s="76"/>
      <c r="J129" s="40"/>
      <c r="K129" s="40"/>
      <c r="L129" s="56"/>
      <c r="M129" s="2"/>
    </row>
    <row r="130" spans="1:13" ht="13.5" customHeight="1">
      <c r="A130" s="21" t="s">
        <v>44</v>
      </c>
      <c r="B130" s="22"/>
      <c r="C130" s="18"/>
      <c r="D130" s="45">
        <v>31132067</v>
      </c>
      <c r="E130" s="45">
        <v>47328141</v>
      </c>
      <c r="F130" s="45">
        <v>30451600</v>
      </c>
      <c r="G130" s="45">
        <v>16627312</v>
      </c>
      <c r="H130" s="45">
        <v>37881639</v>
      </c>
      <c r="I130" s="76">
        <v>43108820</v>
      </c>
      <c r="J130" s="40">
        <f>SUM(D130:I130)</f>
        <v>206529579</v>
      </c>
      <c r="K130" s="66">
        <f>(J130/J$135)*100</f>
        <v>97.55089230932005</v>
      </c>
      <c r="L130" s="56"/>
      <c r="M130" s="2"/>
    </row>
    <row r="131" spans="1:13" ht="13.5" customHeight="1">
      <c r="A131" s="21" t="s">
        <v>346</v>
      </c>
      <c r="B131" s="22"/>
      <c r="C131" s="18"/>
      <c r="D131" s="45">
        <v>0</v>
      </c>
      <c r="E131" s="45">
        <v>0</v>
      </c>
      <c r="F131" s="45">
        <v>0</v>
      </c>
      <c r="G131" s="45">
        <v>60000</v>
      </c>
      <c r="H131" s="45">
        <v>0</v>
      </c>
      <c r="I131" s="76">
        <v>20853</v>
      </c>
      <c r="J131" s="40">
        <f>SUM(D131:I131)</f>
        <v>80853</v>
      </c>
      <c r="K131" s="66">
        <f>(J131/J$135)*100</f>
        <v>0.038189601383371116</v>
      </c>
      <c r="L131" s="56"/>
      <c r="M131" s="2"/>
    </row>
    <row r="132" spans="1:13" ht="13.5" customHeight="1">
      <c r="A132" s="21" t="s">
        <v>45</v>
      </c>
      <c r="B132" s="22"/>
      <c r="C132" s="18"/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76">
        <v>0</v>
      </c>
      <c r="J132" s="40">
        <f>SUM(D132:I132)</f>
        <v>0</v>
      </c>
      <c r="K132" s="66">
        <f>(J132/J$135)*100</f>
        <v>0</v>
      </c>
      <c r="L132" s="56"/>
      <c r="M132" s="2"/>
    </row>
    <row r="133" spans="1:13" ht="13.5" customHeight="1">
      <c r="A133" s="21" t="s">
        <v>235</v>
      </c>
      <c r="B133" s="22"/>
      <c r="C133" s="18"/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76">
        <v>0</v>
      </c>
      <c r="J133" s="40">
        <f>SUM(D133:I133)</f>
        <v>0</v>
      </c>
      <c r="K133" s="66">
        <f>(J133/J$135)*100</f>
        <v>0</v>
      </c>
      <c r="L133" s="56"/>
      <c r="M133" s="2"/>
    </row>
    <row r="134" spans="1:13" ht="13.5" customHeight="1">
      <c r="A134" s="21" t="s">
        <v>46</v>
      </c>
      <c r="B134" s="22"/>
      <c r="C134" s="18"/>
      <c r="D134" s="45">
        <v>2400000</v>
      </c>
      <c r="E134" s="45">
        <v>0</v>
      </c>
      <c r="F134" s="45">
        <v>0</v>
      </c>
      <c r="G134" s="45">
        <v>0</v>
      </c>
      <c r="H134" s="45">
        <v>0</v>
      </c>
      <c r="I134" s="76">
        <v>2704268</v>
      </c>
      <c r="J134" s="40">
        <f>SUM(D134:I134)</f>
        <v>5104268</v>
      </c>
      <c r="K134" s="66">
        <f>(J134/J$135)*100</f>
        <v>2.4109180892965867</v>
      </c>
      <c r="L134" s="56"/>
      <c r="M134" s="2"/>
    </row>
    <row r="135" spans="1:13" ht="15.75" customHeight="1">
      <c r="A135" s="23" t="s">
        <v>347</v>
      </c>
      <c r="B135" s="24"/>
      <c r="C135" s="25"/>
      <c r="D135" s="44">
        <f aca="true" t="shared" si="23" ref="D135:J135">SUM(D129:D134)</f>
        <v>33532067</v>
      </c>
      <c r="E135" s="44">
        <f t="shared" si="23"/>
        <v>47328141</v>
      </c>
      <c r="F135" s="44">
        <f t="shared" si="23"/>
        <v>30451600</v>
      </c>
      <c r="G135" s="44">
        <f t="shared" si="23"/>
        <v>16687312</v>
      </c>
      <c r="H135" s="44">
        <f t="shared" si="23"/>
        <v>37881639</v>
      </c>
      <c r="I135" s="77">
        <f t="shared" si="23"/>
        <v>45833941</v>
      </c>
      <c r="J135" s="50">
        <f t="shared" si="23"/>
        <v>211714700</v>
      </c>
      <c r="K135" s="67">
        <f>(J135/(J$434)*100)</f>
        <v>3.376625123218762</v>
      </c>
      <c r="L135" s="57"/>
      <c r="M135" s="2"/>
    </row>
    <row r="136" spans="1:13" ht="13.5" customHeight="1">
      <c r="A136" s="16"/>
      <c r="B136" s="17"/>
      <c r="C136" s="18"/>
      <c r="D136" s="45"/>
      <c r="E136" s="45"/>
      <c r="F136" s="45"/>
      <c r="G136" s="45"/>
      <c r="H136" s="45"/>
      <c r="I136" s="76"/>
      <c r="J136" s="40"/>
      <c r="K136" s="40"/>
      <c r="L136" s="56"/>
      <c r="M136" s="2"/>
    </row>
    <row r="137" spans="1:13" ht="13.5" customHeight="1">
      <c r="A137" s="21" t="s">
        <v>348</v>
      </c>
      <c r="B137" s="22"/>
      <c r="C137" s="18"/>
      <c r="D137" s="45">
        <v>0</v>
      </c>
      <c r="E137" s="45">
        <v>0</v>
      </c>
      <c r="F137" s="45">
        <v>0</v>
      </c>
      <c r="G137" s="45">
        <v>245004</v>
      </c>
      <c r="H137" s="45">
        <v>0</v>
      </c>
      <c r="I137" s="76">
        <v>0</v>
      </c>
      <c r="J137" s="40">
        <f aca="true" t="shared" si="24" ref="J137:J147">SUM(D137:I137)</f>
        <v>245004</v>
      </c>
      <c r="K137" s="66">
        <f aca="true" t="shared" si="25" ref="K137:K147">(J137/J$148)*100</f>
        <v>0.5639247008474337</v>
      </c>
      <c r="L137" s="56"/>
      <c r="M137" s="2"/>
    </row>
    <row r="138" spans="1:13" ht="13.5" customHeight="1">
      <c r="A138" s="21" t="s">
        <v>384</v>
      </c>
      <c r="B138" s="22"/>
      <c r="C138" s="18"/>
      <c r="D138" s="45"/>
      <c r="E138" s="45"/>
      <c r="F138" s="45"/>
      <c r="G138" s="45"/>
      <c r="H138" s="45"/>
      <c r="I138" s="76">
        <v>840000</v>
      </c>
      <c r="J138" s="40">
        <f t="shared" si="24"/>
        <v>840000</v>
      </c>
      <c r="K138" s="66">
        <f t="shared" si="25"/>
        <v>1.933424551076082</v>
      </c>
      <c r="L138" s="56"/>
      <c r="M138" s="2"/>
    </row>
    <row r="139" spans="1:13" ht="13.5" customHeight="1">
      <c r="A139" s="21" t="s">
        <v>385</v>
      </c>
      <c r="B139" s="22"/>
      <c r="C139" s="18"/>
      <c r="D139" s="45"/>
      <c r="E139" s="45"/>
      <c r="F139" s="45"/>
      <c r="G139" s="45"/>
      <c r="H139" s="45"/>
      <c r="I139" s="76">
        <v>4390169</v>
      </c>
      <c r="J139" s="40">
        <f t="shared" si="24"/>
        <v>4390169</v>
      </c>
      <c r="K139" s="66">
        <f t="shared" si="25"/>
        <v>10.104833961872776</v>
      </c>
      <c r="L139" s="56"/>
      <c r="M139" s="2"/>
    </row>
    <row r="140" spans="1:13" ht="13.5" customHeight="1">
      <c r="A140" s="21" t="s">
        <v>364</v>
      </c>
      <c r="B140" s="22"/>
      <c r="C140" s="18"/>
      <c r="D140" s="45">
        <v>0</v>
      </c>
      <c r="E140" s="45">
        <v>0</v>
      </c>
      <c r="F140" s="45">
        <v>0</v>
      </c>
      <c r="G140" s="45">
        <v>0</v>
      </c>
      <c r="H140" s="45">
        <v>675000</v>
      </c>
      <c r="I140" s="76">
        <v>0</v>
      </c>
      <c r="J140" s="40">
        <f t="shared" si="24"/>
        <v>675000</v>
      </c>
      <c r="K140" s="66">
        <f t="shared" si="25"/>
        <v>1.5536447285432802</v>
      </c>
      <c r="L140" s="56"/>
      <c r="M140" s="2"/>
    </row>
    <row r="141" spans="1:13" ht="13.5" customHeight="1">
      <c r="A141" s="21" t="s">
        <v>251</v>
      </c>
      <c r="B141" s="22"/>
      <c r="C141" s="18"/>
      <c r="D141" s="45">
        <v>315000</v>
      </c>
      <c r="E141" s="45">
        <v>267000</v>
      </c>
      <c r="F141" s="45">
        <v>0</v>
      </c>
      <c r="G141" s="45">
        <v>400000</v>
      </c>
      <c r="H141" s="45">
        <v>0</v>
      </c>
      <c r="I141" s="76">
        <v>415000</v>
      </c>
      <c r="J141" s="40">
        <f t="shared" si="24"/>
        <v>1397000</v>
      </c>
      <c r="K141" s="66">
        <f t="shared" si="25"/>
        <v>3.215469164111055</v>
      </c>
      <c r="L141" s="56"/>
      <c r="M141" s="2"/>
    </row>
    <row r="142" spans="1:13" ht="13.5" customHeight="1">
      <c r="A142" s="21" t="s">
        <v>365</v>
      </c>
      <c r="B142" s="22"/>
      <c r="C142" s="18"/>
      <c r="D142" s="45">
        <v>0</v>
      </c>
      <c r="E142" s="45">
        <v>0</v>
      </c>
      <c r="F142" s="45">
        <v>0</v>
      </c>
      <c r="G142" s="45">
        <v>0</v>
      </c>
      <c r="H142" s="45">
        <v>345768</v>
      </c>
      <c r="I142" s="76">
        <v>475592</v>
      </c>
      <c r="J142" s="40">
        <f t="shared" si="24"/>
        <v>821360</v>
      </c>
      <c r="K142" s="66">
        <f t="shared" si="25"/>
        <v>1.8905209396093459</v>
      </c>
      <c r="L142" s="56"/>
      <c r="M142" s="2"/>
    </row>
    <row r="143" spans="1:13" ht="13.5" customHeight="1">
      <c r="A143" s="21" t="s">
        <v>47</v>
      </c>
      <c r="B143" s="22"/>
      <c r="C143" s="18"/>
      <c r="D143" s="45">
        <v>2080000</v>
      </c>
      <c r="E143" s="45">
        <v>0</v>
      </c>
      <c r="F143" s="45">
        <v>2525200</v>
      </c>
      <c r="G143" s="45">
        <v>7036800</v>
      </c>
      <c r="H143" s="45">
        <v>2000000</v>
      </c>
      <c r="I143" s="76">
        <v>5280000</v>
      </c>
      <c r="J143" s="40">
        <f t="shared" si="24"/>
        <v>18922000</v>
      </c>
      <c r="K143" s="66">
        <f t="shared" si="25"/>
        <v>43.55268970888289</v>
      </c>
      <c r="L143" s="56"/>
      <c r="M143" s="2"/>
    </row>
    <row r="144" spans="1:13" ht="13.5" customHeight="1">
      <c r="A144" s="21" t="s">
        <v>349</v>
      </c>
      <c r="B144" s="22"/>
      <c r="C144" s="18"/>
      <c r="D144" s="45">
        <v>0</v>
      </c>
      <c r="E144" s="45">
        <v>0</v>
      </c>
      <c r="F144" s="45">
        <v>0</v>
      </c>
      <c r="G144" s="45">
        <v>278000</v>
      </c>
      <c r="H144" s="45">
        <v>0</v>
      </c>
      <c r="I144" s="76">
        <v>69169</v>
      </c>
      <c r="J144" s="40">
        <f t="shared" si="24"/>
        <v>347169</v>
      </c>
      <c r="K144" s="66">
        <f t="shared" si="25"/>
        <v>0.7990774618720622</v>
      </c>
      <c r="L144" s="56"/>
      <c r="M144" s="2"/>
    </row>
    <row r="145" spans="1:13" ht="13.5" customHeight="1">
      <c r="A145" s="21" t="s">
        <v>48</v>
      </c>
      <c r="B145" s="22"/>
      <c r="C145" s="18"/>
      <c r="D145" s="45">
        <v>2250000</v>
      </c>
      <c r="E145" s="45">
        <v>6669715</v>
      </c>
      <c r="F145" s="45">
        <v>3306528</v>
      </c>
      <c r="G145" s="45">
        <v>1026816</v>
      </c>
      <c r="H145" s="45">
        <v>2173932</v>
      </c>
      <c r="I145" s="76">
        <v>0</v>
      </c>
      <c r="J145" s="40">
        <f t="shared" si="24"/>
        <v>15426991</v>
      </c>
      <c r="K145" s="66">
        <f t="shared" si="25"/>
        <v>35.508241843606854</v>
      </c>
      <c r="L145" s="56"/>
      <c r="M145" s="2"/>
    </row>
    <row r="146" spans="1:13" ht="13.5" customHeight="1">
      <c r="A146" s="21" t="s">
        <v>386</v>
      </c>
      <c r="B146" s="22"/>
      <c r="C146" s="18"/>
      <c r="D146" s="45"/>
      <c r="E146" s="45"/>
      <c r="F146" s="45"/>
      <c r="G146" s="45"/>
      <c r="H146" s="45"/>
      <c r="I146" s="76">
        <v>59533</v>
      </c>
      <c r="J146" s="40">
        <f t="shared" si="24"/>
        <v>59533</v>
      </c>
      <c r="K146" s="66">
        <f t="shared" si="25"/>
        <v>0.13702686166572903</v>
      </c>
      <c r="L146" s="56"/>
      <c r="M146" s="2"/>
    </row>
    <row r="147" spans="1:13" ht="13.5" customHeight="1">
      <c r="A147" s="21" t="s">
        <v>206</v>
      </c>
      <c r="B147" s="22"/>
      <c r="C147" s="18"/>
      <c r="D147" s="45">
        <v>0</v>
      </c>
      <c r="E147" s="45">
        <v>267000</v>
      </c>
      <c r="F147" s="45">
        <v>0</v>
      </c>
      <c r="G147" s="45">
        <v>55000</v>
      </c>
      <c r="H147" s="45">
        <v>0</v>
      </c>
      <c r="I147" s="76">
        <v>0</v>
      </c>
      <c r="J147" s="40">
        <f t="shared" si="24"/>
        <v>322000</v>
      </c>
      <c r="K147" s="66">
        <f t="shared" si="25"/>
        <v>0.7411460779124981</v>
      </c>
      <c r="L147" s="56"/>
      <c r="M147" s="2"/>
    </row>
    <row r="148" spans="1:13" ht="18" customHeight="1">
      <c r="A148" s="23" t="s">
        <v>366</v>
      </c>
      <c r="B148" s="24"/>
      <c r="C148" s="25"/>
      <c r="D148" s="44">
        <f aca="true" t="shared" si="26" ref="D148:J148">SUM(D136:D147)</f>
        <v>4645000</v>
      </c>
      <c r="E148" s="44">
        <f t="shared" si="26"/>
        <v>7203715</v>
      </c>
      <c r="F148" s="44">
        <f t="shared" si="26"/>
        <v>5831728</v>
      </c>
      <c r="G148" s="44">
        <f t="shared" si="26"/>
        <v>9041620</v>
      </c>
      <c r="H148" s="44">
        <f t="shared" si="26"/>
        <v>5194700</v>
      </c>
      <c r="I148" s="77">
        <f t="shared" si="26"/>
        <v>11529463</v>
      </c>
      <c r="J148" s="50">
        <f t="shared" si="26"/>
        <v>43446226</v>
      </c>
      <c r="K148" s="67">
        <f>(J148/(J$434)*100)</f>
        <v>0.6929212672556048</v>
      </c>
      <c r="L148" s="57"/>
      <c r="M148" s="2"/>
    </row>
    <row r="149" spans="1:13" ht="13.5" customHeight="1">
      <c r="A149" s="16"/>
      <c r="B149" s="17"/>
      <c r="C149" s="18"/>
      <c r="D149" s="45"/>
      <c r="E149" s="45"/>
      <c r="F149" s="45"/>
      <c r="G149" s="45"/>
      <c r="H149" s="45"/>
      <c r="I149" s="76"/>
      <c r="J149" s="40"/>
      <c r="K149" s="40"/>
      <c r="L149" s="56"/>
      <c r="M149" s="2"/>
    </row>
    <row r="150" spans="1:13" ht="13.5" customHeight="1">
      <c r="A150" s="21" t="s">
        <v>314</v>
      </c>
      <c r="B150" s="22"/>
      <c r="C150" s="18"/>
      <c r="D150" s="45">
        <v>0</v>
      </c>
      <c r="E150" s="45">
        <v>0</v>
      </c>
      <c r="F150" s="45">
        <v>1071000</v>
      </c>
      <c r="G150" s="45">
        <v>480000</v>
      </c>
      <c r="H150" s="45">
        <v>794350</v>
      </c>
      <c r="I150" s="76">
        <v>1914600</v>
      </c>
      <c r="J150" s="40">
        <f>SUM(D150:I150)</f>
        <v>4259950</v>
      </c>
      <c r="K150" s="66">
        <f>(J150/J$152)*100</f>
        <v>94.08120672710608</v>
      </c>
      <c r="L150" s="56"/>
      <c r="M150" s="2"/>
    </row>
    <row r="151" spans="1:13" ht="13.5" customHeight="1">
      <c r="A151" s="21" t="s">
        <v>351</v>
      </c>
      <c r="B151" s="22"/>
      <c r="C151" s="18"/>
      <c r="D151" s="45">
        <v>0</v>
      </c>
      <c r="E151" s="45">
        <v>0</v>
      </c>
      <c r="F151" s="45">
        <v>0</v>
      </c>
      <c r="G151" s="45">
        <v>144000</v>
      </c>
      <c r="H151" s="45">
        <v>0</v>
      </c>
      <c r="I151" s="76">
        <v>124000</v>
      </c>
      <c r="J151" s="40">
        <f>SUM(D151:I151)</f>
        <v>268000</v>
      </c>
      <c r="K151" s="66">
        <f>(J151/J$152)*100</f>
        <v>5.9187932728939145</v>
      </c>
      <c r="L151" s="56"/>
      <c r="M151" s="2"/>
    </row>
    <row r="152" spans="1:13" ht="16.5" customHeight="1">
      <c r="A152" s="23" t="s">
        <v>350</v>
      </c>
      <c r="B152" s="24"/>
      <c r="C152" s="25"/>
      <c r="D152" s="44">
        <f aca="true" t="shared" si="27" ref="D152:J152">SUM(D149:D151)</f>
        <v>0</v>
      </c>
      <c r="E152" s="44">
        <f t="shared" si="27"/>
        <v>0</v>
      </c>
      <c r="F152" s="44">
        <f t="shared" si="27"/>
        <v>1071000</v>
      </c>
      <c r="G152" s="44">
        <f t="shared" si="27"/>
        <v>624000</v>
      </c>
      <c r="H152" s="44">
        <f t="shared" si="27"/>
        <v>794350</v>
      </c>
      <c r="I152" s="77">
        <f t="shared" si="27"/>
        <v>2038600</v>
      </c>
      <c r="J152" s="50">
        <f t="shared" si="27"/>
        <v>4527950</v>
      </c>
      <c r="K152" s="67">
        <f>(J152/(J$434)*100)</f>
        <v>0.07221600449415366</v>
      </c>
      <c r="L152" s="56"/>
      <c r="M152" s="2"/>
    </row>
    <row r="153" spans="1:13" ht="13.5" customHeight="1">
      <c r="A153" s="21"/>
      <c r="B153" s="22"/>
      <c r="C153" s="18"/>
      <c r="D153" s="45"/>
      <c r="E153" s="45"/>
      <c r="F153" s="45"/>
      <c r="G153" s="45"/>
      <c r="H153" s="45"/>
      <c r="I153" s="76"/>
      <c r="J153" s="40"/>
      <c r="K153" s="40"/>
      <c r="L153" s="56"/>
      <c r="M153" s="2"/>
    </row>
    <row r="154" spans="1:13" ht="13.5" customHeight="1">
      <c r="A154" s="21" t="s">
        <v>207</v>
      </c>
      <c r="B154" s="22"/>
      <c r="C154" s="18"/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76">
        <v>0</v>
      </c>
      <c r="J154" s="40">
        <f>SUM(D154:I154)</f>
        <v>0</v>
      </c>
      <c r="K154" s="66">
        <f>(J154/J$156)*100</f>
        <v>0</v>
      </c>
      <c r="L154" s="56"/>
      <c r="M154" s="2"/>
    </row>
    <row r="155" spans="1:13" ht="13.5" customHeight="1">
      <c r="A155" s="27" t="s">
        <v>49</v>
      </c>
      <c r="B155" s="22"/>
      <c r="C155" s="18"/>
      <c r="D155" s="45">
        <v>2660000</v>
      </c>
      <c r="E155" s="45">
        <v>0</v>
      </c>
      <c r="F155" s="45">
        <v>544000</v>
      </c>
      <c r="G155" s="45">
        <v>0</v>
      </c>
      <c r="H155" s="45">
        <v>78292</v>
      </c>
      <c r="I155" s="76">
        <v>0</v>
      </c>
      <c r="J155" s="40">
        <f>SUM(D155:I155)</f>
        <v>3282292</v>
      </c>
      <c r="K155" s="66">
        <f>(J155/J$156)*100</f>
        <v>100</v>
      </c>
      <c r="L155" s="56"/>
      <c r="M155" s="2"/>
    </row>
    <row r="156" spans="1:13" ht="16.5" customHeight="1">
      <c r="A156" s="23" t="s">
        <v>332</v>
      </c>
      <c r="B156" s="24"/>
      <c r="C156" s="25"/>
      <c r="D156" s="44">
        <f aca="true" t="shared" si="28" ref="D156:J156">SUM(D153:D155)</f>
        <v>2660000</v>
      </c>
      <c r="E156" s="44">
        <f t="shared" si="28"/>
        <v>0</v>
      </c>
      <c r="F156" s="44">
        <f t="shared" si="28"/>
        <v>544000</v>
      </c>
      <c r="G156" s="44">
        <f t="shared" si="28"/>
        <v>0</v>
      </c>
      <c r="H156" s="44">
        <f t="shared" si="28"/>
        <v>78292</v>
      </c>
      <c r="I156" s="77">
        <f t="shared" si="28"/>
        <v>0</v>
      </c>
      <c r="J156" s="50">
        <f t="shared" si="28"/>
        <v>3282292</v>
      </c>
      <c r="K156" s="67">
        <f>(J156/(J$434)*100)</f>
        <v>0.0523490793456475</v>
      </c>
      <c r="L156" s="57"/>
      <c r="M156" s="2"/>
    </row>
    <row r="157" spans="1:13" ht="13.5" customHeight="1">
      <c r="A157" s="21"/>
      <c r="B157" s="22"/>
      <c r="C157" s="18"/>
      <c r="D157" s="45"/>
      <c r="E157" s="45"/>
      <c r="F157" s="45"/>
      <c r="G157" s="45"/>
      <c r="H157" s="45"/>
      <c r="I157" s="76"/>
      <c r="J157" s="40"/>
      <c r="K157" s="40"/>
      <c r="L157" s="56"/>
      <c r="M157" s="2"/>
    </row>
    <row r="158" spans="1:13" ht="13.5" customHeight="1">
      <c r="A158" s="21" t="s">
        <v>186</v>
      </c>
      <c r="B158" s="22"/>
      <c r="C158" s="18"/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76">
        <v>0</v>
      </c>
      <c r="J158" s="40">
        <f>SUM(D158:I158)</f>
        <v>0</v>
      </c>
      <c r="K158" s="66">
        <f>(J158/J$162)*100</f>
        <v>0</v>
      </c>
      <c r="L158" s="56"/>
      <c r="M158" s="2"/>
    </row>
    <row r="159" spans="1:13" ht="13.5" customHeight="1">
      <c r="A159" s="21" t="s">
        <v>50</v>
      </c>
      <c r="B159" s="22"/>
      <c r="C159" s="18"/>
      <c r="D159" s="45">
        <v>981000</v>
      </c>
      <c r="E159" s="45">
        <v>1318146</v>
      </c>
      <c r="F159" s="45">
        <v>2180000</v>
      </c>
      <c r="G159" s="45">
        <v>0</v>
      </c>
      <c r="H159" s="45">
        <v>0</v>
      </c>
      <c r="I159" s="76">
        <v>0</v>
      </c>
      <c r="J159" s="40">
        <f>SUM(D159:I159)</f>
        <v>4479146</v>
      </c>
      <c r="K159" s="66">
        <f>(J159/J$162)*100</f>
        <v>77.50532691162327</v>
      </c>
      <c r="L159" s="56"/>
      <c r="M159" s="2"/>
    </row>
    <row r="160" spans="1:13" ht="13.5" customHeight="1">
      <c r="A160" s="21" t="s">
        <v>51</v>
      </c>
      <c r="B160" s="22"/>
      <c r="C160" s="18"/>
      <c r="D160" s="45">
        <v>0</v>
      </c>
      <c r="E160" s="45">
        <v>0</v>
      </c>
      <c r="F160" s="45">
        <v>0</v>
      </c>
      <c r="G160" s="45">
        <v>300000</v>
      </c>
      <c r="H160" s="45">
        <v>0</v>
      </c>
      <c r="I160" s="76">
        <v>0</v>
      </c>
      <c r="J160" s="40">
        <f>SUM(D160:I160)</f>
        <v>300000</v>
      </c>
      <c r="K160" s="66">
        <f>(J160/J$162)*100</f>
        <v>5.191078405010013</v>
      </c>
      <c r="L160" s="56"/>
      <c r="M160" s="2"/>
    </row>
    <row r="161" spans="1:13" ht="13.5" customHeight="1">
      <c r="A161" s="21" t="s">
        <v>52</v>
      </c>
      <c r="B161" s="22"/>
      <c r="C161" s="18"/>
      <c r="D161" s="45">
        <v>0</v>
      </c>
      <c r="E161" s="45">
        <v>0</v>
      </c>
      <c r="F161" s="45">
        <v>0</v>
      </c>
      <c r="G161" s="45">
        <v>0</v>
      </c>
      <c r="H161" s="45">
        <v>1000000</v>
      </c>
      <c r="I161" s="76">
        <v>0</v>
      </c>
      <c r="J161" s="40">
        <f>SUM(D161:I161)</f>
        <v>1000000</v>
      </c>
      <c r="K161" s="66">
        <f>(J161/J$162)*100</f>
        <v>17.303594683366715</v>
      </c>
      <c r="L161" s="56"/>
      <c r="M161" s="2"/>
    </row>
    <row r="162" spans="1:13" ht="13.5" customHeight="1">
      <c r="A162" s="23" t="s">
        <v>333</v>
      </c>
      <c r="B162" s="24"/>
      <c r="C162" s="25"/>
      <c r="D162" s="44">
        <f aca="true" t="shared" si="29" ref="D162:J162">SUM(D157:D161)</f>
        <v>981000</v>
      </c>
      <c r="E162" s="44">
        <f t="shared" si="29"/>
        <v>1318146</v>
      </c>
      <c r="F162" s="44">
        <f t="shared" si="29"/>
        <v>2180000</v>
      </c>
      <c r="G162" s="44">
        <f t="shared" si="29"/>
        <v>300000</v>
      </c>
      <c r="H162" s="44">
        <f t="shared" si="29"/>
        <v>1000000</v>
      </c>
      <c r="I162" s="77">
        <f t="shared" si="29"/>
        <v>0</v>
      </c>
      <c r="J162" s="50">
        <f t="shared" si="29"/>
        <v>5779146</v>
      </c>
      <c r="K162" s="67">
        <f>(J162/(J$434)*100)</f>
        <v>0.0921712548743626</v>
      </c>
      <c r="L162" s="57"/>
      <c r="M162" s="2"/>
    </row>
    <row r="163" spans="1:13" ht="13.5" customHeight="1">
      <c r="A163" s="21"/>
      <c r="B163" s="22"/>
      <c r="C163" s="18"/>
      <c r="D163" s="45"/>
      <c r="E163" s="45"/>
      <c r="F163" s="45"/>
      <c r="G163" s="45"/>
      <c r="H163" s="45"/>
      <c r="I163" s="76"/>
      <c r="J163" s="40"/>
      <c r="K163" s="40"/>
      <c r="L163" s="56"/>
      <c r="M163" s="2"/>
    </row>
    <row r="164" spans="1:13" ht="13.5" customHeight="1">
      <c r="A164" s="21" t="s">
        <v>277</v>
      </c>
      <c r="B164" s="22"/>
      <c r="C164" s="18"/>
      <c r="D164" s="45">
        <v>716125</v>
      </c>
      <c r="E164" s="45">
        <v>453036</v>
      </c>
      <c r="F164" s="45">
        <v>0</v>
      </c>
      <c r="G164" s="45">
        <v>0</v>
      </c>
      <c r="H164" s="45">
        <v>95481</v>
      </c>
      <c r="I164" s="76">
        <v>0</v>
      </c>
      <c r="J164" s="40">
        <f aca="true" t="shared" si="30" ref="J164:J176">SUM(D164:I164)</f>
        <v>1264642</v>
      </c>
      <c r="K164" s="66">
        <f aca="true" t="shared" si="31" ref="K164:K176">(J164/J$177)*100</f>
        <v>2.8480036306223684</v>
      </c>
      <c r="L164" s="56"/>
      <c r="M164" s="2"/>
    </row>
    <row r="165" spans="1:13" ht="13.5" customHeight="1">
      <c r="A165" s="21" t="s">
        <v>53</v>
      </c>
      <c r="B165" s="22"/>
      <c r="C165" s="18"/>
      <c r="D165" s="45">
        <v>2663040</v>
      </c>
      <c r="E165" s="45">
        <v>8076687</v>
      </c>
      <c r="F165" s="45">
        <v>10068253</v>
      </c>
      <c r="G165" s="45">
        <v>6000000</v>
      </c>
      <c r="H165" s="45">
        <v>0</v>
      </c>
      <c r="I165" s="76">
        <v>4566641</v>
      </c>
      <c r="J165" s="40">
        <f t="shared" si="30"/>
        <v>31374621</v>
      </c>
      <c r="K165" s="66">
        <f t="shared" si="31"/>
        <v>70.65638695963031</v>
      </c>
      <c r="L165" s="56"/>
      <c r="M165" s="2"/>
    </row>
    <row r="166" spans="1:13" ht="13.5" customHeight="1">
      <c r="A166" s="21" t="s">
        <v>54</v>
      </c>
      <c r="B166" s="22"/>
      <c r="C166" s="18"/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76">
        <v>0</v>
      </c>
      <c r="J166" s="40">
        <f t="shared" si="30"/>
        <v>0</v>
      </c>
      <c r="K166" s="66">
        <f t="shared" si="31"/>
        <v>0</v>
      </c>
      <c r="L166" s="56"/>
      <c r="M166" s="2"/>
    </row>
    <row r="167" spans="1:13" ht="13.5" customHeight="1">
      <c r="A167" s="21" t="s">
        <v>55</v>
      </c>
      <c r="B167" s="22"/>
      <c r="C167" s="18"/>
      <c r="D167" s="45">
        <v>1086756</v>
      </c>
      <c r="E167" s="45">
        <v>136000</v>
      </c>
      <c r="F167" s="45">
        <v>0</v>
      </c>
      <c r="G167" s="45">
        <v>0</v>
      </c>
      <c r="H167" s="45">
        <v>399153</v>
      </c>
      <c r="I167" s="76">
        <v>0</v>
      </c>
      <c r="J167" s="40">
        <f t="shared" si="30"/>
        <v>1621909</v>
      </c>
      <c r="K167" s="66">
        <f t="shared" si="31"/>
        <v>3.652577346426178</v>
      </c>
      <c r="L167" s="56"/>
      <c r="M167" s="2"/>
    </row>
    <row r="168" spans="1:13" ht="13.5" customHeight="1">
      <c r="A168" s="21" t="s">
        <v>208</v>
      </c>
      <c r="B168" s="22"/>
      <c r="C168" s="18"/>
      <c r="D168" s="45">
        <v>0</v>
      </c>
      <c r="E168" s="45">
        <v>500000</v>
      </c>
      <c r="F168" s="45">
        <v>0</v>
      </c>
      <c r="G168" s="45">
        <v>0</v>
      </c>
      <c r="H168" s="45">
        <v>0</v>
      </c>
      <c r="I168" s="76">
        <v>0</v>
      </c>
      <c r="J168" s="40">
        <f t="shared" si="30"/>
        <v>500000</v>
      </c>
      <c r="K168" s="66">
        <f t="shared" si="31"/>
        <v>1.1260118004235065</v>
      </c>
      <c r="L168" s="56"/>
      <c r="M168" s="2"/>
    </row>
    <row r="169" spans="1:13" ht="13.5" customHeight="1">
      <c r="A169" s="21" t="s">
        <v>209</v>
      </c>
      <c r="B169" s="22"/>
      <c r="C169" s="18"/>
      <c r="D169" s="45">
        <v>0</v>
      </c>
      <c r="E169" s="45">
        <v>753000</v>
      </c>
      <c r="F169" s="45">
        <v>0</v>
      </c>
      <c r="G169" s="45">
        <v>0</v>
      </c>
      <c r="H169" s="45">
        <v>0</v>
      </c>
      <c r="I169" s="76">
        <v>0</v>
      </c>
      <c r="J169" s="40">
        <f t="shared" si="30"/>
        <v>753000</v>
      </c>
      <c r="K169" s="66">
        <f t="shared" si="31"/>
        <v>1.695773771437801</v>
      </c>
      <c r="L169" s="56"/>
      <c r="M169" s="2"/>
    </row>
    <row r="170" spans="1:13" ht="13.5" customHeight="1">
      <c r="A170" s="21" t="s">
        <v>149</v>
      </c>
      <c r="B170" s="22"/>
      <c r="C170" s="18"/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76">
        <v>0</v>
      </c>
      <c r="J170" s="40">
        <f t="shared" si="30"/>
        <v>0</v>
      </c>
      <c r="K170" s="66">
        <f t="shared" si="31"/>
        <v>0</v>
      </c>
      <c r="L170" s="56"/>
      <c r="M170" s="2"/>
    </row>
    <row r="171" spans="1:13" ht="13.5" customHeight="1">
      <c r="A171" s="21" t="s">
        <v>187</v>
      </c>
      <c r="B171" s="22"/>
      <c r="C171" s="18"/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76">
        <v>720000</v>
      </c>
      <c r="J171" s="40">
        <f t="shared" si="30"/>
        <v>720000</v>
      </c>
      <c r="K171" s="66">
        <f t="shared" si="31"/>
        <v>1.6214569926098494</v>
      </c>
      <c r="L171" s="56"/>
      <c r="M171" s="2"/>
    </row>
    <row r="172" spans="1:13" ht="13.5" customHeight="1">
      <c r="A172" s="21" t="s">
        <v>177</v>
      </c>
      <c r="B172" s="22"/>
      <c r="C172" s="18"/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76">
        <v>0</v>
      </c>
      <c r="J172" s="40">
        <f t="shared" si="30"/>
        <v>0</v>
      </c>
      <c r="K172" s="66">
        <f t="shared" si="31"/>
        <v>0</v>
      </c>
      <c r="L172" s="56"/>
      <c r="M172" s="2"/>
    </row>
    <row r="173" spans="1:13" ht="13.5" customHeight="1">
      <c r="A173" s="21" t="s">
        <v>315</v>
      </c>
      <c r="B173" s="22"/>
      <c r="C173" s="18"/>
      <c r="D173" s="45">
        <v>0</v>
      </c>
      <c r="E173" s="45">
        <v>0</v>
      </c>
      <c r="F173" s="45">
        <v>275500</v>
      </c>
      <c r="G173" s="45">
        <v>0</v>
      </c>
      <c r="H173" s="45">
        <v>0</v>
      </c>
      <c r="I173" s="76">
        <v>0</v>
      </c>
      <c r="J173" s="40">
        <f t="shared" si="30"/>
        <v>275500</v>
      </c>
      <c r="K173" s="66">
        <f t="shared" si="31"/>
        <v>0.6204325020333521</v>
      </c>
      <c r="L173" s="56"/>
      <c r="M173" s="2"/>
    </row>
    <row r="174" spans="1:13" ht="13.5" customHeight="1">
      <c r="A174" s="21" t="s">
        <v>56</v>
      </c>
      <c r="B174" s="22"/>
      <c r="C174" s="18"/>
      <c r="D174" s="45">
        <v>7253556</v>
      </c>
      <c r="E174" s="45">
        <v>527280</v>
      </c>
      <c r="F174" s="45">
        <v>0</v>
      </c>
      <c r="G174" s="45">
        <v>0</v>
      </c>
      <c r="H174" s="45">
        <v>0</v>
      </c>
      <c r="I174" s="76">
        <v>0</v>
      </c>
      <c r="J174" s="40">
        <f t="shared" si="30"/>
        <v>7780836</v>
      </c>
      <c r="K174" s="66">
        <f t="shared" si="31"/>
        <v>17.52262630632007</v>
      </c>
      <c r="L174" s="56"/>
      <c r="M174" s="2"/>
    </row>
    <row r="175" spans="1:13" ht="13.5" customHeight="1">
      <c r="A175" s="21" t="s">
        <v>150</v>
      </c>
      <c r="B175" s="22"/>
      <c r="C175" s="18"/>
      <c r="D175" s="45">
        <v>114000</v>
      </c>
      <c r="E175" s="45">
        <v>0</v>
      </c>
      <c r="F175" s="45">
        <v>0</v>
      </c>
      <c r="G175" s="45">
        <v>0</v>
      </c>
      <c r="H175" s="45">
        <v>0</v>
      </c>
      <c r="I175" s="76">
        <v>0</v>
      </c>
      <c r="J175" s="40">
        <f t="shared" si="30"/>
        <v>114000</v>
      </c>
      <c r="K175" s="66">
        <f t="shared" si="31"/>
        <v>0.2567306904965595</v>
      </c>
      <c r="L175" s="56"/>
      <c r="M175" s="2"/>
    </row>
    <row r="176" spans="1:13" ht="13.5" customHeight="1">
      <c r="A176" s="21" t="s">
        <v>57</v>
      </c>
      <c r="B176" s="22"/>
      <c r="C176" s="18"/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76">
        <v>0</v>
      </c>
      <c r="J176" s="40">
        <f t="shared" si="30"/>
        <v>0</v>
      </c>
      <c r="K176" s="66">
        <f t="shared" si="31"/>
        <v>0</v>
      </c>
      <c r="L176" s="56"/>
      <c r="M176" s="2"/>
    </row>
    <row r="177" spans="1:13" ht="15" customHeight="1">
      <c r="A177" s="23" t="s">
        <v>278</v>
      </c>
      <c r="B177" s="24"/>
      <c r="C177" s="25"/>
      <c r="D177" s="44">
        <f aca="true" t="shared" si="32" ref="D177:J177">SUM(D163:D176)</f>
        <v>11833477</v>
      </c>
      <c r="E177" s="44">
        <f t="shared" si="32"/>
        <v>10446003</v>
      </c>
      <c r="F177" s="44">
        <f t="shared" si="32"/>
        <v>10343753</v>
      </c>
      <c r="G177" s="44">
        <f t="shared" si="32"/>
        <v>6000000</v>
      </c>
      <c r="H177" s="44">
        <f t="shared" si="32"/>
        <v>494634</v>
      </c>
      <c r="I177" s="77">
        <f t="shared" si="32"/>
        <v>5286641</v>
      </c>
      <c r="J177" s="50">
        <f t="shared" si="32"/>
        <v>44404508</v>
      </c>
      <c r="K177" s="67">
        <f>(J177/(J$434)*100)</f>
        <v>0.7082048497197809</v>
      </c>
      <c r="L177" s="57"/>
      <c r="M177" s="2"/>
    </row>
    <row r="178" spans="1:13" ht="13.5" customHeight="1">
      <c r="A178" s="16"/>
      <c r="B178" s="17"/>
      <c r="C178" s="18"/>
      <c r="D178" s="45"/>
      <c r="E178" s="45"/>
      <c r="F178" s="45"/>
      <c r="G178" s="45"/>
      <c r="H178" s="45"/>
      <c r="I178" s="76"/>
      <c r="J178" s="40"/>
      <c r="K178" s="40"/>
      <c r="L178" s="56"/>
      <c r="M178" s="2"/>
    </row>
    <row r="179" spans="1:13" ht="13.5" customHeight="1">
      <c r="A179" s="21" t="s">
        <v>58</v>
      </c>
      <c r="B179" s="22"/>
      <c r="C179" s="18"/>
      <c r="D179" s="45">
        <v>14250000</v>
      </c>
      <c r="E179" s="45">
        <v>0</v>
      </c>
      <c r="F179" s="45">
        <v>0</v>
      </c>
      <c r="G179" s="45">
        <v>6489000</v>
      </c>
      <c r="H179" s="45">
        <v>0</v>
      </c>
      <c r="I179" s="76">
        <v>3240000</v>
      </c>
      <c r="J179" s="40">
        <f>SUM(D179:I179)</f>
        <v>23979000</v>
      </c>
      <c r="K179" s="66">
        <f>(J179/J$182)*100</f>
        <v>40.93742066763557</v>
      </c>
      <c r="L179" s="56"/>
      <c r="M179" s="2"/>
    </row>
    <row r="180" spans="1:13" ht="13.5" customHeight="1">
      <c r="A180" s="21" t="s">
        <v>236</v>
      </c>
      <c r="B180" s="22"/>
      <c r="C180" s="18"/>
      <c r="D180" s="45">
        <v>12439770</v>
      </c>
      <c r="E180" s="45">
        <v>14343000</v>
      </c>
      <c r="F180" s="45">
        <v>0</v>
      </c>
      <c r="G180" s="45">
        <v>4373000</v>
      </c>
      <c r="H180" s="45">
        <v>0</v>
      </c>
      <c r="I180" s="76">
        <v>0</v>
      </c>
      <c r="J180" s="40">
        <f>SUM(D180:I180)</f>
        <v>31155770</v>
      </c>
      <c r="K180" s="66">
        <f>(J180/J$182)*100</f>
        <v>53.18974363877144</v>
      </c>
      <c r="L180" s="56"/>
      <c r="M180" s="2"/>
    </row>
    <row r="181" spans="1:13" ht="13.5" customHeight="1">
      <c r="A181" s="21" t="s">
        <v>368</v>
      </c>
      <c r="B181" s="22"/>
      <c r="C181" s="18"/>
      <c r="D181" s="45">
        <v>0</v>
      </c>
      <c r="E181" s="45">
        <v>0</v>
      </c>
      <c r="F181" s="45">
        <v>0</v>
      </c>
      <c r="G181" s="45">
        <v>0</v>
      </c>
      <c r="H181" s="45">
        <v>3440000</v>
      </c>
      <c r="I181" s="76">
        <v>0</v>
      </c>
      <c r="J181" s="40">
        <f>SUM(D181:I181)</f>
        <v>3440000</v>
      </c>
      <c r="K181" s="66">
        <f>(J181/J$182)*100</f>
        <v>5.872835693592993</v>
      </c>
      <c r="L181" s="56"/>
      <c r="M181" s="2"/>
    </row>
    <row r="182" spans="1:13" ht="16.5" customHeight="1">
      <c r="A182" s="23" t="s">
        <v>367</v>
      </c>
      <c r="B182" s="24"/>
      <c r="C182" s="25"/>
      <c r="D182" s="44">
        <f aca="true" t="shared" si="33" ref="D182:J182">SUM(D178:D181)</f>
        <v>26689770</v>
      </c>
      <c r="E182" s="44">
        <f t="shared" si="33"/>
        <v>14343000</v>
      </c>
      <c r="F182" s="44">
        <f t="shared" si="33"/>
        <v>0</v>
      </c>
      <c r="G182" s="44">
        <f t="shared" si="33"/>
        <v>10862000</v>
      </c>
      <c r="H182" s="44">
        <f t="shared" si="33"/>
        <v>3440000</v>
      </c>
      <c r="I182" s="77">
        <f t="shared" si="33"/>
        <v>3240000</v>
      </c>
      <c r="J182" s="50">
        <f t="shared" si="33"/>
        <v>58574770</v>
      </c>
      <c r="K182" s="67">
        <f>(J182/(J$434)*100)</f>
        <v>0.9342055132154765</v>
      </c>
      <c r="L182" s="57"/>
      <c r="M182" s="2"/>
    </row>
    <row r="183" spans="1:13" ht="13.5" customHeight="1">
      <c r="A183" s="16"/>
      <c r="B183" s="17"/>
      <c r="C183" s="18"/>
      <c r="D183" s="45"/>
      <c r="E183" s="45"/>
      <c r="F183" s="45"/>
      <c r="G183" s="45"/>
      <c r="H183" s="45"/>
      <c r="I183" s="76"/>
      <c r="J183" s="40"/>
      <c r="K183" s="40"/>
      <c r="L183" s="56"/>
      <c r="M183" s="2"/>
    </row>
    <row r="184" spans="1:13" ht="13.5" customHeight="1">
      <c r="A184" s="21" t="s">
        <v>59</v>
      </c>
      <c r="B184" s="22"/>
      <c r="C184" s="18"/>
      <c r="D184" s="45">
        <v>3614000</v>
      </c>
      <c r="E184" s="45">
        <v>0</v>
      </c>
      <c r="F184" s="45">
        <v>0</v>
      </c>
      <c r="G184" s="45">
        <v>1037082</v>
      </c>
      <c r="H184" s="45">
        <v>267500</v>
      </c>
      <c r="I184" s="76">
        <v>267500</v>
      </c>
      <c r="J184" s="40">
        <f>SUM(D184:I184)</f>
        <v>5186082</v>
      </c>
      <c r="K184" s="66">
        <f>(J184/J$188)*100</f>
        <v>19.18490310352888</v>
      </c>
      <c r="L184" s="56"/>
      <c r="M184" s="2"/>
    </row>
    <row r="185" spans="1:13" ht="13.5" customHeight="1">
      <c r="A185" s="21" t="s">
        <v>279</v>
      </c>
      <c r="B185" s="22"/>
      <c r="C185" s="18"/>
      <c r="D185" s="45">
        <v>0</v>
      </c>
      <c r="E185" s="45">
        <v>3563000</v>
      </c>
      <c r="F185" s="45">
        <v>0</v>
      </c>
      <c r="G185" s="45">
        <v>0</v>
      </c>
      <c r="H185" s="45">
        <v>0</v>
      </c>
      <c r="I185" s="76">
        <v>0</v>
      </c>
      <c r="J185" s="40">
        <f>SUM(D185:I185)</f>
        <v>3563000</v>
      </c>
      <c r="K185" s="66">
        <f>(J185/J$188)*100</f>
        <v>13.180626484092114</v>
      </c>
      <c r="L185" s="56"/>
      <c r="M185" s="2"/>
    </row>
    <row r="186" spans="1:13" ht="13.5" customHeight="1">
      <c r="A186" s="21" t="s">
        <v>317</v>
      </c>
      <c r="B186" s="22"/>
      <c r="C186" s="18"/>
      <c r="D186" s="45">
        <v>0</v>
      </c>
      <c r="E186" s="45">
        <v>0</v>
      </c>
      <c r="F186" s="45">
        <v>269741</v>
      </c>
      <c r="G186" s="45">
        <v>0</v>
      </c>
      <c r="H186" s="45">
        <v>0</v>
      </c>
      <c r="I186" s="76">
        <v>0</v>
      </c>
      <c r="J186" s="40">
        <f>SUM(D186:I186)</f>
        <v>269741</v>
      </c>
      <c r="K186" s="66">
        <f>(J186/J$188)*100</f>
        <v>0.9978544396422934</v>
      </c>
      <c r="L186" s="56"/>
      <c r="M186" s="2"/>
    </row>
    <row r="187" spans="1:13" ht="13.5" customHeight="1">
      <c r="A187" s="21" t="s">
        <v>60</v>
      </c>
      <c r="B187" s="22"/>
      <c r="C187" s="18"/>
      <c r="D187" s="45">
        <v>383200</v>
      </c>
      <c r="E187" s="45">
        <v>325200</v>
      </c>
      <c r="F187" s="45">
        <v>3011233</v>
      </c>
      <c r="G187" s="45">
        <v>975000</v>
      </c>
      <c r="H187" s="45">
        <v>6433952</v>
      </c>
      <c r="I187" s="76">
        <v>6884691</v>
      </c>
      <c r="J187" s="40">
        <f>SUM(D187:I187)</f>
        <v>18013276</v>
      </c>
      <c r="K187" s="66">
        <f>(J187/J$188)*100</f>
        <v>66.6366159727367</v>
      </c>
      <c r="L187" s="56"/>
      <c r="M187" s="2"/>
    </row>
    <row r="188" spans="1:13" ht="16.5" customHeight="1">
      <c r="A188" s="23" t="s">
        <v>316</v>
      </c>
      <c r="B188" s="24"/>
      <c r="C188" s="25"/>
      <c r="D188" s="44">
        <f aca="true" t="shared" si="34" ref="D188:J188">SUM(D183:D187)</f>
        <v>3997200</v>
      </c>
      <c r="E188" s="44">
        <f t="shared" si="34"/>
        <v>3888200</v>
      </c>
      <c r="F188" s="44">
        <f t="shared" si="34"/>
        <v>3280974</v>
      </c>
      <c r="G188" s="44">
        <f t="shared" si="34"/>
        <v>2012082</v>
      </c>
      <c r="H188" s="44">
        <f t="shared" si="34"/>
        <v>6701452</v>
      </c>
      <c r="I188" s="77">
        <f t="shared" si="34"/>
        <v>7152191</v>
      </c>
      <c r="J188" s="50">
        <f t="shared" si="34"/>
        <v>27032099</v>
      </c>
      <c r="K188" s="67">
        <f>(J188/(J$434)*100)</f>
        <v>0.43113333470343235</v>
      </c>
      <c r="L188" s="57"/>
      <c r="M188" s="2"/>
    </row>
    <row r="189" spans="1:13" ht="13.5" customHeight="1">
      <c r="A189" s="16"/>
      <c r="B189" s="17"/>
      <c r="C189" s="18"/>
      <c r="D189" s="45"/>
      <c r="E189" s="45"/>
      <c r="F189" s="45"/>
      <c r="G189" s="45"/>
      <c r="H189" s="45"/>
      <c r="I189" s="76"/>
      <c r="J189" s="40"/>
      <c r="K189" s="40"/>
      <c r="L189" s="56"/>
      <c r="M189" s="2"/>
    </row>
    <row r="190" spans="1:13" ht="13.5" customHeight="1">
      <c r="A190" s="21" t="s">
        <v>61</v>
      </c>
      <c r="B190" s="22"/>
      <c r="C190" s="18"/>
      <c r="D190" s="45">
        <v>308000</v>
      </c>
      <c r="E190" s="45">
        <v>1177000</v>
      </c>
      <c r="F190" s="45">
        <v>956000</v>
      </c>
      <c r="G190" s="45">
        <v>0</v>
      </c>
      <c r="H190" s="45">
        <v>0</v>
      </c>
      <c r="I190" s="76">
        <v>2682573</v>
      </c>
      <c r="J190" s="40">
        <f aca="true" t="shared" si="35" ref="J190:J202">SUM(D190:I190)</f>
        <v>5123573</v>
      </c>
      <c r="K190" s="66">
        <f>(J190/J$203)*100</f>
        <v>5.814741755432756</v>
      </c>
      <c r="L190" s="56"/>
      <c r="M190" s="2"/>
    </row>
    <row r="191" spans="1:13" ht="13.5" customHeight="1">
      <c r="A191" s="21" t="s">
        <v>188</v>
      </c>
      <c r="B191" s="22"/>
      <c r="C191" s="18"/>
      <c r="D191" s="45">
        <v>224560</v>
      </c>
      <c r="E191" s="45">
        <v>152000</v>
      </c>
      <c r="F191" s="45">
        <v>0</v>
      </c>
      <c r="G191" s="45">
        <v>96000</v>
      </c>
      <c r="H191" s="45">
        <v>367600</v>
      </c>
      <c r="I191" s="76">
        <v>120000</v>
      </c>
      <c r="J191" s="40">
        <f t="shared" si="35"/>
        <v>960160</v>
      </c>
      <c r="K191" s="66">
        <f aca="true" t="shared" si="36" ref="K191:K202">(J191/J$203)*100</f>
        <v>1.0896853511985318</v>
      </c>
      <c r="L191" s="56"/>
      <c r="M191" s="2"/>
    </row>
    <row r="192" spans="1:13" ht="13.5" customHeight="1">
      <c r="A192" s="21" t="s">
        <v>62</v>
      </c>
      <c r="B192" s="22"/>
      <c r="C192" s="18"/>
      <c r="D192" s="45">
        <v>0</v>
      </c>
      <c r="E192" s="45">
        <v>0</v>
      </c>
      <c r="F192" s="45">
        <v>0</v>
      </c>
      <c r="G192" s="45">
        <v>331000</v>
      </c>
      <c r="H192" s="45">
        <v>0</v>
      </c>
      <c r="I192" s="76">
        <v>335000</v>
      </c>
      <c r="J192" s="40">
        <f t="shared" si="35"/>
        <v>666000</v>
      </c>
      <c r="K192" s="66">
        <f t="shared" si="36"/>
        <v>0.7558432385208946</v>
      </c>
      <c r="L192" s="56"/>
      <c r="M192" s="2"/>
    </row>
    <row r="193" spans="1:13" ht="13.5" customHeight="1">
      <c r="A193" s="21" t="s">
        <v>63</v>
      </c>
      <c r="B193" s="22"/>
      <c r="C193" s="18"/>
      <c r="D193" s="45">
        <v>7583840</v>
      </c>
      <c r="E193" s="45">
        <v>6621899</v>
      </c>
      <c r="F193" s="45">
        <v>5914726</v>
      </c>
      <c r="G193" s="45">
        <v>4838819</v>
      </c>
      <c r="H193" s="45">
        <v>6163889</v>
      </c>
      <c r="I193" s="76">
        <v>6568251</v>
      </c>
      <c r="J193" s="40">
        <f t="shared" si="35"/>
        <v>37691424</v>
      </c>
      <c r="K193" s="66">
        <f t="shared" si="36"/>
        <v>42.77598795889516</v>
      </c>
      <c r="L193" s="56"/>
      <c r="M193" s="2"/>
    </row>
    <row r="194" spans="1:13" ht="13.5" customHeight="1">
      <c r="A194" s="21" t="s">
        <v>64</v>
      </c>
      <c r="B194" s="22"/>
      <c r="C194" s="18"/>
      <c r="D194" s="45">
        <v>2047250</v>
      </c>
      <c r="E194" s="45">
        <v>356252</v>
      </c>
      <c r="F194" s="45">
        <v>4226516</v>
      </c>
      <c r="G194" s="45">
        <v>250727</v>
      </c>
      <c r="H194" s="45">
        <v>4294778</v>
      </c>
      <c r="I194" s="76">
        <v>2926063</v>
      </c>
      <c r="J194" s="40">
        <f t="shared" si="35"/>
        <v>14101586</v>
      </c>
      <c r="K194" s="66">
        <f t="shared" si="36"/>
        <v>16.003886532313675</v>
      </c>
      <c r="L194" s="56"/>
      <c r="M194" s="2"/>
    </row>
    <row r="195" spans="1:13" ht="13.5" customHeight="1">
      <c r="A195" s="21" t="s">
        <v>65</v>
      </c>
      <c r="B195" s="22"/>
      <c r="C195" s="18"/>
      <c r="D195" s="45">
        <v>1180000</v>
      </c>
      <c r="E195" s="45">
        <v>4617869</v>
      </c>
      <c r="F195" s="45">
        <v>0</v>
      </c>
      <c r="G195" s="45">
        <v>2166346</v>
      </c>
      <c r="H195" s="45">
        <v>1755624</v>
      </c>
      <c r="I195" s="76">
        <v>2906493</v>
      </c>
      <c r="J195" s="40">
        <f t="shared" si="35"/>
        <v>12626332</v>
      </c>
      <c r="K195" s="66">
        <f t="shared" si="36"/>
        <v>14.329621125405412</v>
      </c>
      <c r="L195" s="56"/>
      <c r="M195" s="2"/>
    </row>
    <row r="196" spans="1:13" ht="13.5" customHeight="1">
      <c r="A196" s="21" t="s">
        <v>66</v>
      </c>
      <c r="B196" s="22"/>
      <c r="C196" s="18"/>
      <c r="D196" s="45">
        <v>1680000</v>
      </c>
      <c r="E196" s="45">
        <v>1032000</v>
      </c>
      <c r="F196" s="45">
        <v>0</v>
      </c>
      <c r="G196" s="45">
        <v>1064000</v>
      </c>
      <c r="H196" s="45">
        <v>1135450</v>
      </c>
      <c r="I196" s="76">
        <v>1219307</v>
      </c>
      <c r="J196" s="40">
        <f t="shared" si="35"/>
        <v>6130757</v>
      </c>
      <c r="K196" s="66">
        <f t="shared" si="36"/>
        <v>6.957794632829797</v>
      </c>
      <c r="L196" s="56"/>
      <c r="M196" s="2"/>
    </row>
    <row r="197" spans="1:13" ht="13.5" customHeight="1">
      <c r="A197" s="21" t="s">
        <v>172</v>
      </c>
      <c r="B197" s="22"/>
      <c r="C197" s="18"/>
      <c r="D197" s="45">
        <v>394971</v>
      </c>
      <c r="E197" s="45">
        <v>164000</v>
      </c>
      <c r="F197" s="45">
        <v>0</v>
      </c>
      <c r="G197" s="45">
        <v>0</v>
      </c>
      <c r="H197" s="45">
        <v>0</v>
      </c>
      <c r="I197" s="76">
        <v>398770</v>
      </c>
      <c r="J197" s="40">
        <f t="shared" si="35"/>
        <v>957741</v>
      </c>
      <c r="K197" s="66">
        <f t="shared" si="36"/>
        <v>1.0869400286850452</v>
      </c>
      <c r="L197" s="56"/>
      <c r="M197" s="2"/>
    </row>
    <row r="198" spans="1:13" ht="13.5" customHeight="1">
      <c r="A198" s="21" t="s">
        <v>67</v>
      </c>
      <c r="B198" s="22"/>
      <c r="C198" s="18"/>
      <c r="D198" s="45">
        <v>0</v>
      </c>
      <c r="E198" s="45">
        <v>144000</v>
      </c>
      <c r="F198" s="45">
        <v>72000</v>
      </c>
      <c r="G198" s="45">
        <v>72000</v>
      </c>
      <c r="H198" s="45">
        <v>0</v>
      </c>
      <c r="I198" s="76">
        <v>255395</v>
      </c>
      <c r="J198" s="40">
        <f t="shared" si="35"/>
        <v>543395</v>
      </c>
      <c r="K198" s="66">
        <f t="shared" si="36"/>
        <v>0.6166988537478402</v>
      </c>
      <c r="L198" s="56"/>
      <c r="M198" s="2"/>
    </row>
    <row r="199" spans="1:13" ht="13.5" customHeight="1">
      <c r="A199" s="21" t="s">
        <v>68</v>
      </c>
      <c r="B199" s="22"/>
      <c r="C199" s="18"/>
      <c r="D199" s="45">
        <v>20000</v>
      </c>
      <c r="E199" s="45">
        <v>60000</v>
      </c>
      <c r="F199" s="45">
        <v>196800</v>
      </c>
      <c r="G199" s="45">
        <v>270400</v>
      </c>
      <c r="H199" s="45">
        <v>0</v>
      </c>
      <c r="I199" s="76">
        <v>159848</v>
      </c>
      <c r="J199" s="40">
        <f t="shared" si="35"/>
        <v>707048</v>
      </c>
      <c r="K199" s="66">
        <f t="shared" si="36"/>
        <v>0.8024286037683506</v>
      </c>
      <c r="L199" s="56"/>
      <c r="M199" s="2"/>
    </row>
    <row r="200" spans="1:13" ht="13.5" customHeight="1">
      <c r="A200" s="21" t="s">
        <v>69</v>
      </c>
      <c r="B200" s="22"/>
      <c r="C200" s="18"/>
      <c r="D200" s="45">
        <v>0</v>
      </c>
      <c r="E200" s="45">
        <v>0</v>
      </c>
      <c r="F200" s="45">
        <v>0</v>
      </c>
      <c r="G200" s="45">
        <v>345004</v>
      </c>
      <c r="H200" s="45">
        <v>395720</v>
      </c>
      <c r="I200" s="76">
        <v>367025</v>
      </c>
      <c r="J200" s="40">
        <f t="shared" si="35"/>
        <v>1107749</v>
      </c>
      <c r="K200" s="66">
        <f t="shared" si="36"/>
        <v>1.2571840715139377</v>
      </c>
      <c r="L200" s="56"/>
      <c r="M200" s="2"/>
    </row>
    <row r="201" spans="1:13" ht="13.5" customHeight="1">
      <c r="A201" s="21" t="s">
        <v>70</v>
      </c>
      <c r="B201" s="22"/>
      <c r="C201" s="18"/>
      <c r="D201" s="45">
        <v>327512</v>
      </c>
      <c r="E201" s="45">
        <v>759200</v>
      </c>
      <c r="F201" s="45">
        <v>480000</v>
      </c>
      <c r="G201" s="45">
        <v>0</v>
      </c>
      <c r="H201" s="45">
        <v>233970</v>
      </c>
      <c r="I201" s="76">
        <v>502000</v>
      </c>
      <c r="J201" s="40">
        <f t="shared" si="35"/>
        <v>2302682</v>
      </c>
      <c r="K201" s="66">
        <f t="shared" si="36"/>
        <v>2.613313243489145</v>
      </c>
      <c r="L201" s="56"/>
      <c r="M201" s="2"/>
    </row>
    <row r="202" spans="1:13" ht="13.5" customHeight="1">
      <c r="A202" s="21" t="s">
        <v>151</v>
      </c>
      <c r="B202" s="22"/>
      <c r="C202" s="18"/>
      <c r="D202" s="45">
        <v>832000</v>
      </c>
      <c r="E202" s="45">
        <v>416000</v>
      </c>
      <c r="F202" s="45">
        <v>636000</v>
      </c>
      <c r="G202" s="45">
        <v>300000</v>
      </c>
      <c r="H202" s="45">
        <v>2188000</v>
      </c>
      <c r="I202" s="76">
        <v>823062</v>
      </c>
      <c r="J202" s="40">
        <f t="shared" si="35"/>
        <v>5195062</v>
      </c>
      <c r="K202" s="66">
        <f t="shared" si="36"/>
        <v>5.895874604199454</v>
      </c>
      <c r="L202" s="56"/>
      <c r="M202" s="2"/>
    </row>
    <row r="203" spans="1:13" ht="16.5" customHeight="1">
      <c r="A203" s="23" t="s">
        <v>261</v>
      </c>
      <c r="B203" s="24"/>
      <c r="C203" s="25"/>
      <c r="D203" s="44">
        <f aca="true" t="shared" si="37" ref="D203:J203">SUM(D189:D202)</f>
        <v>14598133</v>
      </c>
      <c r="E203" s="44">
        <f t="shared" si="37"/>
        <v>15500220</v>
      </c>
      <c r="F203" s="44">
        <f t="shared" si="37"/>
        <v>12482042</v>
      </c>
      <c r="G203" s="44">
        <f t="shared" si="37"/>
        <v>9734296</v>
      </c>
      <c r="H203" s="44">
        <f t="shared" si="37"/>
        <v>16535031</v>
      </c>
      <c r="I203" s="77">
        <f t="shared" si="37"/>
        <v>19263787</v>
      </c>
      <c r="J203" s="50">
        <f t="shared" si="37"/>
        <v>88113509</v>
      </c>
      <c r="K203" s="67">
        <f>(J203/(J$434)*100)</f>
        <v>1.4053170997779676</v>
      </c>
      <c r="L203" s="57"/>
      <c r="M203" s="2"/>
    </row>
    <row r="204" spans="1:13" ht="13.5" customHeight="1">
      <c r="A204" s="16"/>
      <c r="B204" s="17"/>
      <c r="C204" s="18"/>
      <c r="D204" s="45"/>
      <c r="E204" s="45"/>
      <c r="F204" s="45"/>
      <c r="G204" s="45"/>
      <c r="H204" s="45"/>
      <c r="I204" s="76"/>
      <c r="J204" s="40"/>
      <c r="K204" s="40"/>
      <c r="L204" s="56"/>
      <c r="M204" s="2"/>
    </row>
    <row r="205" spans="1:13" ht="13.5" customHeight="1">
      <c r="A205" s="21" t="s">
        <v>71</v>
      </c>
      <c r="B205" s="22"/>
      <c r="C205" s="18"/>
      <c r="D205" s="45">
        <v>2106971</v>
      </c>
      <c r="E205" s="45">
        <v>1004000</v>
      </c>
      <c r="F205" s="45">
        <v>2063480</v>
      </c>
      <c r="G205" s="45">
        <v>4321318</v>
      </c>
      <c r="H205" s="45">
        <v>2219200</v>
      </c>
      <c r="I205" s="76">
        <v>2650560</v>
      </c>
      <c r="J205" s="40">
        <f aca="true" t="shared" si="38" ref="J205:J211">SUM(D205:I205)</f>
        <v>14365529</v>
      </c>
      <c r="K205" s="66">
        <f aca="true" t="shared" si="39" ref="K205:K211">(J205/J$212)*100</f>
        <v>11.200067305520761</v>
      </c>
      <c r="L205" s="56"/>
      <c r="M205" s="2"/>
    </row>
    <row r="206" spans="1:13" ht="13.5" customHeight="1">
      <c r="A206" s="21" t="s">
        <v>72</v>
      </c>
      <c r="B206" s="22"/>
      <c r="C206" s="18"/>
      <c r="D206" s="45">
        <v>2880000</v>
      </c>
      <c r="E206" s="45">
        <v>80000</v>
      </c>
      <c r="F206" s="45">
        <v>0</v>
      </c>
      <c r="G206" s="45">
        <v>2569600</v>
      </c>
      <c r="H206" s="45">
        <v>2560000</v>
      </c>
      <c r="I206" s="76">
        <v>0</v>
      </c>
      <c r="J206" s="40">
        <f t="shared" si="38"/>
        <v>8089600</v>
      </c>
      <c r="K206" s="66">
        <f t="shared" si="39"/>
        <v>6.3070468532513315</v>
      </c>
      <c r="L206" s="56"/>
      <c r="M206" s="2"/>
    </row>
    <row r="207" spans="1:13" ht="13.5" customHeight="1">
      <c r="A207" s="21" t="s">
        <v>178</v>
      </c>
      <c r="B207" s="22"/>
      <c r="C207" s="18"/>
      <c r="D207" s="45">
        <v>31000</v>
      </c>
      <c r="E207" s="45">
        <v>0</v>
      </c>
      <c r="F207" s="45">
        <v>210400</v>
      </c>
      <c r="G207" s="45">
        <v>0</v>
      </c>
      <c r="H207" s="45">
        <v>0</v>
      </c>
      <c r="I207" s="76">
        <v>0</v>
      </c>
      <c r="J207" s="40">
        <f t="shared" si="38"/>
        <v>241400</v>
      </c>
      <c r="K207" s="66">
        <f t="shared" si="39"/>
        <v>0.18820721795575449</v>
      </c>
      <c r="L207" s="56"/>
      <c r="M207" s="2"/>
    </row>
    <row r="208" spans="1:13" ht="13.5" customHeight="1">
      <c r="A208" s="21" t="s">
        <v>280</v>
      </c>
      <c r="B208" s="22"/>
      <c r="C208" s="18"/>
      <c r="D208" s="45">
        <v>0</v>
      </c>
      <c r="E208" s="45">
        <v>49092</v>
      </c>
      <c r="F208" s="45">
        <v>0</v>
      </c>
      <c r="G208" s="45">
        <v>0</v>
      </c>
      <c r="H208" s="45">
        <v>0</v>
      </c>
      <c r="I208" s="76">
        <v>0</v>
      </c>
      <c r="J208" s="40">
        <f t="shared" si="38"/>
        <v>49092</v>
      </c>
      <c r="K208" s="66">
        <f t="shared" si="39"/>
        <v>0.03827451840879826</v>
      </c>
      <c r="L208" s="56"/>
      <c r="M208" s="2"/>
    </row>
    <row r="209" spans="1:13" ht="13.5" customHeight="1">
      <c r="A209" s="21" t="s">
        <v>166</v>
      </c>
      <c r="B209" s="22"/>
      <c r="C209" s="18"/>
      <c r="D209" s="45">
        <v>30761875</v>
      </c>
      <c r="E209" s="45">
        <v>20247194</v>
      </c>
      <c r="F209" s="45">
        <v>13010983</v>
      </c>
      <c r="G209" s="45">
        <v>10172475</v>
      </c>
      <c r="H209" s="45">
        <v>21435382</v>
      </c>
      <c r="I209" s="76">
        <v>8084880</v>
      </c>
      <c r="J209" s="40">
        <f t="shared" si="38"/>
        <v>103712789</v>
      </c>
      <c r="K209" s="66">
        <f t="shared" si="39"/>
        <v>80.85955047275135</v>
      </c>
      <c r="L209" s="56"/>
      <c r="M209" s="2"/>
    </row>
    <row r="210" spans="1:13" ht="13.5" customHeight="1">
      <c r="A210" s="21" t="s">
        <v>73</v>
      </c>
      <c r="B210" s="22"/>
      <c r="C210" s="18"/>
      <c r="D210" s="45">
        <v>0</v>
      </c>
      <c r="E210" s="45">
        <v>364506</v>
      </c>
      <c r="F210" s="45">
        <v>467966</v>
      </c>
      <c r="G210" s="45">
        <v>0</v>
      </c>
      <c r="H210" s="45">
        <v>0</v>
      </c>
      <c r="I210" s="76">
        <v>0</v>
      </c>
      <c r="J210" s="40">
        <f t="shared" si="38"/>
        <v>832472</v>
      </c>
      <c r="K210" s="66">
        <f t="shared" si="39"/>
        <v>0.6490357876804592</v>
      </c>
      <c r="L210" s="56"/>
      <c r="M210" s="2"/>
    </row>
    <row r="211" spans="1:13" ht="13.5" customHeight="1">
      <c r="A211" s="21" t="s">
        <v>179</v>
      </c>
      <c r="B211" s="22"/>
      <c r="C211" s="18"/>
      <c r="D211" s="45">
        <v>0</v>
      </c>
      <c r="E211" s="45">
        <v>0</v>
      </c>
      <c r="F211" s="45">
        <v>0</v>
      </c>
      <c r="G211" s="45">
        <v>699999</v>
      </c>
      <c r="H211" s="45">
        <v>180000</v>
      </c>
      <c r="I211" s="76">
        <v>92000</v>
      </c>
      <c r="J211" s="40">
        <f t="shared" si="38"/>
        <v>971999</v>
      </c>
      <c r="K211" s="66">
        <f t="shared" si="39"/>
        <v>0.7578178444315468</v>
      </c>
      <c r="L211" s="56"/>
      <c r="M211" s="2"/>
    </row>
    <row r="212" spans="1:13" ht="16.5" customHeight="1">
      <c r="A212" s="23" t="s">
        <v>334</v>
      </c>
      <c r="B212" s="24"/>
      <c r="C212" s="25"/>
      <c r="D212" s="44">
        <f aca="true" t="shared" si="40" ref="D212:J212">SUM(D204:D211)</f>
        <v>35779846</v>
      </c>
      <c r="E212" s="44">
        <f t="shared" si="40"/>
        <v>21744792</v>
      </c>
      <c r="F212" s="44">
        <f t="shared" si="40"/>
        <v>15752829</v>
      </c>
      <c r="G212" s="44">
        <f t="shared" si="40"/>
        <v>17763392</v>
      </c>
      <c r="H212" s="44">
        <f t="shared" si="40"/>
        <v>26394582</v>
      </c>
      <c r="I212" s="77">
        <f t="shared" si="40"/>
        <v>10827440</v>
      </c>
      <c r="J212" s="50">
        <f t="shared" si="40"/>
        <v>128262881</v>
      </c>
      <c r="K212" s="67">
        <f>(J212/(J$434)*100)</f>
        <v>2.0456570392184314</v>
      </c>
      <c r="L212" s="57"/>
      <c r="M212" s="2"/>
    </row>
    <row r="213" spans="1:13" ht="13.5" customHeight="1">
      <c r="A213" s="16"/>
      <c r="B213" s="17"/>
      <c r="C213" s="18"/>
      <c r="D213" s="45"/>
      <c r="E213" s="45"/>
      <c r="F213" s="45"/>
      <c r="G213" s="45"/>
      <c r="H213" s="45"/>
      <c r="I213" s="76"/>
      <c r="J213" s="40"/>
      <c r="K213" s="40"/>
      <c r="L213" s="56"/>
      <c r="M213" s="2"/>
    </row>
    <row r="214" spans="1:13" ht="13.5" customHeight="1">
      <c r="A214" s="21" t="s">
        <v>319</v>
      </c>
      <c r="B214" s="22"/>
      <c r="C214" s="18"/>
      <c r="D214" s="45">
        <v>0</v>
      </c>
      <c r="E214" s="45">
        <v>0</v>
      </c>
      <c r="F214" s="45">
        <v>436805</v>
      </c>
      <c r="G214" s="45">
        <v>0</v>
      </c>
      <c r="H214" s="45">
        <v>0</v>
      </c>
      <c r="I214" s="76">
        <v>0</v>
      </c>
      <c r="J214" s="40">
        <f aca="true" t="shared" si="41" ref="J214:J219">SUM(D214:I214)</f>
        <v>436805</v>
      </c>
      <c r="K214" s="66">
        <f aca="true" t="shared" si="42" ref="K214:K219">(J214/J$220)*100</f>
        <v>0.5561277259511346</v>
      </c>
      <c r="L214" s="56"/>
      <c r="M214" s="2"/>
    </row>
    <row r="215" spans="1:13" ht="13.5" customHeight="1">
      <c r="A215" s="21" t="s">
        <v>252</v>
      </c>
      <c r="B215" s="22"/>
      <c r="C215" s="18"/>
      <c r="D215" s="45">
        <v>143000</v>
      </c>
      <c r="E215" s="45">
        <v>0</v>
      </c>
      <c r="F215" s="45">
        <v>0</v>
      </c>
      <c r="G215" s="45">
        <v>0</v>
      </c>
      <c r="H215" s="45">
        <v>0</v>
      </c>
      <c r="I215" s="76">
        <v>0</v>
      </c>
      <c r="J215" s="40">
        <f t="shared" si="41"/>
        <v>143000</v>
      </c>
      <c r="K215" s="66">
        <f t="shared" si="42"/>
        <v>0.18206354050666146</v>
      </c>
      <c r="L215" s="56"/>
      <c r="M215" s="2"/>
    </row>
    <row r="216" spans="1:13" ht="13.5" customHeight="1">
      <c r="A216" s="21" t="s">
        <v>159</v>
      </c>
      <c r="B216" s="22"/>
      <c r="C216" s="18"/>
      <c r="D216" s="45">
        <v>328620</v>
      </c>
      <c r="E216" s="45">
        <v>9822693</v>
      </c>
      <c r="F216" s="45">
        <v>885208</v>
      </c>
      <c r="G216" s="45">
        <v>4825769</v>
      </c>
      <c r="H216" s="45">
        <v>1364015</v>
      </c>
      <c r="I216" s="76">
        <v>1309292</v>
      </c>
      <c r="J216" s="40">
        <f t="shared" si="41"/>
        <v>18535597</v>
      </c>
      <c r="K216" s="66">
        <f t="shared" si="42"/>
        <v>23.598995910661905</v>
      </c>
      <c r="L216" s="56"/>
      <c r="M216" s="2"/>
    </row>
    <row r="217" spans="1:13" ht="13.5" customHeight="1">
      <c r="A217" s="21" t="s">
        <v>253</v>
      </c>
      <c r="B217" s="22"/>
      <c r="C217" s="18"/>
      <c r="D217" s="45">
        <v>799790</v>
      </c>
      <c r="E217" s="45">
        <v>0</v>
      </c>
      <c r="F217" s="45">
        <v>0</v>
      </c>
      <c r="G217" s="45">
        <v>0</v>
      </c>
      <c r="H217" s="45">
        <v>0</v>
      </c>
      <c r="I217" s="76">
        <v>0</v>
      </c>
      <c r="J217" s="40">
        <f t="shared" si="41"/>
        <v>799790</v>
      </c>
      <c r="K217" s="66">
        <f t="shared" si="42"/>
        <v>1.01826992350925</v>
      </c>
      <c r="L217" s="56"/>
      <c r="M217" s="2"/>
    </row>
    <row r="218" spans="1:13" ht="13.5" customHeight="1">
      <c r="A218" s="21" t="s">
        <v>74</v>
      </c>
      <c r="B218" s="22"/>
      <c r="C218" s="18"/>
      <c r="D218" s="45">
        <v>7427405</v>
      </c>
      <c r="E218" s="45">
        <v>13148954</v>
      </c>
      <c r="F218" s="45">
        <v>2675714</v>
      </c>
      <c r="G218" s="45">
        <v>3161757</v>
      </c>
      <c r="H218" s="45">
        <v>4344383</v>
      </c>
      <c r="I218" s="76">
        <v>27870602</v>
      </c>
      <c r="J218" s="40">
        <f t="shared" si="41"/>
        <v>58628815</v>
      </c>
      <c r="K218" s="66">
        <f t="shared" si="42"/>
        <v>74.64454289937105</v>
      </c>
      <c r="L218" s="56"/>
      <c r="M218" s="2"/>
    </row>
    <row r="219" spans="1:13" ht="13.5" customHeight="1">
      <c r="A219" s="21" t="s">
        <v>152</v>
      </c>
      <c r="B219" s="22"/>
      <c r="C219" s="18"/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76">
        <v>0</v>
      </c>
      <c r="J219" s="40">
        <f t="shared" si="41"/>
        <v>0</v>
      </c>
      <c r="K219" s="66">
        <f t="shared" si="42"/>
        <v>0</v>
      </c>
      <c r="L219" s="56"/>
      <c r="M219" s="2"/>
    </row>
    <row r="220" spans="1:13" ht="16.5" customHeight="1">
      <c r="A220" s="23" t="s">
        <v>318</v>
      </c>
      <c r="B220" s="24"/>
      <c r="C220" s="25"/>
      <c r="D220" s="44">
        <f aca="true" t="shared" si="43" ref="D220:J220">SUM(D213:D219)</f>
        <v>8698815</v>
      </c>
      <c r="E220" s="44">
        <f t="shared" si="43"/>
        <v>22971647</v>
      </c>
      <c r="F220" s="44">
        <f t="shared" si="43"/>
        <v>3997727</v>
      </c>
      <c r="G220" s="44">
        <f t="shared" si="43"/>
        <v>7987526</v>
      </c>
      <c r="H220" s="44">
        <f t="shared" si="43"/>
        <v>5708398</v>
      </c>
      <c r="I220" s="77">
        <f t="shared" si="43"/>
        <v>29179894</v>
      </c>
      <c r="J220" s="50">
        <f t="shared" si="43"/>
        <v>78544007</v>
      </c>
      <c r="K220" s="67">
        <f>(J220/(J$434)*100)</f>
        <v>1.2526936831238942</v>
      </c>
      <c r="L220" s="57"/>
      <c r="M220" s="2"/>
    </row>
    <row r="221" spans="1:13" ht="13.5" customHeight="1">
      <c r="A221" s="21"/>
      <c r="B221" s="22"/>
      <c r="C221" s="18"/>
      <c r="D221" s="45"/>
      <c r="E221" s="45"/>
      <c r="F221" s="45"/>
      <c r="G221" s="45"/>
      <c r="H221" s="45"/>
      <c r="I221" s="76"/>
      <c r="J221" s="40"/>
      <c r="K221" s="40"/>
      <c r="L221" s="56"/>
      <c r="M221" s="2"/>
    </row>
    <row r="222" spans="1:13" ht="13.5" customHeight="1">
      <c r="A222" s="21" t="s">
        <v>245</v>
      </c>
      <c r="B222" s="22"/>
      <c r="C222" s="18"/>
      <c r="D222" s="45">
        <v>0</v>
      </c>
      <c r="E222" s="45">
        <v>0</v>
      </c>
      <c r="F222" s="45">
        <v>0</v>
      </c>
      <c r="G222" s="45">
        <v>0</v>
      </c>
      <c r="H222" s="45">
        <v>0</v>
      </c>
      <c r="I222" s="76">
        <v>0</v>
      </c>
      <c r="J222" s="40">
        <f>SUM(D222:I222)</f>
        <v>0</v>
      </c>
      <c r="K222" s="66">
        <f>(J222/J$228)*100</f>
        <v>0</v>
      </c>
      <c r="L222" s="56"/>
      <c r="M222" s="2"/>
    </row>
    <row r="223" spans="1:13" ht="16.5" customHeight="1">
      <c r="A223" s="23" t="s">
        <v>335</v>
      </c>
      <c r="B223" s="24"/>
      <c r="C223" s="25"/>
      <c r="D223" s="44">
        <f aca="true" t="shared" si="44" ref="D223:J223">SUM(D221:D222)</f>
        <v>0</v>
      </c>
      <c r="E223" s="44">
        <f t="shared" si="44"/>
        <v>0</v>
      </c>
      <c r="F223" s="44">
        <f t="shared" si="44"/>
        <v>0</v>
      </c>
      <c r="G223" s="44">
        <f t="shared" si="44"/>
        <v>0</v>
      </c>
      <c r="H223" s="44">
        <f t="shared" si="44"/>
        <v>0</v>
      </c>
      <c r="I223" s="77">
        <f t="shared" si="44"/>
        <v>0</v>
      </c>
      <c r="J223" s="50">
        <f t="shared" si="44"/>
        <v>0</v>
      </c>
      <c r="K223" s="67">
        <f>(J223/(J$434)*100)</f>
        <v>0</v>
      </c>
      <c r="L223" s="56"/>
      <c r="M223" s="2"/>
    </row>
    <row r="224" spans="1:13" ht="13.5" customHeight="1">
      <c r="A224" s="21"/>
      <c r="B224" s="22"/>
      <c r="C224" s="18"/>
      <c r="D224" s="45"/>
      <c r="E224" s="45"/>
      <c r="F224" s="45"/>
      <c r="G224" s="45"/>
      <c r="H224" s="45"/>
      <c r="I224" s="76"/>
      <c r="J224" s="40"/>
      <c r="K224" s="40"/>
      <c r="L224" s="56"/>
      <c r="M224" s="2"/>
    </row>
    <row r="225" spans="1:13" ht="13.5" customHeight="1">
      <c r="A225" s="21" t="s">
        <v>237</v>
      </c>
      <c r="B225" s="22"/>
      <c r="C225" s="18"/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76">
        <v>0</v>
      </c>
      <c r="J225" s="40">
        <f>SUM(D225:I225)</f>
        <v>0</v>
      </c>
      <c r="K225" s="66">
        <f>(J225/J$228)*100</f>
        <v>0</v>
      </c>
      <c r="L225" s="56"/>
      <c r="M225" s="2"/>
    </row>
    <row r="226" spans="1:13" ht="13.5" customHeight="1">
      <c r="A226" s="21" t="s">
        <v>223</v>
      </c>
      <c r="B226" s="22"/>
      <c r="C226" s="18"/>
      <c r="D226" s="45">
        <v>45713</v>
      </c>
      <c r="E226" s="45">
        <v>0</v>
      </c>
      <c r="F226" s="45">
        <v>0</v>
      </c>
      <c r="G226" s="45">
        <v>0</v>
      </c>
      <c r="H226" s="45">
        <v>0</v>
      </c>
      <c r="I226" s="76">
        <v>450000</v>
      </c>
      <c r="J226" s="40">
        <f>SUM(D226:I226)</f>
        <v>495713</v>
      </c>
      <c r="K226" s="66">
        <f>(J226/J$228)*100</f>
        <v>23.87786146290334</v>
      </c>
      <c r="L226" s="56"/>
      <c r="M226" s="2"/>
    </row>
    <row r="227" spans="1:13" ht="13.5" customHeight="1">
      <c r="A227" s="21" t="s">
        <v>75</v>
      </c>
      <c r="B227" s="22"/>
      <c r="C227" s="18"/>
      <c r="D227" s="45">
        <v>222580</v>
      </c>
      <c r="E227" s="45">
        <v>144000</v>
      </c>
      <c r="F227" s="45">
        <v>0</v>
      </c>
      <c r="G227" s="45">
        <v>156589</v>
      </c>
      <c r="H227" s="45">
        <v>521466</v>
      </c>
      <c r="I227" s="76">
        <v>535688</v>
      </c>
      <c r="J227" s="40">
        <f>SUM(D227:I227)</f>
        <v>1580323</v>
      </c>
      <c r="K227" s="66">
        <f>(J227/J$228)*100</f>
        <v>76.12213853709666</v>
      </c>
      <c r="L227" s="56"/>
      <c r="M227" s="2"/>
    </row>
    <row r="228" spans="1:13" ht="15.75" customHeight="1">
      <c r="A228" s="23" t="s">
        <v>262</v>
      </c>
      <c r="B228" s="24"/>
      <c r="C228" s="25"/>
      <c r="D228" s="44">
        <f aca="true" t="shared" si="45" ref="D228:J228">SUM(D224:D227)</f>
        <v>268293</v>
      </c>
      <c r="E228" s="44">
        <f t="shared" si="45"/>
        <v>144000</v>
      </c>
      <c r="F228" s="44">
        <f t="shared" si="45"/>
        <v>0</v>
      </c>
      <c r="G228" s="44">
        <f t="shared" si="45"/>
        <v>156589</v>
      </c>
      <c r="H228" s="44">
        <f t="shared" si="45"/>
        <v>521466</v>
      </c>
      <c r="I228" s="77">
        <f t="shared" si="45"/>
        <v>985688</v>
      </c>
      <c r="J228" s="50">
        <f t="shared" si="45"/>
        <v>2076036</v>
      </c>
      <c r="K228" s="67">
        <f>(J228/(J$434)*100)</f>
        <v>0.03311057434512855</v>
      </c>
      <c r="L228" s="57"/>
      <c r="M228" s="2"/>
    </row>
    <row r="229" spans="1:13" ht="13.5" customHeight="1">
      <c r="A229" s="21"/>
      <c r="B229" s="22"/>
      <c r="C229" s="18"/>
      <c r="D229" s="45"/>
      <c r="E229" s="45"/>
      <c r="F229" s="45"/>
      <c r="G229" s="45"/>
      <c r="H229" s="45"/>
      <c r="I229" s="76"/>
      <c r="J229" s="40"/>
      <c r="K229" s="40"/>
      <c r="L229" s="56"/>
      <c r="M229" s="2"/>
    </row>
    <row r="230" spans="1:13" ht="13.5" customHeight="1">
      <c r="A230" s="21" t="s">
        <v>230</v>
      </c>
      <c r="B230" s="22"/>
      <c r="C230" s="18"/>
      <c r="D230" s="45">
        <v>3219000</v>
      </c>
      <c r="E230" s="45">
        <v>636000</v>
      </c>
      <c r="F230" s="45">
        <v>0</v>
      </c>
      <c r="G230" s="45">
        <v>4560000</v>
      </c>
      <c r="H230" s="45">
        <v>4402369</v>
      </c>
      <c r="I230" s="76">
        <v>0</v>
      </c>
      <c r="J230" s="40">
        <f aca="true" t="shared" si="46" ref="J230:J237">SUM(D230:I230)</f>
        <v>12817369</v>
      </c>
      <c r="K230" s="66">
        <f aca="true" t="shared" si="47" ref="K230:K237">(J230/J$238)*100</f>
        <v>27.534383583973437</v>
      </c>
      <c r="L230" s="56"/>
      <c r="M230" s="2"/>
    </row>
    <row r="231" spans="1:13" ht="13.5" customHeight="1">
      <c r="A231" s="21" t="s">
        <v>224</v>
      </c>
      <c r="B231" s="22"/>
      <c r="C231" s="18"/>
      <c r="D231" s="45">
        <v>4055640</v>
      </c>
      <c r="E231" s="45">
        <v>0</v>
      </c>
      <c r="F231" s="45">
        <v>0</v>
      </c>
      <c r="G231" s="45">
        <v>4980000</v>
      </c>
      <c r="H231" s="45">
        <v>0</v>
      </c>
      <c r="I231" s="76">
        <v>2947545</v>
      </c>
      <c r="J231" s="40">
        <f t="shared" si="46"/>
        <v>11983185</v>
      </c>
      <c r="K231" s="66">
        <f t="shared" si="47"/>
        <v>25.742382258614594</v>
      </c>
      <c r="L231" s="56"/>
      <c r="M231" s="2"/>
    </row>
    <row r="232" spans="1:13" ht="13.5" customHeight="1">
      <c r="A232" s="21" t="s">
        <v>387</v>
      </c>
      <c r="B232" s="22"/>
      <c r="C232" s="18"/>
      <c r="D232" s="45"/>
      <c r="E232" s="45"/>
      <c r="F232" s="45"/>
      <c r="G232" s="45"/>
      <c r="H232" s="45"/>
      <c r="I232" s="76">
        <v>320372</v>
      </c>
      <c r="J232" s="40">
        <f t="shared" si="46"/>
        <v>320372</v>
      </c>
      <c r="K232" s="66">
        <f t="shared" si="47"/>
        <v>0.6882259173130412</v>
      </c>
      <c r="L232" s="56"/>
      <c r="M232" s="2"/>
    </row>
    <row r="233" spans="1:13" ht="13.5" customHeight="1">
      <c r="A233" s="21" t="s">
        <v>388</v>
      </c>
      <c r="B233" s="22"/>
      <c r="C233" s="18"/>
      <c r="D233" s="45"/>
      <c r="E233" s="45"/>
      <c r="F233" s="45"/>
      <c r="G233" s="45"/>
      <c r="H233" s="45"/>
      <c r="I233" s="76">
        <v>2740870</v>
      </c>
      <c r="J233" s="40">
        <f t="shared" si="46"/>
        <v>2740870</v>
      </c>
      <c r="K233" s="66">
        <f t="shared" si="47"/>
        <v>5.887960776802577</v>
      </c>
      <c r="L233" s="56"/>
      <c r="M233" s="2"/>
    </row>
    <row r="234" spans="1:13" ht="13.5" customHeight="1">
      <c r="A234" s="21" t="s">
        <v>352</v>
      </c>
      <c r="B234" s="22"/>
      <c r="C234" s="18"/>
      <c r="D234" s="45">
        <v>0</v>
      </c>
      <c r="E234" s="45">
        <v>0</v>
      </c>
      <c r="F234" s="45">
        <v>0</v>
      </c>
      <c r="G234" s="45">
        <v>2810000</v>
      </c>
      <c r="H234" s="45">
        <v>0</v>
      </c>
      <c r="I234" s="76">
        <v>0</v>
      </c>
      <c r="J234" s="40">
        <f t="shared" si="46"/>
        <v>2810000</v>
      </c>
      <c r="K234" s="66">
        <f t="shared" si="47"/>
        <v>6.0364664441638025</v>
      </c>
      <c r="L234" s="56"/>
      <c r="M234" s="2"/>
    </row>
    <row r="235" spans="1:13" ht="13.5" customHeight="1">
      <c r="A235" s="21" t="s">
        <v>190</v>
      </c>
      <c r="B235" s="22"/>
      <c r="C235" s="18"/>
      <c r="D235" s="45">
        <v>0</v>
      </c>
      <c r="E235" s="45">
        <v>0</v>
      </c>
      <c r="F235" s="45">
        <v>2080000</v>
      </c>
      <c r="G235" s="45">
        <v>0</v>
      </c>
      <c r="H235" s="45">
        <v>1175628</v>
      </c>
      <c r="I235" s="76">
        <v>5528628</v>
      </c>
      <c r="J235" s="40">
        <f t="shared" si="46"/>
        <v>8784256</v>
      </c>
      <c r="K235" s="66">
        <f t="shared" si="47"/>
        <v>18.870415153361048</v>
      </c>
      <c r="L235" s="56"/>
      <c r="M235" s="2"/>
    </row>
    <row r="236" spans="1:13" ht="13.5" customHeight="1">
      <c r="A236" s="21" t="s">
        <v>225</v>
      </c>
      <c r="B236" s="22"/>
      <c r="C236" s="18"/>
      <c r="D236" s="45">
        <v>3064360</v>
      </c>
      <c r="E236" s="45">
        <v>0</v>
      </c>
      <c r="F236" s="45">
        <v>0</v>
      </c>
      <c r="G236" s="45">
        <v>440000</v>
      </c>
      <c r="H236" s="45">
        <v>0</v>
      </c>
      <c r="I236" s="76">
        <v>0</v>
      </c>
      <c r="J236" s="40">
        <f t="shared" si="46"/>
        <v>3504360</v>
      </c>
      <c r="K236" s="66">
        <f t="shared" si="47"/>
        <v>7.528096636394969</v>
      </c>
      <c r="L236" s="56"/>
      <c r="M236" s="2"/>
    </row>
    <row r="237" spans="1:13" ht="13.5" customHeight="1">
      <c r="A237" s="21" t="s">
        <v>191</v>
      </c>
      <c r="B237" s="22"/>
      <c r="C237" s="18"/>
      <c r="D237" s="45">
        <v>0</v>
      </c>
      <c r="E237" s="45">
        <v>170000</v>
      </c>
      <c r="F237" s="45">
        <v>1520000</v>
      </c>
      <c r="G237" s="45">
        <v>0</v>
      </c>
      <c r="H237" s="45">
        <v>0</v>
      </c>
      <c r="I237" s="76">
        <v>1900000</v>
      </c>
      <c r="J237" s="40">
        <f t="shared" si="46"/>
        <v>3590000</v>
      </c>
      <c r="K237" s="66">
        <f t="shared" si="47"/>
        <v>7.712069229376531</v>
      </c>
      <c r="L237" s="56"/>
      <c r="M237" s="2"/>
    </row>
    <row r="238" spans="1:13" ht="16.5" customHeight="1">
      <c r="A238" s="23" t="s">
        <v>353</v>
      </c>
      <c r="B238" s="24"/>
      <c r="C238" s="25"/>
      <c r="D238" s="44">
        <f aca="true" t="shared" si="48" ref="D238:J238">SUM(D229:D237)</f>
        <v>10339000</v>
      </c>
      <c r="E238" s="44">
        <f t="shared" si="48"/>
        <v>806000</v>
      </c>
      <c r="F238" s="44">
        <f t="shared" si="48"/>
        <v>3600000</v>
      </c>
      <c r="G238" s="44">
        <f t="shared" si="48"/>
        <v>12790000</v>
      </c>
      <c r="H238" s="44">
        <f t="shared" si="48"/>
        <v>5577997</v>
      </c>
      <c r="I238" s="77">
        <f t="shared" si="48"/>
        <v>13437415</v>
      </c>
      <c r="J238" s="50">
        <f t="shared" si="48"/>
        <v>46550412</v>
      </c>
      <c r="K238" s="67">
        <f>(J238/(J$434)*100)</f>
        <v>0.7424297446298445</v>
      </c>
      <c r="L238" s="57"/>
      <c r="M238" s="2"/>
    </row>
    <row r="239" spans="1:13" ht="13.5" customHeight="1">
      <c r="A239" s="21"/>
      <c r="B239" s="22"/>
      <c r="C239" s="18"/>
      <c r="D239" s="45"/>
      <c r="E239" s="45"/>
      <c r="F239" s="45"/>
      <c r="G239" s="45"/>
      <c r="H239" s="45"/>
      <c r="I239" s="76"/>
      <c r="J239" s="40"/>
      <c r="K239" s="40"/>
      <c r="L239" s="56"/>
      <c r="M239" s="2"/>
    </row>
    <row r="240" spans="1:13" ht="13.5" customHeight="1">
      <c r="A240" s="21" t="s">
        <v>246</v>
      </c>
      <c r="B240" s="22"/>
      <c r="C240" s="18"/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76">
        <v>0</v>
      </c>
      <c r="J240" s="40">
        <f>SUM(D240:I240)</f>
        <v>0</v>
      </c>
      <c r="K240" s="66">
        <f>(J240/J$238)*100</f>
        <v>0</v>
      </c>
      <c r="L240" s="56"/>
      <c r="M240" s="2"/>
    </row>
    <row r="241" spans="1:13" ht="13.5" customHeight="1">
      <c r="A241" s="21" t="s">
        <v>76</v>
      </c>
      <c r="B241" s="22"/>
      <c r="C241" s="18"/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76">
        <v>0</v>
      </c>
      <c r="J241" s="40">
        <f>SUM(D241:I241)</f>
        <v>0</v>
      </c>
      <c r="K241" s="66">
        <f>(J241/J$238)*100</f>
        <v>0</v>
      </c>
      <c r="L241" s="56"/>
      <c r="M241" s="2"/>
    </row>
    <row r="242" spans="1:13" ht="16.5" customHeight="1">
      <c r="A242" s="23" t="s">
        <v>336</v>
      </c>
      <c r="B242" s="24"/>
      <c r="C242" s="25"/>
      <c r="D242" s="44">
        <f aca="true" t="shared" si="49" ref="D242:J242">SUM(D239:D241)</f>
        <v>0</v>
      </c>
      <c r="E242" s="44">
        <f t="shared" si="49"/>
        <v>0</v>
      </c>
      <c r="F242" s="44">
        <f t="shared" si="49"/>
        <v>0</v>
      </c>
      <c r="G242" s="44">
        <f t="shared" si="49"/>
        <v>0</v>
      </c>
      <c r="H242" s="44">
        <f t="shared" si="49"/>
        <v>0</v>
      </c>
      <c r="I242" s="77">
        <f t="shared" si="49"/>
        <v>0</v>
      </c>
      <c r="J242" s="50">
        <f t="shared" si="49"/>
        <v>0</v>
      </c>
      <c r="K242" s="67">
        <f>(J242/(J$434)*100)</f>
        <v>0</v>
      </c>
      <c r="L242" s="57"/>
      <c r="M242" s="2"/>
    </row>
    <row r="243" spans="1:13" ht="13.5" customHeight="1">
      <c r="A243" s="21"/>
      <c r="B243" s="22"/>
      <c r="C243" s="18"/>
      <c r="D243" s="45"/>
      <c r="E243" s="45"/>
      <c r="F243" s="45"/>
      <c r="G243" s="45"/>
      <c r="H243" s="45"/>
      <c r="I243" s="76"/>
      <c r="J243" s="40"/>
      <c r="K243" s="40"/>
      <c r="L243" s="56"/>
      <c r="M243" s="2"/>
    </row>
    <row r="244" spans="1:13" ht="13.5" customHeight="1">
      <c r="A244" s="21" t="s">
        <v>370</v>
      </c>
      <c r="B244" s="22"/>
      <c r="C244" s="18"/>
      <c r="D244" s="45">
        <v>0</v>
      </c>
      <c r="E244" s="45">
        <v>0</v>
      </c>
      <c r="F244" s="45">
        <v>0</v>
      </c>
      <c r="G244" s="45">
        <v>0</v>
      </c>
      <c r="H244" s="45">
        <v>4032000</v>
      </c>
      <c r="I244" s="76">
        <v>0</v>
      </c>
      <c r="J244" s="40">
        <f>SUM(D244:I244)</f>
        <v>4032000</v>
      </c>
      <c r="K244" s="66">
        <f>(J244/J$249)*100</f>
        <v>32.09012741499698</v>
      </c>
      <c r="L244" s="56"/>
      <c r="M244" s="2"/>
    </row>
    <row r="245" spans="1:13" ht="13.5" customHeight="1">
      <c r="A245" s="21" t="s">
        <v>77</v>
      </c>
      <c r="B245" s="22"/>
      <c r="C245" s="18"/>
      <c r="D245" s="45">
        <v>0</v>
      </c>
      <c r="E245" s="45">
        <v>202384</v>
      </c>
      <c r="F245" s="45">
        <v>0</v>
      </c>
      <c r="G245" s="45">
        <v>0</v>
      </c>
      <c r="H245" s="45">
        <v>0</v>
      </c>
      <c r="I245" s="76">
        <v>678616</v>
      </c>
      <c r="J245" s="40">
        <f>SUM(D245:I245)</f>
        <v>881000</v>
      </c>
      <c r="K245" s="66">
        <f>(J245/J$249)*100</f>
        <v>7.011756511064568</v>
      </c>
      <c r="L245" s="56"/>
      <c r="M245" s="2"/>
    </row>
    <row r="246" spans="1:13" ht="13.5" customHeight="1">
      <c r="A246" s="21" t="s">
        <v>180</v>
      </c>
      <c r="B246" s="22"/>
      <c r="C246" s="18"/>
      <c r="D246" s="45">
        <v>0</v>
      </c>
      <c r="E246" s="45">
        <v>0</v>
      </c>
      <c r="F246" s="45">
        <v>0</v>
      </c>
      <c r="G246" s="45">
        <v>0</v>
      </c>
      <c r="H246" s="45">
        <v>0</v>
      </c>
      <c r="I246" s="76">
        <v>0</v>
      </c>
      <c r="J246" s="40">
        <f>SUM(D246:I246)</f>
        <v>0</v>
      </c>
      <c r="K246" s="66">
        <f>(J246/J$249)*100</f>
        <v>0</v>
      </c>
      <c r="L246" s="56"/>
      <c r="M246" s="2"/>
    </row>
    <row r="247" spans="1:13" ht="13.5" customHeight="1">
      <c r="A247" s="21" t="s">
        <v>173</v>
      </c>
      <c r="B247" s="22"/>
      <c r="C247" s="18"/>
      <c r="D247" s="45">
        <v>0</v>
      </c>
      <c r="E247" s="45">
        <v>90240</v>
      </c>
      <c r="F247" s="45">
        <v>96000</v>
      </c>
      <c r="G247" s="45">
        <v>96000</v>
      </c>
      <c r="H247" s="45">
        <v>2944000</v>
      </c>
      <c r="I247" s="76">
        <v>0</v>
      </c>
      <c r="J247" s="40">
        <f>SUM(D247:I247)</f>
        <v>3226240</v>
      </c>
      <c r="K247" s="66">
        <f>(J247/J$249)*100</f>
        <v>25.677195603015836</v>
      </c>
      <c r="L247" s="56"/>
      <c r="M247" s="2"/>
    </row>
    <row r="248" spans="1:13" ht="13.5" customHeight="1">
      <c r="A248" s="21" t="s">
        <v>231</v>
      </c>
      <c r="B248" s="22"/>
      <c r="C248" s="18"/>
      <c r="D248" s="45">
        <v>987920</v>
      </c>
      <c r="E248" s="45">
        <v>180000</v>
      </c>
      <c r="F248" s="45">
        <v>0</v>
      </c>
      <c r="G248" s="45">
        <v>0</v>
      </c>
      <c r="H248" s="45">
        <f>1600000+864000</f>
        <v>2464000</v>
      </c>
      <c r="I248" s="76">
        <v>793452</v>
      </c>
      <c r="J248" s="40">
        <f>SUM(D248:I248)</f>
        <v>4425372</v>
      </c>
      <c r="K248" s="66">
        <f>(J248/J$249)*100</f>
        <v>35.220920470922614</v>
      </c>
      <c r="L248" s="56"/>
      <c r="M248" s="2"/>
    </row>
    <row r="249" spans="1:13" ht="15.75" customHeight="1">
      <c r="A249" s="23" t="s">
        <v>369</v>
      </c>
      <c r="B249" s="24"/>
      <c r="C249" s="25"/>
      <c r="D249" s="44">
        <f aca="true" t="shared" si="50" ref="D249:J249">SUM(D243:D248)</f>
        <v>987920</v>
      </c>
      <c r="E249" s="44">
        <f t="shared" si="50"/>
        <v>472624</v>
      </c>
      <c r="F249" s="44">
        <f t="shared" si="50"/>
        <v>96000</v>
      </c>
      <c r="G249" s="44">
        <f t="shared" si="50"/>
        <v>96000</v>
      </c>
      <c r="H249" s="44">
        <f t="shared" si="50"/>
        <v>9440000</v>
      </c>
      <c r="I249" s="77">
        <f t="shared" si="50"/>
        <v>1472068</v>
      </c>
      <c r="J249" s="50">
        <f t="shared" si="50"/>
        <v>12564612</v>
      </c>
      <c r="K249" s="67">
        <f>(J249/(J$434)*100)</f>
        <v>0.20039224740982056</v>
      </c>
      <c r="L249" s="57"/>
      <c r="M249" s="2"/>
    </row>
    <row r="250" spans="1:13" ht="13.5" customHeight="1">
      <c r="A250" s="16"/>
      <c r="B250" s="17"/>
      <c r="C250" s="18"/>
      <c r="D250" s="45"/>
      <c r="E250" s="45"/>
      <c r="F250" s="45"/>
      <c r="G250" s="45"/>
      <c r="H250" s="45"/>
      <c r="I250" s="76"/>
      <c r="J250" s="40"/>
      <c r="K250" s="40"/>
      <c r="L250" s="56"/>
      <c r="M250" s="2"/>
    </row>
    <row r="251" spans="1:13" ht="13.5" customHeight="1">
      <c r="A251" s="21" t="s">
        <v>78</v>
      </c>
      <c r="B251" s="22"/>
      <c r="C251" s="18"/>
      <c r="D251" s="45">
        <v>0</v>
      </c>
      <c r="E251" s="45">
        <v>120000</v>
      </c>
      <c r="F251" s="45">
        <v>0</v>
      </c>
      <c r="G251" s="45">
        <v>0</v>
      </c>
      <c r="H251" s="45">
        <v>65000</v>
      </c>
      <c r="I251" s="76">
        <v>65000</v>
      </c>
      <c r="J251" s="40">
        <f>SUM(D251:I251)</f>
        <v>250000</v>
      </c>
      <c r="K251" s="66">
        <f>(J251/J$253)*100</f>
        <v>0.0600116943108376</v>
      </c>
      <c r="L251" s="56"/>
      <c r="M251" s="2"/>
    </row>
    <row r="252" spans="1:13" ht="13.5" customHeight="1">
      <c r="A252" s="21" t="s">
        <v>79</v>
      </c>
      <c r="B252" s="22"/>
      <c r="C252" s="18"/>
      <c r="D252" s="45">
        <v>21000000</v>
      </c>
      <c r="E252" s="45">
        <v>34530000</v>
      </c>
      <c r="F252" s="45">
        <v>102324000</v>
      </c>
      <c r="G252" s="45">
        <v>73376000</v>
      </c>
      <c r="H252" s="45">
        <v>104644472</v>
      </c>
      <c r="I252" s="76">
        <v>80461000</v>
      </c>
      <c r="J252" s="40">
        <f>SUM(D252:I252)</f>
        <v>416335472</v>
      </c>
      <c r="K252" s="66">
        <f>(J252/J$253)*100</f>
        <v>99.93998830568917</v>
      </c>
      <c r="L252" s="56"/>
      <c r="M252" s="2"/>
    </row>
    <row r="253" spans="1:13" ht="16.5" customHeight="1">
      <c r="A253" s="23" t="s">
        <v>263</v>
      </c>
      <c r="B253" s="24"/>
      <c r="C253" s="25"/>
      <c r="D253" s="44">
        <f aca="true" t="shared" si="51" ref="D253:J253">SUM(D250:D252)</f>
        <v>21000000</v>
      </c>
      <c r="E253" s="44">
        <f t="shared" si="51"/>
        <v>34650000</v>
      </c>
      <c r="F253" s="44">
        <f t="shared" si="51"/>
        <v>102324000</v>
      </c>
      <c r="G253" s="44">
        <f t="shared" si="51"/>
        <v>73376000</v>
      </c>
      <c r="H253" s="44">
        <f t="shared" si="51"/>
        <v>104709472</v>
      </c>
      <c r="I253" s="77">
        <f t="shared" si="51"/>
        <v>80526000</v>
      </c>
      <c r="J253" s="50">
        <f t="shared" si="51"/>
        <v>416585472</v>
      </c>
      <c r="K253" s="67">
        <f>(J253/(J$434)*100)</f>
        <v>6.644096846950855</v>
      </c>
      <c r="L253" s="57"/>
      <c r="M253" s="2"/>
    </row>
    <row r="254" spans="1:13" ht="13.5" customHeight="1">
      <c r="A254" s="16"/>
      <c r="B254" s="17"/>
      <c r="C254" s="18"/>
      <c r="D254" s="45"/>
      <c r="E254" s="45"/>
      <c r="F254" s="45"/>
      <c r="G254" s="45"/>
      <c r="H254" s="45"/>
      <c r="I254" s="76"/>
      <c r="J254" s="40"/>
      <c r="K254" s="40"/>
      <c r="L254" s="56"/>
      <c r="M254" s="2"/>
    </row>
    <row r="255" spans="1:13" ht="13.5" customHeight="1">
      <c r="A255" s="21" t="s">
        <v>80</v>
      </c>
      <c r="B255" s="22"/>
      <c r="C255" s="18"/>
      <c r="D255" s="45">
        <v>2250000</v>
      </c>
      <c r="E255" s="45">
        <v>0</v>
      </c>
      <c r="F255" s="45">
        <v>555000</v>
      </c>
      <c r="G255" s="45">
        <v>600000</v>
      </c>
      <c r="H255" s="45">
        <v>7963297</v>
      </c>
      <c r="I255" s="76">
        <v>13028088</v>
      </c>
      <c r="J255" s="40">
        <f>SUM(D255:I255)</f>
        <v>24396385</v>
      </c>
      <c r="K255" s="66">
        <f>(J255/J$258)*100</f>
        <v>89.96916440004816</v>
      </c>
      <c r="L255" s="56"/>
      <c r="M255" s="2"/>
    </row>
    <row r="256" spans="1:13" ht="13.5" customHeight="1">
      <c r="A256" s="21" t="s">
        <v>81</v>
      </c>
      <c r="B256" s="22"/>
      <c r="C256" s="18"/>
      <c r="D256" s="45">
        <v>550000</v>
      </c>
      <c r="E256" s="45">
        <v>0</v>
      </c>
      <c r="F256" s="45">
        <v>750000</v>
      </c>
      <c r="G256" s="45">
        <v>750000</v>
      </c>
      <c r="H256" s="45">
        <v>0</v>
      </c>
      <c r="I256" s="76">
        <v>670000</v>
      </c>
      <c r="J256" s="40">
        <f>SUM(D256:I256)</f>
        <v>2720000</v>
      </c>
      <c r="K256" s="66">
        <f>(J256/J$258)*100</f>
        <v>10.030835599951837</v>
      </c>
      <c r="L256" s="56"/>
      <c r="M256" s="2"/>
    </row>
    <row r="257" spans="1:13" ht="13.5" customHeight="1">
      <c r="A257" s="21" t="s">
        <v>167</v>
      </c>
      <c r="B257" s="22"/>
      <c r="C257" s="18"/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76">
        <v>0</v>
      </c>
      <c r="J257" s="40">
        <f>SUM(D257:I257)</f>
        <v>0</v>
      </c>
      <c r="K257" s="66">
        <f>(J257/J$258)*100</f>
        <v>0</v>
      </c>
      <c r="L257" s="56"/>
      <c r="M257" s="2"/>
    </row>
    <row r="258" spans="1:13" ht="16.5" customHeight="1">
      <c r="A258" s="23" t="s">
        <v>264</v>
      </c>
      <c r="B258" s="24"/>
      <c r="C258" s="25"/>
      <c r="D258" s="44">
        <f aca="true" t="shared" si="52" ref="D258:J258">SUM(D254:D257)</f>
        <v>2800000</v>
      </c>
      <c r="E258" s="44">
        <f t="shared" si="52"/>
        <v>0</v>
      </c>
      <c r="F258" s="44">
        <f t="shared" si="52"/>
        <v>1305000</v>
      </c>
      <c r="G258" s="44">
        <f t="shared" si="52"/>
        <v>1350000</v>
      </c>
      <c r="H258" s="44">
        <f t="shared" si="52"/>
        <v>7963297</v>
      </c>
      <c r="I258" s="77">
        <f t="shared" si="52"/>
        <v>13698088</v>
      </c>
      <c r="J258" s="50">
        <f t="shared" si="52"/>
        <v>27116385</v>
      </c>
      <c r="K258" s="67">
        <f>(J258/(J$434)*100)</f>
        <v>0.43247760709044947</v>
      </c>
      <c r="L258" s="57"/>
      <c r="M258" s="2"/>
    </row>
    <row r="259" spans="1:13" ht="13.5" customHeight="1">
      <c r="A259" s="16"/>
      <c r="B259" s="17"/>
      <c r="C259" s="18"/>
      <c r="D259" s="45"/>
      <c r="E259" s="45"/>
      <c r="F259" s="45"/>
      <c r="G259" s="45"/>
      <c r="H259" s="45"/>
      <c r="I259" s="76"/>
      <c r="J259" s="40"/>
      <c r="K259" s="40"/>
      <c r="L259" s="56"/>
      <c r="M259" s="2"/>
    </row>
    <row r="260" spans="1:13" ht="13.5" customHeight="1">
      <c r="A260" s="21" t="s">
        <v>153</v>
      </c>
      <c r="B260" s="19"/>
      <c r="C260" s="18"/>
      <c r="D260" s="45">
        <v>3061467</v>
      </c>
      <c r="E260" s="45">
        <v>3350000</v>
      </c>
      <c r="F260" s="45">
        <v>4950000</v>
      </c>
      <c r="G260" s="45">
        <v>0</v>
      </c>
      <c r="H260" s="45">
        <v>11086614</v>
      </c>
      <c r="I260" s="76">
        <v>0</v>
      </c>
      <c r="J260" s="40">
        <f>SUM(D260:I260)</f>
        <v>22448081</v>
      </c>
      <c r="K260" s="66">
        <f>(J260/J$262)*100</f>
        <v>47.58427779417992</v>
      </c>
      <c r="L260" s="56"/>
      <c r="M260" s="2"/>
    </row>
    <row r="261" spans="1:13" ht="13.5" customHeight="1">
      <c r="A261" s="21" t="s">
        <v>82</v>
      </c>
      <c r="B261" s="19"/>
      <c r="C261" s="18"/>
      <c r="D261" s="45">
        <v>5044000</v>
      </c>
      <c r="E261" s="45">
        <v>2156500</v>
      </c>
      <c r="F261" s="45">
        <v>2427535</v>
      </c>
      <c r="G261" s="45">
        <v>1843000</v>
      </c>
      <c r="H261" s="45">
        <v>3803800</v>
      </c>
      <c r="I261" s="76">
        <v>9452500</v>
      </c>
      <c r="J261" s="40">
        <f>SUM(D261:I261)</f>
        <v>24727335</v>
      </c>
      <c r="K261" s="66">
        <f>(J261/J$262)*100</f>
        <v>52.41572220582008</v>
      </c>
      <c r="L261" s="56"/>
      <c r="M261" s="2"/>
    </row>
    <row r="262" spans="1:13" ht="16.5" customHeight="1">
      <c r="A262" s="23" t="s">
        <v>337</v>
      </c>
      <c r="B262" s="24"/>
      <c r="C262" s="25"/>
      <c r="D262" s="44">
        <f aca="true" t="shared" si="53" ref="D262:J262">SUM(D259:D261)</f>
        <v>8105467</v>
      </c>
      <c r="E262" s="44">
        <f t="shared" si="53"/>
        <v>5506500</v>
      </c>
      <c r="F262" s="44">
        <f t="shared" si="53"/>
        <v>7377535</v>
      </c>
      <c r="G262" s="44">
        <f t="shared" si="53"/>
        <v>1843000</v>
      </c>
      <c r="H262" s="44">
        <f t="shared" si="53"/>
        <v>14890414</v>
      </c>
      <c r="I262" s="77">
        <f t="shared" si="53"/>
        <v>9452500</v>
      </c>
      <c r="J262" s="50">
        <f t="shared" si="53"/>
        <v>47175416</v>
      </c>
      <c r="K262" s="67">
        <f>(J262/(J$434)*100)</f>
        <v>0.7523978961493762</v>
      </c>
      <c r="L262" s="57"/>
      <c r="M262" s="2"/>
    </row>
    <row r="263" spans="1:13" ht="13.5" customHeight="1">
      <c r="A263" s="16"/>
      <c r="B263" s="17"/>
      <c r="C263" s="18"/>
      <c r="D263" s="45"/>
      <c r="E263" s="45"/>
      <c r="F263" s="45"/>
      <c r="G263" s="45"/>
      <c r="H263" s="45"/>
      <c r="I263" s="76"/>
      <c r="J263" s="40"/>
      <c r="K263" s="40"/>
      <c r="L263" s="56"/>
      <c r="M263" s="2"/>
    </row>
    <row r="264" spans="1:13" ht="13.5" customHeight="1">
      <c r="A264" s="21" t="s">
        <v>210</v>
      </c>
      <c r="B264" s="22"/>
      <c r="C264" s="18"/>
      <c r="D264" s="45">
        <v>3280800</v>
      </c>
      <c r="E264" s="45">
        <v>129600</v>
      </c>
      <c r="F264" s="45">
        <v>0</v>
      </c>
      <c r="G264" s="45">
        <v>2349600</v>
      </c>
      <c r="H264" s="45">
        <v>992000</v>
      </c>
      <c r="I264" s="76">
        <v>0</v>
      </c>
      <c r="J264" s="40">
        <f aca="true" t="shared" si="54" ref="J264:J275">SUM(D264:I264)</f>
        <v>6752000</v>
      </c>
      <c r="K264" s="66">
        <f>(J264/J$276)*100</f>
        <v>1.2470123232151333</v>
      </c>
      <c r="L264" s="56"/>
      <c r="M264" s="2"/>
    </row>
    <row r="265" spans="1:13" ht="13.5" customHeight="1">
      <c r="A265" s="21" t="s">
        <v>192</v>
      </c>
      <c r="B265" s="22"/>
      <c r="C265" s="18"/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76">
        <v>5000000</v>
      </c>
      <c r="J265" s="40">
        <f t="shared" si="54"/>
        <v>5000000</v>
      </c>
      <c r="K265" s="66">
        <f aca="true" t="shared" si="55" ref="K265:K275">(J265/J$276)*100</f>
        <v>0.9234392203903535</v>
      </c>
      <c r="L265" s="56"/>
      <c r="M265" s="2"/>
    </row>
    <row r="266" spans="1:13" ht="13.5" customHeight="1">
      <c r="A266" s="21" t="s">
        <v>164</v>
      </c>
      <c r="B266" s="22"/>
      <c r="C266" s="18"/>
      <c r="D266" s="45">
        <v>256000</v>
      </c>
      <c r="E266" s="45">
        <v>980000</v>
      </c>
      <c r="F266" s="45">
        <v>1700000</v>
      </c>
      <c r="G266" s="45">
        <v>0</v>
      </c>
      <c r="H266" s="45">
        <v>4500000</v>
      </c>
      <c r="I266" s="76">
        <v>0</v>
      </c>
      <c r="J266" s="40">
        <f t="shared" si="54"/>
        <v>7436000</v>
      </c>
      <c r="K266" s="66">
        <f t="shared" si="55"/>
        <v>1.373338808564534</v>
      </c>
      <c r="L266" s="56"/>
      <c r="M266" s="2"/>
    </row>
    <row r="267" spans="1:13" ht="13.5" customHeight="1">
      <c r="A267" s="21" t="s">
        <v>83</v>
      </c>
      <c r="B267" s="22"/>
      <c r="C267" s="18"/>
      <c r="D267" s="45">
        <v>685200</v>
      </c>
      <c r="E267" s="45">
        <v>856000</v>
      </c>
      <c r="F267" s="45">
        <v>0</v>
      </c>
      <c r="G267" s="45">
        <v>120000</v>
      </c>
      <c r="H267" s="45">
        <v>1080000</v>
      </c>
      <c r="I267" s="76">
        <v>3436286</v>
      </c>
      <c r="J267" s="40">
        <f t="shared" si="54"/>
        <v>6177486</v>
      </c>
      <c r="K267" s="66">
        <f t="shared" si="55"/>
        <v>1.1409065711624649</v>
      </c>
      <c r="L267" s="56"/>
      <c r="M267" s="2"/>
    </row>
    <row r="268" spans="1:13" ht="13.5" customHeight="1">
      <c r="A268" s="21" t="s">
        <v>154</v>
      </c>
      <c r="B268" s="22"/>
      <c r="C268" s="18"/>
      <c r="D268" s="45">
        <v>0</v>
      </c>
      <c r="E268" s="45">
        <v>0</v>
      </c>
      <c r="F268" s="45">
        <v>1000000</v>
      </c>
      <c r="G268" s="45">
        <v>0</v>
      </c>
      <c r="H268" s="45">
        <v>0</v>
      </c>
      <c r="I268" s="76">
        <v>0</v>
      </c>
      <c r="J268" s="40">
        <f t="shared" si="54"/>
        <v>1000000</v>
      </c>
      <c r="K268" s="66">
        <f t="shared" si="55"/>
        <v>0.18468784407807073</v>
      </c>
      <c r="L268" s="56"/>
      <c r="M268" s="2"/>
    </row>
    <row r="269" spans="1:13" ht="13.5" customHeight="1">
      <c r="A269" s="21" t="s">
        <v>84</v>
      </c>
      <c r="B269" s="22"/>
      <c r="C269" s="18"/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76">
        <v>0</v>
      </c>
      <c r="J269" s="40">
        <f t="shared" si="54"/>
        <v>0</v>
      </c>
      <c r="K269" s="66">
        <f t="shared" si="55"/>
        <v>0</v>
      </c>
      <c r="L269" s="56"/>
      <c r="M269" s="2"/>
    </row>
    <row r="270" spans="1:13" ht="13.5" customHeight="1">
      <c r="A270" s="21" t="s">
        <v>282</v>
      </c>
      <c r="B270" s="22"/>
      <c r="C270" s="18"/>
      <c r="D270" s="45">
        <v>0</v>
      </c>
      <c r="E270" s="45">
        <v>3300000</v>
      </c>
      <c r="F270" s="45">
        <v>0</v>
      </c>
      <c r="G270" s="45">
        <v>0</v>
      </c>
      <c r="H270" s="45">
        <v>0</v>
      </c>
      <c r="I270" s="76">
        <v>0</v>
      </c>
      <c r="J270" s="40">
        <f t="shared" si="54"/>
        <v>3300000</v>
      </c>
      <c r="K270" s="66">
        <f t="shared" si="55"/>
        <v>0.6094698854576334</v>
      </c>
      <c r="L270" s="56"/>
      <c r="M270" s="2"/>
    </row>
    <row r="271" spans="1:13" ht="13.5" customHeight="1">
      <c r="A271" s="21" t="s">
        <v>227</v>
      </c>
      <c r="B271" s="22"/>
      <c r="C271" s="18"/>
      <c r="D271" s="45">
        <v>88297091</v>
      </c>
      <c r="E271" s="45">
        <v>77826290</v>
      </c>
      <c r="F271" s="45">
        <v>92672268</v>
      </c>
      <c r="G271" s="45">
        <v>1788051</v>
      </c>
      <c r="H271" s="45">
        <v>72385968</v>
      </c>
      <c r="I271" s="76">
        <v>154237850</v>
      </c>
      <c r="J271" s="40">
        <f t="shared" si="54"/>
        <v>487207518</v>
      </c>
      <c r="K271" s="66">
        <f t="shared" si="55"/>
        <v>89.98130611804783</v>
      </c>
      <c r="L271" s="56"/>
      <c r="M271" s="2"/>
    </row>
    <row r="272" spans="1:13" ht="13.5" customHeight="1">
      <c r="A272" s="21" t="s">
        <v>85</v>
      </c>
      <c r="B272" s="22"/>
      <c r="C272" s="18"/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76">
        <v>0</v>
      </c>
      <c r="J272" s="40">
        <f t="shared" si="54"/>
        <v>0</v>
      </c>
      <c r="K272" s="66">
        <f t="shared" si="55"/>
        <v>0</v>
      </c>
      <c r="L272" s="56"/>
      <c r="M272" s="2"/>
    </row>
    <row r="273" spans="1:13" ht="13.5" customHeight="1">
      <c r="A273" s="21" t="s">
        <v>86</v>
      </c>
      <c r="B273" s="22"/>
      <c r="C273" s="18"/>
      <c r="D273" s="45">
        <v>3402712</v>
      </c>
      <c r="E273" s="45">
        <v>2503720</v>
      </c>
      <c r="F273" s="45">
        <v>304800</v>
      </c>
      <c r="G273" s="45">
        <v>11294520</v>
      </c>
      <c r="H273" s="45">
        <v>2797800</v>
      </c>
      <c r="I273" s="76">
        <v>0</v>
      </c>
      <c r="J273" s="40">
        <f t="shared" si="54"/>
        <v>20303552</v>
      </c>
      <c r="K273" s="66">
        <f t="shared" si="55"/>
        <v>3.749819246007001</v>
      </c>
      <c r="L273" s="56"/>
      <c r="M273" s="2"/>
    </row>
    <row r="274" spans="1:13" ht="13.5" customHeight="1">
      <c r="A274" s="21" t="s">
        <v>87</v>
      </c>
      <c r="B274" s="22"/>
      <c r="C274" s="18"/>
      <c r="D274" s="45">
        <v>330000</v>
      </c>
      <c r="E274" s="45">
        <v>3610000</v>
      </c>
      <c r="F274" s="45">
        <v>0</v>
      </c>
      <c r="G274" s="45">
        <v>0</v>
      </c>
      <c r="H274" s="45">
        <v>200000</v>
      </c>
      <c r="I274" s="76">
        <v>0</v>
      </c>
      <c r="J274" s="40">
        <f t="shared" si="54"/>
        <v>4140000</v>
      </c>
      <c r="K274" s="66">
        <f t="shared" si="55"/>
        <v>0.7646076744832128</v>
      </c>
      <c r="L274" s="56"/>
      <c r="M274" s="2"/>
    </row>
    <row r="275" spans="1:13" ht="13.5" customHeight="1">
      <c r="A275" s="21" t="s">
        <v>165</v>
      </c>
      <c r="B275" s="22"/>
      <c r="C275" s="18"/>
      <c r="D275" s="45">
        <v>0</v>
      </c>
      <c r="E275" s="45">
        <v>137596</v>
      </c>
      <c r="F275" s="45">
        <v>0</v>
      </c>
      <c r="G275" s="45">
        <v>0</v>
      </c>
      <c r="H275" s="45">
        <v>0</v>
      </c>
      <c r="I275" s="76">
        <v>0</v>
      </c>
      <c r="J275" s="40">
        <f t="shared" si="54"/>
        <v>137596</v>
      </c>
      <c r="K275" s="66">
        <f t="shared" si="55"/>
        <v>0.025412308593766218</v>
      </c>
      <c r="L275" s="56"/>
      <c r="M275" s="2"/>
    </row>
    <row r="276" spans="1:13" ht="16.5" customHeight="1">
      <c r="A276" s="23" t="s">
        <v>281</v>
      </c>
      <c r="B276" s="24"/>
      <c r="C276" s="25"/>
      <c r="D276" s="44">
        <f aca="true" t="shared" si="56" ref="D276:J276">SUM(D263:D275)</f>
        <v>96251803</v>
      </c>
      <c r="E276" s="44">
        <f t="shared" si="56"/>
        <v>89343206</v>
      </c>
      <c r="F276" s="44">
        <f t="shared" si="56"/>
        <v>95677068</v>
      </c>
      <c r="G276" s="44">
        <f t="shared" si="56"/>
        <v>15552171</v>
      </c>
      <c r="H276" s="44">
        <f t="shared" si="56"/>
        <v>81955768</v>
      </c>
      <c r="I276" s="77">
        <f t="shared" si="56"/>
        <v>162674136</v>
      </c>
      <c r="J276" s="50">
        <f t="shared" si="56"/>
        <v>541454152</v>
      </c>
      <c r="K276" s="67">
        <f>(J276/(J$434)*100)</f>
        <v>8.635619976857111</v>
      </c>
      <c r="L276" s="57"/>
      <c r="M276" s="2"/>
    </row>
    <row r="277" spans="1:13" ht="13.5" customHeight="1">
      <c r="A277" s="16"/>
      <c r="B277" s="17"/>
      <c r="C277" s="29"/>
      <c r="D277" s="46"/>
      <c r="E277" s="46"/>
      <c r="F277" s="46"/>
      <c r="G277" s="46"/>
      <c r="H277" s="46"/>
      <c r="I277" s="78"/>
      <c r="J277" s="51"/>
      <c r="K277" s="40"/>
      <c r="L277" s="56"/>
      <c r="M277" s="2"/>
    </row>
    <row r="278" spans="1:13" ht="13.5" customHeight="1">
      <c r="A278" s="21" t="s">
        <v>88</v>
      </c>
      <c r="B278" s="22"/>
      <c r="C278" s="26"/>
      <c r="D278" s="45">
        <v>406443</v>
      </c>
      <c r="E278" s="45">
        <v>0</v>
      </c>
      <c r="F278" s="45">
        <v>0</v>
      </c>
      <c r="G278" s="45">
        <v>1800000</v>
      </c>
      <c r="H278" s="45">
        <v>0</v>
      </c>
      <c r="I278" s="76">
        <v>996800</v>
      </c>
      <c r="J278" s="40">
        <f aca="true" t="shared" si="57" ref="J278:J292">SUM(D278:I278)</f>
        <v>3203243</v>
      </c>
      <c r="K278" s="66">
        <f>(J278/J$293)*100</f>
        <v>1.6129291332400757</v>
      </c>
      <c r="L278" s="56"/>
      <c r="M278" s="2"/>
    </row>
    <row r="279" spans="1:13" ht="13.5" customHeight="1">
      <c r="A279" s="21" t="s">
        <v>89</v>
      </c>
      <c r="B279" s="22"/>
      <c r="C279" s="18"/>
      <c r="D279" s="45">
        <v>264000</v>
      </c>
      <c r="E279" s="45">
        <v>0</v>
      </c>
      <c r="F279" s="45">
        <v>0</v>
      </c>
      <c r="G279" s="45">
        <v>0</v>
      </c>
      <c r="H279" s="45">
        <v>0</v>
      </c>
      <c r="I279" s="76">
        <v>0</v>
      </c>
      <c r="J279" s="40">
        <f t="shared" si="57"/>
        <v>264000</v>
      </c>
      <c r="K279" s="66">
        <f aca="true" t="shared" si="58" ref="K279:K292">(J279/J$293)*100</f>
        <v>0.1329319352841417</v>
      </c>
      <c r="L279" s="56"/>
      <c r="M279" s="2"/>
    </row>
    <row r="280" spans="1:13" ht="13.5" customHeight="1">
      <c r="A280" s="21" t="s">
        <v>90</v>
      </c>
      <c r="B280" s="22"/>
      <c r="C280" s="18"/>
      <c r="D280" s="45">
        <v>4038399</v>
      </c>
      <c r="E280" s="45">
        <v>5689409</v>
      </c>
      <c r="F280" s="45">
        <v>4107566</v>
      </c>
      <c r="G280" s="45">
        <v>7860000</v>
      </c>
      <c r="H280" s="45">
        <v>4864440</v>
      </c>
      <c r="I280" s="76">
        <v>4496658</v>
      </c>
      <c r="J280" s="40">
        <f t="shared" si="57"/>
        <v>31056472</v>
      </c>
      <c r="K280" s="66">
        <f t="shared" si="58"/>
        <v>15.637867144158179</v>
      </c>
      <c r="L280" s="56"/>
      <c r="M280" s="2"/>
    </row>
    <row r="281" spans="1:13" ht="13.5" customHeight="1">
      <c r="A281" s="21" t="s">
        <v>91</v>
      </c>
      <c r="B281" s="22"/>
      <c r="C281" s="18"/>
      <c r="D281" s="45">
        <v>3796000</v>
      </c>
      <c r="E281" s="45">
        <v>13448651</v>
      </c>
      <c r="F281" s="45">
        <v>5141800</v>
      </c>
      <c r="G281" s="45">
        <v>16547125</v>
      </c>
      <c r="H281" s="45">
        <v>64692615</v>
      </c>
      <c r="I281" s="76">
        <v>19860000</v>
      </c>
      <c r="J281" s="40">
        <f t="shared" si="57"/>
        <v>123486191</v>
      </c>
      <c r="K281" s="66">
        <f t="shared" si="58"/>
        <v>62.17900890339835</v>
      </c>
      <c r="L281" s="56"/>
      <c r="M281" s="2"/>
    </row>
    <row r="282" spans="1:13" ht="13.5" customHeight="1">
      <c r="A282" s="21" t="s">
        <v>92</v>
      </c>
      <c r="B282" s="22"/>
      <c r="C282" s="18"/>
      <c r="D282" s="45">
        <v>5557000</v>
      </c>
      <c r="E282" s="45">
        <v>5645294</v>
      </c>
      <c r="F282" s="45">
        <v>4594616</v>
      </c>
      <c r="G282" s="45">
        <v>9517000</v>
      </c>
      <c r="H282" s="45">
        <v>6751000</v>
      </c>
      <c r="I282" s="76">
        <v>1148004</v>
      </c>
      <c r="J282" s="40">
        <f t="shared" si="57"/>
        <v>33212914</v>
      </c>
      <c r="K282" s="66">
        <f t="shared" si="58"/>
        <v>16.72370050926426</v>
      </c>
      <c r="L282" s="56"/>
      <c r="M282" s="2"/>
    </row>
    <row r="283" spans="1:13" ht="13.5" customHeight="1">
      <c r="A283" s="21" t="s">
        <v>93</v>
      </c>
      <c r="B283" s="22"/>
      <c r="C283" s="18"/>
      <c r="D283" s="45">
        <v>1677000</v>
      </c>
      <c r="E283" s="45">
        <v>2531942</v>
      </c>
      <c r="F283" s="45">
        <v>241203</v>
      </c>
      <c r="G283" s="45">
        <v>0</v>
      </c>
      <c r="H283" s="45">
        <v>1419385</v>
      </c>
      <c r="I283" s="76">
        <v>0</v>
      </c>
      <c r="J283" s="40">
        <f t="shared" si="57"/>
        <v>5869530</v>
      </c>
      <c r="K283" s="66">
        <f t="shared" si="58"/>
        <v>2.955484780713365</v>
      </c>
      <c r="L283" s="56"/>
      <c r="M283" s="2"/>
    </row>
    <row r="284" spans="1:13" ht="13.5" customHeight="1">
      <c r="A284" s="21" t="s">
        <v>94</v>
      </c>
      <c r="B284" s="22"/>
      <c r="C284" s="18"/>
      <c r="D284" s="45">
        <v>0</v>
      </c>
      <c r="E284" s="45">
        <v>0</v>
      </c>
      <c r="F284" s="45">
        <v>0</v>
      </c>
      <c r="G284" s="45">
        <v>0</v>
      </c>
      <c r="H284" s="45">
        <f>96095-96095</f>
        <v>0</v>
      </c>
      <c r="I284" s="76">
        <f>96095-96095</f>
        <v>0</v>
      </c>
      <c r="J284" s="40">
        <f t="shared" si="57"/>
        <v>0</v>
      </c>
      <c r="K284" s="66">
        <f t="shared" si="58"/>
        <v>0</v>
      </c>
      <c r="L284" s="56"/>
      <c r="M284" s="2"/>
    </row>
    <row r="285" spans="1:13" ht="13.5" customHeight="1">
      <c r="A285" s="21" t="s">
        <v>181</v>
      </c>
      <c r="B285" s="22"/>
      <c r="C285" s="18"/>
      <c r="D285" s="45">
        <v>3494</v>
      </c>
      <c r="E285" s="45">
        <v>30500</v>
      </c>
      <c r="F285" s="45">
        <v>0</v>
      </c>
      <c r="G285" s="45">
        <v>287000</v>
      </c>
      <c r="H285" s="45">
        <v>0</v>
      </c>
      <c r="I285" s="76">
        <v>0</v>
      </c>
      <c r="J285" s="40">
        <f t="shared" si="57"/>
        <v>320994</v>
      </c>
      <c r="K285" s="66">
        <f t="shared" si="58"/>
        <v>0.1616301274037795</v>
      </c>
      <c r="L285" s="56"/>
      <c r="M285" s="2"/>
    </row>
    <row r="286" spans="1:13" ht="13.5" customHeight="1">
      <c r="A286" s="21" t="s">
        <v>155</v>
      </c>
      <c r="B286" s="22"/>
      <c r="C286" s="18"/>
      <c r="D286" s="45">
        <v>0</v>
      </c>
      <c r="E286" s="45">
        <v>0</v>
      </c>
      <c r="F286" s="45">
        <v>0</v>
      </c>
      <c r="G286" s="45">
        <v>0</v>
      </c>
      <c r="H286" s="45">
        <v>540000</v>
      </c>
      <c r="I286" s="76">
        <v>0</v>
      </c>
      <c r="J286" s="40">
        <f t="shared" si="57"/>
        <v>540000</v>
      </c>
      <c r="K286" s="66">
        <f t="shared" si="58"/>
        <v>0.2719062312630171</v>
      </c>
      <c r="L286" s="56"/>
      <c r="M286" s="2"/>
    </row>
    <row r="287" spans="1:13" ht="13.5" customHeight="1">
      <c r="A287" s="21" t="s">
        <v>283</v>
      </c>
      <c r="B287" s="22"/>
      <c r="C287" s="18"/>
      <c r="D287" s="45">
        <v>0</v>
      </c>
      <c r="E287" s="45">
        <v>24000</v>
      </c>
      <c r="F287" s="45">
        <v>0</v>
      </c>
      <c r="G287" s="45">
        <v>0</v>
      </c>
      <c r="H287" s="45">
        <v>0</v>
      </c>
      <c r="I287" s="76">
        <v>0</v>
      </c>
      <c r="J287" s="40">
        <f t="shared" si="57"/>
        <v>24000</v>
      </c>
      <c r="K287" s="66">
        <f t="shared" si="58"/>
        <v>0.012084721389467428</v>
      </c>
      <c r="L287" s="56"/>
      <c r="M287" s="2"/>
    </row>
    <row r="288" spans="1:13" ht="13.5" customHeight="1">
      <c r="A288" s="21" t="s">
        <v>285</v>
      </c>
      <c r="B288" s="22"/>
      <c r="C288" s="18"/>
      <c r="D288" s="45">
        <v>0</v>
      </c>
      <c r="E288" s="45">
        <v>65937</v>
      </c>
      <c r="F288" s="45">
        <v>0</v>
      </c>
      <c r="G288" s="45">
        <v>0</v>
      </c>
      <c r="H288" s="45">
        <f>90000+96095</f>
        <v>186095</v>
      </c>
      <c r="I288" s="76">
        <v>0</v>
      </c>
      <c r="J288" s="40">
        <f t="shared" si="57"/>
        <v>252032</v>
      </c>
      <c r="K288" s="66">
        <f t="shared" si="58"/>
        <v>0.1269056875512606</v>
      </c>
      <c r="L288" s="56"/>
      <c r="M288" s="2"/>
    </row>
    <row r="289" spans="1:13" ht="13.5" customHeight="1">
      <c r="A289" s="21" t="s">
        <v>174</v>
      </c>
      <c r="B289" s="22"/>
      <c r="C289" s="18"/>
      <c r="D289" s="45">
        <v>0</v>
      </c>
      <c r="E289" s="45">
        <v>0</v>
      </c>
      <c r="F289" s="45">
        <v>120000</v>
      </c>
      <c r="G289" s="45">
        <v>0</v>
      </c>
      <c r="H289" s="45">
        <v>0</v>
      </c>
      <c r="I289" s="76">
        <v>0</v>
      </c>
      <c r="J289" s="40">
        <f t="shared" si="57"/>
        <v>120000</v>
      </c>
      <c r="K289" s="66">
        <f t="shared" si="58"/>
        <v>0.06042360694733714</v>
      </c>
      <c r="L289" s="56"/>
      <c r="M289" s="2"/>
    </row>
    <row r="290" spans="1:13" ht="13.5" customHeight="1">
      <c r="A290" s="21" t="s">
        <v>238</v>
      </c>
      <c r="B290" s="22"/>
      <c r="C290" s="18"/>
      <c r="D290" s="45">
        <v>0</v>
      </c>
      <c r="E290" s="45">
        <v>0</v>
      </c>
      <c r="F290" s="45">
        <v>0</v>
      </c>
      <c r="G290" s="45">
        <v>0</v>
      </c>
      <c r="H290" s="45">
        <v>0</v>
      </c>
      <c r="I290" s="76">
        <v>0</v>
      </c>
      <c r="J290" s="40">
        <f t="shared" si="57"/>
        <v>0</v>
      </c>
      <c r="K290" s="66">
        <f t="shared" si="58"/>
        <v>0</v>
      </c>
      <c r="L290" s="56"/>
      <c r="M290" s="2"/>
    </row>
    <row r="291" spans="1:13" ht="13.5" customHeight="1">
      <c r="A291" s="21" t="s">
        <v>95</v>
      </c>
      <c r="B291" s="22"/>
      <c r="C291" s="18"/>
      <c r="D291" s="45">
        <v>0</v>
      </c>
      <c r="E291" s="45">
        <v>0</v>
      </c>
      <c r="F291" s="45">
        <v>0</v>
      </c>
      <c r="G291" s="45">
        <v>0</v>
      </c>
      <c r="H291" s="45">
        <v>0</v>
      </c>
      <c r="I291" s="76">
        <v>0</v>
      </c>
      <c r="J291" s="40">
        <f t="shared" si="57"/>
        <v>0</v>
      </c>
      <c r="K291" s="66">
        <f t="shared" si="58"/>
        <v>0</v>
      </c>
      <c r="L291" s="56"/>
      <c r="M291" s="2"/>
    </row>
    <row r="292" spans="1:13" ht="13.5" customHeight="1">
      <c r="A292" s="21" t="s">
        <v>211</v>
      </c>
      <c r="B292" s="22"/>
      <c r="C292" s="18"/>
      <c r="D292" s="45">
        <v>248500</v>
      </c>
      <c r="E292" s="45">
        <v>0</v>
      </c>
      <c r="F292" s="45">
        <v>0</v>
      </c>
      <c r="G292" s="45">
        <v>0</v>
      </c>
      <c r="H292" s="45">
        <v>0</v>
      </c>
      <c r="I292" s="76">
        <v>0</v>
      </c>
      <c r="J292" s="40">
        <f t="shared" si="57"/>
        <v>248500</v>
      </c>
      <c r="K292" s="66">
        <f t="shared" si="58"/>
        <v>0.12512721938677732</v>
      </c>
      <c r="L292" s="56"/>
      <c r="M292" s="2"/>
    </row>
    <row r="293" spans="1:13" ht="15.75" customHeight="1">
      <c r="A293" s="23" t="s">
        <v>284</v>
      </c>
      <c r="B293" s="24"/>
      <c r="C293" s="25"/>
      <c r="D293" s="44">
        <f aca="true" t="shared" si="59" ref="D293:J293">SUM(D277:D292)</f>
        <v>15990836</v>
      </c>
      <c r="E293" s="44">
        <f t="shared" si="59"/>
        <v>27435733</v>
      </c>
      <c r="F293" s="44">
        <f t="shared" si="59"/>
        <v>14205185</v>
      </c>
      <c r="G293" s="44">
        <f t="shared" si="59"/>
        <v>36011125</v>
      </c>
      <c r="H293" s="44">
        <f t="shared" si="59"/>
        <v>78453535</v>
      </c>
      <c r="I293" s="77">
        <f t="shared" si="59"/>
        <v>26501462</v>
      </c>
      <c r="J293" s="50">
        <f t="shared" si="59"/>
        <v>198597876</v>
      </c>
      <c r="K293" s="67">
        <f>(J293/(J$434)*100)</f>
        <v>3.1674256795559517</v>
      </c>
      <c r="L293" s="57"/>
      <c r="M293" s="2"/>
    </row>
    <row r="294" spans="1:13" ht="13.5" customHeight="1">
      <c r="A294" s="21"/>
      <c r="B294" s="17"/>
      <c r="C294" s="18"/>
      <c r="D294" s="45"/>
      <c r="E294" s="45"/>
      <c r="F294" s="45"/>
      <c r="G294" s="45"/>
      <c r="H294" s="45"/>
      <c r="I294" s="76"/>
      <c r="J294" s="40"/>
      <c r="K294" s="40"/>
      <c r="L294" s="56"/>
      <c r="M294" s="2"/>
    </row>
    <row r="295" spans="1:13" ht="13.5" customHeight="1">
      <c r="A295" s="21" t="s">
        <v>372</v>
      </c>
      <c r="B295" s="22"/>
      <c r="C295" s="18"/>
      <c r="D295" s="45">
        <v>0</v>
      </c>
      <c r="E295" s="45">
        <v>0</v>
      </c>
      <c r="F295" s="45">
        <v>0</v>
      </c>
      <c r="G295" s="45">
        <v>0</v>
      </c>
      <c r="H295" s="45">
        <v>200000</v>
      </c>
      <c r="I295" s="76">
        <v>0</v>
      </c>
      <c r="J295" s="40">
        <f>SUM(D295:I295)</f>
        <v>200000</v>
      </c>
      <c r="K295" s="66">
        <f>(J295/J$298)*100</f>
        <v>5.600358422939069</v>
      </c>
      <c r="L295" s="56"/>
      <c r="M295" s="2"/>
    </row>
    <row r="296" spans="1:13" ht="13.5" customHeight="1">
      <c r="A296" s="21" t="s">
        <v>96</v>
      </c>
      <c r="B296" s="22"/>
      <c r="C296" s="18"/>
      <c r="D296" s="45">
        <v>400000</v>
      </c>
      <c r="E296" s="45">
        <v>671200</v>
      </c>
      <c r="F296" s="45">
        <v>0</v>
      </c>
      <c r="G296" s="45">
        <v>900000</v>
      </c>
      <c r="H296" s="45">
        <v>200000</v>
      </c>
      <c r="I296" s="76">
        <v>0</v>
      </c>
      <c r="J296" s="40">
        <f>SUM(D296:I296)</f>
        <v>2171200</v>
      </c>
      <c r="K296" s="66">
        <f>(J296/J$298)*100</f>
        <v>60.79749103942652</v>
      </c>
      <c r="L296" s="56"/>
      <c r="M296" s="2"/>
    </row>
    <row r="297" spans="1:13" ht="13.5" customHeight="1">
      <c r="A297" s="21" t="s">
        <v>97</v>
      </c>
      <c r="B297" s="22"/>
      <c r="C297" s="18"/>
      <c r="D297" s="45">
        <v>200000</v>
      </c>
      <c r="E297" s="45">
        <v>112320</v>
      </c>
      <c r="F297" s="45">
        <v>0</v>
      </c>
      <c r="G297" s="45">
        <v>487680</v>
      </c>
      <c r="H297" s="45">
        <v>80000</v>
      </c>
      <c r="I297" s="76">
        <v>320000</v>
      </c>
      <c r="J297" s="40">
        <f>SUM(D297:I297)</f>
        <v>1200000</v>
      </c>
      <c r="K297" s="66">
        <f>(J297/J$298)*100</f>
        <v>33.60215053763441</v>
      </c>
      <c r="L297" s="56"/>
      <c r="M297" s="2"/>
    </row>
    <row r="298" spans="1:13" ht="15.75" customHeight="1">
      <c r="A298" s="23" t="s">
        <v>371</v>
      </c>
      <c r="B298" s="24"/>
      <c r="C298" s="25"/>
      <c r="D298" s="44">
        <f aca="true" t="shared" si="60" ref="D298:J298">SUM(D294:D297)</f>
        <v>600000</v>
      </c>
      <c r="E298" s="44">
        <f t="shared" si="60"/>
        <v>783520</v>
      </c>
      <c r="F298" s="44">
        <f t="shared" si="60"/>
        <v>0</v>
      </c>
      <c r="G298" s="44">
        <f t="shared" si="60"/>
        <v>1387680</v>
      </c>
      <c r="H298" s="44">
        <f t="shared" si="60"/>
        <v>480000</v>
      </c>
      <c r="I298" s="77">
        <f t="shared" si="60"/>
        <v>320000</v>
      </c>
      <c r="J298" s="50">
        <f t="shared" si="60"/>
        <v>3571200</v>
      </c>
      <c r="K298" s="67">
        <f>(J298/(J$434)*100)</f>
        <v>0.056956855806605984</v>
      </c>
      <c r="L298" s="57"/>
      <c r="M298" s="2"/>
    </row>
    <row r="299" spans="1:13" ht="13.5" customHeight="1">
      <c r="A299" s="21"/>
      <c r="B299" s="17"/>
      <c r="C299" s="18"/>
      <c r="D299" s="45"/>
      <c r="E299" s="45"/>
      <c r="F299" s="45"/>
      <c r="G299" s="45"/>
      <c r="H299" s="45"/>
      <c r="I299" s="76"/>
      <c r="J299" s="40"/>
      <c r="K299" s="40"/>
      <c r="L299" s="56"/>
      <c r="M299" s="2"/>
    </row>
    <row r="300" spans="1:13" ht="13.5" customHeight="1">
      <c r="A300" s="21" t="s">
        <v>98</v>
      </c>
      <c r="B300" s="22"/>
      <c r="C300" s="18"/>
      <c r="D300" s="45">
        <v>7794244</v>
      </c>
      <c r="E300" s="45">
        <v>812056</v>
      </c>
      <c r="F300" s="45">
        <v>294314</v>
      </c>
      <c r="G300" s="45">
        <v>13401361</v>
      </c>
      <c r="H300" s="45">
        <v>9095673</v>
      </c>
      <c r="I300" s="76">
        <v>2301214</v>
      </c>
      <c r="J300" s="40">
        <f>SUM(D300:I300)</f>
        <v>33698862</v>
      </c>
      <c r="K300" s="66">
        <f>(J300/J$305)*100</f>
        <v>19.121485921044027</v>
      </c>
      <c r="L300" s="56"/>
      <c r="M300" s="2"/>
    </row>
    <row r="301" spans="1:13" ht="13.5" customHeight="1">
      <c r="A301" s="21" t="s">
        <v>212</v>
      </c>
      <c r="B301" s="22"/>
      <c r="C301" s="18"/>
      <c r="D301" s="45">
        <v>177655</v>
      </c>
      <c r="E301" s="45">
        <v>679256</v>
      </c>
      <c r="F301" s="45">
        <v>0</v>
      </c>
      <c r="G301" s="45">
        <v>2663471</v>
      </c>
      <c r="H301" s="45">
        <v>1128998</v>
      </c>
      <c r="I301" s="76">
        <v>0</v>
      </c>
      <c r="J301" s="40">
        <f>SUM(D301:I301)</f>
        <v>4649380</v>
      </c>
      <c r="K301" s="66">
        <f>(J301/J$305)*100</f>
        <v>2.638161912161416</v>
      </c>
      <c r="L301" s="56"/>
      <c r="M301" s="2"/>
    </row>
    <row r="302" spans="1:13" ht="13.5" customHeight="1">
      <c r="A302" s="21" t="s">
        <v>189</v>
      </c>
      <c r="B302" s="22"/>
      <c r="C302" s="18"/>
      <c r="D302" s="45">
        <v>0</v>
      </c>
      <c r="E302" s="45">
        <v>0</v>
      </c>
      <c r="F302" s="45">
        <v>365325</v>
      </c>
      <c r="G302" s="45">
        <v>275675</v>
      </c>
      <c r="H302" s="45">
        <v>63380</v>
      </c>
      <c r="I302" s="76">
        <v>1327988</v>
      </c>
      <c r="J302" s="40">
        <f>SUM(D302:I302)</f>
        <v>2032368</v>
      </c>
      <c r="K302" s="66">
        <f>(J302/J$305)*100</f>
        <v>1.1532109333063059</v>
      </c>
      <c r="L302" s="56"/>
      <c r="M302" s="2"/>
    </row>
    <row r="303" spans="1:13" ht="13.5" customHeight="1">
      <c r="A303" s="21" t="s">
        <v>218</v>
      </c>
      <c r="B303" s="22"/>
      <c r="C303" s="18"/>
      <c r="D303" s="45">
        <v>35264344</v>
      </c>
      <c r="E303" s="45">
        <v>7847749</v>
      </c>
      <c r="F303" s="45">
        <v>19178386</v>
      </c>
      <c r="G303" s="45">
        <v>18544033</v>
      </c>
      <c r="H303" s="45">
        <v>35451395</v>
      </c>
      <c r="I303" s="76">
        <v>13828217</v>
      </c>
      <c r="J303" s="40">
        <f>SUM(D303:I303)</f>
        <v>130114124</v>
      </c>
      <c r="K303" s="66">
        <f>(J303/J$305)*100</f>
        <v>73.82965603393303</v>
      </c>
      <c r="L303" s="56"/>
      <c r="M303" s="2"/>
    </row>
    <row r="304" spans="1:13" ht="13.5" customHeight="1">
      <c r="A304" s="21" t="s">
        <v>99</v>
      </c>
      <c r="B304" s="22"/>
      <c r="C304" s="18"/>
      <c r="D304" s="45">
        <v>0</v>
      </c>
      <c r="E304" s="45">
        <v>1510030</v>
      </c>
      <c r="F304" s="45">
        <v>0</v>
      </c>
      <c r="G304" s="45">
        <v>1231753</v>
      </c>
      <c r="H304" s="45">
        <v>779000</v>
      </c>
      <c r="I304" s="76">
        <v>2220065</v>
      </c>
      <c r="J304" s="40">
        <f>SUM(D304:I304)</f>
        <v>5740848</v>
      </c>
      <c r="K304" s="66">
        <f>(J304/J$305)*100</f>
        <v>3.2574851995552185</v>
      </c>
      <c r="L304" s="56"/>
      <c r="M304" s="2"/>
    </row>
    <row r="305" spans="1:13" ht="15.75" customHeight="1">
      <c r="A305" s="23" t="s">
        <v>265</v>
      </c>
      <c r="B305" s="24"/>
      <c r="C305" s="25"/>
      <c r="D305" s="44">
        <f aca="true" t="shared" si="61" ref="D305:J305">SUM(D299:D304)</f>
        <v>43236243</v>
      </c>
      <c r="E305" s="44">
        <f t="shared" si="61"/>
        <v>10849091</v>
      </c>
      <c r="F305" s="44">
        <f t="shared" si="61"/>
        <v>19838025</v>
      </c>
      <c r="G305" s="44">
        <f t="shared" si="61"/>
        <v>36116293</v>
      </c>
      <c r="H305" s="44">
        <f t="shared" si="61"/>
        <v>46518446</v>
      </c>
      <c r="I305" s="77">
        <f t="shared" si="61"/>
        <v>19677484</v>
      </c>
      <c r="J305" s="50">
        <f t="shared" si="61"/>
        <v>176235582</v>
      </c>
      <c r="K305" s="67">
        <f>(J305/(J$434)*100)</f>
        <v>2.8107707862811617</v>
      </c>
      <c r="L305" s="57"/>
      <c r="M305" s="2"/>
    </row>
    <row r="306" spans="1:13" ht="13.5" customHeight="1">
      <c r="A306" s="21"/>
      <c r="B306" s="17"/>
      <c r="C306" s="18"/>
      <c r="D306" s="45"/>
      <c r="E306" s="45"/>
      <c r="F306" s="45"/>
      <c r="G306" s="45"/>
      <c r="H306" s="45"/>
      <c r="I306" s="76"/>
      <c r="J306" s="40"/>
      <c r="K306" s="40"/>
      <c r="L306" s="56"/>
      <c r="M306" s="2"/>
    </row>
    <row r="307" spans="1:13" ht="13.5" customHeight="1">
      <c r="A307" s="21" t="s">
        <v>213</v>
      </c>
      <c r="B307" s="22"/>
      <c r="C307" s="18"/>
      <c r="D307" s="45">
        <v>0</v>
      </c>
      <c r="E307" s="45">
        <v>300000</v>
      </c>
      <c r="F307" s="45">
        <v>600000</v>
      </c>
      <c r="G307" s="45">
        <v>465000</v>
      </c>
      <c r="H307" s="45">
        <v>796046</v>
      </c>
      <c r="I307" s="76">
        <v>1247868</v>
      </c>
      <c r="J307" s="40">
        <f aca="true" t="shared" si="62" ref="J307:J324">SUM(D307:I307)</f>
        <v>3408914</v>
      </c>
      <c r="K307" s="66">
        <f>(J307/J$325)*100</f>
        <v>0.4898808476972361</v>
      </c>
      <c r="L307" s="56"/>
      <c r="M307" s="2"/>
    </row>
    <row r="308" spans="1:13" ht="13.5" customHeight="1">
      <c r="A308" s="21" t="s">
        <v>100</v>
      </c>
      <c r="B308" s="22"/>
      <c r="C308" s="18"/>
      <c r="D308" s="45">
        <v>0</v>
      </c>
      <c r="E308" s="45">
        <v>110000</v>
      </c>
      <c r="F308" s="45">
        <v>0</v>
      </c>
      <c r="G308" s="45">
        <v>0</v>
      </c>
      <c r="H308" s="45">
        <v>748823</v>
      </c>
      <c r="I308" s="76">
        <v>377912</v>
      </c>
      <c r="J308" s="40">
        <f t="shared" si="62"/>
        <v>1236735</v>
      </c>
      <c r="K308" s="66">
        <f aca="true" t="shared" si="63" ref="K308:K324">(J308/J$325)*100</f>
        <v>0.177726041248574</v>
      </c>
      <c r="L308" s="56"/>
      <c r="M308" s="2"/>
    </row>
    <row r="309" spans="1:13" ht="13.5" customHeight="1">
      <c r="A309" s="21" t="s">
        <v>101</v>
      </c>
      <c r="B309" s="22"/>
      <c r="C309" s="18"/>
      <c r="D309" s="45">
        <v>885000</v>
      </c>
      <c r="E309" s="45">
        <v>120000</v>
      </c>
      <c r="F309" s="45">
        <v>1668000</v>
      </c>
      <c r="G309" s="45">
        <v>0</v>
      </c>
      <c r="H309" s="45">
        <v>365000</v>
      </c>
      <c r="I309" s="76">
        <v>601000</v>
      </c>
      <c r="J309" s="40">
        <f t="shared" si="62"/>
        <v>3639000</v>
      </c>
      <c r="K309" s="66">
        <f t="shared" si="63"/>
        <v>0.5229455494536507</v>
      </c>
      <c r="L309" s="56"/>
      <c r="M309" s="2"/>
    </row>
    <row r="310" spans="1:13" ht="13.5" customHeight="1">
      <c r="A310" s="21" t="s">
        <v>102</v>
      </c>
      <c r="B310" s="22"/>
      <c r="C310" s="18"/>
      <c r="D310" s="45">
        <v>320000</v>
      </c>
      <c r="E310" s="45">
        <v>0</v>
      </c>
      <c r="F310" s="45">
        <v>0</v>
      </c>
      <c r="G310" s="45">
        <v>0</v>
      </c>
      <c r="H310" s="45">
        <v>1045000</v>
      </c>
      <c r="I310" s="76">
        <v>75000</v>
      </c>
      <c r="J310" s="40">
        <f t="shared" si="62"/>
        <v>1440000</v>
      </c>
      <c r="K310" s="66">
        <f t="shared" si="63"/>
        <v>0.20693640868734733</v>
      </c>
      <c r="L310" s="56"/>
      <c r="M310" s="2"/>
    </row>
    <row r="311" spans="1:13" ht="13.5" customHeight="1">
      <c r="A311" s="21" t="s">
        <v>103</v>
      </c>
      <c r="B311" s="22"/>
      <c r="C311" s="18"/>
      <c r="D311" s="45">
        <v>0</v>
      </c>
      <c r="E311" s="45">
        <v>1223000</v>
      </c>
      <c r="F311" s="45">
        <v>1583000</v>
      </c>
      <c r="G311" s="45">
        <v>1636800</v>
      </c>
      <c r="H311" s="45">
        <v>1142000</v>
      </c>
      <c r="I311" s="76">
        <v>4521800</v>
      </c>
      <c r="J311" s="40">
        <f t="shared" si="62"/>
        <v>10106600</v>
      </c>
      <c r="K311" s="66">
        <f t="shared" si="63"/>
        <v>1.4523774361385728</v>
      </c>
      <c r="L311" s="56"/>
      <c r="M311" s="2"/>
    </row>
    <row r="312" spans="1:13" ht="13.5" customHeight="1">
      <c r="A312" s="21" t="s">
        <v>104</v>
      </c>
      <c r="B312" s="22"/>
      <c r="C312" s="18"/>
      <c r="D312" s="45">
        <v>0</v>
      </c>
      <c r="E312" s="45">
        <v>0</v>
      </c>
      <c r="F312" s="45">
        <v>0</v>
      </c>
      <c r="G312" s="45">
        <v>275024</v>
      </c>
      <c r="H312" s="45">
        <v>297156</v>
      </c>
      <c r="I312" s="76">
        <v>671468</v>
      </c>
      <c r="J312" s="40">
        <f t="shared" si="62"/>
        <v>1243648</v>
      </c>
      <c r="K312" s="66">
        <f t="shared" si="63"/>
        <v>0.17871947971611263</v>
      </c>
      <c r="L312" s="56"/>
      <c r="M312" s="2"/>
    </row>
    <row r="313" spans="1:13" ht="13.5" customHeight="1">
      <c r="A313" s="21" t="s">
        <v>105</v>
      </c>
      <c r="B313" s="22"/>
      <c r="C313" s="18"/>
      <c r="D313" s="45">
        <v>549600</v>
      </c>
      <c r="E313" s="45">
        <v>0</v>
      </c>
      <c r="F313" s="45">
        <v>1743280</v>
      </c>
      <c r="G313" s="45">
        <v>850400</v>
      </c>
      <c r="H313" s="45">
        <v>522000</v>
      </c>
      <c r="I313" s="76">
        <v>80000</v>
      </c>
      <c r="J313" s="40">
        <f t="shared" si="62"/>
        <v>3745280</v>
      </c>
      <c r="K313" s="66">
        <f t="shared" si="63"/>
        <v>0.5382186060614919</v>
      </c>
      <c r="L313" s="56"/>
      <c r="M313" s="2"/>
    </row>
    <row r="314" spans="1:13" ht="13.5" customHeight="1">
      <c r="A314" s="21" t="s">
        <v>373</v>
      </c>
      <c r="B314" s="22"/>
      <c r="C314" s="18"/>
      <c r="D314" s="45">
        <v>0</v>
      </c>
      <c r="E314" s="45">
        <v>0</v>
      </c>
      <c r="F314" s="45">
        <v>0</v>
      </c>
      <c r="G314" s="45">
        <v>0</v>
      </c>
      <c r="H314" s="45">
        <v>80000</v>
      </c>
      <c r="I314" s="76">
        <v>100000</v>
      </c>
      <c r="J314" s="40">
        <f t="shared" si="62"/>
        <v>180000</v>
      </c>
      <c r="K314" s="66">
        <f t="shared" si="63"/>
        <v>0.025867051085918417</v>
      </c>
      <c r="L314" s="56"/>
      <c r="M314" s="2"/>
    </row>
    <row r="315" spans="1:13" ht="13.5" customHeight="1">
      <c r="A315" s="21" t="s">
        <v>106</v>
      </c>
      <c r="B315" s="22"/>
      <c r="C315" s="18"/>
      <c r="D315" s="45">
        <v>0</v>
      </c>
      <c r="E315" s="45">
        <v>0</v>
      </c>
      <c r="F315" s="45">
        <v>0</v>
      </c>
      <c r="G315" s="45">
        <v>861895</v>
      </c>
      <c r="H315" s="45">
        <v>77577</v>
      </c>
      <c r="I315" s="76">
        <v>0</v>
      </c>
      <c r="J315" s="40">
        <f t="shared" si="62"/>
        <v>939472</v>
      </c>
      <c r="K315" s="66">
        <f t="shared" si="63"/>
        <v>0.1350076123210553</v>
      </c>
      <c r="L315" s="56"/>
      <c r="M315" s="2"/>
    </row>
    <row r="316" spans="1:13" ht="13.5" customHeight="1">
      <c r="A316" s="21" t="s">
        <v>107</v>
      </c>
      <c r="B316" s="22"/>
      <c r="C316" s="18"/>
      <c r="D316" s="45">
        <v>41095835</v>
      </c>
      <c r="E316" s="45">
        <v>17082900</v>
      </c>
      <c r="F316" s="45">
        <v>37779788</v>
      </c>
      <c r="G316" s="45">
        <v>69825900</v>
      </c>
      <c r="H316" s="45">
        <v>236898203</v>
      </c>
      <c r="I316" s="76">
        <v>18621000</v>
      </c>
      <c r="J316" s="40">
        <f t="shared" si="62"/>
        <v>421303626</v>
      </c>
      <c r="K316" s="66">
        <f t="shared" si="63"/>
        <v>60.543791202359266</v>
      </c>
      <c r="L316" s="56"/>
      <c r="M316" s="2"/>
    </row>
    <row r="317" spans="1:13" ht="13.5" customHeight="1">
      <c r="A317" s="21" t="s">
        <v>108</v>
      </c>
      <c r="B317" s="22"/>
      <c r="C317" s="18"/>
      <c r="D317" s="45">
        <v>17485836</v>
      </c>
      <c r="E317" s="45">
        <v>6172200</v>
      </c>
      <c r="F317" s="45">
        <v>17413812</v>
      </c>
      <c r="G317" s="45">
        <v>42985200</v>
      </c>
      <c r="H317" s="45">
        <v>121915957</v>
      </c>
      <c r="I317" s="76">
        <v>30435550</v>
      </c>
      <c r="J317" s="40">
        <f t="shared" si="62"/>
        <v>236408555</v>
      </c>
      <c r="K317" s="66">
        <f t="shared" si="63"/>
        <v>33.97328982962864</v>
      </c>
      <c r="L317" s="56"/>
      <c r="M317" s="2"/>
    </row>
    <row r="318" spans="1:13" ht="13.5" customHeight="1">
      <c r="A318" s="21" t="s">
        <v>109</v>
      </c>
      <c r="B318" s="22"/>
      <c r="C318" s="18"/>
      <c r="D318" s="45">
        <v>0</v>
      </c>
      <c r="E318" s="45">
        <v>295000</v>
      </c>
      <c r="F318" s="45">
        <v>938166</v>
      </c>
      <c r="G318" s="45">
        <v>583400</v>
      </c>
      <c r="H318" s="45">
        <v>1113089</v>
      </c>
      <c r="I318" s="76">
        <v>1572907</v>
      </c>
      <c r="J318" s="40">
        <f t="shared" si="62"/>
        <v>4502562</v>
      </c>
      <c r="K318" s="66">
        <f t="shared" si="63"/>
        <v>0.6470444515084167</v>
      </c>
      <c r="L318" s="56"/>
      <c r="M318" s="2"/>
    </row>
    <row r="319" spans="1:13" ht="13.5" customHeight="1">
      <c r="A319" s="21" t="s">
        <v>214</v>
      </c>
      <c r="B319" s="22"/>
      <c r="C319" s="18"/>
      <c r="D319" s="45">
        <v>215000</v>
      </c>
      <c r="E319" s="45">
        <v>0</v>
      </c>
      <c r="F319" s="45">
        <v>0</v>
      </c>
      <c r="G319" s="45">
        <v>0</v>
      </c>
      <c r="H319" s="45">
        <v>1496843</v>
      </c>
      <c r="I319" s="76">
        <v>215000</v>
      </c>
      <c r="J319" s="40">
        <f t="shared" si="62"/>
        <v>1926843</v>
      </c>
      <c r="K319" s="66">
        <f t="shared" si="63"/>
        <v>0.2768985906419128</v>
      </c>
      <c r="L319" s="56"/>
      <c r="M319" s="2"/>
    </row>
    <row r="320" spans="1:13" ht="13.5" customHeight="1">
      <c r="A320" s="21" t="s">
        <v>110</v>
      </c>
      <c r="B320" s="22"/>
      <c r="C320" s="18"/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76">
        <v>0</v>
      </c>
      <c r="J320" s="40">
        <f t="shared" si="62"/>
        <v>0</v>
      </c>
      <c r="K320" s="66">
        <f t="shared" si="63"/>
        <v>0</v>
      </c>
      <c r="L320" s="56"/>
      <c r="M320" s="2"/>
    </row>
    <row r="321" spans="1:13" ht="13.5" customHeight="1">
      <c r="A321" s="21" t="s">
        <v>111</v>
      </c>
      <c r="B321" s="22"/>
      <c r="C321" s="18"/>
      <c r="D321" s="45">
        <v>0</v>
      </c>
      <c r="E321" s="45">
        <v>0</v>
      </c>
      <c r="F321" s="45">
        <v>0</v>
      </c>
      <c r="G321" s="45">
        <v>155000</v>
      </c>
      <c r="H321" s="45">
        <v>1234575</v>
      </c>
      <c r="I321" s="76">
        <v>128000</v>
      </c>
      <c r="J321" s="40">
        <f t="shared" si="62"/>
        <v>1517575</v>
      </c>
      <c r="K321" s="66">
        <f t="shared" si="63"/>
        <v>0.21808438917618136</v>
      </c>
      <c r="L321" s="56"/>
      <c r="M321" s="2"/>
    </row>
    <row r="322" spans="1:13" ht="13.5" customHeight="1">
      <c r="A322" s="21" t="s">
        <v>112</v>
      </c>
      <c r="B322" s="22"/>
      <c r="C322" s="18"/>
      <c r="D322" s="45">
        <v>0</v>
      </c>
      <c r="E322" s="45">
        <v>0</v>
      </c>
      <c r="F322" s="45">
        <v>0</v>
      </c>
      <c r="G322" s="45">
        <v>0</v>
      </c>
      <c r="H322" s="45">
        <v>485000</v>
      </c>
      <c r="I322" s="76">
        <v>245000</v>
      </c>
      <c r="J322" s="40">
        <f t="shared" si="62"/>
        <v>730000</v>
      </c>
      <c r="K322" s="66">
        <f t="shared" si="63"/>
        <v>0.1049052627373358</v>
      </c>
      <c r="L322" s="56"/>
      <c r="M322" s="2"/>
    </row>
    <row r="323" spans="1:13" ht="13.5" customHeight="1">
      <c r="A323" s="21" t="s">
        <v>254</v>
      </c>
      <c r="B323" s="22"/>
      <c r="C323" s="18"/>
      <c r="D323" s="45">
        <v>241000</v>
      </c>
      <c r="E323" s="45">
        <v>10000</v>
      </c>
      <c r="F323" s="45">
        <v>48000</v>
      </c>
      <c r="G323" s="45">
        <v>1700000</v>
      </c>
      <c r="H323" s="45">
        <v>806000</v>
      </c>
      <c r="I323" s="76">
        <v>637501</v>
      </c>
      <c r="J323" s="40">
        <f t="shared" si="62"/>
        <v>3442501</v>
      </c>
      <c r="K323" s="66">
        <f t="shared" si="63"/>
        <v>0.49470749572402917</v>
      </c>
      <c r="L323" s="56"/>
      <c r="M323" s="2"/>
    </row>
    <row r="324" spans="1:13" ht="13.5" customHeight="1">
      <c r="A324" s="21" t="s">
        <v>375</v>
      </c>
      <c r="B324" s="22"/>
      <c r="C324" s="18"/>
      <c r="D324" s="45">
        <v>0</v>
      </c>
      <c r="E324" s="45">
        <v>0</v>
      </c>
      <c r="F324" s="45">
        <v>0</v>
      </c>
      <c r="G324" s="45">
        <v>0</v>
      </c>
      <c r="H324" s="45">
        <v>25000</v>
      </c>
      <c r="I324" s="76">
        <v>69636</v>
      </c>
      <c r="J324" s="40">
        <f t="shared" si="62"/>
        <v>94636</v>
      </c>
      <c r="K324" s="66">
        <f t="shared" si="63"/>
        <v>0.013599745814260976</v>
      </c>
      <c r="L324" s="56"/>
      <c r="M324" s="2"/>
    </row>
    <row r="325" spans="1:13" ht="17.25" customHeight="1">
      <c r="A325" s="23" t="s">
        <v>374</v>
      </c>
      <c r="B325" s="24"/>
      <c r="C325" s="25"/>
      <c r="D325" s="44">
        <f aca="true" t="shared" si="64" ref="D325:J325">SUM(D306:D324)</f>
        <v>60792271</v>
      </c>
      <c r="E325" s="44">
        <f t="shared" si="64"/>
        <v>25313100</v>
      </c>
      <c r="F325" s="44">
        <f t="shared" si="64"/>
        <v>61774046</v>
      </c>
      <c r="G325" s="44">
        <f t="shared" si="64"/>
        <v>119338619</v>
      </c>
      <c r="H325" s="44">
        <f t="shared" si="64"/>
        <v>369048269</v>
      </c>
      <c r="I325" s="77">
        <f t="shared" si="64"/>
        <v>59599642</v>
      </c>
      <c r="J325" s="50">
        <f t="shared" si="64"/>
        <v>695865947</v>
      </c>
      <c r="K325" s="67">
        <f>(J325/(J$434)*100)</f>
        <v>11.098324485888867</v>
      </c>
      <c r="L325" s="57"/>
      <c r="M325" s="2"/>
    </row>
    <row r="326" spans="1:13" ht="13.5" customHeight="1">
      <c r="A326" s="21"/>
      <c r="B326" s="17"/>
      <c r="C326" s="18"/>
      <c r="D326" s="45"/>
      <c r="E326" s="45"/>
      <c r="F326" s="45"/>
      <c r="G326" s="45"/>
      <c r="H326" s="45"/>
      <c r="I326" s="76"/>
      <c r="J326" s="40"/>
      <c r="K326" s="40"/>
      <c r="L326" s="56"/>
      <c r="M326" s="2"/>
    </row>
    <row r="327" spans="1:13" ht="13.5" customHeight="1">
      <c r="A327" s="21" t="s">
        <v>286</v>
      </c>
      <c r="B327" s="22"/>
      <c r="C327" s="18"/>
      <c r="D327" s="45">
        <v>0</v>
      </c>
      <c r="E327" s="45">
        <v>1500000</v>
      </c>
      <c r="F327" s="45">
        <v>0</v>
      </c>
      <c r="G327" s="45">
        <v>0</v>
      </c>
      <c r="H327" s="45">
        <v>0</v>
      </c>
      <c r="I327" s="76">
        <v>0</v>
      </c>
      <c r="J327" s="40">
        <f>SUM(D327:I327)</f>
        <v>1500000</v>
      </c>
      <c r="K327" s="66">
        <f>(J327/J$329)*100</f>
        <v>1.8404907975460123</v>
      </c>
      <c r="L327" s="56"/>
      <c r="M327" s="2"/>
    </row>
    <row r="328" spans="1:13" ht="13.5" customHeight="1">
      <c r="A328" s="21" t="s">
        <v>160</v>
      </c>
      <c r="B328" s="22"/>
      <c r="C328" s="18"/>
      <c r="D328" s="45">
        <v>40000000</v>
      </c>
      <c r="E328" s="45">
        <v>40000000</v>
      </c>
      <c r="F328" s="45">
        <v>0</v>
      </c>
      <c r="G328" s="45">
        <v>0</v>
      </c>
      <c r="H328" s="45">
        <v>0</v>
      </c>
      <c r="I328" s="76">
        <v>0</v>
      </c>
      <c r="J328" s="40">
        <f>SUM(D328:I328)</f>
        <v>80000000</v>
      </c>
      <c r="K328" s="66">
        <f>(J328/J$329)*100</f>
        <v>98.15950920245399</v>
      </c>
      <c r="L328" s="56"/>
      <c r="M328" s="2"/>
    </row>
    <row r="329" spans="1:13" ht="15.75" customHeight="1">
      <c r="A329" s="23" t="s">
        <v>287</v>
      </c>
      <c r="B329" s="24"/>
      <c r="C329" s="25"/>
      <c r="D329" s="44">
        <f aca="true" t="shared" si="65" ref="D329:J329">SUM(D326:D328)</f>
        <v>40000000</v>
      </c>
      <c r="E329" s="44">
        <f t="shared" si="65"/>
        <v>41500000</v>
      </c>
      <c r="F329" s="44">
        <f t="shared" si="65"/>
        <v>0</v>
      </c>
      <c r="G329" s="44">
        <f t="shared" si="65"/>
        <v>0</v>
      </c>
      <c r="H329" s="44">
        <f t="shared" si="65"/>
        <v>0</v>
      </c>
      <c r="I329" s="77">
        <f t="shared" si="65"/>
        <v>0</v>
      </c>
      <c r="J329" s="50">
        <f t="shared" si="65"/>
        <v>81500000</v>
      </c>
      <c r="K329" s="67">
        <f>(J329/(J$434)*100)</f>
        <v>1.299838639179656</v>
      </c>
      <c r="L329" s="57"/>
      <c r="M329" s="2"/>
    </row>
    <row r="330" spans="1:13" ht="13.5" customHeight="1">
      <c r="A330" s="21"/>
      <c r="B330" s="22"/>
      <c r="C330" s="18"/>
      <c r="D330" s="45"/>
      <c r="E330" s="45"/>
      <c r="F330" s="45"/>
      <c r="G330" s="45"/>
      <c r="H330" s="45"/>
      <c r="I330" s="76"/>
      <c r="J330" s="40"/>
      <c r="K330" s="40"/>
      <c r="L330" s="56"/>
      <c r="M330" s="2"/>
    </row>
    <row r="331" spans="1:13" ht="13.5" customHeight="1">
      <c r="A331" s="21" t="s">
        <v>113</v>
      </c>
      <c r="B331" s="22"/>
      <c r="C331" s="18"/>
      <c r="D331" s="45">
        <v>2158400</v>
      </c>
      <c r="E331" s="45">
        <v>800000</v>
      </c>
      <c r="F331" s="45">
        <v>1068000</v>
      </c>
      <c r="G331" s="45">
        <v>0</v>
      </c>
      <c r="H331" s="45">
        <v>0</v>
      </c>
      <c r="I331" s="76">
        <v>0</v>
      </c>
      <c r="J331" s="40">
        <f>SUM(D331:I331)</f>
        <v>4026400</v>
      </c>
      <c r="K331" s="66">
        <f>(J331/J$333)*100</f>
        <v>26.857678318334727</v>
      </c>
      <c r="L331" s="56"/>
      <c r="M331" s="2"/>
    </row>
    <row r="332" spans="1:13" ht="13.5" customHeight="1">
      <c r="A332" s="21" t="s">
        <v>239</v>
      </c>
      <c r="B332" s="22"/>
      <c r="C332" s="18"/>
      <c r="D332" s="45">
        <v>0</v>
      </c>
      <c r="E332" s="45">
        <v>1973216</v>
      </c>
      <c r="F332" s="45">
        <v>0</v>
      </c>
      <c r="G332" s="45">
        <v>1376000</v>
      </c>
      <c r="H332" s="45">
        <v>5208000</v>
      </c>
      <c r="I332" s="76">
        <v>2408000</v>
      </c>
      <c r="J332" s="40">
        <f>SUM(D332:I332)</f>
        <v>10965216</v>
      </c>
      <c r="K332" s="66">
        <f>(J332/J$333)*100</f>
        <v>73.14232168166527</v>
      </c>
      <c r="L332" s="56"/>
      <c r="M332" s="2"/>
    </row>
    <row r="333" spans="1:13" ht="15.75" customHeight="1">
      <c r="A333" s="23" t="s">
        <v>266</v>
      </c>
      <c r="B333" s="24"/>
      <c r="C333" s="25"/>
      <c r="D333" s="44">
        <f aca="true" t="shared" si="66" ref="D333:J333">SUM(D330:D332)</f>
        <v>2158400</v>
      </c>
      <c r="E333" s="44">
        <f t="shared" si="66"/>
        <v>2773216</v>
      </c>
      <c r="F333" s="44">
        <f t="shared" si="66"/>
        <v>1068000</v>
      </c>
      <c r="G333" s="44">
        <f t="shared" si="66"/>
        <v>1376000</v>
      </c>
      <c r="H333" s="44">
        <f t="shared" si="66"/>
        <v>5208000</v>
      </c>
      <c r="I333" s="77">
        <f t="shared" si="66"/>
        <v>2408000</v>
      </c>
      <c r="J333" s="50">
        <f t="shared" si="66"/>
        <v>14991616</v>
      </c>
      <c r="K333" s="67">
        <f>(J333/(J$434)*100)</f>
        <v>0.23910038945452708</v>
      </c>
      <c r="L333" s="57"/>
      <c r="M333" s="2"/>
    </row>
    <row r="334" spans="1:13" ht="13.5" customHeight="1">
      <c r="A334" s="21"/>
      <c r="B334" s="17"/>
      <c r="C334" s="18"/>
      <c r="D334" s="45"/>
      <c r="E334" s="45"/>
      <c r="F334" s="45"/>
      <c r="G334" s="45"/>
      <c r="H334" s="45"/>
      <c r="I334" s="76"/>
      <c r="J334" s="40"/>
      <c r="K334" s="40"/>
      <c r="L334" s="56"/>
      <c r="M334" s="2"/>
    </row>
    <row r="335" spans="1:13" ht="13.5" customHeight="1">
      <c r="A335" s="21" t="s">
        <v>156</v>
      </c>
      <c r="B335" s="22"/>
      <c r="C335" s="18"/>
      <c r="D335" s="45">
        <v>2180803</v>
      </c>
      <c r="E335" s="45">
        <v>0</v>
      </c>
      <c r="F335" s="45">
        <v>0</v>
      </c>
      <c r="G335" s="45">
        <v>0</v>
      </c>
      <c r="H335" s="45">
        <v>633710</v>
      </c>
      <c r="I335" s="76">
        <v>0</v>
      </c>
      <c r="J335" s="40">
        <f>SUM(D335:I335)</f>
        <v>2814513</v>
      </c>
      <c r="K335" s="66">
        <f>(J335/J$337)*100</f>
        <v>72.71685126766239</v>
      </c>
      <c r="L335" s="56"/>
      <c r="M335" s="2"/>
    </row>
    <row r="336" spans="1:13" ht="13.5" customHeight="1">
      <c r="A336" s="21" t="s">
        <v>321</v>
      </c>
      <c r="B336" s="22"/>
      <c r="C336" s="18"/>
      <c r="D336" s="45">
        <v>0</v>
      </c>
      <c r="E336" s="45">
        <v>0</v>
      </c>
      <c r="F336" s="45">
        <v>1055997</v>
      </c>
      <c r="G336" s="45">
        <v>0</v>
      </c>
      <c r="H336" s="45">
        <v>0</v>
      </c>
      <c r="I336" s="76">
        <v>0</v>
      </c>
      <c r="J336" s="40">
        <f>SUM(D336:I336)</f>
        <v>1055997</v>
      </c>
      <c r="K336" s="66">
        <f>(J336/J$337)*100</f>
        <v>27.283148732337597</v>
      </c>
      <c r="L336" s="56"/>
      <c r="M336" s="2"/>
    </row>
    <row r="337" spans="1:13" ht="16.5" customHeight="1">
      <c r="A337" s="23" t="s">
        <v>320</v>
      </c>
      <c r="B337" s="24"/>
      <c r="C337" s="25"/>
      <c r="D337" s="44">
        <f aca="true" t="shared" si="67" ref="D337:J337">SUM(D334:D336)</f>
        <v>2180803</v>
      </c>
      <c r="E337" s="44">
        <f t="shared" si="67"/>
        <v>0</v>
      </c>
      <c r="F337" s="44">
        <f t="shared" si="67"/>
        <v>1055997</v>
      </c>
      <c r="G337" s="44">
        <f t="shared" si="67"/>
        <v>0</v>
      </c>
      <c r="H337" s="44">
        <f t="shared" si="67"/>
        <v>633710</v>
      </c>
      <c r="I337" s="77">
        <f t="shared" si="67"/>
        <v>0</v>
      </c>
      <c r="J337" s="50">
        <f t="shared" si="67"/>
        <v>3870510</v>
      </c>
      <c r="K337" s="67">
        <f>(J337/(J$434)*100)</f>
        <v>0.061730533145168714</v>
      </c>
      <c r="L337" s="57"/>
      <c r="M337" s="2"/>
    </row>
    <row r="338" spans="1:13" ht="13.5" customHeight="1">
      <c r="A338" s="21"/>
      <c r="B338" s="22"/>
      <c r="C338" s="18"/>
      <c r="D338" s="45"/>
      <c r="E338" s="45"/>
      <c r="F338" s="45"/>
      <c r="G338" s="45"/>
      <c r="H338" s="45"/>
      <c r="I338" s="76"/>
      <c r="J338" s="40"/>
      <c r="K338" s="40"/>
      <c r="L338" s="56"/>
      <c r="M338" s="2"/>
    </row>
    <row r="339" spans="1:13" ht="13.5" customHeight="1">
      <c r="A339" s="21" t="s">
        <v>355</v>
      </c>
      <c r="B339" s="22"/>
      <c r="C339" s="18"/>
      <c r="D339" s="45">
        <v>0</v>
      </c>
      <c r="E339" s="45">
        <v>0</v>
      </c>
      <c r="F339" s="45">
        <v>0</v>
      </c>
      <c r="G339" s="45">
        <v>20000</v>
      </c>
      <c r="H339" s="45">
        <v>0</v>
      </c>
      <c r="I339" s="76">
        <v>0</v>
      </c>
      <c r="J339" s="40">
        <f aca="true" t="shared" si="68" ref="J339:J347">SUM(D339:I339)</f>
        <v>20000</v>
      </c>
      <c r="K339" s="66">
        <f aca="true" t="shared" si="69" ref="K339:K347">(J339/J$348)*100</f>
        <v>0.07311288336740393</v>
      </c>
      <c r="L339" s="56"/>
      <c r="M339" s="2"/>
    </row>
    <row r="340" spans="1:13" ht="13.5" customHeight="1">
      <c r="A340" s="21" t="s">
        <v>114</v>
      </c>
      <c r="B340" s="22"/>
      <c r="C340" s="18"/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76">
        <v>0</v>
      </c>
      <c r="J340" s="40">
        <f t="shared" si="68"/>
        <v>0</v>
      </c>
      <c r="K340" s="66">
        <f t="shared" si="69"/>
        <v>0</v>
      </c>
      <c r="L340" s="56"/>
      <c r="M340" s="2"/>
    </row>
    <row r="341" spans="1:13" ht="13.5" customHeight="1">
      <c r="A341" s="21" t="s">
        <v>247</v>
      </c>
      <c r="B341" s="22"/>
      <c r="C341" s="18"/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76">
        <v>0</v>
      </c>
      <c r="J341" s="40">
        <f t="shared" si="68"/>
        <v>0</v>
      </c>
      <c r="K341" s="66">
        <f t="shared" si="69"/>
        <v>0</v>
      </c>
      <c r="L341" s="56"/>
      <c r="M341" s="2"/>
    </row>
    <row r="342" spans="1:13" ht="13.5" customHeight="1">
      <c r="A342" s="21" t="s">
        <v>115</v>
      </c>
      <c r="B342" s="22"/>
      <c r="C342" s="18"/>
      <c r="D342" s="45">
        <v>0</v>
      </c>
      <c r="E342" s="45">
        <v>0</v>
      </c>
      <c r="F342" s="45">
        <v>98397</v>
      </c>
      <c r="G342" s="45">
        <v>0</v>
      </c>
      <c r="H342" s="45">
        <v>0</v>
      </c>
      <c r="I342" s="76">
        <v>0</v>
      </c>
      <c r="J342" s="40">
        <f t="shared" si="68"/>
        <v>98397</v>
      </c>
      <c r="K342" s="66">
        <f t="shared" si="69"/>
        <v>0.35970441923512225</v>
      </c>
      <c r="L342" s="56"/>
      <c r="M342" s="2"/>
    </row>
    <row r="343" spans="1:13" ht="13.5" customHeight="1">
      <c r="A343" s="21" t="s">
        <v>157</v>
      </c>
      <c r="B343" s="22"/>
      <c r="C343" s="18"/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76">
        <v>0</v>
      </c>
      <c r="J343" s="40">
        <f t="shared" si="68"/>
        <v>0</v>
      </c>
      <c r="K343" s="66">
        <f t="shared" si="69"/>
        <v>0</v>
      </c>
      <c r="L343" s="56"/>
      <c r="M343" s="2"/>
    </row>
    <row r="344" spans="1:13" ht="13.5" customHeight="1">
      <c r="A344" s="21" t="s">
        <v>255</v>
      </c>
      <c r="B344" s="22"/>
      <c r="C344" s="18"/>
      <c r="D344" s="45">
        <v>198000</v>
      </c>
      <c r="E344" s="45">
        <v>0</v>
      </c>
      <c r="F344" s="45">
        <v>0</v>
      </c>
      <c r="G344" s="45">
        <v>0</v>
      </c>
      <c r="H344" s="45">
        <v>0</v>
      </c>
      <c r="I344" s="76">
        <v>0</v>
      </c>
      <c r="J344" s="40">
        <f t="shared" si="68"/>
        <v>198000</v>
      </c>
      <c r="K344" s="66">
        <f t="shared" si="69"/>
        <v>0.7238175453372989</v>
      </c>
      <c r="L344" s="56"/>
      <c r="M344" s="2"/>
    </row>
    <row r="345" spans="1:13" ht="13.5" customHeight="1">
      <c r="A345" s="21" t="s">
        <v>116</v>
      </c>
      <c r="B345" s="22"/>
      <c r="C345" s="18"/>
      <c r="D345" s="45">
        <v>0</v>
      </c>
      <c r="E345" s="45">
        <v>434180</v>
      </c>
      <c r="F345" s="45">
        <v>403478</v>
      </c>
      <c r="G345" s="45">
        <v>319199</v>
      </c>
      <c r="H345" s="45">
        <v>981279</v>
      </c>
      <c r="I345" s="76">
        <v>271574</v>
      </c>
      <c r="J345" s="40">
        <f t="shared" si="68"/>
        <v>2409710</v>
      </c>
      <c r="K345" s="66">
        <f t="shared" si="69"/>
        <v>8.809042308963347</v>
      </c>
      <c r="L345" s="56"/>
      <c r="M345" s="2"/>
    </row>
    <row r="346" spans="1:13" ht="13.5" customHeight="1">
      <c r="A346" s="21" t="s">
        <v>117</v>
      </c>
      <c r="B346" s="22"/>
      <c r="C346" s="18"/>
      <c r="D346" s="45">
        <v>0</v>
      </c>
      <c r="E346" s="45">
        <v>250000</v>
      </c>
      <c r="F346" s="45">
        <v>800000</v>
      </c>
      <c r="G346" s="45">
        <v>840000</v>
      </c>
      <c r="H346" s="45">
        <v>0</v>
      </c>
      <c r="I346" s="76">
        <v>2188000</v>
      </c>
      <c r="J346" s="40">
        <f t="shared" si="68"/>
        <v>4078000</v>
      </c>
      <c r="K346" s="66">
        <f t="shared" si="69"/>
        <v>14.907716918613662</v>
      </c>
      <c r="L346" s="56"/>
      <c r="M346" s="2"/>
    </row>
    <row r="347" spans="1:13" ht="13.5" customHeight="1">
      <c r="A347" s="21" t="s">
        <v>161</v>
      </c>
      <c r="B347" s="22"/>
      <c r="C347" s="18"/>
      <c r="D347" s="45">
        <v>0</v>
      </c>
      <c r="E347" s="45">
        <v>2525548</v>
      </c>
      <c r="F347" s="45">
        <v>3545838</v>
      </c>
      <c r="G347" s="45">
        <v>3683983</v>
      </c>
      <c r="H347" s="45">
        <v>9195484</v>
      </c>
      <c r="I347" s="76">
        <v>1600000</v>
      </c>
      <c r="J347" s="40">
        <f t="shared" si="68"/>
        <v>20550853</v>
      </c>
      <c r="K347" s="66">
        <f t="shared" si="69"/>
        <v>75.12660592448317</v>
      </c>
      <c r="L347" s="56"/>
      <c r="M347" s="2"/>
    </row>
    <row r="348" spans="1:13" ht="15.75" customHeight="1">
      <c r="A348" s="23" t="s">
        <v>354</v>
      </c>
      <c r="B348" s="24"/>
      <c r="C348" s="25"/>
      <c r="D348" s="44">
        <f aca="true" t="shared" si="70" ref="D348:J348">SUM(D338:D347)</f>
        <v>198000</v>
      </c>
      <c r="E348" s="44">
        <f t="shared" si="70"/>
        <v>3209728</v>
      </c>
      <c r="F348" s="44">
        <f t="shared" si="70"/>
        <v>4847713</v>
      </c>
      <c r="G348" s="44">
        <f t="shared" si="70"/>
        <v>4863182</v>
      </c>
      <c r="H348" s="44">
        <f t="shared" si="70"/>
        <v>10176763</v>
      </c>
      <c r="I348" s="77">
        <f t="shared" si="70"/>
        <v>4059574</v>
      </c>
      <c r="J348" s="50">
        <f t="shared" si="70"/>
        <v>27354960</v>
      </c>
      <c r="K348" s="67">
        <f>(J348/(J$434)*100)</f>
        <v>0.43628262553636715</v>
      </c>
      <c r="L348" s="57"/>
      <c r="M348" s="2"/>
    </row>
    <row r="349" spans="1:13" ht="13.5" customHeight="1">
      <c r="A349" s="21"/>
      <c r="B349" s="17"/>
      <c r="C349" s="18"/>
      <c r="D349" s="45"/>
      <c r="E349" s="45"/>
      <c r="F349" s="45"/>
      <c r="G349" s="45"/>
      <c r="H349" s="45"/>
      <c r="I349" s="76"/>
      <c r="J349" s="40"/>
      <c r="K349" s="40"/>
      <c r="L349" s="56"/>
      <c r="M349" s="2"/>
    </row>
    <row r="350" spans="1:13" ht="13.5" customHeight="1">
      <c r="A350" s="21" t="s">
        <v>288</v>
      </c>
      <c r="B350" s="22"/>
      <c r="C350" s="18"/>
      <c r="D350" s="45">
        <v>0</v>
      </c>
      <c r="E350" s="45">
        <v>66663</v>
      </c>
      <c r="F350" s="45">
        <v>0</v>
      </c>
      <c r="G350" s="45">
        <v>0</v>
      </c>
      <c r="H350" s="45">
        <v>0</v>
      </c>
      <c r="I350" s="76">
        <v>0</v>
      </c>
      <c r="J350" s="40">
        <f aca="true" t="shared" si="71" ref="J350:J371">SUM(D350:I350)</f>
        <v>66663</v>
      </c>
      <c r="K350" s="66">
        <f>(J350/J$372)*100</f>
        <v>0.030281806957207787</v>
      </c>
      <c r="L350" s="56"/>
      <c r="M350" s="2"/>
    </row>
    <row r="351" spans="1:13" ht="13.5" customHeight="1">
      <c r="A351" s="21" t="s">
        <v>118</v>
      </c>
      <c r="B351" s="22"/>
      <c r="C351" s="18"/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76">
        <v>0</v>
      </c>
      <c r="J351" s="40">
        <f t="shared" si="71"/>
        <v>0</v>
      </c>
      <c r="K351" s="66">
        <f>(J351/J$372)*100</f>
        <v>0</v>
      </c>
      <c r="L351" s="56"/>
      <c r="M351" s="2"/>
    </row>
    <row r="352" spans="1:13" ht="13.5" customHeight="1">
      <c r="A352" s="21" t="s">
        <v>356</v>
      </c>
      <c r="B352" s="22"/>
      <c r="C352" s="18"/>
      <c r="D352" s="45">
        <v>0</v>
      </c>
      <c r="E352" s="45">
        <v>0</v>
      </c>
      <c r="F352" s="45">
        <v>0</v>
      </c>
      <c r="G352" s="45">
        <v>6200000</v>
      </c>
      <c r="H352" s="45">
        <v>200000</v>
      </c>
      <c r="I352" s="76">
        <v>1350000</v>
      </c>
      <c r="J352" s="40">
        <f t="shared" si="71"/>
        <v>7750000</v>
      </c>
      <c r="K352" s="66">
        <f>(J352/J$372)*100</f>
        <v>3.52045368372801</v>
      </c>
      <c r="L352" s="56"/>
      <c r="M352" s="2"/>
    </row>
    <row r="353" spans="1:13" ht="13.5" customHeight="1">
      <c r="A353" s="21" t="s">
        <v>289</v>
      </c>
      <c r="B353" s="22"/>
      <c r="C353" s="18"/>
      <c r="D353" s="45">
        <v>0</v>
      </c>
      <c r="E353" s="45">
        <v>249678</v>
      </c>
      <c r="F353" s="45">
        <v>281252</v>
      </c>
      <c r="G353" s="45">
        <v>0</v>
      </c>
      <c r="H353" s="45">
        <v>0</v>
      </c>
      <c r="I353" s="76">
        <v>0</v>
      </c>
      <c r="J353" s="40">
        <f t="shared" si="71"/>
        <v>530930</v>
      </c>
      <c r="K353" s="66">
        <f>(J353/J$372)*100</f>
        <v>0.24117606120022095</v>
      </c>
      <c r="L353" s="56"/>
      <c r="M353" s="2"/>
    </row>
    <row r="354" spans="1:13" ht="13.5" customHeight="1">
      <c r="A354" s="21" t="s">
        <v>290</v>
      </c>
      <c r="B354" s="22"/>
      <c r="C354" s="18"/>
      <c r="D354" s="45">
        <v>0</v>
      </c>
      <c r="E354" s="45">
        <v>335000</v>
      </c>
      <c r="F354" s="45">
        <v>6264000</v>
      </c>
      <c r="G354" s="45">
        <v>0</v>
      </c>
      <c r="H354" s="45">
        <v>9614400</v>
      </c>
      <c r="I354" s="76">
        <v>0</v>
      </c>
      <c r="J354" s="40">
        <f t="shared" si="71"/>
        <v>16213400</v>
      </c>
      <c r="K354" s="66">
        <f>(J354/J$372)*100</f>
        <v>7.364970807194286</v>
      </c>
      <c r="L354" s="56"/>
      <c r="M354" s="2"/>
    </row>
    <row r="355" spans="1:13" ht="13.5" customHeight="1">
      <c r="A355" s="21" t="s">
        <v>215</v>
      </c>
      <c r="B355" s="22"/>
      <c r="C355" s="18"/>
      <c r="D355" s="45">
        <v>4731334</v>
      </c>
      <c r="E355" s="45">
        <v>24052558</v>
      </c>
      <c r="F355" s="45">
        <v>19651213</v>
      </c>
      <c r="G355" s="45">
        <v>25359147</v>
      </c>
      <c r="H355" s="45">
        <v>2220060</v>
      </c>
      <c r="I355" s="76">
        <v>32649191</v>
      </c>
      <c r="J355" s="40">
        <f t="shared" si="71"/>
        <v>108663503</v>
      </c>
      <c r="K355" s="66">
        <f aca="true" t="shared" si="72" ref="K355:K371">(J355/J$372)*100</f>
        <v>49.36062315137286</v>
      </c>
      <c r="L355" s="56"/>
      <c r="M355" s="2"/>
    </row>
    <row r="356" spans="1:13" ht="13.5" customHeight="1">
      <c r="A356" s="21" t="s">
        <v>119</v>
      </c>
      <c r="B356" s="22"/>
      <c r="C356" s="18"/>
      <c r="D356" s="45">
        <v>0</v>
      </c>
      <c r="E356" s="45">
        <v>0</v>
      </c>
      <c r="F356" s="45">
        <v>64182</v>
      </c>
      <c r="G356" s="45">
        <v>0</v>
      </c>
      <c r="H356" s="45">
        <v>0</v>
      </c>
      <c r="I356" s="76">
        <v>0</v>
      </c>
      <c r="J356" s="40">
        <f t="shared" si="71"/>
        <v>64182</v>
      </c>
      <c r="K356" s="66">
        <f t="shared" si="72"/>
        <v>0.029154807526326598</v>
      </c>
      <c r="L356" s="56"/>
      <c r="M356" s="2"/>
    </row>
    <row r="357" spans="1:13" ht="13.5" customHeight="1">
      <c r="A357" s="21" t="s">
        <v>120</v>
      </c>
      <c r="B357" s="22"/>
      <c r="C357" s="18"/>
      <c r="D357" s="45">
        <v>5000000</v>
      </c>
      <c r="E357" s="45">
        <v>2874240</v>
      </c>
      <c r="F357" s="45">
        <v>3136327</v>
      </c>
      <c r="G357" s="45">
        <v>0</v>
      </c>
      <c r="H357" s="45">
        <v>480000</v>
      </c>
      <c r="I357" s="76">
        <v>0</v>
      </c>
      <c r="J357" s="40">
        <f t="shared" si="71"/>
        <v>11490567</v>
      </c>
      <c r="K357" s="66">
        <f t="shared" si="72"/>
        <v>5.219614054615937</v>
      </c>
      <c r="L357" s="56"/>
      <c r="M357" s="2"/>
    </row>
    <row r="358" spans="1:13" ht="13.5" customHeight="1">
      <c r="A358" s="21" t="s">
        <v>121</v>
      </c>
      <c r="B358" s="22"/>
      <c r="C358" s="18"/>
      <c r="D358" s="45">
        <v>4288320</v>
      </c>
      <c r="E358" s="45">
        <v>0</v>
      </c>
      <c r="F358" s="45">
        <v>4933000</v>
      </c>
      <c r="G358" s="45">
        <v>2855200</v>
      </c>
      <c r="H358" s="45">
        <v>0</v>
      </c>
      <c r="I358" s="76">
        <v>7319868</v>
      </c>
      <c r="J358" s="40">
        <f t="shared" si="71"/>
        <v>19396388</v>
      </c>
      <c r="K358" s="66">
        <f t="shared" si="72"/>
        <v>8.810849752982937</v>
      </c>
      <c r="L358" s="56"/>
      <c r="M358" s="2"/>
    </row>
    <row r="359" spans="1:13" ht="13.5" customHeight="1">
      <c r="A359" s="21" t="s">
        <v>122</v>
      </c>
      <c r="B359" s="22"/>
      <c r="C359" s="18"/>
      <c r="D359" s="45">
        <v>0</v>
      </c>
      <c r="E359" s="45">
        <v>216662</v>
      </c>
      <c r="F359" s="45">
        <v>152889</v>
      </c>
      <c r="G359" s="45">
        <v>540000</v>
      </c>
      <c r="H359" s="45">
        <v>0</v>
      </c>
      <c r="I359" s="76">
        <v>0</v>
      </c>
      <c r="J359" s="40">
        <f t="shared" si="71"/>
        <v>909551</v>
      </c>
      <c r="K359" s="66">
        <f t="shared" si="72"/>
        <v>0.4131654410952897</v>
      </c>
      <c r="L359" s="56"/>
      <c r="M359" s="2"/>
    </row>
    <row r="360" spans="1:13" ht="13.5" customHeight="1">
      <c r="A360" s="21" t="s">
        <v>162</v>
      </c>
      <c r="B360" s="22"/>
      <c r="C360" s="18"/>
      <c r="D360" s="45">
        <v>8596689</v>
      </c>
      <c r="E360" s="45">
        <v>10878094</v>
      </c>
      <c r="F360" s="45">
        <v>7707006</v>
      </c>
      <c r="G360" s="45">
        <v>18835106</v>
      </c>
      <c r="H360" s="45">
        <v>0</v>
      </c>
      <c r="I360" s="76">
        <v>3073500</v>
      </c>
      <c r="J360" s="40">
        <f t="shared" si="71"/>
        <v>49090395</v>
      </c>
      <c r="K360" s="66">
        <f t="shared" si="72"/>
        <v>22.299414440440398</v>
      </c>
      <c r="L360" s="56"/>
      <c r="M360" s="2"/>
    </row>
    <row r="361" spans="1:13" ht="13.5" customHeight="1">
      <c r="A361" s="21" t="s">
        <v>322</v>
      </c>
      <c r="B361" s="22"/>
      <c r="C361" s="18"/>
      <c r="D361" s="45">
        <v>0</v>
      </c>
      <c r="E361" s="45">
        <v>0</v>
      </c>
      <c r="F361" s="45">
        <v>152889</v>
      </c>
      <c r="G361" s="45">
        <v>0</v>
      </c>
      <c r="H361" s="45">
        <v>0</v>
      </c>
      <c r="I361" s="76">
        <v>0</v>
      </c>
      <c r="J361" s="40">
        <f t="shared" si="71"/>
        <v>152889</v>
      </c>
      <c r="K361" s="66">
        <f t="shared" si="72"/>
        <v>0.06945014751632152</v>
      </c>
      <c r="L361" s="56"/>
      <c r="M361" s="2"/>
    </row>
    <row r="362" spans="1:13" ht="13.5" customHeight="1">
      <c r="A362" s="21" t="s">
        <v>291</v>
      </c>
      <c r="B362" s="22"/>
      <c r="C362" s="18"/>
      <c r="D362" s="45">
        <v>0</v>
      </c>
      <c r="E362" s="45">
        <v>499355</v>
      </c>
      <c r="F362" s="45">
        <v>610300</v>
      </c>
      <c r="G362" s="45">
        <v>0</v>
      </c>
      <c r="H362" s="45">
        <v>0</v>
      </c>
      <c r="I362" s="76">
        <v>0</v>
      </c>
      <c r="J362" s="40">
        <f t="shared" si="71"/>
        <v>1109655</v>
      </c>
      <c r="K362" s="66">
        <f t="shared" si="72"/>
        <v>0.5040631009570588</v>
      </c>
      <c r="L362" s="56"/>
      <c r="M362" s="2"/>
    </row>
    <row r="363" spans="1:13" ht="13.5" customHeight="1">
      <c r="A363" s="21" t="s">
        <v>292</v>
      </c>
      <c r="B363" s="22"/>
      <c r="C363" s="18"/>
      <c r="D363" s="45">
        <v>0</v>
      </c>
      <c r="E363" s="45">
        <v>66662</v>
      </c>
      <c r="F363" s="45">
        <v>64182</v>
      </c>
      <c r="G363" s="45">
        <v>0</v>
      </c>
      <c r="H363" s="45">
        <v>0</v>
      </c>
      <c r="I363" s="76">
        <v>0</v>
      </c>
      <c r="J363" s="40">
        <f t="shared" si="71"/>
        <v>130844</v>
      </c>
      <c r="K363" s="66">
        <f t="shared" si="72"/>
        <v>0.05943616023144616</v>
      </c>
      <c r="L363" s="56"/>
      <c r="M363" s="2"/>
    </row>
    <row r="364" spans="1:13" ht="13.5" customHeight="1">
      <c r="A364" s="21" t="s">
        <v>293</v>
      </c>
      <c r="B364" s="22"/>
      <c r="C364" s="18"/>
      <c r="D364" s="45">
        <v>0</v>
      </c>
      <c r="E364" s="45">
        <v>499355</v>
      </c>
      <c r="F364" s="45">
        <v>0</v>
      </c>
      <c r="G364" s="45">
        <v>0</v>
      </c>
      <c r="H364" s="45">
        <v>0</v>
      </c>
      <c r="I364" s="76">
        <v>0</v>
      </c>
      <c r="J364" s="40">
        <f t="shared" si="71"/>
        <v>499355</v>
      </c>
      <c r="K364" s="66">
        <f t="shared" si="72"/>
        <v>0.2268330515145807</v>
      </c>
      <c r="L364" s="56"/>
      <c r="M364" s="2"/>
    </row>
    <row r="365" spans="1:13" ht="13.5" customHeight="1">
      <c r="A365" s="21" t="s">
        <v>294</v>
      </c>
      <c r="B365" s="22"/>
      <c r="C365" s="18"/>
      <c r="D365" s="45">
        <v>0</v>
      </c>
      <c r="E365" s="45">
        <v>66662</v>
      </c>
      <c r="F365" s="45">
        <v>3064182</v>
      </c>
      <c r="G365" s="45">
        <v>0</v>
      </c>
      <c r="H365" s="45">
        <v>0</v>
      </c>
      <c r="I365" s="76">
        <v>0</v>
      </c>
      <c r="J365" s="40">
        <f t="shared" si="71"/>
        <v>3130844</v>
      </c>
      <c r="K365" s="66">
        <f t="shared" si="72"/>
        <v>1.4221924249003532</v>
      </c>
      <c r="L365" s="56"/>
      <c r="M365" s="2"/>
    </row>
    <row r="366" spans="1:13" ht="13.5" customHeight="1">
      <c r="A366" s="21" t="s">
        <v>295</v>
      </c>
      <c r="B366" s="22"/>
      <c r="C366" s="18"/>
      <c r="D366" s="45">
        <v>0</v>
      </c>
      <c r="E366" s="45">
        <v>66663</v>
      </c>
      <c r="F366" s="45">
        <v>64182</v>
      </c>
      <c r="G366" s="45">
        <v>0</v>
      </c>
      <c r="H366" s="45">
        <v>0</v>
      </c>
      <c r="I366" s="76">
        <v>0</v>
      </c>
      <c r="J366" s="40">
        <f t="shared" si="71"/>
        <v>130845</v>
      </c>
      <c r="K366" s="66">
        <f t="shared" si="72"/>
        <v>0.059436614483534385</v>
      </c>
      <c r="L366" s="56"/>
      <c r="M366" s="2"/>
    </row>
    <row r="367" spans="1:13" ht="13.5" customHeight="1">
      <c r="A367" s="21" t="s">
        <v>296</v>
      </c>
      <c r="B367" s="22"/>
      <c r="C367" s="18"/>
      <c r="D367" s="45">
        <v>0</v>
      </c>
      <c r="E367" s="45">
        <v>66662</v>
      </c>
      <c r="F367" s="45">
        <v>64182</v>
      </c>
      <c r="G367" s="45">
        <v>0</v>
      </c>
      <c r="H367" s="45">
        <v>0</v>
      </c>
      <c r="I367" s="76">
        <v>0</v>
      </c>
      <c r="J367" s="40">
        <f t="shared" si="71"/>
        <v>130844</v>
      </c>
      <c r="K367" s="66">
        <f t="shared" si="72"/>
        <v>0.05943616023144616</v>
      </c>
      <c r="L367" s="56"/>
      <c r="M367" s="2"/>
    </row>
    <row r="368" spans="1:13" ht="13.5" customHeight="1">
      <c r="A368" s="21" t="s">
        <v>323</v>
      </c>
      <c r="B368" s="22"/>
      <c r="C368" s="18"/>
      <c r="D368" s="45">
        <v>0</v>
      </c>
      <c r="E368" s="45">
        <v>0</v>
      </c>
      <c r="F368" s="45">
        <v>128363</v>
      </c>
      <c r="G368" s="45">
        <v>0</v>
      </c>
      <c r="H368" s="45">
        <v>0</v>
      </c>
      <c r="I368" s="76">
        <v>0</v>
      </c>
      <c r="J368" s="40">
        <f t="shared" si="71"/>
        <v>128363</v>
      </c>
      <c r="K368" s="66">
        <f t="shared" si="72"/>
        <v>0.058309160800564974</v>
      </c>
      <c r="L368" s="56"/>
      <c r="M368" s="2"/>
    </row>
    <row r="369" spans="1:13" ht="13.5" customHeight="1">
      <c r="A369" s="21" t="s">
        <v>297</v>
      </c>
      <c r="B369" s="22"/>
      <c r="C369" s="18"/>
      <c r="D369" s="45">
        <v>0</v>
      </c>
      <c r="E369" s="45">
        <v>133325</v>
      </c>
      <c r="F369" s="45">
        <v>0</v>
      </c>
      <c r="G369" s="45">
        <v>0</v>
      </c>
      <c r="H369" s="45">
        <v>0</v>
      </c>
      <c r="I369" s="76">
        <v>0</v>
      </c>
      <c r="J369" s="40">
        <f t="shared" si="71"/>
        <v>133325</v>
      </c>
      <c r="K369" s="66">
        <f t="shared" si="72"/>
        <v>0.06056315966232735</v>
      </c>
      <c r="L369" s="56"/>
      <c r="M369" s="2"/>
    </row>
    <row r="370" spans="1:13" ht="13.5" customHeight="1">
      <c r="A370" s="21" t="s">
        <v>298</v>
      </c>
      <c r="B370" s="22"/>
      <c r="C370" s="18"/>
      <c r="D370" s="45">
        <v>0</v>
      </c>
      <c r="E370" s="45">
        <v>66663</v>
      </c>
      <c r="F370" s="45">
        <v>152888</v>
      </c>
      <c r="G370" s="45">
        <v>0</v>
      </c>
      <c r="H370" s="45">
        <v>0</v>
      </c>
      <c r="I370" s="76">
        <v>0</v>
      </c>
      <c r="J370" s="40">
        <f t="shared" si="71"/>
        <v>219551</v>
      </c>
      <c r="K370" s="66">
        <f t="shared" si="72"/>
        <v>0.09973150022144109</v>
      </c>
      <c r="L370" s="56"/>
      <c r="M370" s="2"/>
    </row>
    <row r="371" spans="1:13" ht="13.5" customHeight="1">
      <c r="A371" s="21" t="s">
        <v>299</v>
      </c>
      <c r="B371" s="22"/>
      <c r="C371" s="18"/>
      <c r="D371" s="45">
        <v>0</v>
      </c>
      <c r="E371" s="45">
        <v>199987</v>
      </c>
      <c r="F371" s="45">
        <v>0</v>
      </c>
      <c r="G371" s="45">
        <v>0</v>
      </c>
      <c r="H371" s="45">
        <v>0</v>
      </c>
      <c r="I371" s="76">
        <v>0</v>
      </c>
      <c r="J371" s="40">
        <f t="shared" si="71"/>
        <v>199987</v>
      </c>
      <c r="K371" s="66">
        <f t="shared" si="72"/>
        <v>0.09084451236744691</v>
      </c>
      <c r="L371" s="56"/>
      <c r="M371" s="2"/>
    </row>
    <row r="372" spans="1:13" ht="16.5" customHeight="1">
      <c r="A372" s="23" t="s">
        <v>357</v>
      </c>
      <c r="B372" s="24"/>
      <c r="C372" s="25"/>
      <c r="D372" s="44">
        <f aca="true" t="shared" si="73" ref="D372:J372">SUM(D349:D371)</f>
        <v>22616343</v>
      </c>
      <c r="E372" s="44">
        <f t="shared" si="73"/>
        <v>40338229</v>
      </c>
      <c r="F372" s="44">
        <f t="shared" si="73"/>
        <v>46491037</v>
      </c>
      <c r="G372" s="44">
        <f t="shared" si="73"/>
        <v>53789453</v>
      </c>
      <c r="H372" s="44">
        <f t="shared" si="73"/>
        <v>12514460</v>
      </c>
      <c r="I372" s="77">
        <f t="shared" si="73"/>
        <v>44392559</v>
      </c>
      <c r="J372" s="50">
        <f t="shared" si="73"/>
        <v>220142081</v>
      </c>
      <c r="K372" s="67">
        <f>(J372/(J$434)*100)</f>
        <v>3.511032920162179</v>
      </c>
      <c r="L372" s="57"/>
      <c r="M372" s="2"/>
    </row>
    <row r="373" spans="1:13" ht="13.5" customHeight="1">
      <c r="A373" s="21"/>
      <c r="B373" s="30"/>
      <c r="C373" s="31"/>
      <c r="D373" s="46"/>
      <c r="E373" s="46"/>
      <c r="F373" s="46"/>
      <c r="G373" s="46"/>
      <c r="H373" s="46"/>
      <c r="I373" s="78"/>
      <c r="J373" s="51"/>
      <c r="K373" s="40"/>
      <c r="L373" s="56"/>
      <c r="M373" s="2"/>
    </row>
    <row r="374" spans="1:13" ht="13.5" customHeight="1">
      <c r="A374" s="21" t="s">
        <v>226</v>
      </c>
      <c r="B374" s="19"/>
      <c r="C374" s="68"/>
      <c r="D374" s="45">
        <v>612000</v>
      </c>
      <c r="E374" s="45">
        <v>2620000</v>
      </c>
      <c r="F374" s="45">
        <v>308000</v>
      </c>
      <c r="G374" s="45">
        <v>308000</v>
      </c>
      <c r="H374" s="45">
        <v>1979000</v>
      </c>
      <c r="I374" s="76">
        <v>422000</v>
      </c>
      <c r="J374" s="40">
        <f>SUM(D374:I374)</f>
        <v>6249000</v>
      </c>
      <c r="K374" s="66">
        <f>(J374/J$377)*100</f>
        <v>26.636846811148718</v>
      </c>
      <c r="L374" s="56"/>
      <c r="M374" s="2"/>
    </row>
    <row r="375" spans="1:13" ht="13.5" customHeight="1">
      <c r="A375" s="21" t="s">
        <v>228</v>
      </c>
      <c r="B375" s="19"/>
      <c r="C375" s="68"/>
      <c r="D375" s="45">
        <v>407000</v>
      </c>
      <c r="E375" s="45">
        <v>239713</v>
      </c>
      <c r="F375" s="45">
        <v>454356</v>
      </c>
      <c r="G375" s="45">
        <v>689668</v>
      </c>
      <c r="H375" s="45">
        <v>689058</v>
      </c>
      <c r="I375" s="76">
        <v>390674</v>
      </c>
      <c r="J375" s="40">
        <f>SUM(D375:I375)</f>
        <v>2870469</v>
      </c>
      <c r="K375" s="66">
        <f>(J375/J$377)*100</f>
        <v>12.23559658011702</v>
      </c>
      <c r="L375" s="56"/>
      <c r="M375" s="2"/>
    </row>
    <row r="376" spans="1:13" ht="13.5" customHeight="1">
      <c r="A376" s="21" t="s">
        <v>123</v>
      </c>
      <c r="B376" s="22"/>
      <c r="C376" s="18"/>
      <c r="D376" s="45">
        <v>4586000</v>
      </c>
      <c r="E376" s="45">
        <v>746000</v>
      </c>
      <c r="F376" s="45">
        <v>2733000</v>
      </c>
      <c r="G376" s="45">
        <v>1483000</v>
      </c>
      <c r="H376" s="45">
        <v>3568182</v>
      </c>
      <c r="I376" s="76">
        <v>1224333</v>
      </c>
      <c r="J376" s="40">
        <f>SUM(D376:I376)</f>
        <v>14340515</v>
      </c>
      <c r="K376" s="66">
        <f>(J376/J$377)*100</f>
        <v>61.12755660873426</v>
      </c>
      <c r="L376" s="56"/>
      <c r="M376" s="2"/>
    </row>
    <row r="377" spans="1:13" ht="15.75" customHeight="1">
      <c r="A377" s="23" t="s">
        <v>338</v>
      </c>
      <c r="B377" s="24"/>
      <c r="C377" s="25"/>
      <c r="D377" s="44">
        <f aca="true" t="shared" si="74" ref="D377:J377">SUM(D373:D376)</f>
        <v>5605000</v>
      </c>
      <c r="E377" s="44">
        <f t="shared" si="74"/>
        <v>3605713</v>
      </c>
      <c r="F377" s="44">
        <f t="shared" si="74"/>
        <v>3495356</v>
      </c>
      <c r="G377" s="44">
        <f t="shared" si="74"/>
        <v>2480668</v>
      </c>
      <c r="H377" s="44">
        <f t="shared" si="74"/>
        <v>6236240</v>
      </c>
      <c r="I377" s="77">
        <f t="shared" si="74"/>
        <v>2037007</v>
      </c>
      <c r="J377" s="50">
        <f t="shared" si="74"/>
        <v>23459984</v>
      </c>
      <c r="K377" s="67">
        <f>(J377/(J$434)*100)</f>
        <v>0.3741618856163988</v>
      </c>
      <c r="L377" s="57"/>
      <c r="M377" s="2"/>
    </row>
    <row r="378" spans="1:13" ht="13.5" customHeight="1">
      <c r="A378" s="16"/>
      <c r="B378" s="17"/>
      <c r="C378" s="18"/>
      <c r="D378" s="45"/>
      <c r="E378" s="45"/>
      <c r="F378" s="45"/>
      <c r="G378" s="45"/>
      <c r="H378" s="45"/>
      <c r="I378" s="76"/>
      <c r="J378" s="40"/>
      <c r="K378" s="40"/>
      <c r="L378" s="56"/>
      <c r="M378" s="2"/>
    </row>
    <row r="379" spans="1:13" ht="13.5" customHeight="1">
      <c r="A379" s="21" t="s">
        <v>300</v>
      </c>
      <c r="B379" s="22"/>
      <c r="C379" s="18"/>
      <c r="D379" s="45">
        <v>0</v>
      </c>
      <c r="E379" s="45">
        <v>78800</v>
      </c>
      <c r="F379" s="45">
        <v>1242932</v>
      </c>
      <c r="G379" s="45">
        <v>1505120</v>
      </c>
      <c r="H379" s="45">
        <v>0</v>
      </c>
      <c r="I379" s="76">
        <v>1941741</v>
      </c>
      <c r="J379" s="40">
        <f aca="true" t="shared" si="75" ref="J379:J392">SUM(D379:I379)</f>
        <v>4768593</v>
      </c>
      <c r="K379" s="66">
        <f aca="true" t="shared" si="76" ref="K379:K392">(J379/J$393)*100</f>
        <v>2.096231018483992</v>
      </c>
      <c r="L379" s="56"/>
      <c r="M379" s="2"/>
    </row>
    <row r="380" spans="1:13" ht="13.5" customHeight="1">
      <c r="A380" s="21" t="s">
        <v>377</v>
      </c>
      <c r="B380" s="22"/>
      <c r="C380" s="18"/>
      <c r="D380" s="45">
        <v>0</v>
      </c>
      <c r="E380" s="45">
        <v>0</v>
      </c>
      <c r="F380" s="45">
        <v>0</v>
      </c>
      <c r="G380" s="45">
        <v>0</v>
      </c>
      <c r="H380" s="45">
        <v>20000</v>
      </c>
      <c r="I380" s="76">
        <v>0</v>
      </c>
      <c r="J380" s="40">
        <f t="shared" si="75"/>
        <v>20000</v>
      </c>
      <c r="K380" s="66">
        <f t="shared" si="76"/>
        <v>0.008791821900019533</v>
      </c>
      <c r="L380" s="56"/>
      <c r="M380" s="2"/>
    </row>
    <row r="381" spans="1:13" ht="13.5" customHeight="1">
      <c r="A381" s="21" t="s">
        <v>124</v>
      </c>
      <c r="B381" s="22"/>
      <c r="C381" s="18"/>
      <c r="D381" s="45">
        <v>324564</v>
      </c>
      <c r="E381" s="45">
        <v>943695</v>
      </c>
      <c r="F381" s="45">
        <v>8775150</v>
      </c>
      <c r="G381" s="45">
        <v>2104400</v>
      </c>
      <c r="H381" s="45">
        <v>0</v>
      </c>
      <c r="I381" s="76">
        <v>0</v>
      </c>
      <c r="J381" s="40">
        <f t="shared" si="75"/>
        <v>12147809</v>
      </c>
      <c r="K381" s="66">
        <f t="shared" si="76"/>
        <v>5.340068660172719</v>
      </c>
      <c r="L381" s="56"/>
      <c r="M381" s="2"/>
    </row>
    <row r="382" spans="1:13" ht="13.5" customHeight="1">
      <c r="A382" s="21" t="s">
        <v>125</v>
      </c>
      <c r="B382" s="22"/>
      <c r="C382" s="18"/>
      <c r="D382" s="45">
        <v>64000</v>
      </c>
      <c r="E382" s="45">
        <v>54032</v>
      </c>
      <c r="F382" s="45">
        <v>150000</v>
      </c>
      <c r="G382" s="45">
        <v>160800</v>
      </c>
      <c r="H382" s="45">
        <v>153599</v>
      </c>
      <c r="I382" s="76">
        <v>188418</v>
      </c>
      <c r="J382" s="40">
        <f t="shared" si="75"/>
        <v>770849</v>
      </c>
      <c r="K382" s="66">
        <f t="shared" si="76"/>
        <v>0.33885835599040787</v>
      </c>
      <c r="L382" s="56"/>
      <c r="M382" s="2"/>
    </row>
    <row r="383" spans="1:13" ht="13.5" customHeight="1">
      <c r="A383" s="21" t="s">
        <v>126</v>
      </c>
      <c r="B383" s="22"/>
      <c r="C383" s="18"/>
      <c r="D383" s="45">
        <v>2088200</v>
      </c>
      <c r="E383" s="45">
        <v>6237020</v>
      </c>
      <c r="F383" s="45">
        <v>1910482</v>
      </c>
      <c r="G383" s="45">
        <v>5600800</v>
      </c>
      <c r="H383" s="45">
        <v>4251440</v>
      </c>
      <c r="I383" s="76">
        <v>6142876</v>
      </c>
      <c r="J383" s="40">
        <f t="shared" si="75"/>
        <v>26230818</v>
      </c>
      <c r="K383" s="66">
        <f t="shared" si="76"/>
        <v>11.530834007391329</v>
      </c>
      <c r="L383" s="56"/>
      <c r="M383" s="2"/>
    </row>
    <row r="384" spans="1:13" ht="13.5" customHeight="1">
      <c r="A384" s="21" t="s">
        <v>302</v>
      </c>
      <c r="B384" s="22"/>
      <c r="C384" s="18"/>
      <c r="D384" s="45">
        <v>0</v>
      </c>
      <c r="E384" s="45">
        <v>196240</v>
      </c>
      <c r="F384" s="45">
        <v>499000</v>
      </c>
      <c r="G384" s="45">
        <v>226000</v>
      </c>
      <c r="H384" s="45">
        <v>2761734</v>
      </c>
      <c r="I384" s="76">
        <v>3909200</v>
      </c>
      <c r="J384" s="40">
        <f t="shared" si="75"/>
        <v>7592174</v>
      </c>
      <c r="K384" s="66">
        <f t="shared" si="76"/>
        <v>3.3374520820979447</v>
      </c>
      <c r="L384" s="56"/>
      <c r="M384" s="2"/>
    </row>
    <row r="385" spans="1:13" ht="13.5" customHeight="1">
      <c r="A385" s="21" t="s">
        <v>324</v>
      </c>
      <c r="B385" s="22"/>
      <c r="C385" s="18"/>
      <c r="D385" s="45">
        <v>0</v>
      </c>
      <c r="E385" s="45">
        <v>0</v>
      </c>
      <c r="F385" s="45">
        <v>1248000</v>
      </c>
      <c r="G385" s="45">
        <v>140000</v>
      </c>
      <c r="H385" s="45">
        <v>157774</v>
      </c>
      <c r="I385" s="76">
        <v>76800</v>
      </c>
      <c r="J385" s="40">
        <f t="shared" si="75"/>
        <v>1622574</v>
      </c>
      <c r="K385" s="66">
        <f t="shared" si="76"/>
        <v>0.7132690813801147</v>
      </c>
      <c r="L385" s="56"/>
      <c r="M385" s="2"/>
    </row>
    <row r="386" spans="1:13" ht="13.5" customHeight="1">
      <c r="A386" s="21" t="s">
        <v>127</v>
      </c>
      <c r="B386" s="22"/>
      <c r="C386" s="18"/>
      <c r="D386" s="45">
        <v>0</v>
      </c>
      <c r="E386" s="45">
        <v>347805</v>
      </c>
      <c r="F386" s="45">
        <v>0</v>
      </c>
      <c r="G386" s="45">
        <v>768877</v>
      </c>
      <c r="H386" s="45">
        <v>343571</v>
      </c>
      <c r="I386" s="76">
        <v>2335474</v>
      </c>
      <c r="J386" s="40">
        <f t="shared" si="75"/>
        <v>3795727</v>
      </c>
      <c r="K386" s="66">
        <f t="shared" si="76"/>
        <v>1.6685677882547723</v>
      </c>
      <c r="L386" s="56"/>
      <c r="M386" s="2"/>
    </row>
    <row r="387" spans="1:13" ht="13.5" customHeight="1">
      <c r="A387" s="21" t="s">
        <v>128</v>
      </c>
      <c r="B387" s="22"/>
      <c r="C387" s="18"/>
      <c r="D387" s="45">
        <v>264000</v>
      </c>
      <c r="E387" s="45">
        <v>0</v>
      </c>
      <c r="F387" s="45">
        <v>0</v>
      </c>
      <c r="G387" s="45">
        <v>0</v>
      </c>
      <c r="H387" s="45">
        <v>0</v>
      </c>
      <c r="I387" s="76">
        <v>0</v>
      </c>
      <c r="J387" s="40">
        <f t="shared" si="75"/>
        <v>264000</v>
      </c>
      <c r="K387" s="66">
        <f t="shared" si="76"/>
        <v>0.11605204908025785</v>
      </c>
      <c r="L387" s="56"/>
      <c r="M387" s="2"/>
    </row>
    <row r="388" spans="1:13" ht="13.5" customHeight="1">
      <c r="A388" s="21" t="s">
        <v>129</v>
      </c>
      <c r="B388" s="22"/>
      <c r="C388" s="18"/>
      <c r="D388" s="45">
        <v>5782000</v>
      </c>
      <c r="E388" s="45">
        <v>5314000</v>
      </c>
      <c r="F388" s="45">
        <v>2629637</v>
      </c>
      <c r="G388" s="45">
        <v>1299000</v>
      </c>
      <c r="H388" s="45">
        <v>9848602</v>
      </c>
      <c r="I388" s="76">
        <v>9006780</v>
      </c>
      <c r="J388" s="40">
        <f t="shared" si="75"/>
        <v>33880019</v>
      </c>
      <c r="K388" s="66">
        <f t="shared" si="76"/>
        <v>14.893354650863893</v>
      </c>
      <c r="L388" s="56"/>
      <c r="M388" s="2"/>
    </row>
    <row r="389" spans="1:13" ht="13.5" customHeight="1">
      <c r="A389" s="21" t="s">
        <v>130</v>
      </c>
      <c r="B389" s="22"/>
      <c r="C389" s="18"/>
      <c r="D389" s="45">
        <v>580000</v>
      </c>
      <c r="E389" s="45">
        <v>2484000</v>
      </c>
      <c r="F389" s="45">
        <v>1034400</v>
      </c>
      <c r="G389" s="45">
        <v>339006</v>
      </c>
      <c r="H389" s="45">
        <v>5341688</v>
      </c>
      <c r="I389" s="76">
        <v>841608</v>
      </c>
      <c r="J389" s="40">
        <f t="shared" si="75"/>
        <v>10620702</v>
      </c>
      <c r="K389" s="66">
        <f t="shared" si="76"/>
        <v>4.668766021859063</v>
      </c>
      <c r="L389" s="56"/>
      <c r="M389" s="2"/>
    </row>
    <row r="390" spans="1:13" ht="13.5" customHeight="1">
      <c r="A390" s="21" t="s">
        <v>301</v>
      </c>
      <c r="B390" s="22"/>
      <c r="C390" s="18"/>
      <c r="D390" s="45">
        <v>10796240</v>
      </c>
      <c r="E390" s="45">
        <v>8655876</v>
      </c>
      <c r="F390" s="45">
        <v>4362560</v>
      </c>
      <c r="G390" s="45">
        <v>866000</v>
      </c>
      <c r="H390" s="45">
        <v>6156020</v>
      </c>
      <c r="I390" s="76">
        <v>19408535</v>
      </c>
      <c r="J390" s="40">
        <f t="shared" si="75"/>
        <v>50245231</v>
      </c>
      <c r="K390" s="66">
        <f t="shared" si="76"/>
        <v>22.087356113867017</v>
      </c>
      <c r="L390" s="56"/>
      <c r="M390" s="2"/>
    </row>
    <row r="391" spans="1:13" ht="13.5" customHeight="1">
      <c r="A391" s="21" t="s">
        <v>131</v>
      </c>
      <c r="B391" s="22"/>
      <c r="C391" s="18"/>
      <c r="D391" s="45">
        <v>1710000</v>
      </c>
      <c r="E391" s="45">
        <v>9796830</v>
      </c>
      <c r="F391" s="45">
        <v>21636867</v>
      </c>
      <c r="G391" s="45">
        <v>0</v>
      </c>
      <c r="H391" s="45">
        <v>15334373</v>
      </c>
      <c r="I391" s="76">
        <v>25527385</v>
      </c>
      <c r="J391" s="40">
        <f t="shared" si="75"/>
        <v>74005455</v>
      </c>
      <c r="K391" s="66">
        <f t="shared" si="76"/>
        <v>32.5321389994955</v>
      </c>
      <c r="L391" s="56"/>
      <c r="M391" s="2"/>
    </row>
    <row r="392" spans="1:13" ht="13.5" customHeight="1">
      <c r="A392" s="21" t="s">
        <v>325</v>
      </c>
      <c r="B392" s="22"/>
      <c r="C392" s="18"/>
      <c r="D392" s="45">
        <v>0</v>
      </c>
      <c r="E392" s="45">
        <v>0</v>
      </c>
      <c r="F392" s="45">
        <v>424000</v>
      </c>
      <c r="G392" s="45">
        <v>544000</v>
      </c>
      <c r="H392" s="45">
        <v>0</v>
      </c>
      <c r="I392" s="76">
        <v>552184</v>
      </c>
      <c r="J392" s="40">
        <f t="shared" si="75"/>
        <v>1520184</v>
      </c>
      <c r="K392" s="66">
        <f t="shared" si="76"/>
        <v>0.6682593491629647</v>
      </c>
      <c r="L392" s="56"/>
      <c r="M392" s="2"/>
    </row>
    <row r="393" spans="1:13" ht="16.5" customHeight="1">
      <c r="A393" s="23" t="s">
        <v>376</v>
      </c>
      <c r="B393" s="24"/>
      <c r="C393" s="25"/>
      <c r="D393" s="44">
        <f aca="true" t="shared" si="77" ref="D393:J393">SUM(D378:D392)</f>
        <v>21609004</v>
      </c>
      <c r="E393" s="44">
        <f t="shared" si="77"/>
        <v>34108298</v>
      </c>
      <c r="F393" s="44">
        <f t="shared" si="77"/>
        <v>43913028</v>
      </c>
      <c r="G393" s="44">
        <f t="shared" si="77"/>
        <v>13554003</v>
      </c>
      <c r="H393" s="44">
        <f t="shared" si="77"/>
        <v>44368801</v>
      </c>
      <c r="I393" s="77">
        <f t="shared" si="77"/>
        <v>69931001</v>
      </c>
      <c r="J393" s="50">
        <f t="shared" si="77"/>
        <v>227484135</v>
      </c>
      <c r="K393" s="67">
        <f>(J393/(J$434)*100)</f>
        <v>3.6281309015136336</v>
      </c>
      <c r="L393" s="57"/>
      <c r="M393" s="2"/>
    </row>
    <row r="394" spans="1:13" ht="13.5" customHeight="1">
      <c r="A394" s="16"/>
      <c r="B394" s="17"/>
      <c r="C394" s="18"/>
      <c r="D394" s="45"/>
      <c r="E394" s="45"/>
      <c r="F394" s="45"/>
      <c r="G394" s="45"/>
      <c r="H394" s="45"/>
      <c r="I394" s="76"/>
      <c r="J394" s="40"/>
      <c r="K394" s="40"/>
      <c r="L394" s="56"/>
      <c r="M394" s="2"/>
    </row>
    <row r="395" spans="1:13" ht="13.5" customHeight="1">
      <c r="A395" s="21" t="s">
        <v>132</v>
      </c>
      <c r="B395" s="22"/>
      <c r="C395" s="18"/>
      <c r="D395" s="45">
        <v>0</v>
      </c>
      <c r="E395" s="45">
        <v>1000000</v>
      </c>
      <c r="F395" s="45">
        <v>0</v>
      </c>
      <c r="G395" s="45">
        <v>0</v>
      </c>
      <c r="H395" s="45">
        <v>0</v>
      </c>
      <c r="I395" s="76">
        <v>0</v>
      </c>
      <c r="J395" s="40">
        <f>SUM(D395:I395)</f>
        <v>1000000</v>
      </c>
      <c r="K395" s="66">
        <f>(J395/J$396)*100</f>
        <v>100</v>
      </c>
      <c r="L395" s="56"/>
      <c r="M395" s="2"/>
    </row>
    <row r="396" spans="1:13" ht="16.5" customHeight="1">
      <c r="A396" s="23" t="s">
        <v>267</v>
      </c>
      <c r="B396" s="24"/>
      <c r="C396" s="25"/>
      <c r="D396" s="44">
        <f aca="true" t="shared" si="78" ref="D396:J396">SUM(D394:D395)</f>
        <v>0</v>
      </c>
      <c r="E396" s="44">
        <f t="shared" si="78"/>
        <v>1000000</v>
      </c>
      <c r="F396" s="44">
        <f t="shared" si="78"/>
        <v>0</v>
      </c>
      <c r="G396" s="44">
        <f t="shared" si="78"/>
        <v>0</v>
      </c>
      <c r="H396" s="44">
        <f t="shared" si="78"/>
        <v>0</v>
      </c>
      <c r="I396" s="77">
        <f t="shared" si="78"/>
        <v>0</v>
      </c>
      <c r="J396" s="50">
        <f t="shared" si="78"/>
        <v>1000000</v>
      </c>
      <c r="K396" s="67">
        <f>(J396/(J$434)*100)</f>
        <v>0.015948940358032588</v>
      </c>
      <c r="L396" s="57"/>
      <c r="M396" s="2"/>
    </row>
    <row r="397" spans="1:13" ht="13.5" customHeight="1">
      <c r="A397" s="21"/>
      <c r="B397" s="22"/>
      <c r="C397" s="18"/>
      <c r="D397" s="45"/>
      <c r="E397" s="45"/>
      <c r="F397" s="45"/>
      <c r="G397" s="45"/>
      <c r="H397" s="45"/>
      <c r="I397" s="76"/>
      <c r="J397" s="40"/>
      <c r="K397" s="40"/>
      <c r="L397" s="56"/>
      <c r="M397" s="2"/>
    </row>
    <row r="398" spans="1:13" ht="13.5" customHeight="1">
      <c r="A398" s="21" t="s">
        <v>133</v>
      </c>
      <c r="B398" s="22"/>
      <c r="C398" s="18"/>
      <c r="D398" s="45">
        <v>1756221</v>
      </c>
      <c r="E398" s="45">
        <v>2418000</v>
      </c>
      <c r="F398" s="45">
        <v>600000</v>
      </c>
      <c r="G398" s="45">
        <v>370155</v>
      </c>
      <c r="H398" s="45">
        <v>906155</v>
      </c>
      <c r="I398" s="76">
        <v>1474946</v>
      </c>
      <c r="J398" s="40">
        <f>SUM(D398:I398)</f>
        <v>7525477</v>
      </c>
      <c r="K398" s="66">
        <f>(J398/J$400)*100</f>
        <v>22.627819003234535</v>
      </c>
      <c r="L398" s="56"/>
      <c r="M398" s="2"/>
    </row>
    <row r="399" spans="1:13" ht="13.5" customHeight="1">
      <c r="A399" s="21" t="s">
        <v>134</v>
      </c>
      <c r="B399" s="22"/>
      <c r="C399" s="18"/>
      <c r="D399" s="45">
        <v>3026704</v>
      </c>
      <c r="E399" s="45">
        <v>2235605</v>
      </c>
      <c r="F399" s="45">
        <v>2967175</v>
      </c>
      <c r="G399" s="45">
        <v>3896116</v>
      </c>
      <c r="H399" s="45">
        <v>4608046</v>
      </c>
      <c r="I399" s="76">
        <v>8998510</v>
      </c>
      <c r="J399" s="40">
        <f>SUM(D399:I399)</f>
        <v>25732156</v>
      </c>
      <c r="K399" s="66">
        <f>(J399/J$400)*100</f>
        <v>77.37218099676547</v>
      </c>
      <c r="L399" s="56"/>
      <c r="M399" s="2"/>
    </row>
    <row r="400" spans="1:13" ht="18.75" customHeight="1">
      <c r="A400" s="23" t="s">
        <v>268</v>
      </c>
      <c r="B400" s="24"/>
      <c r="C400" s="25"/>
      <c r="D400" s="44">
        <f aca="true" t="shared" si="79" ref="D400:J400">SUM(D397:D399)</f>
        <v>4782925</v>
      </c>
      <c r="E400" s="44">
        <f t="shared" si="79"/>
        <v>4653605</v>
      </c>
      <c r="F400" s="44">
        <f t="shared" si="79"/>
        <v>3567175</v>
      </c>
      <c r="G400" s="44">
        <f t="shared" si="79"/>
        <v>4266271</v>
      </c>
      <c r="H400" s="44">
        <f t="shared" si="79"/>
        <v>5514201</v>
      </c>
      <c r="I400" s="77">
        <f t="shared" si="79"/>
        <v>10473456</v>
      </c>
      <c r="J400" s="50">
        <f t="shared" si="79"/>
        <v>33257633</v>
      </c>
      <c r="K400" s="67">
        <f>(J400/(J$434)*100)</f>
        <v>0.5304240051663365</v>
      </c>
      <c r="L400" s="57"/>
      <c r="M400" s="2"/>
    </row>
    <row r="401" spans="1:13" ht="13.5" customHeight="1">
      <c r="A401" s="16"/>
      <c r="B401" s="17"/>
      <c r="C401" s="29"/>
      <c r="D401" s="46"/>
      <c r="E401" s="46"/>
      <c r="F401" s="46"/>
      <c r="G401" s="46"/>
      <c r="H401" s="46"/>
      <c r="I401" s="78"/>
      <c r="J401" s="51"/>
      <c r="K401" s="40"/>
      <c r="L401" s="56"/>
      <c r="M401" s="2"/>
    </row>
    <row r="402" spans="1:13" ht="13.5" customHeight="1">
      <c r="A402" s="21" t="s">
        <v>182</v>
      </c>
      <c r="B402" s="22"/>
      <c r="C402" s="26"/>
      <c r="D402" s="45">
        <v>0</v>
      </c>
      <c r="E402" s="45">
        <v>0</v>
      </c>
      <c r="F402" s="45">
        <v>0</v>
      </c>
      <c r="G402" s="45">
        <v>0</v>
      </c>
      <c r="H402" s="45">
        <v>0</v>
      </c>
      <c r="I402" s="76">
        <v>0</v>
      </c>
      <c r="J402" s="40">
        <f aca="true" t="shared" si="80" ref="J402:J413">SUM(D402:I402)</f>
        <v>0</v>
      </c>
      <c r="K402" s="66">
        <f aca="true" t="shared" si="81" ref="K402:K413">(J402/J$414)*100</f>
        <v>0</v>
      </c>
      <c r="L402" s="56"/>
      <c r="M402" s="2"/>
    </row>
    <row r="403" spans="1:13" ht="13.5" customHeight="1">
      <c r="A403" s="21" t="s">
        <v>158</v>
      </c>
      <c r="B403" s="22"/>
      <c r="C403" s="26"/>
      <c r="D403" s="45">
        <v>3300000</v>
      </c>
      <c r="E403" s="45">
        <v>51000</v>
      </c>
      <c r="F403" s="45">
        <v>6850821</v>
      </c>
      <c r="G403" s="45">
        <v>1597334</v>
      </c>
      <c r="H403" s="45">
        <v>45000</v>
      </c>
      <c r="I403" s="76">
        <v>1450200</v>
      </c>
      <c r="J403" s="40">
        <f t="shared" si="80"/>
        <v>13294355</v>
      </c>
      <c r="K403" s="66">
        <f t="shared" si="81"/>
        <v>15.46699910558131</v>
      </c>
      <c r="L403" s="56"/>
      <c r="M403" s="2"/>
    </row>
    <row r="404" spans="1:13" ht="13.5" customHeight="1">
      <c r="A404" s="21" t="s">
        <v>135</v>
      </c>
      <c r="B404" s="22"/>
      <c r="C404" s="26"/>
      <c r="D404" s="45">
        <v>249000</v>
      </c>
      <c r="E404" s="45">
        <v>0</v>
      </c>
      <c r="F404" s="45">
        <v>215000</v>
      </c>
      <c r="G404" s="45">
        <v>82142</v>
      </c>
      <c r="H404" s="45">
        <v>205662</v>
      </c>
      <c r="I404" s="76">
        <v>0</v>
      </c>
      <c r="J404" s="40">
        <f t="shared" si="80"/>
        <v>751804</v>
      </c>
      <c r="K404" s="66">
        <f t="shared" si="81"/>
        <v>0.8746683683091396</v>
      </c>
      <c r="L404" s="56"/>
      <c r="M404" s="2"/>
    </row>
    <row r="405" spans="1:13" ht="13.5" customHeight="1">
      <c r="A405" s="21" t="s">
        <v>358</v>
      </c>
      <c r="B405" s="22"/>
      <c r="C405" s="26"/>
      <c r="D405" s="45">
        <v>0</v>
      </c>
      <c r="E405" s="45">
        <v>0</v>
      </c>
      <c r="F405" s="45">
        <v>0</v>
      </c>
      <c r="G405" s="45">
        <v>288000</v>
      </c>
      <c r="H405" s="45">
        <v>0</v>
      </c>
      <c r="I405" s="76">
        <v>65000</v>
      </c>
      <c r="J405" s="40">
        <f t="shared" si="80"/>
        <v>353000</v>
      </c>
      <c r="K405" s="66">
        <f t="shared" si="81"/>
        <v>0.41068940044629487</v>
      </c>
      <c r="L405" s="56"/>
      <c r="M405" s="2"/>
    </row>
    <row r="406" spans="1:13" ht="13.5" customHeight="1">
      <c r="A406" s="21" t="s">
        <v>136</v>
      </c>
      <c r="B406" s="22"/>
      <c r="C406" s="26"/>
      <c r="D406" s="45">
        <v>0</v>
      </c>
      <c r="E406" s="45">
        <v>373469</v>
      </c>
      <c r="F406" s="45">
        <v>0</v>
      </c>
      <c r="G406" s="45">
        <v>456000</v>
      </c>
      <c r="H406" s="45">
        <v>0</v>
      </c>
      <c r="I406" s="76">
        <v>676302</v>
      </c>
      <c r="J406" s="40">
        <f t="shared" si="80"/>
        <v>1505771</v>
      </c>
      <c r="K406" s="66">
        <f t="shared" si="81"/>
        <v>1.7518532271938183</v>
      </c>
      <c r="L406" s="56"/>
      <c r="M406" s="2"/>
    </row>
    <row r="407" spans="1:13" ht="13.5" customHeight="1">
      <c r="A407" s="21" t="s">
        <v>216</v>
      </c>
      <c r="B407" s="22"/>
      <c r="C407" s="26"/>
      <c r="D407" s="45">
        <v>923600</v>
      </c>
      <c r="E407" s="45">
        <v>965000</v>
      </c>
      <c r="F407" s="45">
        <v>0</v>
      </c>
      <c r="G407" s="45">
        <v>190000</v>
      </c>
      <c r="H407" s="45">
        <v>0</v>
      </c>
      <c r="I407" s="76">
        <v>344000</v>
      </c>
      <c r="J407" s="40">
        <f t="shared" si="80"/>
        <v>2422600</v>
      </c>
      <c r="K407" s="66">
        <f t="shared" si="81"/>
        <v>2.818515981646442</v>
      </c>
      <c r="L407" s="56"/>
      <c r="M407" s="2"/>
    </row>
    <row r="408" spans="1:13" ht="13.5" customHeight="1">
      <c r="A408" s="21" t="s">
        <v>217</v>
      </c>
      <c r="B408" s="22"/>
      <c r="C408" s="26"/>
      <c r="D408" s="45">
        <v>123000</v>
      </c>
      <c r="E408" s="45">
        <v>0</v>
      </c>
      <c r="F408" s="45">
        <v>209636</v>
      </c>
      <c r="G408" s="45">
        <v>0</v>
      </c>
      <c r="H408" s="45">
        <v>99405</v>
      </c>
      <c r="I408" s="76">
        <v>0</v>
      </c>
      <c r="J408" s="40">
        <f t="shared" si="80"/>
        <v>432041</v>
      </c>
      <c r="K408" s="66">
        <f t="shared" si="81"/>
        <v>0.5026477599382937</v>
      </c>
      <c r="L408" s="56"/>
      <c r="M408" s="2"/>
    </row>
    <row r="409" spans="1:13" ht="13.5" customHeight="1">
      <c r="A409" s="21" t="s">
        <v>137</v>
      </c>
      <c r="B409" s="22"/>
      <c r="C409" s="26"/>
      <c r="D409" s="45">
        <v>4249019</v>
      </c>
      <c r="E409" s="45">
        <v>15176529</v>
      </c>
      <c r="F409" s="45">
        <v>4529525</v>
      </c>
      <c r="G409" s="45">
        <v>14876337</v>
      </c>
      <c r="H409" s="45">
        <v>3289264</v>
      </c>
      <c r="I409" s="76">
        <v>15579189</v>
      </c>
      <c r="J409" s="40">
        <f t="shared" si="80"/>
        <v>57699863</v>
      </c>
      <c r="K409" s="66">
        <f t="shared" si="81"/>
        <v>67.1295244796129</v>
      </c>
      <c r="L409" s="56"/>
      <c r="M409" s="2"/>
    </row>
    <row r="410" spans="1:13" ht="13.5" customHeight="1">
      <c r="A410" s="21" t="s">
        <v>138</v>
      </c>
      <c r="B410" s="22"/>
      <c r="C410" s="26"/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76">
        <v>0</v>
      </c>
      <c r="J410" s="40">
        <f t="shared" si="80"/>
        <v>0</v>
      </c>
      <c r="K410" s="66">
        <f t="shared" si="81"/>
        <v>0</v>
      </c>
      <c r="L410" s="56"/>
      <c r="M410" s="2"/>
    </row>
    <row r="411" spans="1:13" ht="13.5" customHeight="1">
      <c r="A411" s="21" t="s">
        <v>139</v>
      </c>
      <c r="B411" s="22"/>
      <c r="C411" s="26"/>
      <c r="D411" s="45">
        <v>8117237</v>
      </c>
      <c r="E411" s="45">
        <v>432447</v>
      </c>
      <c r="F411" s="45">
        <v>0</v>
      </c>
      <c r="G411" s="45">
        <v>0</v>
      </c>
      <c r="H411" s="45">
        <v>0</v>
      </c>
      <c r="I411" s="76">
        <v>0</v>
      </c>
      <c r="J411" s="40">
        <f t="shared" si="80"/>
        <v>8549684</v>
      </c>
      <c r="K411" s="66">
        <f t="shared" si="81"/>
        <v>9.946925201034789</v>
      </c>
      <c r="L411" s="56"/>
      <c r="M411" s="2"/>
    </row>
    <row r="412" spans="1:13" ht="13.5" customHeight="1">
      <c r="A412" s="21" t="s">
        <v>359</v>
      </c>
      <c r="B412" s="22"/>
      <c r="C412" s="26"/>
      <c r="D412" s="45">
        <v>0</v>
      </c>
      <c r="E412" s="45">
        <v>0</v>
      </c>
      <c r="F412" s="45">
        <v>0</v>
      </c>
      <c r="G412" s="45">
        <v>339916</v>
      </c>
      <c r="H412" s="45">
        <v>154000</v>
      </c>
      <c r="I412" s="76">
        <v>0</v>
      </c>
      <c r="J412" s="40">
        <f t="shared" si="80"/>
        <v>493916</v>
      </c>
      <c r="K412" s="66">
        <f t="shared" si="81"/>
        <v>0.574634747622754</v>
      </c>
      <c r="L412" s="56"/>
      <c r="M412" s="2"/>
    </row>
    <row r="413" spans="1:13" ht="13.5" customHeight="1">
      <c r="A413" s="21" t="s">
        <v>379</v>
      </c>
      <c r="B413" s="22"/>
      <c r="C413" s="26"/>
      <c r="D413" s="45">
        <v>0</v>
      </c>
      <c r="E413" s="45">
        <v>0</v>
      </c>
      <c r="F413" s="45">
        <v>0</v>
      </c>
      <c r="G413" s="45">
        <v>0</v>
      </c>
      <c r="H413" s="45">
        <v>450000</v>
      </c>
      <c r="I413" s="76">
        <v>0</v>
      </c>
      <c r="J413" s="40">
        <f t="shared" si="80"/>
        <v>450000</v>
      </c>
      <c r="K413" s="66">
        <f t="shared" si="81"/>
        <v>0.523541728614257</v>
      </c>
      <c r="L413" s="56"/>
      <c r="M413" s="2"/>
    </row>
    <row r="414" spans="1:13" ht="15.75" customHeight="1">
      <c r="A414" s="23" t="s">
        <v>378</v>
      </c>
      <c r="B414" s="24"/>
      <c r="C414" s="25"/>
      <c r="D414" s="44">
        <f aca="true" t="shared" si="82" ref="D414:J414">SUM(D401:D413)</f>
        <v>16961856</v>
      </c>
      <c r="E414" s="44">
        <f t="shared" si="82"/>
        <v>16998445</v>
      </c>
      <c r="F414" s="44">
        <f t="shared" si="82"/>
        <v>11804982</v>
      </c>
      <c r="G414" s="44">
        <f t="shared" si="82"/>
        <v>17829729</v>
      </c>
      <c r="H414" s="44">
        <f t="shared" si="82"/>
        <v>4243331</v>
      </c>
      <c r="I414" s="77">
        <f t="shared" si="82"/>
        <v>18114691</v>
      </c>
      <c r="J414" s="50">
        <f t="shared" si="82"/>
        <v>85953034</v>
      </c>
      <c r="K414" s="67">
        <f>(J414/(J$434)*100)</f>
        <v>1.3708598128579472</v>
      </c>
      <c r="L414" s="57"/>
      <c r="M414" s="2"/>
    </row>
    <row r="415" spans="1:13" ht="13.5" customHeight="1">
      <c r="A415" s="16"/>
      <c r="B415" s="17"/>
      <c r="C415" s="29"/>
      <c r="D415" s="46"/>
      <c r="E415" s="46"/>
      <c r="F415" s="46"/>
      <c r="G415" s="46"/>
      <c r="H415" s="46"/>
      <c r="I415" s="78"/>
      <c r="J415" s="51"/>
      <c r="K415" s="40"/>
      <c r="L415" s="56"/>
      <c r="M415" s="2"/>
    </row>
    <row r="416" spans="1:13" ht="13.5" customHeight="1">
      <c r="A416" s="21" t="s">
        <v>327</v>
      </c>
      <c r="B416" s="22"/>
      <c r="C416" s="26"/>
      <c r="D416" s="45">
        <v>0</v>
      </c>
      <c r="E416" s="45">
        <v>0</v>
      </c>
      <c r="F416" s="45">
        <v>880000</v>
      </c>
      <c r="G416" s="45">
        <v>0</v>
      </c>
      <c r="H416" s="45">
        <v>0</v>
      </c>
      <c r="I416" s="76">
        <v>0</v>
      </c>
      <c r="J416" s="40">
        <f aca="true" t="shared" si="83" ref="J416:J423">SUM(D416:I416)</f>
        <v>880000</v>
      </c>
      <c r="K416" s="66">
        <f aca="true" t="shared" si="84" ref="K416:K423">(J416/J$424)*100</f>
        <v>3.862891240648292</v>
      </c>
      <c r="L416" s="56"/>
      <c r="M416" s="2"/>
    </row>
    <row r="417" spans="1:13" ht="13.5" customHeight="1">
      <c r="A417" s="21" t="s">
        <v>175</v>
      </c>
      <c r="B417" s="22"/>
      <c r="C417" s="26"/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76">
        <v>0</v>
      </c>
      <c r="J417" s="40">
        <f t="shared" si="83"/>
        <v>0</v>
      </c>
      <c r="K417" s="66">
        <f t="shared" si="84"/>
        <v>0</v>
      </c>
      <c r="L417" s="56"/>
      <c r="M417" s="2"/>
    </row>
    <row r="418" spans="1:13" ht="13.5" customHeight="1">
      <c r="A418" s="21" t="s">
        <v>140</v>
      </c>
      <c r="B418" s="22"/>
      <c r="C418" s="26"/>
      <c r="D418" s="45">
        <v>3520622</v>
      </c>
      <c r="E418" s="45">
        <v>744487</v>
      </c>
      <c r="F418" s="45">
        <v>1637762</v>
      </c>
      <c r="G418" s="45">
        <v>3156414</v>
      </c>
      <c r="H418" s="45">
        <v>0</v>
      </c>
      <c r="I418" s="76">
        <v>288228</v>
      </c>
      <c r="J418" s="40">
        <f t="shared" si="83"/>
        <v>9347513</v>
      </c>
      <c r="K418" s="66">
        <f t="shared" si="84"/>
        <v>41.03230237448413</v>
      </c>
      <c r="L418" s="56"/>
      <c r="M418" s="2"/>
    </row>
    <row r="419" spans="1:13" ht="13.5" customHeight="1">
      <c r="A419" s="21" t="s">
        <v>168</v>
      </c>
      <c r="B419" s="22"/>
      <c r="C419" s="26"/>
      <c r="D419" s="45">
        <v>0</v>
      </c>
      <c r="E419" s="45">
        <v>0</v>
      </c>
      <c r="F419" s="45">
        <v>4328503</v>
      </c>
      <c r="G419" s="45">
        <v>0</v>
      </c>
      <c r="H419" s="45">
        <v>560698</v>
      </c>
      <c r="I419" s="76">
        <v>170692</v>
      </c>
      <c r="J419" s="40">
        <f t="shared" si="83"/>
        <v>5059893</v>
      </c>
      <c r="K419" s="66">
        <f t="shared" si="84"/>
        <v>22.211154941270006</v>
      </c>
      <c r="L419" s="56"/>
      <c r="M419" s="2"/>
    </row>
    <row r="420" spans="1:13" ht="13.5" customHeight="1">
      <c r="A420" s="21" t="s">
        <v>194</v>
      </c>
      <c r="B420" s="22"/>
      <c r="C420" s="26"/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76">
        <v>0</v>
      </c>
      <c r="J420" s="40">
        <f t="shared" si="83"/>
        <v>0</v>
      </c>
      <c r="K420" s="66">
        <f t="shared" si="84"/>
        <v>0</v>
      </c>
      <c r="L420" s="56"/>
      <c r="M420" s="2"/>
    </row>
    <row r="421" spans="1:13" ht="13.5" customHeight="1">
      <c r="A421" s="21" t="s">
        <v>141</v>
      </c>
      <c r="B421" s="22"/>
      <c r="C421" s="26"/>
      <c r="D421" s="45">
        <v>0</v>
      </c>
      <c r="E421" s="45">
        <v>0</v>
      </c>
      <c r="F421" s="45">
        <v>0</v>
      </c>
      <c r="G421" s="45">
        <v>0</v>
      </c>
      <c r="H421" s="45">
        <v>4664618</v>
      </c>
      <c r="I421" s="76">
        <v>2440992</v>
      </c>
      <c r="J421" s="40">
        <f t="shared" si="83"/>
        <v>7105610</v>
      </c>
      <c r="K421" s="66">
        <f t="shared" si="84"/>
        <v>31.191134805071485</v>
      </c>
      <c r="L421" s="56"/>
      <c r="M421" s="2"/>
    </row>
    <row r="422" spans="1:13" ht="13.5" customHeight="1">
      <c r="A422" s="21" t="s">
        <v>241</v>
      </c>
      <c r="B422" s="22"/>
      <c r="C422" s="26"/>
      <c r="D422" s="45">
        <v>0</v>
      </c>
      <c r="E422" s="45">
        <v>0</v>
      </c>
      <c r="F422" s="45">
        <v>164000</v>
      </c>
      <c r="G422" s="45">
        <v>0</v>
      </c>
      <c r="H422" s="45">
        <v>128698</v>
      </c>
      <c r="I422" s="76">
        <v>95150</v>
      </c>
      <c r="J422" s="40">
        <f t="shared" si="83"/>
        <v>387848</v>
      </c>
      <c r="K422" s="66">
        <f t="shared" si="84"/>
        <v>1.7025166385260895</v>
      </c>
      <c r="L422" s="56"/>
      <c r="M422" s="2"/>
    </row>
    <row r="423" spans="1:13" ht="13.5" customHeight="1">
      <c r="A423" s="21" t="s">
        <v>240</v>
      </c>
      <c r="B423" s="22"/>
      <c r="C423" s="26"/>
      <c r="D423" s="45">
        <v>0</v>
      </c>
      <c r="E423" s="45">
        <v>0</v>
      </c>
      <c r="F423" s="45">
        <v>0</v>
      </c>
      <c r="G423" s="45">
        <v>0</v>
      </c>
      <c r="H423" s="45">
        <v>0</v>
      </c>
      <c r="I423" s="76">
        <v>0</v>
      </c>
      <c r="J423" s="40">
        <f t="shared" si="83"/>
        <v>0</v>
      </c>
      <c r="K423" s="66">
        <f t="shared" si="84"/>
        <v>0</v>
      </c>
      <c r="L423" s="56"/>
      <c r="M423" s="2"/>
    </row>
    <row r="424" spans="1:13" ht="16.5" customHeight="1">
      <c r="A424" s="23" t="s">
        <v>326</v>
      </c>
      <c r="B424" s="24"/>
      <c r="C424" s="25"/>
      <c r="D424" s="44">
        <f aca="true" t="shared" si="85" ref="D424:J424">SUM(D415:D423)</f>
        <v>3520622</v>
      </c>
      <c r="E424" s="44">
        <f t="shared" si="85"/>
        <v>744487</v>
      </c>
      <c r="F424" s="44">
        <f t="shared" si="85"/>
        <v>7010265</v>
      </c>
      <c r="G424" s="44">
        <f t="shared" si="85"/>
        <v>3156414</v>
      </c>
      <c r="H424" s="44">
        <f t="shared" si="85"/>
        <v>5354014</v>
      </c>
      <c r="I424" s="77">
        <f t="shared" si="85"/>
        <v>2995062</v>
      </c>
      <c r="J424" s="50">
        <f t="shared" si="85"/>
        <v>22780864</v>
      </c>
      <c r="K424" s="67">
        <f>(J424/(J$434)*100)</f>
        <v>0.3633306412404517</v>
      </c>
      <c r="L424" s="57"/>
      <c r="M424" s="2"/>
    </row>
    <row r="425" spans="1:13" ht="13.5" customHeight="1">
      <c r="A425" s="21"/>
      <c r="B425" s="22"/>
      <c r="C425" s="18"/>
      <c r="D425" s="45"/>
      <c r="E425" s="45"/>
      <c r="F425" s="45"/>
      <c r="G425" s="45"/>
      <c r="H425" s="45"/>
      <c r="I425" s="76"/>
      <c r="J425" s="40"/>
      <c r="K425" s="51"/>
      <c r="L425" s="56"/>
      <c r="M425" s="2"/>
    </row>
    <row r="426" spans="1:13" ht="13.5" customHeight="1">
      <c r="A426" s="21" t="s">
        <v>219</v>
      </c>
      <c r="B426" s="22"/>
      <c r="C426" s="18"/>
      <c r="D426" s="45">
        <v>0</v>
      </c>
      <c r="E426" s="45">
        <v>0</v>
      </c>
      <c r="F426" s="45">
        <v>0</v>
      </c>
      <c r="G426" s="45">
        <v>0</v>
      </c>
      <c r="H426" s="45">
        <v>0</v>
      </c>
      <c r="I426" s="76">
        <v>0</v>
      </c>
      <c r="J426" s="40">
        <f>SUM(D426:I426)</f>
        <v>0</v>
      </c>
      <c r="K426" s="73">
        <f>(J426/(J$434)*100)</f>
        <v>0</v>
      </c>
      <c r="L426" s="56"/>
      <c r="M426" s="2"/>
    </row>
    <row r="427" spans="1:13" ht="17.25" customHeight="1">
      <c r="A427" s="23" t="s">
        <v>339</v>
      </c>
      <c r="B427" s="24"/>
      <c r="C427" s="25"/>
      <c r="D427" s="44">
        <f aca="true" t="shared" si="86" ref="D427:J427">SUM(D425:D426)</f>
        <v>0</v>
      </c>
      <c r="E427" s="44">
        <f t="shared" si="86"/>
        <v>0</v>
      </c>
      <c r="F427" s="44">
        <f t="shared" si="86"/>
        <v>0</v>
      </c>
      <c r="G427" s="44">
        <f t="shared" si="86"/>
        <v>0</v>
      </c>
      <c r="H427" s="44">
        <f t="shared" si="86"/>
        <v>0</v>
      </c>
      <c r="I427" s="77">
        <f t="shared" si="86"/>
        <v>0</v>
      </c>
      <c r="J427" s="50">
        <f t="shared" si="86"/>
        <v>0</v>
      </c>
      <c r="K427" s="67">
        <f>(J427/(J$434)*100)</f>
        <v>0</v>
      </c>
      <c r="L427" s="57"/>
      <c r="M427" s="2"/>
    </row>
    <row r="428" spans="1:13" ht="13.5" customHeight="1">
      <c r="A428" s="21"/>
      <c r="B428" s="22"/>
      <c r="C428" s="68"/>
      <c r="D428" s="45"/>
      <c r="E428" s="45"/>
      <c r="F428" s="45"/>
      <c r="G428" s="45"/>
      <c r="H428" s="45"/>
      <c r="I428" s="76"/>
      <c r="J428" s="40"/>
      <c r="K428" s="74"/>
      <c r="L428" s="56"/>
      <c r="M428" s="2"/>
    </row>
    <row r="429" spans="1:13" ht="13.5" customHeight="1">
      <c r="A429" s="21" t="s">
        <v>329</v>
      </c>
      <c r="B429" s="22"/>
      <c r="C429" s="18"/>
      <c r="D429" s="45">
        <v>0</v>
      </c>
      <c r="E429" s="45">
        <v>490000</v>
      </c>
      <c r="F429" s="45">
        <v>0</v>
      </c>
      <c r="G429" s="45">
        <v>0</v>
      </c>
      <c r="H429" s="45">
        <v>0</v>
      </c>
      <c r="I429" s="76">
        <v>0</v>
      </c>
      <c r="J429" s="40">
        <f>SUM(D429:I429)</f>
        <v>490000</v>
      </c>
      <c r="K429" s="73">
        <f>(J429/(J$434)*100)</f>
        <v>0.007814980775435968</v>
      </c>
      <c r="L429" s="56"/>
      <c r="M429" s="2"/>
    </row>
    <row r="430" spans="1:13" ht="16.5" customHeight="1">
      <c r="A430" s="23" t="s">
        <v>330</v>
      </c>
      <c r="B430" s="24"/>
      <c r="C430" s="25"/>
      <c r="D430" s="44">
        <f aca="true" t="shared" si="87" ref="D430:J430">SUM(D428:D429)</f>
        <v>0</v>
      </c>
      <c r="E430" s="44">
        <f t="shared" si="87"/>
        <v>490000</v>
      </c>
      <c r="F430" s="44">
        <f t="shared" si="87"/>
        <v>0</v>
      </c>
      <c r="G430" s="44">
        <f t="shared" si="87"/>
        <v>0</v>
      </c>
      <c r="H430" s="44">
        <f t="shared" si="87"/>
        <v>0</v>
      </c>
      <c r="I430" s="77">
        <f t="shared" si="87"/>
        <v>0</v>
      </c>
      <c r="J430" s="50">
        <f t="shared" si="87"/>
        <v>490000</v>
      </c>
      <c r="K430" s="67">
        <f>(J430/(J$434)*100)</f>
        <v>0.007814980775435968</v>
      </c>
      <c r="L430" s="57"/>
      <c r="M430" s="2"/>
    </row>
    <row r="431" spans="1:13" ht="12.75" customHeight="1">
      <c r="A431" s="21"/>
      <c r="B431" s="22"/>
      <c r="C431" s="18"/>
      <c r="D431" s="45"/>
      <c r="E431" s="45"/>
      <c r="F431" s="45"/>
      <c r="G431" s="45"/>
      <c r="H431" s="45"/>
      <c r="I431" s="76"/>
      <c r="J431" s="40"/>
      <c r="K431" s="40"/>
      <c r="L431" s="56"/>
      <c r="M431" s="2"/>
    </row>
    <row r="432" spans="1:13" ht="12.75" customHeight="1" thickBot="1">
      <c r="A432" s="21"/>
      <c r="B432" s="22"/>
      <c r="C432" s="18"/>
      <c r="D432" s="45"/>
      <c r="E432" s="45"/>
      <c r="F432" s="45"/>
      <c r="G432" s="52"/>
      <c r="H432" s="52"/>
      <c r="I432" s="79"/>
      <c r="J432" s="40"/>
      <c r="K432" s="40"/>
      <c r="L432" s="56"/>
      <c r="M432" s="2"/>
    </row>
    <row r="433" spans="1:13" ht="16.5" customHeight="1">
      <c r="A433" s="3"/>
      <c r="B433" s="4"/>
      <c r="C433" s="32"/>
      <c r="D433" s="60"/>
      <c r="E433" s="60"/>
      <c r="F433" s="60"/>
      <c r="G433" s="60"/>
      <c r="H433" s="60"/>
      <c r="I433" s="80"/>
      <c r="J433" s="41" t="s">
        <v>142</v>
      </c>
      <c r="K433" s="41"/>
      <c r="L433" s="58"/>
      <c r="M433" s="2"/>
    </row>
    <row r="434" spans="1:15" ht="16.5" customHeight="1">
      <c r="A434" s="21" t="s">
        <v>269</v>
      </c>
      <c r="B434" s="22"/>
      <c r="C434" s="18"/>
      <c r="D434" s="75">
        <f aca="true" t="shared" si="88" ref="D434:I434">D12+D18+D21+D28+D73+D81+D89+D92+D104+D111+D114+D123+D128+D135+D148+D152+D156+D162+D177+D182+D188+D203+D212+D220+D223+D228+D238+D242+D249+D253+D258+D262+D276+D293+D298+D305+D325+D329+D333+D337+D348+D372+D377+D393+D396+D400+D414+D424+D427+D430</f>
        <v>1154056290</v>
      </c>
      <c r="E434" s="20">
        <f t="shared" si="88"/>
        <v>862369369</v>
      </c>
      <c r="F434" s="47">
        <f t="shared" si="88"/>
        <v>975375439</v>
      </c>
      <c r="G434" s="47">
        <f t="shared" si="88"/>
        <v>997453150</v>
      </c>
      <c r="H434" s="47">
        <f t="shared" si="88"/>
        <v>1274531748</v>
      </c>
      <c r="I434" s="75">
        <f t="shared" si="88"/>
        <v>1006223030</v>
      </c>
      <c r="J434" s="65">
        <f>SUM(D434:I434)</f>
        <v>6270009026</v>
      </c>
      <c r="K434" s="65"/>
      <c r="L434" s="56"/>
      <c r="M434" s="2"/>
      <c r="O434" s="70" t="s">
        <v>229</v>
      </c>
    </row>
    <row r="435" spans="1:15" ht="16.5" customHeight="1">
      <c r="A435" s="72"/>
      <c r="B435" s="22"/>
      <c r="C435" s="18"/>
      <c r="D435" s="47"/>
      <c r="E435" s="47"/>
      <c r="F435" s="47"/>
      <c r="G435" s="47"/>
      <c r="H435" s="47"/>
      <c r="I435" s="75"/>
      <c r="J435" s="65"/>
      <c r="K435" s="65"/>
      <c r="L435" s="56"/>
      <c r="M435" s="2"/>
      <c r="O435" s="70"/>
    </row>
    <row r="436" spans="1:15" ht="16.5" customHeight="1" thickBot="1">
      <c r="A436" s="33"/>
      <c r="B436" s="14"/>
      <c r="C436" s="34"/>
      <c r="D436" s="52"/>
      <c r="E436" s="52"/>
      <c r="F436" s="52"/>
      <c r="G436" s="52"/>
      <c r="H436" s="52"/>
      <c r="I436" s="79"/>
      <c r="J436" s="42"/>
      <c r="K436" s="42"/>
      <c r="L436" s="59"/>
      <c r="M436" s="2"/>
      <c r="O436" s="71">
        <f>J430+J427+J424+J414+J400+J396+J393+J377+J372+J348+J337+J333+J329+J325+J305+J298+J293+J276+J262+J258+J253+J249+J242+J238+J228+J223+J220+J212+J203+J188+J182+J177+J162+J156+J152+J148+J135+J128+J123+J114+J111+J104+J92+J89+J81+J73+J28+J21+J18+J12</f>
        <v>6270009026</v>
      </c>
    </row>
    <row r="437" spans="1:13" ht="19.5" customHeight="1" thickBot="1">
      <c r="A437" s="35" t="s">
        <v>143</v>
      </c>
      <c r="B437" s="13"/>
      <c r="C437" s="34"/>
      <c r="D437" s="61">
        <f aca="true" t="shared" si="89" ref="D437:I437">(D434/$J$434)*100</f>
        <v>18.40597493902236</v>
      </c>
      <c r="E437" s="61">
        <f t="shared" si="89"/>
        <v>13.753877632775197</v>
      </c>
      <c r="F437" s="61">
        <f t="shared" si="89"/>
        <v>15.556204703300851</v>
      </c>
      <c r="G437" s="61">
        <f t="shared" si="89"/>
        <v>15.908320799281734</v>
      </c>
      <c r="H437" s="61">
        <f t="shared" si="89"/>
        <v>20.32743083327102</v>
      </c>
      <c r="I437" s="81">
        <f t="shared" si="89"/>
        <v>16.048191092348834</v>
      </c>
      <c r="J437" s="43">
        <f>SUM(D437:I437)</f>
        <v>99.99999999999999</v>
      </c>
      <c r="K437" s="43"/>
      <c r="L437" s="59"/>
      <c r="M437" s="2"/>
    </row>
    <row r="438" spans="1:13" ht="15.75">
      <c r="A438" s="36"/>
      <c r="B438" s="36"/>
      <c r="C438" s="18"/>
      <c r="D438" s="37"/>
      <c r="E438" s="37"/>
      <c r="F438" s="37"/>
      <c r="G438" s="37"/>
      <c r="H438" s="37"/>
      <c r="I438" s="37"/>
      <c r="J438" s="37"/>
      <c r="K438" s="37"/>
      <c r="L438" s="38"/>
      <c r="M438" s="2"/>
    </row>
    <row r="439" spans="1:13" ht="15.75">
      <c r="A439" s="36"/>
      <c r="B439" s="36"/>
      <c r="C439" s="18"/>
      <c r="D439" s="37"/>
      <c r="E439" s="37"/>
      <c r="F439" s="37"/>
      <c r="G439" s="37"/>
      <c r="H439" s="37"/>
      <c r="I439" s="37"/>
      <c r="J439" s="37"/>
      <c r="K439" s="37"/>
      <c r="L439" s="38"/>
      <c r="M439" s="2"/>
    </row>
    <row r="440" spans="1:13" ht="15.75">
      <c r="A440" s="36"/>
      <c r="B440" s="36"/>
      <c r="C440" s="18"/>
      <c r="D440" s="37"/>
      <c r="E440" s="37"/>
      <c r="F440" s="37"/>
      <c r="G440" s="37"/>
      <c r="H440" s="37"/>
      <c r="I440" s="37"/>
      <c r="J440" s="37"/>
      <c r="K440" s="37"/>
      <c r="L440" s="38"/>
      <c r="M440" s="2"/>
    </row>
    <row r="441" spans="1:13" ht="15.75">
      <c r="A441" s="36"/>
      <c r="B441" s="36"/>
      <c r="C441" s="18"/>
      <c r="D441" s="37"/>
      <c r="E441" s="37"/>
      <c r="F441" s="37"/>
      <c r="G441" s="37"/>
      <c r="H441" s="37"/>
      <c r="I441" s="37"/>
      <c r="J441" s="37"/>
      <c r="K441" s="37"/>
      <c r="L441" s="38"/>
      <c r="M441" s="2"/>
    </row>
    <row r="442" spans="1:13" ht="15.75">
      <c r="A442" s="36"/>
      <c r="B442" s="36"/>
      <c r="C442" s="18"/>
      <c r="D442" s="37"/>
      <c r="E442" s="37"/>
      <c r="F442" s="37"/>
      <c r="G442" s="37"/>
      <c r="H442" s="37"/>
      <c r="I442" s="37"/>
      <c r="J442" s="37"/>
      <c r="K442" s="37"/>
      <c r="L442" s="38"/>
      <c r="M442" s="2"/>
    </row>
    <row r="443" spans="1:13" ht="15.75">
      <c r="A443" s="36"/>
      <c r="B443" s="36"/>
      <c r="C443" s="18"/>
      <c r="D443" s="37"/>
      <c r="E443" s="37"/>
      <c r="F443" s="37"/>
      <c r="G443" s="37"/>
      <c r="H443" s="37"/>
      <c r="I443" s="37"/>
      <c r="J443" s="37"/>
      <c r="K443" s="37"/>
      <c r="L443" s="38"/>
      <c r="M443" s="2"/>
    </row>
    <row r="447" ht="18">
      <c r="A447" s="39"/>
    </row>
  </sheetData>
  <mergeCells count="3">
    <mergeCell ref="A1:L1"/>
    <mergeCell ref="A2:L2"/>
    <mergeCell ref="A3:L3"/>
  </mergeCells>
  <printOptions horizontalCentered="1"/>
  <pageMargins left="0.25" right="0.25" top="0.5" bottom="0.25" header="0.5" footer="0.5"/>
  <pageSetup horizontalDpi="300" verticalDpi="300" orientation="portrait" scale="42" r:id="rId1"/>
  <rowBreaks count="5" manualBreakCount="5">
    <brk id="114" max="11" man="1"/>
    <brk id="223" max="11" man="1"/>
    <brk id="329" max="11" man="1"/>
    <brk id="437" max="17" man="1"/>
    <brk id="4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2008-08-06T14:02:39Z</cp:lastPrinted>
  <dcterms:created xsi:type="dcterms:W3CDTF">1999-02-24T18:49:51Z</dcterms:created>
  <dcterms:modified xsi:type="dcterms:W3CDTF">2008-08-06T14:02:55Z</dcterms:modified>
  <cp:category/>
  <cp:version/>
  <cp:contentType/>
  <cp:contentStatus/>
</cp:coreProperties>
</file>