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510" windowWidth="15060" windowHeight="5325" activeTab="0"/>
  </bookViews>
  <sheets>
    <sheet name="StatesCO&amp;Allot" sheetId="1" r:id="rId1"/>
    <sheet name="TribesCO&amp;Allot" sheetId="2" r:id="rId2"/>
    <sheet name="TerrCO&amp;Allot" sheetId="3" r:id="rId3"/>
    <sheet name="!" sheetId="4" r:id="rId4"/>
  </sheets>
  <definedNames>
    <definedName name="_Fill" hidden="1">#REF!</definedName>
    <definedName name="_xlnm.Print_Area" localSheetId="3">'!'!$A$1:$B$15</definedName>
    <definedName name="_xlnm.Print_Area" localSheetId="0">'StatesCO&amp;Allot'!$A$1:$E$65</definedName>
    <definedName name="Print_Area_MI" localSheetId="3">'!'!$A$1:$B$13</definedName>
    <definedName name="PRINT_AREA_MI">#REF!</definedName>
    <definedName name="_xlnm.Print_Titles" localSheetId="0">'StatesCO&amp;Allot'!$1:$5</definedName>
    <definedName name="_xlnm.Print_Titles" localSheetId="1">'TribesCO&amp;Allot'!$1:$6</definedName>
  </definedNames>
  <calcPr fullCalcOnLoad="1"/>
</workbook>
</file>

<file path=xl/sharedStrings.xml><?xml version="1.0" encoding="utf-8"?>
<sst xmlns="http://schemas.openxmlformats.org/spreadsheetml/2006/main" count="269" uniqueCount="231">
  <si>
    <t>TRIBES</t>
  </si>
  <si>
    <t>Alabama</t>
  </si>
  <si>
    <t xml:space="preserve">  Ma-Chis Lower Creek Indian Tribe</t>
  </si>
  <si>
    <t xml:space="preserve">  Mowa Band of Choctaw Indians </t>
  </si>
  <si>
    <t xml:space="preserve">  Poarch Band of Creek Indians </t>
  </si>
  <si>
    <t>Alaska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</si>
  <si>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</si>
  <si>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</si>
  <si>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</si>
  <si>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</si>
  <si>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</si>
  <si>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</si>
  <si>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</si>
  <si>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</si>
  <si>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>Arizona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</si>
  <si>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</si>
  <si>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</si>
  <si>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</si>
  <si>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</si>
  <si>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</si>
  <si>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</si>
  <si>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</si>
  <si>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</si>
  <si>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>California</t>
  </si>
  <si>
    <t xml:space="preserve">  Berry Creek Rancheria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</si>
  <si>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</si>
  <si>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</si>
  <si>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</si>
  <si>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</si>
  <si>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Inter-Tribal Council of California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</si>
  <si>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</si>
  <si>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</si>
  <si>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</si>
  <si>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</si>
  <si>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</si>
  <si>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</si>
  <si>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</si>
  <si>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</si>
  <si>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</si>
  <si>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</si>
  <si>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</si>
  <si>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Shingle Springs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</si>
  <si>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</si>
  <si>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</si>
  <si>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</si>
  <si>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</si>
  <si>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>Colorado</t>
  </si>
  <si>
    <t xml:space="preserve">  Southern Ute Tribe</t>
  </si>
  <si>
    <t>Florida</t>
  </si>
  <si>
    <t>Idaho</t>
  </si>
  <si>
    <t xml:space="preserve">  Coeur d'Alene Tribe</t>
  </si>
  <si>
    <t xml:space="preserve">  Nez Perce Tribe</t>
  </si>
  <si>
    <t xml:space="preserve">  Shoshone-Bannock Tribes (Fort Hall) </t>
  </si>
  <si>
    <t>Indiana</t>
  </si>
  <si>
    <t>Kansas</t>
  </si>
  <si>
    <t xml:space="preserve">  United Tribes of Kansas &amp; SE Nebraska</t>
  </si>
  <si>
    <t>Maine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</si>
  <si>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</si>
  <si>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</si>
  <si>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</si>
  <si>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</si>
  <si>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</si>
  <si>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>Massachusetts</t>
  </si>
  <si>
    <t xml:space="preserve">  Mashpee Wampanoag Tribe</t>
  </si>
  <si>
    <t>Michigan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</si>
  <si>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</si>
  <si>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</si>
  <si>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</si>
  <si>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</si>
  <si>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Sault Ste. Marie Chippewa Tribe</t>
  </si>
  <si>
    <t>Mississippi</t>
  </si>
  <si>
    <t xml:space="preserve">  Mississippi Band of Choctaw Indians </t>
  </si>
  <si>
    <t>Montana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</si>
  <si>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</si>
  <si>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</si>
  <si>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</si>
  <si>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</si>
  <si>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</si>
  <si>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</si>
  <si>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>Nebraska</t>
  </si>
  <si>
    <t>New Jersey</t>
  </si>
  <si>
    <t xml:space="preserve">  Powhatan Renape Nation</t>
  </si>
  <si>
    <t>New Mexico</t>
  </si>
  <si>
    <t xml:space="preserve">  Five Sandoval Indian Pueblos</t>
  </si>
  <si>
    <t xml:space="preserve">  Jicarilla Apache Tribe</t>
  </si>
  <si>
    <t xml:space="preserve">  Pueblo of Jemez</t>
  </si>
  <si>
    <t xml:space="preserve">  Pueblo of Zuni</t>
  </si>
  <si>
    <t>New York</t>
  </si>
  <si>
    <t xml:space="preserve">  Seneca Nation</t>
  </si>
  <si>
    <t xml:space="preserve">  St. Regis Mohawk Band</t>
  </si>
  <si>
    <t>North Carolina</t>
  </si>
  <si>
    <t xml:space="preserve">  Lumbee Tribe</t>
  </si>
  <si>
    <t>North Dakota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</si>
  <si>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</si>
  <si>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</si>
  <si>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</si>
  <si>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</si>
  <si>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>Oklahoma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</si>
  <si>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</si>
  <si>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</si>
  <si>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</si>
  <si>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</si>
  <si>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</si>
  <si>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</si>
  <si>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</si>
  <si>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</si>
  <si>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</si>
  <si>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</si>
  <si>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</si>
  <si>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</si>
  <si>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</si>
  <si>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</si>
  <si>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</si>
  <si>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</si>
  <si>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</si>
  <si>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</si>
  <si>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</si>
  <si>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</si>
  <si>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</si>
  <si>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</si>
  <si>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</si>
  <si>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</si>
  <si>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</si>
  <si>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</si>
  <si>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</si>
  <si>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</si>
  <si>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</si>
  <si>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>Oregon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</si>
  <si>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</si>
  <si>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</si>
  <si>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</si>
  <si>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</si>
  <si>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</si>
  <si>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>Rhode Island</t>
  </si>
  <si>
    <t xml:space="preserve">  Narragansett Indian Tribe</t>
  </si>
  <si>
    <t>South Dakota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</si>
  <si>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</si>
  <si>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</si>
  <si>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</si>
  <si>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</si>
  <si>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</si>
  <si>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Yankton Sioux Tribe</t>
  </si>
  <si>
    <t>Utah</t>
  </si>
  <si>
    <t xml:space="preserve">  Paiute Indian Tribe of Utah</t>
  </si>
  <si>
    <t xml:space="preserve">  Ute Tribe (Uintah &amp; Ouray)</t>
  </si>
  <si>
    <t>Washington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</si>
  <si>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</si>
  <si>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</si>
  <si>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</si>
  <si>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</si>
  <si>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</si>
  <si>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</si>
  <si>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</si>
  <si>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</si>
  <si>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</si>
  <si>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</si>
  <si>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</si>
  <si>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</si>
  <si>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</si>
  <si>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</si>
  <si>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</si>
  <si>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</si>
  <si>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</si>
  <si>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</si>
  <si>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Yakama Indian Nation</t>
  </si>
  <si>
    <t>Wyoming</t>
  </si>
  <si>
    <t xml:space="preserve">  Northern Arapaho Nation</t>
  </si>
  <si>
    <t>Arkansas</t>
  </si>
  <si>
    <t>Connecticut</t>
  </si>
  <si>
    <t>Delaware</t>
  </si>
  <si>
    <t>District of Columbia</t>
  </si>
  <si>
    <t>Georgia</t>
  </si>
  <si>
    <t>Hawaii</t>
  </si>
  <si>
    <t>Illinois</t>
  </si>
  <si>
    <t>Iowa</t>
  </si>
  <si>
    <t>Kentucky</t>
  </si>
  <si>
    <t>Louisiana</t>
  </si>
  <si>
    <t>Maryland</t>
  </si>
  <si>
    <t>Minnesota</t>
  </si>
  <si>
    <t>Missouri</t>
  </si>
  <si>
    <t>Nevada</t>
  </si>
  <si>
    <t>New Hampshire</t>
  </si>
  <si>
    <t>Ohio</t>
  </si>
  <si>
    <t>Pennsylvania</t>
  </si>
  <si>
    <t>South Carolina</t>
  </si>
  <si>
    <t>Tennessee</t>
  </si>
  <si>
    <t>Texas</t>
  </si>
  <si>
    <t>Vermont</t>
  </si>
  <si>
    <t>Virginia</t>
  </si>
  <si>
    <t>West Virginia</t>
  </si>
  <si>
    <t>Wisconsin</t>
  </si>
  <si>
    <t>American Samoa</t>
  </si>
  <si>
    <t>Guam</t>
  </si>
  <si>
    <t>Northern Marianas</t>
  </si>
  <si>
    <t>Puerto Rico</t>
  </si>
  <si>
    <t>Virgin Islands</t>
  </si>
  <si>
    <t>TRIBAL</t>
  </si>
  <si>
    <t>ALLOTMENT</t>
  </si>
  <si>
    <t>Territorial Block Grant Allotment from January Appropriation and March Supplemental</t>
  </si>
  <si>
    <t>Territorial Contingency Grant Amount from January Release</t>
  </si>
  <si>
    <t>State Block Grant Allotment from January Appropriation and March Supplemental</t>
  </si>
  <si>
    <t>State Contingency Grant Amount from January Release</t>
  </si>
  <si>
    <t>Tribal Block Grant Allotment from January Appropriation and March Supplemental</t>
  </si>
  <si>
    <t>Tribal Contingency Grant Amount from January Release</t>
  </si>
  <si>
    <t>Territory</t>
  </si>
  <si>
    <t>State</t>
  </si>
  <si>
    <t>Tribe</t>
  </si>
  <si>
    <t>Territorial Total: Block Grant and January Emergency Contingency (Col. B + C)</t>
  </si>
  <si>
    <t>Maximum Carryover Amount (Col. D X 10%)</t>
  </si>
  <si>
    <t>State Total: Block Grant and January Emergency Contingency (Col. B + C)</t>
  </si>
  <si>
    <t>Tribal Total: Block Grant and January Emergency Contingency (Col. B + C)</t>
  </si>
  <si>
    <t>Totals</t>
  </si>
  <si>
    <t>Tribes Dropped from Direct HHS Funding after the January Emergency Contingency Allocations</t>
  </si>
  <si>
    <t>Each Tribe's allotment is added back to it's State's net allotment</t>
  </si>
  <si>
    <t>United Cherokee Ani-Yun-Wiya Nation</t>
  </si>
  <si>
    <t>White Mountain Apache Tribe</t>
  </si>
  <si>
    <t>Kiowa Indian Tribe</t>
  </si>
  <si>
    <t>Tulalip Tribes</t>
  </si>
  <si>
    <t>DEA/PE 30-May-06</t>
  </si>
  <si>
    <t xml:space="preserve">LOW INCOME HOME ENERGY ASSISTANCE PROGRAM </t>
  </si>
  <si>
    <t>FY 2006 Maximum Carryover Amount into FY 2007 for Territories</t>
  </si>
  <si>
    <t>Those states and tribes that received a share of the $500 million contingency funds must fully</t>
  </si>
  <si>
    <t xml:space="preserve">    obligate these funds no later than September 30, 2007.</t>
  </si>
  <si>
    <t xml:space="preserve">Net Allotments </t>
  </si>
  <si>
    <t>FY 2006 Maximum Carryover Amount into FY 2007 for States */</t>
  </si>
  <si>
    <t>*/</t>
  </si>
  <si>
    <t>FY 2006 Maximum Carryover Amount into FY 2007 for Indian Tribes and Tribal Organizations */</t>
  </si>
  <si>
    <t>Does not include the $500 million of Emergency Contingency funds that were released on March 20, 2006;</t>
  </si>
  <si>
    <t xml:space="preserve">  Pokagon Band </t>
  </si>
  <si>
    <t xml:space="preserve">    these funds are not subject to normal carryover rules and are not added into the above totals.</t>
  </si>
  <si>
    <t xml:space="preserve">            LOW INCOME HOME ENERGY ASSISTANCE PROGRAM                                  Attachment 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</si>
</sst>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%\ \c\o\l\d\e\r"/>
    <numFmt numFmtId="166" formatCode="0%\ \c\o\l\d\e\r;0%\ \w\a\r\m\e\r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00000"/>
    <numFmt numFmtId="175" formatCode="#\ ?/10"/>
    <numFmt numFmtId="176" formatCode="&quot;$&quot;#,##0"/>
    <numFmt numFmtId="177" formatCode="0.0000%"/>
    <numFmt numFmtId="178" formatCode="0.000%"/>
    <numFmt numFmtId="179" formatCode="0.00000%"/>
    <numFmt numFmtId="180" formatCode="dd\-mmm\-yy"/>
    <numFmt numFmtId="181" formatCode="0.00000000_)"/>
    <numFmt numFmtId="182" formatCode="0.00000000%"/>
    <numFmt numFmtId="183" formatCode="0.00000000E+00"/>
    <numFmt numFmtId="184" formatCode="0.00000000"/>
    <numFmt numFmtId="185" formatCode="0.000000%"/>
    <numFmt numFmtId="186" formatCode="0.0000000%"/>
    <numFmt numFmtId="187" formatCode="0.000000000%"/>
    <numFmt numFmtId="188" formatCode="#,##0.00000000"/>
    <numFmt numFmtId="189" formatCode="&quot;$&quot;#,##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$&quot;#,##0.0000000"/>
    <numFmt numFmtId="195" formatCode="&quot;$&quot;#,##0.000000"/>
    <numFmt numFmtId="196" formatCode="&quot;$&quot;#,##0.00000"/>
    <numFmt numFmtId="197" formatCode="&quot;$&quot;#,##0.0000"/>
    <numFmt numFmtId="198" formatCode="&quot;$&quot;#,##0.000"/>
    <numFmt numFmtId="199" formatCode="&quot;$&quot;#,##0.00"/>
    <numFmt numFmtId="200" formatCode="&quot;$&quot;#,##0.0"/>
    <numFmt numFmtId="201" formatCode="_(&quot;$&quot;* #,##0_);_(&quot;$&quot;* \(#,##0\);_(&quot;$&quot;* &quot;-&quot;??_);_(@_)"/>
    <numFmt numFmtId="202" formatCode="#,##0.00000000_);\(#,##0.00000000\)"/>
    <numFmt numFmtId="203" formatCode="#,##0.0000000"/>
    <numFmt numFmtId="204" formatCode="#,##0.000000"/>
    <numFmt numFmtId="205" formatCode="#,##0.00000"/>
    <numFmt numFmtId="206" formatCode="#,##0.0000"/>
    <numFmt numFmtId="207" formatCode="#,##0.000"/>
    <numFmt numFmtId="208" formatCode="#,##0.0"/>
    <numFmt numFmtId="209" formatCode="0_)"/>
    <numFmt numFmtId="210" formatCode="&quot;$&quot;#,##0.00000000_);\(&quot;$&quot;#,##0.00000000\)"/>
    <numFmt numFmtId="211" formatCode="#,##0.0000000000"/>
    <numFmt numFmtId="212" formatCode="0.000000000"/>
    <numFmt numFmtId="213" formatCode="&quot;$&quot;#,##0.000000000_);\(&quot;$&quot;#,##0.000000000\)"/>
    <numFmt numFmtId="214" formatCode="0.000_)"/>
    <numFmt numFmtId="215" formatCode="0.00_)"/>
    <numFmt numFmtId="216" formatCode="0.0000_)"/>
    <numFmt numFmtId="217" formatCode="0.00000_)"/>
    <numFmt numFmtId="218" formatCode="&quot;$&quot;#,##0.000_);\(&quot;$&quot;#,##0.000\)"/>
    <numFmt numFmtId="219" formatCode="dd\-mmm\-yy_)"/>
    <numFmt numFmtId="220" formatCode="General_)"/>
    <numFmt numFmtId="221" formatCode="&quot;$&quot;#,##0.0_);\(&quot;$&quot;#,##0.0\)"/>
    <numFmt numFmtId="222" formatCode="&quot;$&quot;#,##0.0000_);\(&quot;$&quot;#,##0.0000\)"/>
    <numFmt numFmtId="223" formatCode="#,##0.00000_);\(#,##0.00000\)"/>
    <numFmt numFmtId="224" formatCode="#,##0.0_);\(#,##0.0\)"/>
    <numFmt numFmtId="225" formatCode="#,##0.000_);\(#,##0.000\)"/>
    <numFmt numFmtId="226" formatCode="#,##0.0000_);\(#,##0.0000\)"/>
    <numFmt numFmtId="227" formatCode="&quot;$&quot;#,##0.000000_);\(&quot;$&quot;#,##0.000000\)"/>
  </numFmts>
  <fonts count="11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8"/>
      <name val="Courier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0" fillId="0" borderId="1" xfId="27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37" fontId="2" fillId="0" borderId="0" xfId="27" applyNumberFormat="1" applyFont="1" applyBorder="1" applyAlignment="1" applyProtection="1">
      <alignment horizontal="left" wrapText="1"/>
      <protection/>
    </xf>
    <xf numFmtId="37" fontId="0" fillId="0" borderId="0" xfId="27" applyFont="1" applyAlignment="1">
      <alignment wrapText="1"/>
      <protection/>
    </xf>
    <xf numFmtId="37" fontId="0" fillId="0" borderId="0" xfId="27" applyNumberFormat="1" applyFont="1" applyAlignment="1" applyProtection="1">
      <alignment horizontal="left" wrapText="1"/>
      <protection/>
    </xf>
    <xf numFmtId="37" fontId="2" fillId="0" borderId="2" xfId="27" applyNumberFormat="1" applyFont="1" applyBorder="1" applyAlignment="1" applyProtection="1">
      <alignment horizontal="left" wrapText="1"/>
      <protection/>
    </xf>
    <xf numFmtId="37" fontId="0" fillId="0" borderId="0" xfId="27" applyNumberFormat="1" applyFont="1" applyBorder="1" applyAlignment="1" applyProtection="1">
      <alignment horizontal="left" wrapText="1"/>
      <protection/>
    </xf>
    <xf numFmtId="37" fontId="0" fillId="0" borderId="0" xfId="27" applyNumberFormat="1" applyFont="1" applyFill="1" applyBorder="1" applyAlignment="1" applyProtection="1">
      <alignment horizontal="left" wrapText="1"/>
      <protection/>
    </xf>
    <xf numFmtId="37" fontId="0" fillId="0" borderId="3" xfId="27" applyNumberFormat="1" applyFont="1" applyBorder="1" applyAlignment="1" applyProtection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0" xfId="25" applyFont="1" applyAlignment="1">
      <alignment horizontal="center"/>
      <protection/>
    </xf>
    <xf numFmtId="37" fontId="0" fillId="0" borderId="0" xfId="26" applyNumberFormat="1" applyFont="1" applyBorder="1" applyAlignment="1" applyProtection="1">
      <alignment horizontal="left" wrapText="1"/>
      <protection/>
    </xf>
    <xf numFmtId="5" fontId="0" fillId="0" borderId="0" xfId="27" applyNumberFormat="1" applyFont="1" applyProtection="1">
      <alignment/>
      <protection/>
    </xf>
    <xf numFmtId="37" fontId="0" fillId="0" borderId="0" xfId="27" applyNumberFormat="1" applyFont="1" applyFill="1" applyAlignment="1" applyProtection="1">
      <alignment horizontal="center"/>
      <protection/>
    </xf>
    <xf numFmtId="5" fontId="0" fillId="0" borderId="0" xfId="27" applyNumberFormat="1" applyFont="1" applyFill="1" applyProtection="1">
      <alignment/>
      <protection/>
    </xf>
    <xf numFmtId="37" fontId="0" fillId="0" borderId="0" xfId="27" applyFont="1" applyFill="1">
      <alignment/>
      <protection/>
    </xf>
    <xf numFmtId="37" fontId="2" fillId="0" borderId="0" xfId="27" applyNumberFormat="1" applyFont="1" applyFill="1" applyAlignment="1" applyProtection="1">
      <alignment horizontal="left"/>
      <protection/>
    </xf>
    <xf numFmtId="0" fontId="0" fillId="0" borderId="1" xfId="0" applyFont="1" applyBorder="1" applyAlignment="1">
      <alignment wrapText="1"/>
    </xf>
    <xf numFmtId="5" fontId="0" fillId="0" borderId="0" xfId="26" applyNumberFormat="1" applyFont="1" applyBorder="1" applyProtection="1">
      <alignment/>
      <protection/>
    </xf>
    <xf numFmtId="5" fontId="0" fillId="0" borderId="0" xfId="0" applyNumberFormat="1" applyAlignment="1">
      <alignment/>
    </xf>
    <xf numFmtId="37" fontId="0" fillId="0" borderId="2" xfId="27" applyFont="1" applyBorder="1">
      <alignment/>
      <protection/>
    </xf>
    <xf numFmtId="37" fontId="0" fillId="0" borderId="0" xfId="27" applyFont="1" applyBorder="1">
      <alignment/>
      <protection/>
    </xf>
    <xf numFmtId="5" fontId="0" fillId="0" borderId="0" xfId="27" applyNumberFormat="1" applyFont="1" applyBorder="1" applyProtection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37" fontId="0" fillId="0" borderId="4" xfId="26" applyNumberFormat="1" applyFont="1" applyBorder="1" applyAlignment="1" applyProtection="1">
      <alignment horizontal="left"/>
      <protection/>
    </xf>
    <xf numFmtId="5" fontId="0" fillId="0" borderId="0" xfId="24" applyNumberFormat="1" applyFont="1" applyFill="1" applyAlignment="1" applyProtection="1">
      <alignment horizontal="left"/>
      <protection/>
    </xf>
    <xf numFmtId="37" fontId="0" fillId="0" borderId="0" xfId="26" applyNumberFormat="1" applyFont="1" applyAlignment="1" applyProtection="1">
      <alignment horizontal="left"/>
      <protection/>
    </xf>
    <xf numFmtId="37" fontId="0" fillId="0" borderId="3" xfId="26" applyNumberFormat="1" applyFont="1" applyBorder="1" applyAlignment="1" applyProtection="1">
      <alignment horizontal="left"/>
      <protection/>
    </xf>
    <xf numFmtId="37" fontId="0" fillId="0" borderId="0" xfId="26" applyNumberFormat="1" applyFont="1" applyFill="1" applyBorder="1" applyAlignment="1" applyProtection="1">
      <alignment horizontal="center"/>
      <protection/>
    </xf>
    <xf numFmtId="5" fontId="0" fillId="0" borderId="5" xfId="24" applyNumberFormat="1" applyFont="1" applyFill="1" applyBorder="1" applyAlignment="1" applyProtection="1">
      <alignment horizontal="left"/>
      <protection/>
    </xf>
    <xf numFmtId="5" fontId="0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5" fontId="0" fillId="0" borderId="5" xfId="0" applyNumberFormat="1" applyBorder="1" applyAlignment="1">
      <alignment/>
    </xf>
    <xf numFmtId="37" fontId="0" fillId="0" borderId="5" xfId="26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/>
    </xf>
    <xf numFmtId="5" fontId="0" fillId="0" borderId="0" xfId="24" applyNumberFormat="1" applyFont="1" applyFill="1" applyBorder="1" applyAlignment="1" applyProtection="1">
      <alignment horizontal="left"/>
      <protection/>
    </xf>
    <xf numFmtId="37" fontId="0" fillId="0" borderId="0" xfId="26" applyNumberFormat="1" applyFont="1" applyFill="1" applyBorder="1" applyAlignment="1" applyProtection="1">
      <alignment horizontal="right" wrapText="1"/>
      <protection/>
    </xf>
    <xf numFmtId="37" fontId="8" fillId="0" borderId="0" xfId="27" applyNumberFormat="1" applyFont="1" applyFill="1" applyAlignment="1" applyProtection="1">
      <alignment horizontal="left"/>
      <protection/>
    </xf>
    <xf numFmtId="37" fontId="0" fillId="0" borderId="0" xfId="27" applyNumberFormat="1" applyFont="1" applyFill="1" applyAlignment="1" applyProtection="1">
      <alignment horizontal="left" indent="1"/>
      <protection/>
    </xf>
    <xf numFmtId="0" fontId="0" fillId="0" borderId="0" xfId="0" applyFont="1" applyBorder="1" applyAlignment="1">
      <alignment wrapText="1"/>
    </xf>
    <xf numFmtId="37" fontId="0" fillId="0" borderId="4" xfId="27" applyNumberFormat="1" applyFont="1" applyBorder="1" applyAlignment="1" applyProtection="1">
      <alignment horizontal="center" wrapText="1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5" fontId="0" fillId="0" borderId="0" xfId="0" applyNumberFormat="1" applyFont="1" applyAlignment="1">
      <alignment/>
    </xf>
    <xf numFmtId="176" fontId="9" fillId="0" borderId="0" xfId="0" applyNumberFormat="1" applyFont="1" applyBorder="1" applyAlignment="1" applyProtection="1">
      <alignment horizontal="center"/>
      <protection/>
    </xf>
    <xf numFmtId="176" fontId="0" fillId="0" borderId="0" xfId="25" applyNumberFormat="1" applyFont="1" applyAlignment="1">
      <alignment horizontal="center"/>
      <protection/>
    </xf>
    <xf numFmtId="176" fontId="0" fillId="0" borderId="1" xfId="0" applyNumberFormat="1" applyFont="1" applyBorder="1" applyAlignment="1">
      <alignment wrapText="1"/>
    </xf>
    <xf numFmtId="176" fontId="0" fillId="0" borderId="0" xfId="0" applyNumberFormat="1" applyFont="1" applyAlignment="1">
      <alignment horizontal="left"/>
    </xf>
    <xf numFmtId="176" fontId="0" fillId="0" borderId="5" xfId="24" applyNumberFormat="1" applyFont="1" applyFill="1" applyBorder="1" applyAlignment="1" applyProtection="1">
      <alignment horizontal="left"/>
      <protection/>
    </xf>
    <xf numFmtId="176" fontId="0" fillId="0" borderId="0" xfId="24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37" fontId="2" fillId="0" borderId="0" xfId="26" applyNumberFormat="1" applyFont="1" applyFill="1" applyBorder="1" applyAlignment="1" applyProtection="1">
      <alignment horizontal="right" wrapText="1"/>
      <protection/>
    </xf>
    <xf numFmtId="5" fontId="0" fillId="0" borderId="0" xfId="27" applyNumberFormat="1" applyFont="1" applyBorder="1">
      <alignment/>
      <protection/>
    </xf>
    <xf numFmtId="37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27" applyNumberFormat="1" applyFont="1" applyFill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37" fontId="8" fillId="0" borderId="0" xfId="27" applyNumberFormat="1" applyFont="1" applyFill="1" applyAlignment="1" applyProtection="1">
      <alignment horizontal="center"/>
      <protection/>
    </xf>
  </cellXfs>
  <cellStyles count="15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$203.25M cont_usage weighted" xfId="25"/>
    <cellStyle name="Normal_2005-LIHEAP Allocations-$1.884B-FINAL" xfId="26"/>
    <cellStyle name="Normal_2006-LIHEAP Alloc-$2 0B (2)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5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E2"/>
    </sheetView>
  </sheetViews>
  <sheetFormatPr defaultColWidth="9.140625" defaultRowHeight="12.75"/>
  <cols>
    <col min="1" max="1" width="26.7109375" style="25" customWidth="1"/>
    <col min="2" max="4" width="27.00390625" style="25" customWidth="1"/>
    <col min="5" max="5" width="27.00390625" style="54" customWidth="1"/>
    <col min="6" max="6" width="9.140625" style="25" customWidth="1"/>
    <col min="7" max="7" width="11.7109375" style="25" bestFit="1" customWidth="1"/>
    <col min="8" max="16384" width="9.140625" style="25" customWidth="1"/>
  </cols>
  <sheetData>
    <row r="1" spans="1:8" s="58" customFormat="1" ht="12.75" customHeight="1">
      <c r="A1" s="59" t="s">
        <v>230</v>
      </c>
      <c r="B1" s="59"/>
      <c r="C1" s="59"/>
      <c r="D1" s="59"/>
      <c r="E1" s="59"/>
      <c r="F1" s="57"/>
      <c r="G1" s="57"/>
      <c r="H1" s="57"/>
    </row>
    <row r="2" spans="1:8" ht="15.75">
      <c r="A2" s="60" t="s">
        <v>224</v>
      </c>
      <c r="B2" s="60"/>
      <c r="C2" s="60"/>
      <c r="D2" s="60"/>
      <c r="E2" s="60"/>
      <c r="F2" s="46"/>
      <c r="G2" s="46"/>
      <c r="H2" s="46"/>
    </row>
    <row r="3" spans="1:8" ht="15.75">
      <c r="A3" s="45" t="s">
        <v>223</v>
      </c>
      <c r="B3" s="45"/>
      <c r="C3" s="45"/>
      <c r="D3" s="45"/>
      <c r="E3" s="48"/>
      <c r="F3" s="46"/>
      <c r="G3" s="46"/>
      <c r="H3" s="46"/>
    </row>
    <row r="4" spans="1:5" ht="12.75">
      <c r="A4" s="24" t="str">
        <f>IF(COLUMN()&lt;=26,CHAR(64+COLUMN()),CHAR(64+ROUNDDOWN((COLUMN()-1)/26,0))&amp;CHAR(65+MOD((COLUMN()-1),26)))</f>
        <v>A</v>
      </c>
      <c r="B4" s="24" t="str">
        <f>IF(COLUMN()&lt;=26,CHAR(64+COLUMN()),CHAR(64+ROUNDDOWN((COLUMN()-1)/26,0))&amp;CHAR(65+MOD((COLUMN()-1),26)))</f>
        <v>B</v>
      </c>
      <c r="C4" s="24" t="str">
        <f>IF(COLUMN()&lt;=26,CHAR(64+COLUMN()),CHAR(64+ROUNDDOWN((COLUMN()-1)/26,0))&amp;CHAR(65+MOD((COLUMN()-1),26)))</f>
        <v>C</v>
      </c>
      <c r="D4" s="24" t="str">
        <f>IF(COLUMN()&lt;=26,CHAR(64+COLUMN()),CHAR(64+ROUNDDOWN((COLUMN()-1)/26,0))&amp;CHAR(65+MOD((COLUMN()-1),26)))</f>
        <v>D</v>
      </c>
      <c r="E4" s="49" t="str">
        <f>IF(COLUMN()&lt;=26,CHAR(64+COLUMN()),CHAR(64+ROUNDDOWN((COLUMN()-1)/26,0))&amp;CHAR(65+MOD((COLUMN()-1),26)))</f>
        <v>E</v>
      </c>
    </row>
    <row r="5" spans="1:5" ht="39" thickBot="1">
      <c r="A5" s="25" t="s">
        <v>205</v>
      </c>
      <c r="B5" s="26" t="s">
        <v>200</v>
      </c>
      <c r="C5" s="26" t="s">
        <v>201</v>
      </c>
      <c r="D5" s="26" t="s">
        <v>209</v>
      </c>
      <c r="E5" s="50" t="s">
        <v>208</v>
      </c>
    </row>
    <row r="6" spans="1:8" ht="12.75">
      <c r="A6" s="27" t="s">
        <v>1</v>
      </c>
      <c r="B6" s="28">
        <v>31129215</v>
      </c>
      <c r="C6" s="28">
        <f>657541+'!'!B7</f>
        <v>657885</v>
      </c>
      <c r="D6" s="33">
        <f aca="true" t="shared" si="0" ref="D6:D56">B6+C6</f>
        <v>31787100</v>
      </c>
      <c r="E6" s="51">
        <f aca="true" t="shared" si="1" ref="E6:E37">D6*0.1</f>
        <v>3178710</v>
      </c>
      <c r="G6" s="47"/>
      <c r="H6" s="47"/>
    </row>
    <row r="7" spans="1:8" ht="12.75">
      <c r="A7" s="29" t="s">
        <v>5</v>
      </c>
      <c r="B7" s="28">
        <v>8737650</v>
      </c>
      <c r="C7" s="28">
        <v>394023</v>
      </c>
      <c r="D7" s="33">
        <f t="shared" si="0"/>
        <v>9131673</v>
      </c>
      <c r="E7" s="51">
        <f t="shared" si="1"/>
        <v>913167.3</v>
      </c>
      <c r="G7" s="47"/>
      <c r="H7" s="47"/>
    </row>
    <row r="8" spans="1:8" ht="12.75">
      <c r="A8" s="29" t="s">
        <v>14</v>
      </c>
      <c r="B8" s="28">
        <v>13993522</v>
      </c>
      <c r="C8" s="28">
        <f>236289+'!'!B9</f>
        <v>237787</v>
      </c>
      <c r="D8" s="33">
        <f t="shared" si="0"/>
        <v>14231309</v>
      </c>
      <c r="E8" s="51">
        <f t="shared" si="1"/>
        <v>1423130.9000000001</v>
      </c>
      <c r="G8" s="47"/>
      <c r="H8" s="47"/>
    </row>
    <row r="9" spans="1:8" ht="12.75">
      <c r="A9" s="29" t="s">
        <v>167</v>
      </c>
      <c r="B9" s="28">
        <v>22764854</v>
      </c>
      <c r="C9" s="28">
        <v>571429</v>
      </c>
      <c r="D9" s="33">
        <f t="shared" si="0"/>
        <v>23336283</v>
      </c>
      <c r="E9" s="51">
        <f t="shared" si="1"/>
        <v>2333628.3000000003</v>
      </c>
      <c r="G9" s="47"/>
      <c r="H9" s="47"/>
    </row>
    <row r="10" spans="1:8" ht="12.75">
      <c r="A10" s="29" t="s">
        <v>23</v>
      </c>
      <c r="B10" s="28">
        <v>152032387</v>
      </c>
      <c r="C10" s="28">
        <v>4408935</v>
      </c>
      <c r="D10" s="33">
        <f t="shared" si="0"/>
        <v>156441322</v>
      </c>
      <c r="E10" s="51">
        <f t="shared" si="1"/>
        <v>15644132.200000001</v>
      </c>
      <c r="G10" s="47"/>
      <c r="H10" s="47"/>
    </row>
    <row r="11" spans="1:8" ht="12.75">
      <c r="A11" s="29" t="s">
        <v>46</v>
      </c>
      <c r="B11" s="28">
        <v>31704192</v>
      </c>
      <c r="C11" s="28">
        <v>1674401</v>
      </c>
      <c r="D11" s="33">
        <f t="shared" si="0"/>
        <v>33378593</v>
      </c>
      <c r="E11" s="51">
        <f t="shared" si="1"/>
        <v>3337859.3000000003</v>
      </c>
      <c r="G11" s="47"/>
      <c r="H11" s="47"/>
    </row>
    <row r="12" spans="1:8" ht="12.75">
      <c r="A12" s="29" t="s">
        <v>168</v>
      </c>
      <c r="B12" s="28">
        <v>47809073</v>
      </c>
      <c r="C12" s="28">
        <v>2304322</v>
      </c>
      <c r="D12" s="33">
        <f t="shared" si="0"/>
        <v>50113395</v>
      </c>
      <c r="E12" s="51">
        <f t="shared" si="1"/>
        <v>5011339.5</v>
      </c>
      <c r="G12" s="47"/>
      <c r="H12" s="47"/>
    </row>
    <row r="13" spans="1:8" ht="12.75">
      <c r="A13" s="29" t="s">
        <v>169</v>
      </c>
      <c r="B13" s="28">
        <v>10140746</v>
      </c>
      <c r="C13" s="28">
        <v>271819</v>
      </c>
      <c r="D13" s="33">
        <f t="shared" si="0"/>
        <v>10412565</v>
      </c>
      <c r="E13" s="51">
        <f t="shared" si="1"/>
        <v>1041256.5</v>
      </c>
      <c r="G13" s="47"/>
      <c r="H13" s="47"/>
    </row>
    <row r="14" spans="1:8" ht="12.75">
      <c r="A14" s="29" t="s">
        <v>170</v>
      </c>
      <c r="B14" s="28">
        <v>7851863</v>
      </c>
      <c r="C14" s="28">
        <v>313533</v>
      </c>
      <c r="D14" s="33">
        <f t="shared" si="0"/>
        <v>8165396</v>
      </c>
      <c r="E14" s="51">
        <f t="shared" si="1"/>
        <v>816539.6000000001</v>
      </c>
      <c r="G14" s="47"/>
      <c r="H14" s="47"/>
    </row>
    <row r="15" spans="1:8" ht="12.75">
      <c r="A15" s="29" t="s">
        <v>48</v>
      </c>
      <c r="B15" s="28">
        <v>49529093</v>
      </c>
      <c r="C15" s="28">
        <v>255805</v>
      </c>
      <c r="D15" s="33">
        <f t="shared" si="0"/>
        <v>49784898</v>
      </c>
      <c r="E15" s="51">
        <f t="shared" si="1"/>
        <v>4978489.8</v>
      </c>
      <c r="G15" s="47"/>
      <c r="H15" s="47"/>
    </row>
    <row r="16" spans="1:8" ht="12.75">
      <c r="A16" s="29" t="s">
        <v>171</v>
      </c>
      <c r="B16" s="28">
        <v>39170385</v>
      </c>
      <c r="C16" s="28">
        <v>855734</v>
      </c>
      <c r="D16" s="33">
        <f t="shared" si="0"/>
        <v>40026119</v>
      </c>
      <c r="E16" s="51">
        <f t="shared" si="1"/>
        <v>4002611.9000000004</v>
      </c>
      <c r="G16" s="47"/>
      <c r="H16" s="47"/>
    </row>
    <row r="17" spans="1:8" ht="12.75">
      <c r="A17" s="29" t="s">
        <v>172</v>
      </c>
      <c r="B17" s="28">
        <v>2554877</v>
      </c>
      <c r="C17" s="28">
        <v>11810</v>
      </c>
      <c r="D17" s="33">
        <f t="shared" si="0"/>
        <v>2566687</v>
      </c>
      <c r="E17" s="51">
        <f t="shared" si="1"/>
        <v>256668.7</v>
      </c>
      <c r="G17" s="47"/>
      <c r="H17" s="47"/>
    </row>
    <row r="18" spans="1:8" ht="12.75">
      <c r="A18" s="29" t="s">
        <v>49</v>
      </c>
      <c r="B18" s="28">
        <v>13673046</v>
      </c>
      <c r="C18" s="28">
        <v>381958</v>
      </c>
      <c r="D18" s="33">
        <f t="shared" si="0"/>
        <v>14055004</v>
      </c>
      <c r="E18" s="51">
        <f t="shared" si="1"/>
        <v>1405500.4000000001</v>
      </c>
      <c r="G18" s="47"/>
      <c r="H18" s="47"/>
    </row>
    <row r="19" spans="1:8" ht="12.75">
      <c r="A19" s="29" t="s">
        <v>173</v>
      </c>
      <c r="B19" s="28">
        <v>145958602</v>
      </c>
      <c r="C19" s="28">
        <v>6560144</v>
      </c>
      <c r="D19" s="33">
        <f t="shared" si="0"/>
        <v>152518746</v>
      </c>
      <c r="E19" s="51">
        <f t="shared" si="1"/>
        <v>15251874.600000001</v>
      </c>
      <c r="G19" s="47"/>
      <c r="H19" s="47"/>
    </row>
    <row r="20" spans="1:8" ht="12.75">
      <c r="A20" s="29" t="s">
        <v>53</v>
      </c>
      <c r="B20" s="28">
        <v>53979565</v>
      </c>
      <c r="C20" s="28">
        <v>2652306</v>
      </c>
      <c r="D20" s="33">
        <f t="shared" si="0"/>
        <v>56631871</v>
      </c>
      <c r="E20" s="51">
        <f t="shared" si="1"/>
        <v>5663187.100000001</v>
      </c>
      <c r="G20" s="47"/>
      <c r="H20" s="47"/>
    </row>
    <row r="21" spans="1:8" ht="12.75">
      <c r="A21" s="29" t="s">
        <v>174</v>
      </c>
      <c r="B21" s="28">
        <v>36762408</v>
      </c>
      <c r="C21" s="28">
        <v>2040338</v>
      </c>
      <c r="D21" s="33">
        <f t="shared" si="0"/>
        <v>38802746</v>
      </c>
      <c r="E21" s="51">
        <f t="shared" si="1"/>
        <v>3880274.6</v>
      </c>
      <c r="G21" s="47"/>
      <c r="H21" s="47"/>
    </row>
    <row r="22" spans="1:8" ht="12.75">
      <c r="A22" s="29" t="s">
        <v>54</v>
      </c>
      <c r="B22" s="28">
        <v>26786017</v>
      </c>
      <c r="C22" s="28">
        <v>922536</v>
      </c>
      <c r="D22" s="33">
        <f t="shared" si="0"/>
        <v>27708553</v>
      </c>
      <c r="E22" s="51">
        <f t="shared" si="1"/>
        <v>2770855.3000000003</v>
      </c>
      <c r="G22" s="47"/>
      <c r="H22" s="47"/>
    </row>
    <row r="23" spans="1:8" ht="12.75">
      <c r="A23" s="29" t="s">
        <v>175</v>
      </c>
      <c r="B23" s="28">
        <v>44347089</v>
      </c>
      <c r="C23" s="28">
        <v>972439</v>
      </c>
      <c r="D23" s="33">
        <f t="shared" si="0"/>
        <v>45319528</v>
      </c>
      <c r="E23" s="51">
        <f t="shared" si="1"/>
        <v>4531952.8</v>
      </c>
      <c r="G23" s="47"/>
      <c r="H23" s="47"/>
    </row>
    <row r="24" spans="1:8" ht="12.75">
      <c r="A24" s="29" t="s">
        <v>176</v>
      </c>
      <c r="B24" s="28">
        <v>32009684</v>
      </c>
      <c r="C24" s="28">
        <v>661252</v>
      </c>
      <c r="D24" s="33">
        <f t="shared" si="0"/>
        <v>32670936</v>
      </c>
      <c r="E24" s="51">
        <f t="shared" si="1"/>
        <v>3267093.6</v>
      </c>
      <c r="G24" s="47"/>
      <c r="H24" s="47"/>
    </row>
    <row r="25" spans="1:8" ht="12.75">
      <c r="A25" s="29" t="s">
        <v>56</v>
      </c>
      <c r="B25" s="28">
        <v>25835221</v>
      </c>
      <c r="C25" s="28">
        <v>1539757</v>
      </c>
      <c r="D25" s="33">
        <f t="shared" si="0"/>
        <v>27374978</v>
      </c>
      <c r="E25" s="51">
        <f t="shared" si="1"/>
        <v>2737497.8000000003</v>
      </c>
      <c r="G25" s="47"/>
      <c r="H25" s="47"/>
    </row>
    <row r="26" spans="1:8" ht="12.75">
      <c r="A26" s="29" t="s">
        <v>177</v>
      </c>
      <c r="B26" s="28">
        <v>58499193</v>
      </c>
      <c r="C26" s="28">
        <v>1512135</v>
      </c>
      <c r="D26" s="33">
        <f t="shared" si="0"/>
        <v>60011328</v>
      </c>
      <c r="E26" s="51">
        <f t="shared" si="1"/>
        <v>6001132.800000001</v>
      </c>
      <c r="G26" s="47"/>
      <c r="H26" s="47"/>
    </row>
    <row r="27" spans="1:8" ht="12.75">
      <c r="A27" s="29" t="s">
        <v>62</v>
      </c>
      <c r="B27" s="28">
        <v>82764288</v>
      </c>
      <c r="C27" s="28">
        <v>4654644</v>
      </c>
      <c r="D27" s="33">
        <f t="shared" si="0"/>
        <v>87418932</v>
      </c>
      <c r="E27" s="51">
        <f t="shared" si="1"/>
        <v>8741893.200000001</v>
      </c>
      <c r="G27" s="47"/>
      <c r="H27" s="47"/>
    </row>
    <row r="28" spans="1:8" ht="12.75">
      <c r="A28" s="29" t="s">
        <v>64</v>
      </c>
      <c r="B28" s="28">
        <v>108028073</v>
      </c>
      <c r="C28" s="28">
        <v>6649592</v>
      </c>
      <c r="D28" s="33">
        <f t="shared" si="0"/>
        <v>114677665</v>
      </c>
      <c r="E28" s="51">
        <f t="shared" si="1"/>
        <v>11467766.5</v>
      </c>
      <c r="G28" s="47"/>
      <c r="H28" s="47"/>
    </row>
    <row r="29" spans="1:8" ht="12.75">
      <c r="A29" s="29" t="s">
        <v>178</v>
      </c>
      <c r="B29" s="28">
        <v>78362555</v>
      </c>
      <c r="C29" s="28">
        <v>4241251</v>
      </c>
      <c r="D29" s="33">
        <f t="shared" si="0"/>
        <v>82603806</v>
      </c>
      <c r="E29" s="51">
        <f t="shared" si="1"/>
        <v>8260380.600000001</v>
      </c>
      <c r="G29" s="47"/>
      <c r="H29" s="47"/>
    </row>
    <row r="30" spans="1:8" ht="12.75">
      <c r="A30" s="29" t="s">
        <v>70</v>
      </c>
      <c r="B30" s="28">
        <v>26792602</v>
      </c>
      <c r="C30" s="28">
        <v>622027</v>
      </c>
      <c r="D30" s="33">
        <f t="shared" si="0"/>
        <v>27414629</v>
      </c>
      <c r="E30" s="51">
        <f t="shared" si="1"/>
        <v>2741462.9000000004</v>
      </c>
      <c r="G30" s="47"/>
      <c r="H30" s="47"/>
    </row>
    <row r="31" spans="1:8" ht="12.75">
      <c r="A31" s="29" t="s">
        <v>179</v>
      </c>
      <c r="B31" s="28">
        <v>59540905</v>
      </c>
      <c r="C31" s="28">
        <v>2183857</v>
      </c>
      <c r="D31" s="33">
        <f t="shared" si="0"/>
        <v>61724762</v>
      </c>
      <c r="E31" s="51">
        <f t="shared" si="1"/>
        <v>6172476.2</v>
      </c>
      <c r="G31" s="47"/>
      <c r="H31" s="47"/>
    </row>
    <row r="32" spans="1:8" ht="12.75">
      <c r="A32" s="29" t="s">
        <v>72</v>
      </c>
      <c r="B32" s="28">
        <v>14223537</v>
      </c>
      <c r="C32" s="28">
        <v>594969</v>
      </c>
      <c r="D32" s="33">
        <f t="shared" si="0"/>
        <v>14818506</v>
      </c>
      <c r="E32" s="51">
        <f t="shared" si="1"/>
        <v>1481850.6</v>
      </c>
      <c r="G32" s="47"/>
      <c r="H32" s="47"/>
    </row>
    <row r="33" spans="1:8" ht="12.75">
      <c r="A33" s="29" t="s">
        <v>79</v>
      </c>
      <c r="B33" s="28">
        <v>21105709</v>
      </c>
      <c r="C33" s="28">
        <v>980066</v>
      </c>
      <c r="D33" s="33">
        <f t="shared" si="0"/>
        <v>22085775</v>
      </c>
      <c r="E33" s="51">
        <f t="shared" si="1"/>
        <v>2208577.5</v>
      </c>
      <c r="G33" s="47"/>
      <c r="H33" s="47"/>
    </row>
    <row r="34" spans="1:8" ht="12.75">
      <c r="A34" s="29" t="s">
        <v>180</v>
      </c>
      <c r="B34" s="28">
        <v>7111698</v>
      </c>
      <c r="C34" s="28">
        <v>134993</v>
      </c>
      <c r="D34" s="33">
        <f t="shared" si="0"/>
        <v>7246691</v>
      </c>
      <c r="E34" s="51">
        <f t="shared" si="1"/>
        <v>724669.1000000001</v>
      </c>
      <c r="G34" s="47"/>
      <c r="H34" s="47"/>
    </row>
    <row r="35" spans="1:8" ht="12.75">
      <c r="A35" s="29" t="s">
        <v>181</v>
      </c>
      <c r="B35" s="28">
        <v>18196616</v>
      </c>
      <c r="C35" s="28">
        <v>913159</v>
      </c>
      <c r="D35" s="33">
        <f t="shared" si="0"/>
        <v>19109775</v>
      </c>
      <c r="E35" s="51">
        <f t="shared" si="1"/>
        <v>1910977.5</v>
      </c>
      <c r="G35" s="47"/>
      <c r="H35" s="47"/>
    </row>
    <row r="36" spans="1:8" ht="12.75">
      <c r="A36" s="29" t="s">
        <v>80</v>
      </c>
      <c r="B36" s="28">
        <v>77346024</v>
      </c>
      <c r="C36" s="28">
        <v>4517555</v>
      </c>
      <c r="D36" s="33">
        <f t="shared" si="0"/>
        <v>81863579</v>
      </c>
      <c r="E36" s="51">
        <f t="shared" si="1"/>
        <v>8186357.9</v>
      </c>
      <c r="G36" s="47"/>
      <c r="H36" s="47"/>
    </row>
    <row r="37" spans="1:8" ht="12.75">
      <c r="A37" s="29" t="s">
        <v>82</v>
      </c>
      <c r="B37" s="28">
        <v>11031125</v>
      </c>
      <c r="C37" s="28">
        <v>523567</v>
      </c>
      <c r="D37" s="33">
        <f t="shared" si="0"/>
        <v>11554692</v>
      </c>
      <c r="E37" s="51">
        <f t="shared" si="1"/>
        <v>1155469.2</v>
      </c>
      <c r="G37" s="47"/>
      <c r="H37" s="47"/>
    </row>
    <row r="38" spans="1:8" ht="12.75">
      <c r="A38" s="29" t="s">
        <v>87</v>
      </c>
      <c r="B38" s="28">
        <v>250542758</v>
      </c>
      <c r="C38" s="28">
        <v>14983956</v>
      </c>
      <c r="D38" s="33">
        <f t="shared" si="0"/>
        <v>265526714</v>
      </c>
      <c r="E38" s="51">
        <f aca="true" t="shared" si="2" ref="E38:E56">D38*0.1</f>
        <v>26552671.400000002</v>
      </c>
      <c r="G38" s="47"/>
      <c r="H38" s="47"/>
    </row>
    <row r="39" spans="1:8" ht="12.75">
      <c r="A39" s="29" t="s">
        <v>90</v>
      </c>
      <c r="B39" s="28">
        <v>67810093</v>
      </c>
      <c r="C39" s="28">
        <v>1252535</v>
      </c>
      <c r="D39" s="33">
        <f t="shared" si="0"/>
        <v>69062628</v>
      </c>
      <c r="E39" s="51">
        <f t="shared" si="2"/>
        <v>6906262.800000001</v>
      </c>
      <c r="G39" s="47"/>
      <c r="H39" s="47"/>
    </row>
    <row r="40" spans="1:8" ht="12.75">
      <c r="A40" s="29" t="s">
        <v>92</v>
      </c>
      <c r="B40" s="28">
        <v>14298437</v>
      </c>
      <c r="C40" s="28">
        <v>535121</v>
      </c>
      <c r="D40" s="33">
        <f t="shared" si="0"/>
        <v>14833558</v>
      </c>
      <c r="E40" s="51">
        <f t="shared" si="2"/>
        <v>1483355.8</v>
      </c>
      <c r="G40" s="47"/>
      <c r="H40" s="47"/>
    </row>
    <row r="41" spans="1:8" ht="12.75">
      <c r="A41" s="29" t="s">
        <v>182</v>
      </c>
      <c r="B41" s="28">
        <v>122258598</v>
      </c>
      <c r="C41" s="28">
        <v>5435524</v>
      </c>
      <c r="D41" s="33">
        <f t="shared" si="0"/>
        <v>127694122</v>
      </c>
      <c r="E41" s="51">
        <f t="shared" si="2"/>
        <v>12769412.200000001</v>
      </c>
      <c r="G41" s="47"/>
      <c r="H41" s="47"/>
    </row>
    <row r="42" spans="1:8" ht="12.75">
      <c r="A42" s="29" t="s">
        <v>97</v>
      </c>
      <c r="B42" s="28">
        <v>26227527</v>
      </c>
      <c r="C42" s="28">
        <f>693302+'!'!B11</f>
        <v>694697</v>
      </c>
      <c r="D42" s="33">
        <f t="shared" si="0"/>
        <v>26922224</v>
      </c>
      <c r="E42" s="51">
        <f t="shared" si="2"/>
        <v>2692222.4000000004</v>
      </c>
      <c r="G42" s="47"/>
      <c r="H42" s="47"/>
    </row>
    <row r="43" spans="1:8" ht="12.75">
      <c r="A43" s="29" t="s">
        <v>127</v>
      </c>
      <c r="B43" s="28">
        <v>24059150</v>
      </c>
      <c r="C43" s="28">
        <v>515592</v>
      </c>
      <c r="D43" s="33">
        <f t="shared" si="0"/>
        <v>24574742</v>
      </c>
      <c r="E43" s="51">
        <f t="shared" si="2"/>
        <v>2457474.2</v>
      </c>
      <c r="G43" s="47"/>
      <c r="H43" s="47"/>
    </row>
    <row r="44" spans="1:8" ht="12.75">
      <c r="A44" s="29" t="s">
        <v>183</v>
      </c>
      <c r="B44" s="28">
        <v>134810209</v>
      </c>
      <c r="C44" s="28">
        <v>7652908</v>
      </c>
      <c r="D44" s="33">
        <f t="shared" si="0"/>
        <v>142463117</v>
      </c>
      <c r="E44" s="51">
        <f t="shared" si="2"/>
        <v>14246311.700000001</v>
      </c>
      <c r="G44" s="47"/>
      <c r="H44" s="47"/>
    </row>
    <row r="45" spans="1:8" ht="12.75">
      <c r="A45" s="29" t="s">
        <v>133</v>
      </c>
      <c r="B45" s="28">
        <v>15779725</v>
      </c>
      <c r="C45" s="28">
        <v>841654</v>
      </c>
      <c r="D45" s="33">
        <f t="shared" si="0"/>
        <v>16621379</v>
      </c>
      <c r="E45" s="51">
        <f t="shared" si="2"/>
        <v>1662137.9000000001</v>
      </c>
      <c r="G45" s="47"/>
      <c r="H45" s="47"/>
    </row>
    <row r="46" spans="1:8" ht="12.75">
      <c r="A46" s="29" t="s">
        <v>184</v>
      </c>
      <c r="B46" s="28">
        <v>24866534</v>
      </c>
      <c r="C46" s="28">
        <v>412083</v>
      </c>
      <c r="D46" s="33">
        <f t="shared" si="0"/>
        <v>25278617</v>
      </c>
      <c r="E46" s="51">
        <f t="shared" si="2"/>
        <v>2527861.7</v>
      </c>
      <c r="G46" s="47"/>
      <c r="H46" s="47"/>
    </row>
    <row r="47" spans="1:8" ht="12.75">
      <c r="A47" s="29" t="s">
        <v>135</v>
      </c>
      <c r="B47" s="28">
        <v>12227012</v>
      </c>
      <c r="C47" s="28">
        <v>517279</v>
      </c>
      <c r="D47" s="33">
        <f t="shared" si="0"/>
        <v>12744291</v>
      </c>
      <c r="E47" s="51">
        <f t="shared" si="2"/>
        <v>1274429.1</v>
      </c>
      <c r="G47" s="47"/>
      <c r="H47" s="47"/>
    </row>
    <row r="48" spans="1:8" ht="12.75">
      <c r="A48" s="29" t="s">
        <v>185</v>
      </c>
      <c r="B48" s="28">
        <v>46362940</v>
      </c>
      <c r="C48" s="28">
        <v>776212</v>
      </c>
      <c r="D48" s="33">
        <f t="shared" si="0"/>
        <v>47139152</v>
      </c>
      <c r="E48" s="51">
        <f t="shared" si="2"/>
        <v>4713915.2</v>
      </c>
      <c r="G48" s="47"/>
      <c r="H48" s="47"/>
    </row>
    <row r="49" spans="1:8" ht="12.75">
      <c r="A49" s="29" t="s">
        <v>186</v>
      </c>
      <c r="B49" s="28">
        <v>82421015</v>
      </c>
      <c r="C49" s="28">
        <v>1584092</v>
      </c>
      <c r="D49" s="33">
        <f t="shared" si="0"/>
        <v>84005107</v>
      </c>
      <c r="E49" s="51">
        <f t="shared" si="2"/>
        <v>8400510.700000001</v>
      </c>
      <c r="G49" s="47"/>
      <c r="H49" s="47"/>
    </row>
    <row r="50" spans="1:8" ht="12.75">
      <c r="A50" s="29" t="s">
        <v>142</v>
      </c>
      <c r="B50" s="28">
        <v>16806077</v>
      </c>
      <c r="C50" s="28">
        <v>833789</v>
      </c>
      <c r="D50" s="33">
        <f t="shared" si="0"/>
        <v>17639866</v>
      </c>
      <c r="E50" s="51">
        <f t="shared" si="2"/>
        <v>1763986.6</v>
      </c>
      <c r="G50" s="47"/>
      <c r="H50" s="47"/>
    </row>
    <row r="51" spans="1:8" ht="12.75">
      <c r="A51" s="29" t="s">
        <v>187</v>
      </c>
      <c r="B51" s="28">
        <v>13639011</v>
      </c>
      <c r="C51" s="28">
        <v>680219</v>
      </c>
      <c r="D51" s="33">
        <f t="shared" si="0"/>
        <v>14319230</v>
      </c>
      <c r="E51" s="51">
        <f t="shared" si="2"/>
        <v>1431923</v>
      </c>
      <c r="G51" s="47"/>
      <c r="H51" s="47"/>
    </row>
    <row r="52" spans="1:8" ht="12.75">
      <c r="A52" s="29" t="s">
        <v>188</v>
      </c>
      <c r="B52" s="28">
        <v>71258558</v>
      </c>
      <c r="C52" s="28">
        <v>1346258</v>
      </c>
      <c r="D52" s="33">
        <f t="shared" si="0"/>
        <v>72604816</v>
      </c>
      <c r="E52" s="51">
        <f t="shared" si="2"/>
        <v>7260481.600000001</v>
      </c>
      <c r="G52" s="47"/>
      <c r="H52" s="47"/>
    </row>
    <row r="53" spans="1:8" ht="12.75">
      <c r="A53" s="29" t="s">
        <v>145</v>
      </c>
      <c r="B53" s="28">
        <v>38885462</v>
      </c>
      <c r="C53" s="28">
        <f>745059+'!'!B13</f>
        <v>746509</v>
      </c>
      <c r="D53" s="33">
        <f t="shared" si="0"/>
        <v>39631971</v>
      </c>
      <c r="E53" s="51">
        <f t="shared" si="2"/>
        <v>3963197.1</v>
      </c>
      <c r="G53" s="47"/>
      <c r="H53" s="47"/>
    </row>
    <row r="54" spans="1:8" ht="12.75">
      <c r="A54" s="29" t="s">
        <v>189</v>
      </c>
      <c r="B54" s="28">
        <v>23818279</v>
      </c>
      <c r="C54" s="28">
        <v>725040</v>
      </c>
      <c r="D54" s="33">
        <f t="shared" si="0"/>
        <v>24543319</v>
      </c>
      <c r="E54" s="51">
        <f t="shared" si="2"/>
        <v>2454331.9</v>
      </c>
      <c r="G54" s="47"/>
      <c r="H54" s="47"/>
    </row>
    <row r="55" spans="1:8" ht="12.75">
      <c r="A55" s="29" t="s">
        <v>190</v>
      </c>
      <c r="B55" s="28">
        <v>70537552</v>
      </c>
      <c r="C55" s="28">
        <v>3874797</v>
      </c>
      <c r="D55" s="33">
        <f t="shared" si="0"/>
        <v>74412349</v>
      </c>
      <c r="E55" s="51">
        <f t="shared" si="2"/>
        <v>7441234.9</v>
      </c>
      <c r="G55" s="47"/>
      <c r="H55" s="47"/>
    </row>
    <row r="56" spans="1:8" ht="13.5" thickBot="1">
      <c r="A56" s="30" t="s">
        <v>165</v>
      </c>
      <c r="B56" s="28">
        <v>6644475</v>
      </c>
      <c r="C56" s="28">
        <v>290808</v>
      </c>
      <c r="D56" s="33">
        <f t="shared" si="0"/>
        <v>6935283</v>
      </c>
      <c r="E56" s="51">
        <f t="shared" si="2"/>
        <v>693528.3</v>
      </c>
      <c r="G56" s="47"/>
      <c r="H56" s="47"/>
    </row>
    <row r="57" spans="1:5" ht="13.5" thickTop="1">
      <c r="A57" s="31" t="s">
        <v>211</v>
      </c>
      <c r="B57" s="32">
        <f>SUM(B6:B56)</f>
        <v>2423025226</v>
      </c>
      <c r="C57" s="32">
        <f>SUM(C6:C56)</f>
        <v>98915101</v>
      </c>
      <c r="D57" s="32">
        <f>SUM(D6:D56)</f>
        <v>2521940327</v>
      </c>
      <c r="E57" s="52">
        <f>SUM(E6:E56)</f>
        <v>252194032.69999993</v>
      </c>
    </row>
    <row r="58" spans="1:5" ht="12.75">
      <c r="A58" s="31"/>
      <c r="B58" s="39"/>
      <c r="C58" s="39"/>
      <c r="D58" s="39"/>
      <c r="E58" s="53"/>
    </row>
    <row r="59" spans="1:2" ht="12.75">
      <c r="A59" s="55" t="s">
        <v>225</v>
      </c>
      <c r="B59" t="s">
        <v>227</v>
      </c>
    </row>
    <row r="60" spans="1:2" ht="12.75">
      <c r="A60" s="37"/>
      <c r="B60" s="25" t="s">
        <v>229</v>
      </c>
    </row>
    <row r="61" spans="1:2" ht="12.75">
      <c r="A61" s="37"/>
      <c r="B61" s="25" t="s">
        <v>221</v>
      </c>
    </row>
    <row r="62" spans="1:2" ht="12.75">
      <c r="A62" s="37"/>
      <c r="B62" s="25" t="s">
        <v>222</v>
      </c>
    </row>
    <row r="63" ht="12.75">
      <c r="A63" s="37"/>
    </row>
    <row r="65" ht="12.75">
      <c r="A65"/>
    </row>
  </sheetData>
  <sheetProtection password="E68A" sheet="1" objects="1" scenarios="1"/>
  <mergeCells count="2">
    <mergeCell ref="A1:E1"/>
    <mergeCell ref="A2:E2"/>
  </mergeCells>
  <printOptions gridLines="1" horizontalCentered="1"/>
  <pageMargins left="0.75" right="0.75" top="1" bottom="1" header="0.5" footer="0.5"/>
  <pageSetup horizontalDpi="600" verticalDpi="600" orientation="landscape" scale="91" r:id="rId1"/>
  <headerFooter alignWithMargins="0">
    <oddHeader>&amp;C30-May-06</oddHeader>
    <oddFooter>&amp;L'&amp;F' [&amp;A]&amp;RPage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184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6.140625" style="2" bestFit="1" customWidth="1"/>
    <col min="2" max="5" width="23.8515625" style="0" customWidth="1"/>
  </cols>
  <sheetData>
    <row r="1" spans="1:5" ht="12.75" customHeight="1">
      <c r="A1" s="61" t="s">
        <v>219</v>
      </c>
      <c r="B1" s="61"/>
      <c r="C1" s="61"/>
      <c r="D1" s="61"/>
      <c r="E1" s="61"/>
    </row>
    <row r="2" spans="1:5" ht="15.75">
      <c r="A2" s="60" t="s">
        <v>226</v>
      </c>
      <c r="B2" s="60"/>
      <c r="C2" s="60"/>
      <c r="D2" s="60"/>
      <c r="E2" s="60"/>
    </row>
    <row r="3" spans="1:3" ht="12.75">
      <c r="A3"/>
      <c r="C3" s="38"/>
    </row>
    <row r="4" spans="1:5" ht="12.75">
      <c r="A4" s="11" t="str">
        <f>IF(COLUMN()&lt;=26,CHAR(64+COLUMN()),CHAR(64+ROUNDDOWN((COLUMN()-1)/26,0))&amp;CHAR(65+MOD((COLUMN()-1),26)))</f>
        <v>A</v>
      </c>
      <c r="B4" s="11" t="str">
        <f>IF(COLUMN()&lt;=26,CHAR(64+COLUMN()),CHAR(64+ROUNDDOWN((COLUMN()-1)/26,0))&amp;CHAR(65+MOD((COLUMN()-1),26)))</f>
        <v>B</v>
      </c>
      <c r="C4" s="11" t="str">
        <f>IF(COLUMN()&lt;=26,CHAR(64+COLUMN()),CHAR(64+ROUNDDOWN((COLUMN()-1)/26,0))&amp;CHAR(65+MOD((COLUMN()-1),26)))</f>
        <v>C</v>
      </c>
      <c r="D4" s="11" t="str">
        <f>IF(COLUMN()&lt;=26,CHAR(64+COLUMN()),CHAR(64+ROUNDDOWN((COLUMN()-1)/26,0))&amp;CHAR(65+MOD((COLUMN()-1),26)))</f>
        <v>D</v>
      </c>
      <c r="E4" s="11" t="str">
        <f>IF(COLUMN()&lt;=26,CHAR(64+COLUMN()),CHAR(64+ROUNDDOWN((COLUMN()-1)/26,0))&amp;CHAR(65+MOD((COLUMN()-1),26)))</f>
        <v>E</v>
      </c>
    </row>
    <row r="5" spans="1:5" s="2" customFormat="1" ht="51.75" thickBot="1">
      <c r="A5" s="1" t="s">
        <v>206</v>
      </c>
      <c r="B5" s="18" t="s">
        <v>202</v>
      </c>
      <c r="C5" s="18" t="s">
        <v>203</v>
      </c>
      <c r="D5" s="18" t="s">
        <v>210</v>
      </c>
      <c r="E5" s="18" t="s">
        <v>208</v>
      </c>
    </row>
    <row r="6" spans="1:5" s="2" customFormat="1" ht="12.75">
      <c r="A6" s="44"/>
      <c r="B6" s="43"/>
      <c r="C6" s="43"/>
      <c r="D6" s="43"/>
      <c r="E6" s="43"/>
    </row>
    <row r="7" ht="12.75">
      <c r="A7" s="3" t="s">
        <v>1</v>
      </c>
    </row>
    <row r="8" spans="1:5" ht="12.75">
      <c r="A8" s="4" t="s">
        <v>2</v>
      </c>
      <c r="B8" s="13">
        <v>6685</v>
      </c>
      <c r="C8" s="13">
        <v>141</v>
      </c>
      <c r="D8" s="13">
        <f aca="true" t="shared" si="0" ref="D8:D64">B8+C8</f>
        <v>6826</v>
      </c>
      <c r="E8" s="13">
        <f>D8*0.1</f>
        <v>682.6</v>
      </c>
    </row>
    <row r="9" spans="1:5" ht="12.75">
      <c r="A9" s="5" t="s">
        <v>3</v>
      </c>
      <c r="B9" s="13">
        <v>99253</v>
      </c>
      <c r="C9" s="13">
        <v>2098</v>
      </c>
      <c r="D9" s="13">
        <f t="shared" si="0"/>
        <v>101351</v>
      </c>
      <c r="E9" s="13">
        <f>D9*0.1</f>
        <v>10135.1</v>
      </c>
    </row>
    <row r="10" spans="1:5" ht="12.75">
      <c r="A10" s="5" t="s">
        <v>4</v>
      </c>
      <c r="B10" s="13">
        <f>74862+12700</f>
        <v>87562</v>
      </c>
      <c r="C10" s="13">
        <f>1582+66</f>
        <v>1648</v>
      </c>
      <c r="D10" s="13">
        <f t="shared" si="0"/>
        <v>89210</v>
      </c>
      <c r="E10" s="13">
        <f>D10*0.1</f>
        <v>8921</v>
      </c>
    </row>
    <row r="11" spans="1:5" ht="12.75">
      <c r="A11" s="6" t="s">
        <v>5</v>
      </c>
      <c r="B11" s="21"/>
      <c r="C11" s="21"/>
      <c r="D11" s="21"/>
      <c r="E11" s="21"/>
    </row>
    <row r="12" spans="1:5" ht="12.75">
      <c r="A12" s="7" t="s">
        <v>6</v>
      </c>
      <c r="B12" s="56">
        <v>107366</v>
      </c>
      <c r="C12" s="56">
        <v>4842</v>
      </c>
      <c r="D12" s="56">
        <f t="shared" si="0"/>
        <v>112208</v>
      </c>
      <c r="E12" s="56">
        <f aca="true" t="shared" si="1" ref="E12:E19">D12*0.1</f>
        <v>11220.800000000001</v>
      </c>
    </row>
    <row r="13" spans="1:5" ht="12.75">
      <c r="A13" s="5" t="s">
        <v>7</v>
      </c>
      <c r="B13" s="13">
        <v>1738095</v>
      </c>
      <c r="C13" s="13">
        <v>78379</v>
      </c>
      <c r="D13" s="13">
        <f t="shared" si="0"/>
        <v>1816474</v>
      </c>
      <c r="E13" s="13">
        <f t="shared" si="1"/>
        <v>181647.40000000002</v>
      </c>
    </row>
    <row r="14" spans="1:5" ht="12.75">
      <c r="A14" s="5" t="s">
        <v>8</v>
      </c>
      <c r="B14" s="13">
        <v>85510</v>
      </c>
      <c r="C14" s="13">
        <v>3856</v>
      </c>
      <c r="D14" s="13">
        <f t="shared" si="0"/>
        <v>89366</v>
      </c>
      <c r="E14" s="13">
        <f t="shared" si="1"/>
        <v>8936.6</v>
      </c>
    </row>
    <row r="15" spans="1:5" ht="12.75">
      <c r="A15" s="5" t="s">
        <v>9</v>
      </c>
      <c r="B15" s="13">
        <v>260747</v>
      </c>
      <c r="C15" s="13">
        <v>11758</v>
      </c>
      <c r="D15" s="13">
        <f t="shared" si="0"/>
        <v>272505</v>
      </c>
      <c r="E15" s="13">
        <f t="shared" si="1"/>
        <v>27250.5</v>
      </c>
    </row>
    <row r="16" spans="1:5" ht="12.75">
      <c r="A16" s="5" t="s">
        <v>10</v>
      </c>
      <c r="B16" s="13">
        <v>103532</v>
      </c>
      <c r="C16" s="13">
        <v>4669</v>
      </c>
      <c r="D16" s="13">
        <f t="shared" si="0"/>
        <v>108201</v>
      </c>
      <c r="E16" s="13">
        <f t="shared" si="1"/>
        <v>10820.1</v>
      </c>
    </row>
    <row r="17" spans="1:5" ht="12.75">
      <c r="A17" s="5" t="s">
        <v>11</v>
      </c>
      <c r="B17" s="13">
        <v>8819</v>
      </c>
      <c r="C17" s="13">
        <v>398</v>
      </c>
      <c r="D17" s="13">
        <f t="shared" si="0"/>
        <v>9217</v>
      </c>
      <c r="E17" s="13">
        <f t="shared" si="1"/>
        <v>921.7</v>
      </c>
    </row>
    <row r="18" spans="1:5" ht="12.75">
      <c r="A18" s="5" t="s">
        <v>12</v>
      </c>
      <c r="B18" s="13">
        <v>974437</v>
      </c>
      <c r="C18" s="13">
        <v>43942</v>
      </c>
      <c r="D18" s="13">
        <f t="shared" si="0"/>
        <v>1018379</v>
      </c>
      <c r="E18" s="13">
        <f t="shared" si="1"/>
        <v>101837.90000000001</v>
      </c>
    </row>
    <row r="19" spans="1:5" ht="12.75">
      <c r="A19" s="5" t="s">
        <v>13</v>
      </c>
      <c r="B19" s="13">
        <v>556004</v>
      </c>
      <c r="C19" s="13">
        <v>25073</v>
      </c>
      <c r="D19" s="13">
        <f t="shared" si="0"/>
        <v>581077</v>
      </c>
      <c r="E19" s="13">
        <f t="shared" si="1"/>
        <v>58107.700000000004</v>
      </c>
    </row>
    <row r="20" spans="1:5" ht="12.75">
      <c r="A20" s="6" t="s">
        <v>14</v>
      </c>
      <c r="B20" s="21"/>
      <c r="C20" s="21"/>
      <c r="D20" s="21"/>
      <c r="E20" s="21"/>
    </row>
    <row r="21" spans="1:5" ht="12.75">
      <c r="A21" s="7" t="s">
        <v>15</v>
      </c>
      <c r="B21" s="56">
        <v>10050</v>
      </c>
      <c r="C21" s="56">
        <v>171</v>
      </c>
      <c r="D21" s="56">
        <f t="shared" si="0"/>
        <v>10221</v>
      </c>
      <c r="E21" s="13">
        <f aca="true" t="shared" si="2" ref="E21:E28">D21*0.1</f>
        <v>1022.1</v>
      </c>
    </row>
    <row r="22" spans="1:5" ht="12.75">
      <c r="A22" s="5" t="s">
        <v>16</v>
      </c>
      <c r="B22" s="13">
        <f>29973+2215</f>
        <v>32188</v>
      </c>
      <c r="C22" s="13">
        <f>509+64</f>
        <v>573</v>
      </c>
      <c r="D22" s="13">
        <f t="shared" si="0"/>
        <v>32761</v>
      </c>
      <c r="E22" s="13">
        <f t="shared" si="2"/>
        <v>3276.1000000000004</v>
      </c>
    </row>
    <row r="23" spans="1:5" ht="12.75">
      <c r="A23" s="5" t="s">
        <v>17</v>
      </c>
      <c r="B23" s="13">
        <v>101424</v>
      </c>
      <c r="C23" s="13">
        <v>1723</v>
      </c>
      <c r="D23" s="13">
        <f t="shared" si="0"/>
        <v>103147</v>
      </c>
      <c r="E23" s="13">
        <f t="shared" si="2"/>
        <v>10314.7</v>
      </c>
    </row>
    <row r="24" spans="1:5" ht="12.75">
      <c r="A24" s="5" t="s">
        <v>18</v>
      </c>
      <c r="B24" s="13">
        <f>860586+764691+153932</f>
        <v>1779209</v>
      </c>
      <c r="C24" s="13">
        <f>14624+36294+7650</f>
        <v>58568</v>
      </c>
      <c r="D24" s="13">
        <f t="shared" si="0"/>
        <v>1837777</v>
      </c>
      <c r="E24" s="13">
        <f t="shared" si="2"/>
        <v>183777.7</v>
      </c>
    </row>
    <row r="25" spans="1:5" ht="12.75">
      <c r="A25" s="5" t="s">
        <v>19</v>
      </c>
      <c r="B25" s="13">
        <v>38745</v>
      </c>
      <c r="C25" s="13">
        <v>658</v>
      </c>
      <c r="D25" s="13">
        <f t="shared" si="0"/>
        <v>39403</v>
      </c>
      <c r="E25" s="13">
        <f t="shared" si="2"/>
        <v>3940.3</v>
      </c>
    </row>
    <row r="26" spans="1:5" ht="12.75">
      <c r="A26" s="5" t="s">
        <v>20</v>
      </c>
      <c r="B26" s="13">
        <f>2204+34611</f>
        <v>36815</v>
      </c>
      <c r="C26" s="13">
        <f>37+1004</f>
        <v>1041</v>
      </c>
      <c r="D26" s="13">
        <f t="shared" si="0"/>
        <v>37856</v>
      </c>
      <c r="E26" s="13">
        <f t="shared" si="2"/>
        <v>3785.6000000000004</v>
      </c>
    </row>
    <row r="27" spans="1:5" ht="12.75">
      <c r="A27" s="5" t="s">
        <v>21</v>
      </c>
      <c r="B27" s="13">
        <v>37423</v>
      </c>
      <c r="C27" s="13">
        <v>636</v>
      </c>
      <c r="D27" s="13">
        <f t="shared" si="0"/>
        <v>38059</v>
      </c>
      <c r="E27" s="13">
        <f t="shared" si="2"/>
        <v>3805.9</v>
      </c>
    </row>
    <row r="28" spans="1:5" ht="12.75">
      <c r="A28" s="5" t="s">
        <v>22</v>
      </c>
      <c r="B28" s="13">
        <v>61710</v>
      </c>
      <c r="C28" s="13">
        <v>1049</v>
      </c>
      <c r="D28" s="13">
        <f t="shared" si="0"/>
        <v>62759</v>
      </c>
      <c r="E28" s="13">
        <f t="shared" si="2"/>
        <v>6275.900000000001</v>
      </c>
    </row>
    <row r="29" spans="1:5" ht="12.75">
      <c r="A29" s="6" t="s">
        <v>23</v>
      </c>
      <c r="B29" s="21"/>
      <c r="C29" s="21"/>
      <c r="D29" s="21"/>
      <c r="E29" s="21"/>
    </row>
    <row r="30" spans="1:5" ht="12.75">
      <c r="A30" s="7" t="s">
        <v>24</v>
      </c>
      <c r="B30" s="56">
        <v>11998</v>
      </c>
      <c r="C30" s="56">
        <v>348</v>
      </c>
      <c r="D30" s="56">
        <f t="shared" si="0"/>
        <v>12346</v>
      </c>
      <c r="E30" s="56">
        <f aca="true" t="shared" si="3" ref="E30:E51">D30*0.1</f>
        <v>1234.6000000000001</v>
      </c>
    </row>
    <row r="31" spans="1:5" ht="12.75">
      <c r="A31" s="5" t="s">
        <v>25</v>
      </c>
      <c r="B31" s="13">
        <v>9968</v>
      </c>
      <c r="C31" s="13">
        <v>289</v>
      </c>
      <c r="D31" s="13">
        <f t="shared" si="0"/>
        <v>10257</v>
      </c>
      <c r="E31" s="13">
        <f t="shared" si="3"/>
        <v>1025.7</v>
      </c>
    </row>
    <row r="32" spans="1:5" ht="12.75">
      <c r="A32" s="5" t="s">
        <v>26</v>
      </c>
      <c r="B32" s="13">
        <v>4615</v>
      </c>
      <c r="C32" s="13">
        <v>134</v>
      </c>
      <c r="D32" s="13">
        <f t="shared" si="0"/>
        <v>4749</v>
      </c>
      <c r="E32" s="13">
        <f t="shared" si="3"/>
        <v>474.90000000000003</v>
      </c>
    </row>
    <row r="33" spans="1:5" ht="12.75">
      <c r="A33" s="5" t="s">
        <v>27</v>
      </c>
      <c r="B33" s="13">
        <v>82696</v>
      </c>
      <c r="C33" s="13">
        <v>2398</v>
      </c>
      <c r="D33" s="13">
        <f t="shared" si="0"/>
        <v>85094</v>
      </c>
      <c r="E33" s="13">
        <f t="shared" si="3"/>
        <v>8509.4</v>
      </c>
    </row>
    <row r="34" spans="1:5" ht="12.75">
      <c r="A34" s="5" t="s">
        <v>28</v>
      </c>
      <c r="B34" s="13">
        <v>12552</v>
      </c>
      <c r="C34" s="13">
        <v>364</v>
      </c>
      <c r="D34" s="13">
        <f t="shared" si="0"/>
        <v>12916</v>
      </c>
      <c r="E34" s="13">
        <f t="shared" si="3"/>
        <v>1291.6000000000001</v>
      </c>
    </row>
    <row r="35" spans="1:5" ht="12.75">
      <c r="A35" s="5" t="s">
        <v>29</v>
      </c>
      <c r="B35" s="13">
        <f>127182+6259</f>
        <v>133441</v>
      </c>
      <c r="C35" s="13">
        <f>3688+106</f>
        <v>3794</v>
      </c>
      <c r="D35" s="13">
        <f t="shared" si="0"/>
        <v>137235</v>
      </c>
      <c r="E35" s="13">
        <f t="shared" si="3"/>
        <v>13723.5</v>
      </c>
    </row>
    <row r="36" spans="1:5" ht="12.75">
      <c r="A36" s="5" t="s">
        <v>30</v>
      </c>
      <c r="B36" s="13">
        <v>59992</v>
      </c>
      <c r="C36" s="13">
        <v>1740</v>
      </c>
      <c r="D36" s="13">
        <f t="shared" si="0"/>
        <v>61732</v>
      </c>
      <c r="E36" s="13">
        <f t="shared" si="3"/>
        <v>6173.200000000001</v>
      </c>
    </row>
    <row r="37" spans="1:5" ht="12.75">
      <c r="A37" s="5" t="s">
        <v>31</v>
      </c>
      <c r="B37" s="13">
        <v>34241</v>
      </c>
      <c r="C37" s="13">
        <v>993</v>
      </c>
      <c r="D37" s="13">
        <f t="shared" si="0"/>
        <v>35234</v>
      </c>
      <c r="E37" s="13">
        <f t="shared" si="3"/>
        <v>3523.4</v>
      </c>
    </row>
    <row r="38" spans="1:5" ht="12.75">
      <c r="A38" s="5" t="s">
        <v>32</v>
      </c>
      <c r="B38" s="13">
        <v>298205</v>
      </c>
      <c r="C38" s="13">
        <v>8648</v>
      </c>
      <c r="D38" s="13">
        <f t="shared" si="0"/>
        <v>306853</v>
      </c>
      <c r="E38" s="13">
        <f t="shared" si="3"/>
        <v>30685.300000000003</v>
      </c>
    </row>
    <row r="39" spans="1:5" ht="12.75">
      <c r="A39" s="5" t="s">
        <v>33</v>
      </c>
      <c r="B39" s="13">
        <v>15318</v>
      </c>
      <c r="C39" s="13">
        <v>444</v>
      </c>
      <c r="D39" s="13">
        <f t="shared" si="0"/>
        <v>15762</v>
      </c>
      <c r="E39" s="13">
        <f t="shared" si="3"/>
        <v>1576.2</v>
      </c>
    </row>
    <row r="40" spans="1:5" ht="12.75">
      <c r="A40" s="5" t="s">
        <v>34</v>
      </c>
      <c r="B40" s="13">
        <v>71898</v>
      </c>
      <c r="C40" s="13">
        <v>2085</v>
      </c>
      <c r="D40" s="13">
        <f t="shared" si="0"/>
        <v>73983</v>
      </c>
      <c r="E40" s="13">
        <f t="shared" si="3"/>
        <v>7398.3</v>
      </c>
    </row>
    <row r="41" spans="1:5" ht="12.75">
      <c r="A41" s="5" t="s">
        <v>35</v>
      </c>
      <c r="B41" s="13">
        <v>7199</v>
      </c>
      <c r="C41" s="13">
        <v>209</v>
      </c>
      <c r="D41" s="13">
        <f t="shared" si="0"/>
        <v>7408</v>
      </c>
      <c r="E41" s="13">
        <f t="shared" si="3"/>
        <v>740.8000000000001</v>
      </c>
    </row>
    <row r="42" spans="1:5" ht="12.75">
      <c r="A42" s="5" t="s">
        <v>36</v>
      </c>
      <c r="B42" s="13">
        <v>88788</v>
      </c>
      <c r="C42" s="13">
        <v>2575</v>
      </c>
      <c r="D42" s="13">
        <f t="shared" si="0"/>
        <v>91363</v>
      </c>
      <c r="E42" s="13">
        <f t="shared" si="3"/>
        <v>9136.300000000001</v>
      </c>
    </row>
    <row r="43" spans="1:5" ht="12.75">
      <c r="A43" s="5" t="s">
        <v>37</v>
      </c>
      <c r="B43" s="13">
        <v>4061</v>
      </c>
      <c r="C43" s="13">
        <v>118</v>
      </c>
      <c r="D43" s="13">
        <f t="shared" si="0"/>
        <v>4179</v>
      </c>
      <c r="E43" s="13">
        <f t="shared" si="3"/>
        <v>417.90000000000003</v>
      </c>
    </row>
    <row r="44" spans="1:5" ht="12.75">
      <c r="A44" s="5" t="s">
        <v>38</v>
      </c>
      <c r="B44" s="13">
        <v>82512</v>
      </c>
      <c r="C44" s="13">
        <v>2393</v>
      </c>
      <c r="D44" s="13">
        <f t="shared" si="0"/>
        <v>84905</v>
      </c>
      <c r="E44" s="13">
        <f t="shared" si="3"/>
        <v>8490.5</v>
      </c>
    </row>
    <row r="45" spans="1:5" ht="12.75">
      <c r="A45" s="5" t="s">
        <v>39</v>
      </c>
      <c r="B45" s="13">
        <v>53070</v>
      </c>
      <c r="C45" s="13">
        <v>1539</v>
      </c>
      <c r="D45" s="13">
        <f t="shared" si="0"/>
        <v>54609</v>
      </c>
      <c r="E45" s="13">
        <f t="shared" si="3"/>
        <v>5460.900000000001</v>
      </c>
    </row>
    <row r="46" spans="1:5" ht="12.75">
      <c r="A46" s="5" t="s">
        <v>40</v>
      </c>
      <c r="B46" s="13">
        <v>13475</v>
      </c>
      <c r="C46" s="13">
        <v>391</v>
      </c>
      <c r="D46" s="13">
        <f t="shared" si="0"/>
        <v>13866</v>
      </c>
      <c r="E46" s="13">
        <f t="shared" si="3"/>
        <v>1386.6000000000001</v>
      </c>
    </row>
    <row r="47" spans="1:5" ht="12.75">
      <c r="A47" s="5" t="s">
        <v>41</v>
      </c>
      <c r="B47" s="13">
        <v>6091</v>
      </c>
      <c r="C47" s="13">
        <v>177</v>
      </c>
      <c r="D47" s="13">
        <f t="shared" si="0"/>
        <v>6268</v>
      </c>
      <c r="E47" s="13">
        <f t="shared" si="3"/>
        <v>626.8000000000001</v>
      </c>
    </row>
    <row r="48" spans="1:5" ht="12.75">
      <c r="A48" s="5" t="s">
        <v>42</v>
      </c>
      <c r="B48" s="13">
        <v>6091</v>
      </c>
      <c r="C48" s="13">
        <v>177</v>
      </c>
      <c r="D48" s="13">
        <f t="shared" si="0"/>
        <v>6268</v>
      </c>
      <c r="E48" s="13">
        <f t="shared" si="3"/>
        <v>626.8000000000001</v>
      </c>
    </row>
    <row r="49" spans="1:5" ht="12.75">
      <c r="A49" s="4" t="s">
        <v>43</v>
      </c>
      <c r="B49" s="13">
        <v>9322</v>
      </c>
      <c r="C49" s="13">
        <v>270</v>
      </c>
      <c r="D49" s="13">
        <f t="shared" si="0"/>
        <v>9592</v>
      </c>
      <c r="E49" s="13">
        <f t="shared" si="3"/>
        <v>959.2</v>
      </c>
    </row>
    <row r="50" spans="1:5" ht="12.75">
      <c r="A50" s="5" t="s">
        <v>44</v>
      </c>
      <c r="B50" s="13">
        <v>7845</v>
      </c>
      <c r="C50" s="13">
        <v>227</v>
      </c>
      <c r="D50" s="13">
        <f t="shared" si="0"/>
        <v>8072</v>
      </c>
      <c r="E50" s="13">
        <f t="shared" si="3"/>
        <v>807.2</v>
      </c>
    </row>
    <row r="51" spans="1:5" ht="12.75">
      <c r="A51" s="5" t="s">
        <v>45</v>
      </c>
      <c r="B51" s="13">
        <v>107616</v>
      </c>
      <c r="C51" s="13">
        <v>3121</v>
      </c>
      <c r="D51" s="13">
        <f t="shared" si="0"/>
        <v>110737</v>
      </c>
      <c r="E51" s="13">
        <f t="shared" si="3"/>
        <v>11073.7</v>
      </c>
    </row>
    <row r="52" spans="1:5" ht="12.75">
      <c r="A52" s="6" t="s">
        <v>46</v>
      </c>
      <c r="B52" s="21"/>
      <c r="C52" s="21"/>
      <c r="D52" s="21"/>
      <c r="E52" s="21"/>
    </row>
    <row r="53" spans="1:5" ht="12.75">
      <c r="A53" s="5" t="s">
        <v>47</v>
      </c>
      <c r="B53" s="13">
        <v>25000</v>
      </c>
      <c r="C53" s="13">
        <v>1336</v>
      </c>
      <c r="D53" s="13">
        <f t="shared" si="0"/>
        <v>26336</v>
      </c>
      <c r="E53" s="13">
        <f>D53*0.1</f>
        <v>2633.6000000000004</v>
      </c>
    </row>
    <row r="54" spans="1:5" ht="12.75">
      <c r="A54" s="6" t="s">
        <v>49</v>
      </c>
      <c r="B54" s="21"/>
      <c r="C54" s="21"/>
      <c r="D54" s="21"/>
      <c r="E54" s="21"/>
    </row>
    <row r="55" spans="1:5" ht="12.75">
      <c r="A55" s="7" t="s">
        <v>50</v>
      </c>
      <c r="B55" s="22">
        <v>43470</v>
      </c>
      <c r="C55" s="22">
        <v>1214</v>
      </c>
      <c r="D55" s="22">
        <f t="shared" si="0"/>
        <v>44684</v>
      </c>
      <c r="E55" s="22">
        <f>D55*0.1</f>
        <v>4468.400000000001</v>
      </c>
    </row>
    <row r="56" spans="1:5" ht="12.75">
      <c r="A56" s="7" t="s">
        <v>51</v>
      </c>
      <c r="B56" s="22">
        <v>100593</v>
      </c>
      <c r="C56" s="22">
        <v>2810</v>
      </c>
      <c r="D56" s="22">
        <f t="shared" si="0"/>
        <v>103403</v>
      </c>
      <c r="E56" s="22">
        <f>D56*0.1</f>
        <v>10340.300000000001</v>
      </c>
    </row>
    <row r="57" spans="1:5" ht="12.75">
      <c r="A57" s="5" t="s">
        <v>52</v>
      </c>
      <c r="B57" s="13">
        <v>553259</v>
      </c>
      <c r="C57" s="13">
        <v>15455</v>
      </c>
      <c r="D57" s="13">
        <f t="shared" si="0"/>
        <v>568714</v>
      </c>
      <c r="E57" s="13">
        <f>D57*0.1</f>
        <v>56871.4</v>
      </c>
    </row>
    <row r="58" spans="1:5" ht="12.75">
      <c r="A58" s="6" t="s">
        <v>54</v>
      </c>
      <c r="B58" s="21"/>
      <c r="C58" s="21"/>
      <c r="D58" s="21"/>
      <c r="E58" s="21"/>
    </row>
    <row r="59" spans="1:5" ht="12.75">
      <c r="A59" s="5" t="s">
        <v>55</v>
      </c>
      <c r="B59" s="13">
        <f>12420+3600</f>
        <v>16020</v>
      </c>
      <c r="C59" s="13">
        <f>687+196</f>
        <v>883</v>
      </c>
      <c r="D59" s="13">
        <f t="shared" si="0"/>
        <v>16903</v>
      </c>
      <c r="E59" s="13">
        <f>D59*0.1</f>
        <v>1690.3000000000002</v>
      </c>
    </row>
    <row r="60" spans="1:5" ht="12.75">
      <c r="A60" s="6" t="s">
        <v>56</v>
      </c>
      <c r="B60" s="21"/>
      <c r="C60" s="21"/>
      <c r="D60" s="21"/>
      <c r="E60" s="21"/>
    </row>
    <row r="61" spans="1:5" ht="12.75">
      <c r="A61" s="8" t="s">
        <v>57</v>
      </c>
      <c r="B61" s="23">
        <v>116647</v>
      </c>
      <c r="C61" s="23">
        <v>6952</v>
      </c>
      <c r="D61" s="23">
        <f t="shared" si="0"/>
        <v>123599</v>
      </c>
      <c r="E61" s="23">
        <f>D61*0.1</f>
        <v>12359.900000000001</v>
      </c>
    </row>
    <row r="62" spans="1:5" ht="12.75">
      <c r="A62" s="7" t="s">
        <v>58</v>
      </c>
      <c r="B62" s="22">
        <v>116647</v>
      </c>
      <c r="C62" s="22">
        <v>6952</v>
      </c>
      <c r="D62" s="22">
        <f t="shared" si="0"/>
        <v>123599</v>
      </c>
      <c r="E62" s="22">
        <f>D62*0.1</f>
        <v>12359.900000000001</v>
      </c>
    </row>
    <row r="63" spans="1:5" ht="12.75">
      <c r="A63" s="7" t="s">
        <v>59</v>
      </c>
      <c r="B63" s="23">
        <v>222567</v>
      </c>
      <c r="C63" s="23">
        <v>13265</v>
      </c>
      <c r="D63" s="23">
        <f t="shared" si="0"/>
        <v>235832</v>
      </c>
      <c r="E63" s="23">
        <f>D63*0.1</f>
        <v>23583.2</v>
      </c>
    </row>
    <row r="64" spans="1:5" ht="12.75">
      <c r="A64" s="5" t="s">
        <v>60</v>
      </c>
      <c r="B64" s="13">
        <v>310521</v>
      </c>
      <c r="C64" s="13">
        <v>18507</v>
      </c>
      <c r="D64" s="13">
        <f t="shared" si="0"/>
        <v>329028</v>
      </c>
      <c r="E64" s="13">
        <f>D64*0.1</f>
        <v>32902.8</v>
      </c>
    </row>
    <row r="65" spans="1:5" ht="12.75">
      <c r="A65" s="5" t="s">
        <v>61</v>
      </c>
      <c r="B65" s="13">
        <v>213718</v>
      </c>
      <c r="C65" s="13">
        <v>12737</v>
      </c>
      <c r="D65" s="13">
        <f aca="true" t="shared" si="4" ref="D65:D125">B65+C65</f>
        <v>226455</v>
      </c>
      <c r="E65" s="13">
        <f>D65*0.1</f>
        <v>22645.5</v>
      </c>
    </row>
    <row r="66" spans="1:5" ht="12.75">
      <c r="A66" s="6" t="s">
        <v>62</v>
      </c>
      <c r="B66" s="21"/>
      <c r="C66" s="21"/>
      <c r="D66" s="21"/>
      <c r="E66" s="21"/>
    </row>
    <row r="67" spans="1:5" ht="12.75">
      <c r="A67" s="5" t="s">
        <v>63</v>
      </c>
      <c r="B67" s="13">
        <v>33119</v>
      </c>
      <c r="C67" s="13">
        <v>1863</v>
      </c>
      <c r="D67" s="13">
        <f t="shared" si="4"/>
        <v>34982</v>
      </c>
      <c r="E67" s="13">
        <f>D67*0.1</f>
        <v>3498.2000000000003</v>
      </c>
    </row>
    <row r="68" spans="1:5" ht="12.75">
      <c r="A68" s="6" t="s">
        <v>64</v>
      </c>
      <c r="B68" s="21"/>
      <c r="C68" s="21"/>
      <c r="D68" s="21"/>
      <c r="E68" s="21"/>
    </row>
    <row r="69" spans="1:5" ht="12.75">
      <c r="A69" s="5" t="s">
        <v>65</v>
      </c>
      <c r="B69" s="13">
        <v>42548</v>
      </c>
      <c r="C69" s="13">
        <v>2619</v>
      </c>
      <c r="D69" s="13">
        <f t="shared" si="4"/>
        <v>45167</v>
      </c>
      <c r="E69" s="13">
        <f aca="true" t="shared" si="5" ref="E69:E74">D69*0.1</f>
        <v>4516.7</v>
      </c>
    </row>
    <row r="70" spans="1:5" ht="12.75">
      <c r="A70" s="7" t="s">
        <v>66</v>
      </c>
      <c r="B70" s="22">
        <v>145933</v>
      </c>
      <c r="C70" s="22">
        <v>8983</v>
      </c>
      <c r="D70" s="22">
        <f t="shared" si="4"/>
        <v>154916</v>
      </c>
      <c r="E70" s="22">
        <f t="shared" si="5"/>
        <v>15491.6</v>
      </c>
    </row>
    <row r="71" spans="1:5" ht="12.75">
      <c r="A71" s="5" t="s">
        <v>67</v>
      </c>
      <c r="B71" s="13">
        <v>112275</v>
      </c>
      <c r="C71" s="13">
        <v>6911</v>
      </c>
      <c r="D71" s="13">
        <f t="shared" si="4"/>
        <v>119186</v>
      </c>
      <c r="E71" s="13">
        <f t="shared" si="5"/>
        <v>11918.6</v>
      </c>
    </row>
    <row r="72" spans="1:5" ht="12.75">
      <c r="A72" s="5" t="s">
        <v>68</v>
      </c>
      <c r="B72" s="13">
        <v>20575</v>
      </c>
      <c r="C72" s="13">
        <v>1267</v>
      </c>
      <c r="D72" s="13">
        <f t="shared" si="4"/>
        <v>21842</v>
      </c>
      <c r="E72" s="13">
        <f t="shared" si="5"/>
        <v>2184.2000000000003</v>
      </c>
    </row>
    <row r="73" spans="1:5" ht="12.75">
      <c r="A73" s="5" t="s">
        <v>228</v>
      </c>
      <c r="B73" s="13">
        <f>70490+6664</f>
        <v>77154</v>
      </c>
      <c r="C73" s="13">
        <f>4339+345</f>
        <v>4684</v>
      </c>
      <c r="D73" s="13">
        <f>B73+C73</f>
        <v>81838</v>
      </c>
      <c r="E73" s="13">
        <f t="shared" si="5"/>
        <v>8183.8</v>
      </c>
    </row>
    <row r="74" spans="1:5" ht="12.75">
      <c r="A74" s="5" t="s">
        <v>69</v>
      </c>
      <c r="B74" s="13">
        <v>350000</v>
      </c>
      <c r="C74" s="13">
        <v>21793</v>
      </c>
      <c r="D74" s="13">
        <f t="shared" si="4"/>
        <v>371793</v>
      </c>
      <c r="E74" s="13">
        <f t="shared" si="5"/>
        <v>37179.3</v>
      </c>
    </row>
    <row r="75" spans="1:5" ht="12.75">
      <c r="A75" s="6" t="s">
        <v>70</v>
      </c>
      <c r="B75" s="21"/>
      <c r="C75" s="21"/>
      <c r="D75" s="21"/>
      <c r="E75" s="21"/>
    </row>
    <row r="76" spans="1:5" ht="12.75">
      <c r="A76" s="5" t="s">
        <v>71</v>
      </c>
      <c r="B76" s="13">
        <v>50873</v>
      </c>
      <c r="C76" s="13">
        <v>1181</v>
      </c>
      <c r="D76" s="13">
        <f t="shared" si="4"/>
        <v>52054</v>
      </c>
      <c r="E76" s="13">
        <f>D76*0.1</f>
        <v>5205.400000000001</v>
      </c>
    </row>
    <row r="77" spans="1:5" ht="12.75">
      <c r="A77" s="6" t="s">
        <v>72</v>
      </c>
      <c r="B77" s="21"/>
      <c r="C77" s="21"/>
      <c r="D77" s="21"/>
      <c r="E77" s="21"/>
    </row>
    <row r="78" spans="1:5" ht="12.75">
      <c r="A78" s="5" t="s">
        <v>73</v>
      </c>
      <c r="B78" s="13">
        <v>587194</v>
      </c>
      <c r="C78" s="13">
        <v>20779</v>
      </c>
      <c r="D78" s="13">
        <f t="shared" si="4"/>
        <v>607973</v>
      </c>
      <c r="E78" s="13">
        <f aca="true" t="shared" si="6" ref="E78:E83">D78*0.1</f>
        <v>60797.3</v>
      </c>
    </row>
    <row r="79" spans="1:5" ht="12.75">
      <c r="A79" s="7" t="s">
        <v>74</v>
      </c>
      <c r="B79" s="13">
        <v>670337</v>
      </c>
      <c r="C79" s="13">
        <v>33595</v>
      </c>
      <c r="D79" s="13">
        <f t="shared" si="4"/>
        <v>703932</v>
      </c>
      <c r="E79" s="13">
        <f t="shared" si="6"/>
        <v>70393.2</v>
      </c>
    </row>
    <row r="80" spans="1:5" ht="12.75">
      <c r="A80" s="5" t="s">
        <v>75</v>
      </c>
      <c r="B80" s="13">
        <v>171496</v>
      </c>
      <c r="C80" s="13">
        <v>9593</v>
      </c>
      <c r="D80" s="13">
        <f t="shared" si="4"/>
        <v>181089</v>
      </c>
      <c r="E80" s="13">
        <f t="shared" si="6"/>
        <v>18108.9</v>
      </c>
    </row>
    <row r="81" spans="1:5" ht="12.75">
      <c r="A81" s="5" t="s">
        <v>76</v>
      </c>
      <c r="B81" s="13">
        <v>657343</v>
      </c>
      <c r="C81" s="13">
        <v>19261</v>
      </c>
      <c r="D81" s="13">
        <f t="shared" si="4"/>
        <v>676604</v>
      </c>
      <c r="E81" s="13">
        <f t="shared" si="6"/>
        <v>67660.40000000001</v>
      </c>
    </row>
    <row r="82" spans="1:5" ht="12.75">
      <c r="A82" s="5" t="s">
        <v>77</v>
      </c>
      <c r="B82" s="13">
        <v>236434</v>
      </c>
      <c r="C82" s="13">
        <v>10235</v>
      </c>
      <c r="D82" s="13">
        <f t="shared" si="4"/>
        <v>246669</v>
      </c>
      <c r="E82" s="13">
        <f t="shared" si="6"/>
        <v>24666.9</v>
      </c>
    </row>
    <row r="83" spans="1:5" ht="12.75">
      <c r="A83" s="5" t="s">
        <v>78</v>
      </c>
      <c r="B83" s="13">
        <v>309188</v>
      </c>
      <c r="C83" s="13">
        <v>12692</v>
      </c>
      <c r="D83" s="13">
        <f t="shared" si="4"/>
        <v>321880</v>
      </c>
      <c r="E83" s="13">
        <f t="shared" si="6"/>
        <v>32188</v>
      </c>
    </row>
    <row r="84" spans="1:5" ht="12.75">
      <c r="A84" s="6" t="s">
        <v>80</v>
      </c>
      <c r="B84" s="21"/>
      <c r="C84" s="21"/>
      <c r="D84" s="21"/>
      <c r="E84" s="21"/>
    </row>
    <row r="85" spans="1:5" ht="12.75">
      <c r="A85" s="5" t="s">
        <v>81</v>
      </c>
      <c r="B85" s="13">
        <v>193860</v>
      </c>
      <c r="C85" s="13">
        <v>11323</v>
      </c>
      <c r="D85" s="13">
        <f t="shared" si="4"/>
        <v>205183</v>
      </c>
      <c r="E85" s="13">
        <f>D85*0.1</f>
        <v>20518.300000000003</v>
      </c>
    </row>
    <row r="86" spans="1:5" ht="12.75">
      <c r="A86" s="6" t="s">
        <v>82</v>
      </c>
      <c r="B86" s="21"/>
      <c r="C86" s="21"/>
      <c r="D86" s="21"/>
      <c r="E86" s="21"/>
    </row>
    <row r="87" spans="1:5" ht="12.75">
      <c r="A87" s="5" t="s">
        <v>83</v>
      </c>
      <c r="B87" s="13">
        <v>20158</v>
      </c>
      <c r="C87" s="13">
        <v>957</v>
      </c>
      <c r="D87" s="13">
        <f t="shared" si="4"/>
        <v>21115</v>
      </c>
      <c r="E87" s="13">
        <f>D87*0.1</f>
        <v>2111.5</v>
      </c>
    </row>
    <row r="88" spans="1:5" ht="12.75">
      <c r="A88" s="7" t="s">
        <v>84</v>
      </c>
      <c r="B88" s="22">
        <v>20081</v>
      </c>
      <c r="C88" s="22">
        <v>953</v>
      </c>
      <c r="D88" s="22">
        <f t="shared" si="4"/>
        <v>21034</v>
      </c>
      <c r="E88" s="22">
        <f>D88*0.1</f>
        <v>2103.4</v>
      </c>
    </row>
    <row r="89" spans="1:5" ht="12.75">
      <c r="A89" s="5" t="s">
        <v>85</v>
      </c>
      <c r="B89" s="13">
        <v>15388</v>
      </c>
      <c r="C89" s="13">
        <v>730</v>
      </c>
      <c r="D89" s="13">
        <f t="shared" si="4"/>
        <v>16118</v>
      </c>
      <c r="E89" s="13">
        <f>D89*0.1</f>
        <v>1611.8000000000002</v>
      </c>
    </row>
    <row r="90" spans="1:5" ht="12.75">
      <c r="A90" s="5" t="s">
        <v>86</v>
      </c>
      <c r="B90" s="13">
        <v>73245</v>
      </c>
      <c r="C90" s="13">
        <v>3476</v>
      </c>
      <c r="D90" s="13">
        <f t="shared" si="4"/>
        <v>76721</v>
      </c>
      <c r="E90" s="13">
        <f>D90*0.1</f>
        <v>7672.1</v>
      </c>
    </row>
    <row r="91" spans="1:5" ht="12.75">
      <c r="A91" s="6" t="s">
        <v>87</v>
      </c>
      <c r="B91" s="21"/>
      <c r="C91" s="21"/>
      <c r="D91" s="21"/>
      <c r="E91" s="21"/>
    </row>
    <row r="92" spans="1:5" ht="12.75">
      <c r="A92" s="5" t="s">
        <v>88</v>
      </c>
      <c r="B92" s="13">
        <v>202472</v>
      </c>
      <c r="C92" s="13">
        <v>5055</v>
      </c>
      <c r="D92" s="13">
        <f t="shared" si="4"/>
        <v>207527</v>
      </c>
      <c r="E92" s="13">
        <f>D92*0.1</f>
        <v>20752.7</v>
      </c>
    </row>
    <row r="93" spans="1:5" ht="12.75">
      <c r="A93" s="7" t="s">
        <v>89</v>
      </c>
      <c r="B93" s="22">
        <v>229043</v>
      </c>
      <c r="C93" s="22">
        <v>2930</v>
      </c>
      <c r="D93" s="22">
        <f t="shared" si="4"/>
        <v>231973</v>
      </c>
      <c r="E93" s="22">
        <f>D93*0.1</f>
        <v>23197.300000000003</v>
      </c>
    </row>
    <row r="94" spans="1:5" ht="12.75">
      <c r="A94" s="6" t="s">
        <v>90</v>
      </c>
      <c r="B94" s="21"/>
      <c r="C94" s="21"/>
      <c r="D94" s="21"/>
      <c r="E94" s="21"/>
    </row>
    <row r="95" spans="1:5" ht="12.75">
      <c r="A95" s="5" t="s">
        <v>91</v>
      </c>
      <c r="B95" s="13">
        <v>1227791</v>
      </c>
      <c r="C95" s="13">
        <v>22679</v>
      </c>
      <c r="D95" s="13">
        <f t="shared" si="4"/>
        <v>1250470</v>
      </c>
      <c r="E95" s="13">
        <f>D95*0.1</f>
        <v>125047</v>
      </c>
    </row>
    <row r="96" spans="1:5" ht="12.75">
      <c r="A96" s="6" t="s">
        <v>92</v>
      </c>
      <c r="B96" s="21"/>
      <c r="C96" s="21"/>
      <c r="D96" s="21"/>
      <c r="E96" s="21"/>
    </row>
    <row r="97" spans="1:5" ht="12.75">
      <c r="A97" s="5" t="s">
        <v>93</v>
      </c>
      <c r="B97" s="13">
        <v>823959</v>
      </c>
      <c r="C97" s="13">
        <v>30837</v>
      </c>
      <c r="D97" s="13">
        <f t="shared" si="4"/>
        <v>854796</v>
      </c>
      <c r="E97" s="13">
        <f>D97*0.1</f>
        <v>85479.6</v>
      </c>
    </row>
    <row r="98" spans="1:5" ht="12.75">
      <c r="A98" s="7" t="s">
        <v>94</v>
      </c>
      <c r="B98" s="22">
        <f>714098+172505</f>
        <v>886603</v>
      </c>
      <c r="C98" s="22">
        <f>26725+7298</f>
        <v>34023</v>
      </c>
      <c r="D98" s="22">
        <f t="shared" si="4"/>
        <v>920626</v>
      </c>
      <c r="E98" s="22">
        <f>D98*0.1</f>
        <v>92062.6</v>
      </c>
    </row>
    <row r="99" spans="1:5" ht="12.75">
      <c r="A99" s="5" t="s">
        <v>95</v>
      </c>
      <c r="B99" s="13">
        <v>714098</v>
      </c>
      <c r="C99" s="13">
        <v>26725</v>
      </c>
      <c r="D99" s="13">
        <f t="shared" si="4"/>
        <v>740823</v>
      </c>
      <c r="E99" s="13">
        <f>D99*0.1</f>
        <v>74082.3</v>
      </c>
    </row>
    <row r="100" spans="1:5" ht="12.75">
      <c r="A100" s="5" t="s">
        <v>96</v>
      </c>
      <c r="B100" s="13">
        <v>1759611</v>
      </c>
      <c r="C100" s="13">
        <v>65854</v>
      </c>
      <c r="D100" s="13">
        <f t="shared" si="4"/>
        <v>1825465</v>
      </c>
      <c r="E100" s="13">
        <f>D100*0.1</f>
        <v>182546.5</v>
      </c>
    </row>
    <row r="101" spans="1:5" ht="12.75">
      <c r="A101" s="6" t="s">
        <v>97</v>
      </c>
      <c r="B101" s="21"/>
      <c r="C101" s="21"/>
      <c r="D101" s="21"/>
      <c r="E101" s="21"/>
    </row>
    <row r="102" spans="1:5" ht="12.75">
      <c r="A102" s="5" t="s">
        <v>98</v>
      </c>
      <c r="B102" s="13">
        <v>16764</v>
      </c>
      <c r="C102" s="13">
        <v>444</v>
      </c>
      <c r="D102" s="13">
        <f t="shared" si="4"/>
        <v>17208</v>
      </c>
      <c r="E102" s="13">
        <f aca="true" t="shared" si="7" ref="E102:E130">D102*0.1</f>
        <v>1720.8000000000002</v>
      </c>
    </row>
    <row r="103" spans="1:5" ht="12.75">
      <c r="A103" s="7" t="s">
        <v>99</v>
      </c>
      <c r="B103" s="22">
        <v>10746</v>
      </c>
      <c r="C103" s="22">
        <v>285</v>
      </c>
      <c r="D103" s="22">
        <f t="shared" si="4"/>
        <v>11031</v>
      </c>
      <c r="E103" s="22">
        <f t="shared" si="7"/>
        <v>1103.1000000000001</v>
      </c>
    </row>
    <row r="104" spans="1:5" ht="12.75">
      <c r="A104" s="5" t="s">
        <v>100</v>
      </c>
      <c r="B104" s="13">
        <v>14443</v>
      </c>
      <c r="C104" s="13">
        <v>383</v>
      </c>
      <c r="D104" s="13">
        <f t="shared" si="4"/>
        <v>14826</v>
      </c>
      <c r="E104" s="13">
        <f t="shared" si="7"/>
        <v>1482.6000000000001</v>
      </c>
    </row>
    <row r="105" spans="1:5" ht="12.75">
      <c r="A105" s="5" t="s">
        <v>101</v>
      </c>
      <c r="B105" s="13">
        <v>16850</v>
      </c>
      <c r="C105" s="13">
        <v>447</v>
      </c>
      <c r="D105" s="13">
        <f t="shared" si="4"/>
        <v>17297</v>
      </c>
      <c r="E105" s="13">
        <f t="shared" si="7"/>
        <v>1729.7</v>
      </c>
    </row>
    <row r="106" spans="1:5" ht="12.75">
      <c r="A106" s="5" t="s">
        <v>102</v>
      </c>
      <c r="B106" s="13">
        <v>1041667</v>
      </c>
      <c r="C106" s="13">
        <v>27613</v>
      </c>
      <c r="D106" s="13">
        <f t="shared" si="4"/>
        <v>1069280</v>
      </c>
      <c r="E106" s="13">
        <f t="shared" si="7"/>
        <v>106928</v>
      </c>
    </row>
    <row r="107" spans="1:5" ht="12.75">
      <c r="A107" s="5" t="s">
        <v>103</v>
      </c>
      <c r="B107" s="13">
        <v>54589</v>
      </c>
      <c r="C107" s="13">
        <v>1447</v>
      </c>
      <c r="D107" s="13">
        <f t="shared" si="4"/>
        <v>56036</v>
      </c>
      <c r="E107" s="13">
        <f t="shared" si="7"/>
        <v>5603.6</v>
      </c>
    </row>
    <row r="108" spans="1:5" ht="12.75">
      <c r="A108" s="5" t="s">
        <v>104</v>
      </c>
      <c r="B108" s="13">
        <v>140239</v>
      </c>
      <c r="C108" s="13">
        <v>3718</v>
      </c>
      <c r="D108" s="13">
        <f t="shared" si="4"/>
        <v>143957</v>
      </c>
      <c r="E108" s="13">
        <f t="shared" si="7"/>
        <v>14395.7</v>
      </c>
    </row>
    <row r="109" spans="1:5" ht="12.75">
      <c r="A109" s="5" t="s">
        <v>105</v>
      </c>
      <c r="B109" s="13">
        <v>393716</v>
      </c>
      <c r="C109" s="13">
        <v>10437</v>
      </c>
      <c r="D109" s="13">
        <f t="shared" si="4"/>
        <v>404153</v>
      </c>
      <c r="E109" s="13">
        <f t="shared" si="7"/>
        <v>40415.3</v>
      </c>
    </row>
    <row r="110" spans="1:5" ht="12.75">
      <c r="A110" s="5" t="s">
        <v>106</v>
      </c>
      <c r="B110" s="13">
        <v>22008</v>
      </c>
      <c r="C110" s="13">
        <v>583</v>
      </c>
      <c r="D110" s="13">
        <f t="shared" si="4"/>
        <v>22591</v>
      </c>
      <c r="E110" s="13">
        <f t="shared" si="7"/>
        <v>2259.1</v>
      </c>
    </row>
    <row r="111" spans="1:5" ht="12.75">
      <c r="A111" s="5" t="s">
        <v>107</v>
      </c>
      <c r="B111" s="13">
        <v>62865</v>
      </c>
      <c r="C111" s="13">
        <v>1666</v>
      </c>
      <c r="D111" s="13">
        <f t="shared" si="4"/>
        <v>64531</v>
      </c>
      <c r="E111" s="13">
        <f t="shared" si="7"/>
        <v>6453.1</v>
      </c>
    </row>
    <row r="112" spans="1:5" ht="12.75">
      <c r="A112" s="5" t="s">
        <v>108</v>
      </c>
      <c r="B112" s="13">
        <v>4000</v>
      </c>
      <c r="C112" s="13">
        <v>198</v>
      </c>
      <c r="D112" s="13">
        <f t="shared" si="4"/>
        <v>4198</v>
      </c>
      <c r="E112" s="13">
        <f t="shared" si="7"/>
        <v>419.8</v>
      </c>
    </row>
    <row r="113" spans="1:5" ht="12.75">
      <c r="A113" s="5" t="s">
        <v>109</v>
      </c>
      <c r="B113" s="13">
        <v>4000</v>
      </c>
      <c r="C113" s="13">
        <v>198</v>
      </c>
      <c r="D113" s="13">
        <f t="shared" si="4"/>
        <v>4198</v>
      </c>
      <c r="E113" s="13">
        <f t="shared" si="7"/>
        <v>419.8</v>
      </c>
    </row>
    <row r="114" spans="1:5" ht="12.75">
      <c r="A114" s="5" t="s">
        <v>110</v>
      </c>
      <c r="B114" s="13">
        <v>14614</v>
      </c>
      <c r="C114" s="13">
        <v>387</v>
      </c>
      <c r="D114" s="13">
        <f t="shared" si="4"/>
        <v>15001</v>
      </c>
      <c r="E114" s="13">
        <f t="shared" si="7"/>
        <v>1500.1000000000001</v>
      </c>
    </row>
    <row r="115" spans="1:5" ht="12.75">
      <c r="A115" s="5" t="s">
        <v>111</v>
      </c>
      <c r="B115" s="13">
        <v>8597</v>
      </c>
      <c r="C115" s="13">
        <v>228</v>
      </c>
      <c r="D115" s="13">
        <f t="shared" si="4"/>
        <v>8825</v>
      </c>
      <c r="E115" s="13">
        <f t="shared" si="7"/>
        <v>882.5</v>
      </c>
    </row>
    <row r="116" spans="1:5" ht="12.75">
      <c r="A116" s="5" t="s">
        <v>112</v>
      </c>
      <c r="B116" s="13">
        <v>4000</v>
      </c>
      <c r="C116" s="13">
        <v>198</v>
      </c>
      <c r="D116" s="13">
        <f t="shared" si="4"/>
        <v>4198</v>
      </c>
      <c r="E116" s="13">
        <f t="shared" si="7"/>
        <v>419.8</v>
      </c>
    </row>
    <row r="117" spans="1:5" ht="12.75">
      <c r="A117" s="5" t="s">
        <v>113</v>
      </c>
      <c r="B117" s="13">
        <v>262802</v>
      </c>
      <c r="C117" s="13">
        <v>6966</v>
      </c>
      <c r="D117" s="13">
        <f t="shared" si="4"/>
        <v>269768</v>
      </c>
      <c r="E117" s="13">
        <f t="shared" si="7"/>
        <v>26976.800000000003</v>
      </c>
    </row>
    <row r="118" spans="1:5" ht="12.75">
      <c r="A118" s="5" t="s">
        <v>114</v>
      </c>
      <c r="B118" s="13">
        <v>99537</v>
      </c>
      <c r="C118" s="13">
        <v>2639</v>
      </c>
      <c r="D118" s="13">
        <f t="shared" si="4"/>
        <v>102176</v>
      </c>
      <c r="E118" s="13">
        <f t="shared" si="7"/>
        <v>10217.6</v>
      </c>
    </row>
    <row r="119" spans="1:5" ht="12.75">
      <c r="A119" s="5" t="s">
        <v>115</v>
      </c>
      <c r="B119" s="13">
        <v>7909</v>
      </c>
      <c r="C119" s="13">
        <v>210</v>
      </c>
      <c r="D119" s="13">
        <f t="shared" si="4"/>
        <v>8119</v>
      </c>
      <c r="E119" s="13">
        <f t="shared" si="7"/>
        <v>811.9000000000001</v>
      </c>
    </row>
    <row r="120" spans="1:5" ht="12.75">
      <c r="A120" s="5" t="s">
        <v>116</v>
      </c>
      <c r="B120" s="13">
        <v>4000</v>
      </c>
      <c r="C120" s="13">
        <v>198</v>
      </c>
      <c r="D120" s="13">
        <f t="shared" si="4"/>
        <v>4198</v>
      </c>
      <c r="E120" s="13">
        <f t="shared" si="7"/>
        <v>419.8</v>
      </c>
    </row>
    <row r="121" spans="1:5" ht="12.75">
      <c r="A121" s="5" t="s">
        <v>117</v>
      </c>
      <c r="B121" s="13">
        <v>8941</v>
      </c>
      <c r="C121" s="13">
        <v>237</v>
      </c>
      <c r="D121" s="13">
        <f t="shared" si="4"/>
        <v>9178</v>
      </c>
      <c r="E121" s="13">
        <f t="shared" si="7"/>
        <v>917.8000000000001</v>
      </c>
    </row>
    <row r="122" spans="1:5" ht="12.75">
      <c r="A122" s="5" t="s">
        <v>118</v>
      </c>
      <c r="B122" s="13">
        <v>19343</v>
      </c>
      <c r="C122" s="13">
        <v>513</v>
      </c>
      <c r="D122" s="13">
        <f t="shared" si="4"/>
        <v>19856</v>
      </c>
      <c r="E122" s="13">
        <f t="shared" si="7"/>
        <v>1985.6000000000001</v>
      </c>
    </row>
    <row r="123" spans="1:5" ht="12.75">
      <c r="A123" s="5" t="s">
        <v>119</v>
      </c>
      <c r="B123" s="13">
        <v>21148</v>
      </c>
      <c r="C123" s="13">
        <v>561</v>
      </c>
      <c r="D123" s="13">
        <f t="shared" si="4"/>
        <v>21709</v>
      </c>
      <c r="E123" s="13">
        <f t="shared" si="7"/>
        <v>2170.9</v>
      </c>
    </row>
    <row r="124" spans="1:5" ht="12.75">
      <c r="A124" s="5" t="s">
        <v>120</v>
      </c>
      <c r="B124" s="13">
        <v>18537</v>
      </c>
      <c r="C124" s="13">
        <v>491</v>
      </c>
      <c r="D124" s="13">
        <f t="shared" si="4"/>
        <v>19028</v>
      </c>
      <c r="E124" s="13">
        <f t="shared" si="7"/>
        <v>1902.8000000000002</v>
      </c>
    </row>
    <row r="125" spans="1:5" ht="12.75">
      <c r="A125" s="5" t="s">
        <v>121</v>
      </c>
      <c r="B125" s="13">
        <v>52096</v>
      </c>
      <c r="C125" s="13">
        <v>1381</v>
      </c>
      <c r="D125" s="13">
        <f t="shared" si="4"/>
        <v>53477</v>
      </c>
      <c r="E125" s="13">
        <f t="shared" si="7"/>
        <v>5347.700000000001</v>
      </c>
    </row>
    <row r="126" spans="1:5" ht="12.75">
      <c r="A126" s="5" t="s">
        <v>122</v>
      </c>
      <c r="B126" s="13">
        <v>10230</v>
      </c>
      <c r="C126" s="13">
        <v>271</v>
      </c>
      <c r="D126" s="13">
        <f aca="true" t="shared" si="8" ref="D126:D170">B126+C126</f>
        <v>10501</v>
      </c>
      <c r="E126" s="13">
        <f t="shared" si="7"/>
        <v>1050.1000000000001</v>
      </c>
    </row>
    <row r="127" spans="1:5" ht="12.75">
      <c r="A127" s="5" t="s">
        <v>123</v>
      </c>
      <c r="B127" s="13">
        <v>4000</v>
      </c>
      <c r="C127" s="13">
        <v>198</v>
      </c>
      <c r="D127" s="13">
        <f t="shared" si="8"/>
        <v>4198</v>
      </c>
      <c r="E127" s="13">
        <f t="shared" si="7"/>
        <v>419.8</v>
      </c>
    </row>
    <row r="128" spans="1:5" ht="12.75">
      <c r="A128" s="5" t="s">
        <v>124</v>
      </c>
      <c r="B128" s="13">
        <v>4000</v>
      </c>
      <c r="C128" s="13">
        <v>198</v>
      </c>
      <c r="D128" s="13">
        <f t="shared" si="8"/>
        <v>4198</v>
      </c>
      <c r="E128" s="13">
        <f t="shared" si="7"/>
        <v>419.8</v>
      </c>
    </row>
    <row r="129" spans="1:5" ht="12.75">
      <c r="A129" s="5" t="s">
        <v>125</v>
      </c>
      <c r="B129" s="13">
        <v>223515</v>
      </c>
      <c r="C129" s="13">
        <v>5925</v>
      </c>
      <c r="D129" s="13">
        <f t="shared" si="8"/>
        <v>229440</v>
      </c>
      <c r="E129" s="13">
        <f t="shared" si="7"/>
        <v>22944</v>
      </c>
    </row>
    <row r="130" spans="1:5" ht="12.75">
      <c r="A130" s="5" t="s">
        <v>126</v>
      </c>
      <c r="B130" s="13">
        <v>7651</v>
      </c>
      <c r="C130" s="13">
        <v>203</v>
      </c>
      <c r="D130" s="13">
        <f t="shared" si="8"/>
        <v>7854</v>
      </c>
      <c r="E130" s="13">
        <f t="shared" si="7"/>
        <v>785.4000000000001</v>
      </c>
    </row>
    <row r="131" spans="1:5" ht="12.75">
      <c r="A131" s="6" t="s">
        <v>127</v>
      </c>
      <c r="B131" s="21"/>
      <c r="C131" s="21"/>
      <c r="D131" s="21"/>
      <c r="E131" s="21"/>
    </row>
    <row r="132" spans="1:5" ht="12.75">
      <c r="A132" s="5" t="s">
        <v>128</v>
      </c>
      <c r="B132" s="13">
        <v>118845</v>
      </c>
      <c r="C132" s="13">
        <v>2566</v>
      </c>
      <c r="D132" s="13">
        <f t="shared" si="8"/>
        <v>121411</v>
      </c>
      <c r="E132" s="13">
        <f>D132*0.1</f>
        <v>12141.1</v>
      </c>
    </row>
    <row r="133" spans="1:5" ht="12.75">
      <c r="A133" s="5" t="s">
        <v>129</v>
      </c>
      <c r="B133" s="13">
        <v>114665</v>
      </c>
      <c r="C133" s="13">
        <v>329</v>
      </c>
      <c r="D133" s="13">
        <f t="shared" si="8"/>
        <v>114994</v>
      </c>
      <c r="E133" s="13">
        <f>D133*0.1</f>
        <v>11499.400000000001</v>
      </c>
    </row>
    <row r="134" spans="1:5" ht="12.75">
      <c r="A134" s="7" t="s">
        <v>130</v>
      </c>
      <c r="B134" s="13">
        <v>114665</v>
      </c>
      <c r="C134" s="13">
        <v>2476</v>
      </c>
      <c r="D134" s="13">
        <f t="shared" si="8"/>
        <v>117141</v>
      </c>
      <c r="E134" s="13">
        <f>D134*0.1</f>
        <v>11714.1</v>
      </c>
    </row>
    <row r="135" spans="1:5" ht="12.75">
      <c r="A135" s="5" t="s">
        <v>131</v>
      </c>
      <c r="B135" s="13">
        <v>12000</v>
      </c>
      <c r="C135" s="13">
        <v>259</v>
      </c>
      <c r="D135" s="13">
        <f t="shared" si="8"/>
        <v>12259</v>
      </c>
      <c r="E135" s="13">
        <f>D135*0.1</f>
        <v>1225.9</v>
      </c>
    </row>
    <row r="136" spans="1:5" ht="12.75">
      <c r="A136" s="5" t="s">
        <v>132</v>
      </c>
      <c r="B136" s="13">
        <v>172140</v>
      </c>
      <c r="C136" s="13">
        <v>3674</v>
      </c>
      <c r="D136" s="13">
        <f t="shared" si="8"/>
        <v>175814</v>
      </c>
      <c r="E136" s="13">
        <f>D136*0.1</f>
        <v>17581.4</v>
      </c>
    </row>
    <row r="137" spans="1:5" ht="12.75">
      <c r="A137" s="6" t="s">
        <v>133</v>
      </c>
      <c r="B137" s="21"/>
      <c r="C137" s="21"/>
      <c r="D137" s="21"/>
      <c r="E137" s="21"/>
    </row>
    <row r="138" spans="1:5" ht="12.75">
      <c r="A138" s="5" t="s">
        <v>134</v>
      </c>
      <c r="B138" s="13">
        <v>44838</v>
      </c>
      <c r="C138" s="13">
        <v>2392</v>
      </c>
      <c r="D138" s="13">
        <f t="shared" si="8"/>
        <v>47230</v>
      </c>
      <c r="E138" s="13">
        <f>D138*0.1</f>
        <v>4723</v>
      </c>
    </row>
    <row r="139" spans="1:5" ht="12.75">
      <c r="A139" s="6" t="s">
        <v>135</v>
      </c>
      <c r="B139" s="21"/>
      <c r="C139" s="21"/>
      <c r="D139" s="21"/>
      <c r="E139" s="21"/>
    </row>
    <row r="140" spans="1:5" ht="12.75">
      <c r="A140" s="7" t="s">
        <v>136</v>
      </c>
      <c r="B140" s="22">
        <v>419365</v>
      </c>
      <c r="C140" s="22">
        <v>17742</v>
      </c>
      <c r="D140" s="22">
        <f t="shared" si="8"/>
        <v>437107</v>
      </c>
      <c r="E140" s="22">
        <f aca="true" t="shared" si="9" ref="E140:E145">D140*0.1</f>
        <v>43710.700000000004</v>
      </c>
    </row>
    <row r="141" spans="1:5" ht="12.75">
      <c r="A141" s="5" t="s">
        <v>137</v>
      </c>
      <c r="B141" s="13">
        <v>56510</v>
      </c>
      <c r="C141" s="13">
        <v>2391</v>
      </c>
      <c r="D141" s="13">
        <f t="shared" si="8"/>
        <v>58901</v>
      </c>
      <c r="E141" s="13">
        <f t="shared" si="9"/>
        <v>5890.1</v>
      </c>
    </row>
    <row r="142" spans="1:5" ht="12.75">
      <c r="A142" s="7" t="s">
        <v>138</v>
      </c>
      <c r="B142" s="22">
        <v>868472</v>
      </c>
      <c r="C142" s="22">
        <v>36742</v>
      </c>
      <c r="D142" s="22">
        <f t="shared" si="8"/>
        <v>905214</v>
      </c>
      <c r="E142" s="22">
        <f t="shared" si="9"/>
        <v>90521.40000000001</v>
      </c>
    </row>
    <row r="143" spans="1:5" ht="12.75">
      <c r="A143" s="5" t="s">
        <v>139</v>
      </c>
      <c r="B143" s="13">
        <v>684070</v>
      </c>
      <c r="C143" s="13">
        <v>28940</v>
      </c>
      <c r="D143" s="13">
        <f t="shared" si="8"/>
        <v>713010</v>
      </c>
      <c r="E143" s="13">
        <f t="shared" si="9"/>
        <v>71301</v>
      </c>
    </row>
    <row r="144" spans="1:5" ht="12.75">
      <c r="A144" s="5" t="s">
        <v>140</v>
      </c>
      <c r="B144" s="13">
        <v>276602</v>
      </c>
      <c r="C144" s="13">
        <v>11702</v>
      </c>
      <c r="D144" s="13">
        <f t="shared" si="8"/>
        <v>288304</v>
      </c>
      <c r="E144" s="13">
        <f t="shared" si="9"/>
        <v>28830.4</v>
      </c>
    </row>
    <row r="145" spans="1:5" ht="12.75">
      <c r="A145" s="5" t="s">
        <v>141</v>
      </c>
      <c r="B145" s="13">
        <v>166556</v>
      </c>
      <c r="C145" s="13">
        <v>7046</v>
      </c>
      <c r="D145" s="13">
        <f t="shared" si="8"/>
        <v>173602</v>
      </c>
      <c r="E145" s="13">
        <f t="shared" si="9"/>
        <v>17360.2</v>
      </c>
    </row>
    <row r="146" spans="1:5" ht="12.75">
      <c r="A146" s="6" t="s">
        <v>142</v>
      </c>
      <c r="B146" s="21"/>
      <c r="C146" s="21"/>
      <c r="D146" s="21"/>
      <c r="E146" s="21"/>
    </row>
    <row r="147" spans="1:5" ht="12.75">
      <c r="A147" s="5" t="s">
        <v>143</v>
      </c>
      <c r="B147" s="13">
        <v>60000</v>
      </c>
      <c r="C147" s="13">
        <v>3502</v>
      </c>
      <c r="D147" s="13">
        <f t="shared" si="8"/>
        <v>63502</v>
      </c>
      <c r="E147" s="13">
        <f>D147*0.1</f>
        <v>6350.200000000001</v>
      </c>
    </row>
    <row r="148" spans="1:5" ht="12.75">
      <c r="A148" s="7" t="s">
        <v>144</v>
      </c>
      <c r="B148" s="22">
        <v>100000</v>
      </c>
      <c r="C148" s="22">
        <v>5837</v>
      </c>
      <c r="D148" s="22">
        <f t="shared" si="8"/>
        <v>105837</v>
      </c>
      <c r="E148" s="22">
        <f>D148*0.1</f>
        <v>10583.7</v>
      </c>
    </row>
    <row r="149" spans="1:5" ht="12.75">
      <c r="A149" s="6" t="s">
        <v>145</v>
      </c>
      <c r="B149" s="21"/>
      <c r="C149" s="21"/>
      <c r="D149" s="21"/>
      <c r="E149" s="21"/>
    </row>
    <row r="150" spans="1:5" ht="12.75">
      <c r="A150" s="5" t="s">
        <v>146</v>
      </c>
      <c r="B150" s="13">
        <v>342608</v>
      </c>
      <c r="C150" s="13">
        <v>6577</v>
      </c>
      <c r="D150" s="13">
        <f t="shared" si="8"/>
        <v>349185</v>
      </c>
      <c r="E150" s="13">
        <f aca="true" t="shared" si="10" ref="E150:E168">D150*0.1</f>
        <v>34918.5</v>
      </c>
    </row>
    <row r="151" spans="1:5" ht="12.75">
      <c r="A151" s="5" t="s">
        <v>147</v>
      </c>
      <c r="B151" s="13">
        <v>8460</v>
      </c>
      <c r="C151" s="13">
        <v>164</v>
      </c>
      <c r="D151" s="13">
        <f t="shared" si="8"/>
        <v>8624</v>
      </c>
      <c r="E151" s="13">
        <f t="shared" si="10"/>
        <v>862.4000000000001</v>
      </c>
    </row>
    <row r="152" spans="1:5" ht="12.75">
      <c r="A152" s="7" t="s">
        <v>148</v>
      </c>
      <c r="B152" s="22">
        <v>9991</v>
      </c>
      <c r="C152" s="22">
        <v>192</v>
      </c>
      <c r="D152" s="22">
        <f t="shared" si="8"/>
        <v>10183</v>
      </c>
      <c r="E152" s="22">
        <f t="shared" si="10"/>
        <v>1018.3000000000001</v>
      </c>
    </row>
    <row r="153" spans="1:5" ht="12.75">
      <c r="A153" s="5" t="s">
        <v>149</v>
      </c>
      <c r="B153" s="13">
        <v>9991</v>
      </c>
      <c r="C153" s="13">
        <v>192</v>
      </c>
      <c r="D153" s="13">
        <f t="shared" si="8"/>
        <v>10183</v>
      </c>
      <c r="E153" s="13">
        <f t="shared" si="10"/>
        <v>1018.3000000000001</v>
      </c>
    </row>
    <row r="154" spans="1:5" ht="12.75">
      <c r="A154" s="5" t="s">
        <v>150</v>
      </c>
      <c r="B154" s="13">
        <v>24432</v>
      </c>
      <c r="C154" s="13">
        <v>469</v>
      </c>
      <c r="D154" s="13">
        <f t="shared" si="8"/>
        <v>24901</v>
      </c>
      <c r="E154" s="13">
        <f t="shared" si="10"/>
        <v>2490.1000000000004</v>
      </c>
    </row>
    <row r="155" spans="1:5" ht="12.75">
      <c r="A155" s="5" t="s">
        <v>151</v>
      </c>
      <c r="B155" s="13">
        <v>101083</v>
      </c>
      <c r="C155" s="13">
        <v>1941</v>
      </c>
      <c r="D155" s="13">
        <f t="shared" si="8"/>
        <v>103024</v>
      </c>
      <c r="E155" s="13">
        <f t="shared" si="10"/>
        <v>10302.400000000001</v>
      </c>
    </row>
    <row r="156" spans="1:5" ht="12.75">
      <c r="A156" s="5" t="s">
        <v>152</v>
      </c>
      <c r="B156" s="13">
        <v>78836</v>
      </c>
      <c r="C156" s="13">
        <v>1513</v>
      </c>
      <c r="D156" s="13">
        <f t="shared" si="8"/>
        <v>80349</v>
      </c>
      <c r="E156" s="13">
        <f t="shared" si="10"/>
        <v>8034.900000000001</v>
      </c>
    </row>
    <row r="157" spans="1:5" ht="12.75">
      <c r="A157" s="5" t="s">
        <v>153</v>
      </c>
      <c r="B157" s="13">
        <v>36081</v>
      </c>
      <c r="C157" s="13">
        <v>693</v>
      </c>
      <c r="D157" s="13">
        <f t="shared" si="8"/>
        <v>36774</v>
      </c>
      <c r="E157" s="13">
        <f t="shared" si="10"/>
        <v>3677.4</v>
      </c>
    </row>
    <row r="158" spans="1:5" ht="12.75">
      <c r="A158" s="5" t="s">
        <v>154</v>
      </c>
      <c r="B158" s="13">
        <v>27748</v>
      </c>
      <c r="C158" s="13">
        <v>533</v>
      </c>
      <c r="D158" s="13">
        <f t="shared" si="8"/>
        <v>28281</v>
      </c>
      <c r="E158" s="13">
        <f t="shared" si="10"/>
        <v>2828.1000000000004</v>
      </c>
    </row>
    <row r="159" spans="1:5" ht="12.75">
      <c r="A159" s="5" t="s">
        <v>155</v>
      </c>
      <c r="B159" s="13">
        <v>16665</v>
      </c>
      <c r="C159" s="13">
        <v>320</v>
      </c>
      <c r="D159" s="13">
        <f t="shared" si="8"/>
        <v>16985</v>
      </c>
      <c r="E159" s="13">
        <f t="shared" si="10"/>
        <v>1698.5</v>
      </c>
    </row>
    <row r="160" spans="1:5" ht="12.75">
      <c r="A160" s="5" t="s">
        <v>156</v>
      </c>
      <c r="B160" s="13">
        <v>112733</v>
      </c>
      <c r="C160" s="13">
        <v>2164</v>
      </c>
      <c r="D160" s="13">
        <f t="shared" si="8"/>
        <v>114897</v>
      </c>
      <c r="E160" s="13">
        <f t="shared" si="10"/>
        <v>11489.7</v>
      </c>
    </row>
    <row r="161" spans="1:5" ht="12.75">
      <c r="A161" s="5" t="s">
        <v>157</v>
      </c>
      <c r="B161" s="13">
        <v>32198</v>
      </c>
      <c r="C161" s="13">
        <v>618</v>
      </c>
      <c r="D161" s="13">
        <f t="shared" si="8"/>
        <v>32816</v>
      </c>
      <c r="E161" s="13">
        <f t="shared" si="10"/>
        <v>3281.6000000000004</v>
      </c>
    </row>
    <row r="162" spans="1:5" ht="12.75">
      <c r="A162" s="5" t="s">
        <v>158</v>
      </c>
      <c r="B162" s="13">
        <v>87735</v>
      </c>
      <c r="C162" s="13">
        <v>1684</v>
      </c>
      <c r="D162" s="13">
        <f t="shared" si="8"/>
        <v>89419</v>
      </c>
      <c r="E162" s="13">
        <f t="shared" si="10"/>
        <v>8941.9</v>
      </c>
    </row>
    <row r="163" spans="1:5" ht="12.75">
      <c r="A163" s="5" t="s">
        <v>159</v>
      </c>
      <c r="B163" s="13">
        <v>33290</v>
      </c>
      <c r="C163" s="13">
        <v>639</v>
      </c>
      <c r="D163" s="13">
        <f t="shared" si="8"/>
        <v>33929</v>
      </c>
      <c r="E163" s="13">
        <f t="shared" si="10"/>
        <v>3392.9</v>
      </c>
    </row>
    <row r="164" spans="1:5" ht="12.75">
      <c r="A164" s="5" t="s">
        <v>160</v>
      </c>
      <c r="B164" s="13">
        <v>53272</v>
      </c>
      <c r="C164" s="13">
        <v>1023</v>
      </c>
      <c r="D164" s="13">
        <f t="shared" si="8"/>
        <v>54295</v>
      </c>
      <c r="E164" s="13">
        <f t="shared" si="10"/>
        <v>5429.5</v>
      </c>
    </row>
    <row r="165" spans="1:5" ht="12.75">
      <c r="A165" s="5" t="s">
        <v>161</v>
      </c>
      <c r="B165" s="13">
        <v>112531</v>
      </c>
      <c r="C165" s="13">
        <v>2160</v>
      </c>
      <c r="D165" s="13">
        <f t="shared" si="8"/>
        <v>114691</v>
      </c>
      <c r="E165" s="13">
        <f t="shared" si="10"/>
        <v>11469.1</v>
      </c>
    </row>
    <row r="166" spans="1:5" ht="12.75">
      <c r="A166" s="5" t="s">
        <v>162</v>
      </c>
      <c r="B166" s="13">
        <v>70544</v>
      </c>
      <c r="C166" s="13">
        <v>1354</v>
      </c>
      <c r="D166" s="13">
        <f t="shared" si="8"/>
        <v>71898</v>
      </c>
      <c r="E166" s="13">
        <f t="shared" si="10"/>
        <v>7189.8</v>
      </c>
    </row>
    <row r="167" spans="1:5" ht="12.75">
      <c r="A167" s="5" t="s">
        <v>163</v>
      </c>
      <c r="B167" s="13">
        <v>42755</v>
      </c>
      <c r="C167" s="13">
        <v>821</v>
      </c>
      <c r="D167" s="13">
        <f t="shared" si="8"/>
        <v>43576</v>
      </c>
      <c r="E167" s="13">
        <f t="shared" si="10"/>
        <v>4357.6</v>
      </c>
    </row>
    <row r="168" spans="1:5" ht="12.75">
      <c r="A168" s="5" t="s">
        <v>164</v>
      </c>
      <c r="B168" s="13">
        <v>363156</v>
      </c>
      <c r="C168" s="13">
        <v>6972</v>
      </c>
      <c r="D168" s="13">
        <f t="shared" si="8"/>
        <v>370128</v>
      </c>
      <c r="E168" s="13">
        <f t="shared" si="10"/>
        <v>37012.8</v>
      </c>
    </row>
    <row r="169" spans="1:5" ht="12.75">
      <c r="A169" s="6" t="s">
        <v>165</v>
      </c>
      <c r="B169" s="21"/>
      <c r="C169" s="21"/>
      <c r="D169" s="21"/>
      <c r="E169" s="21"/>
    </row>
    <row r="170" spans="1:5" ht="13.5" thickBot="1">
      <c r="A170" s="9" t="s">
        <v>166</v>
      </c>
      <c r="B170" s="13">
        <v>210000</v>
      </c>
      <c r="C170" s="13">
        <v>10855</v>
      </c>
      <c r="D170" s="13">
        <f t="shared" si="8"/>
        <v>220855</v>
      </c>
      <c r="E170" s="13">
        <f>D170*0.1</f>
        <v>22085.5</v>
      </c>
    </row>
    <row r="171" spans="1:5" ht="13.5" thickTop="1">
      <c r="A171" s="34" t="s">
        <v>211</v>
      </c>
      <c r="B171" s="35">
        <f>SUM(B8:B170)</f>
        <v>26131432</v>
      </c>
      <c r="C171" s="35">
        <f>SUM(C8:C170)</f>
        <v>949471</v>
      </c>
      <c r="D171" s="35">
        <f>SUM(D8:D170)</f>
        <v>27080903</v>
      </c>
      <c r="E171" s="35">
        <f>SUM(E8:E170)</f>
        <v>2708090.299999999</v>
      </c>
    </row>
    <row r="173" spans="1:5" s="25" customFormat="1" ht="12.75">
      <c r="A173" s="55" t="s">
        <v>225</v>
      </c>
      <c r="B173" t="s">
        <v>227</v>
      </c>
      <c r="E173" s="54"/>
    </row>
    <row r="174" spans="1:5" s="25" customFormat="1" ht="12.75">
      <c r="A174" s="37"/>
      <c r="B174" s="25" t="s">
        <v>229</v>
      </c>
      <c r="E174" s="54"/>
    </row>
    <row r="175" spans="1:5" s="25" customFormat="1" ht="12.75">
      <c r="A175" s="37"/>
      <c r="B175" s="25" t="s">
        <v>221</v>
      </c>
      <c r="E175" s="54"/>
    </row>
    <row r="176" spans="1:5" s="25" customFormat="1" ht="12.75">
      <c r="A176" s="37"/>
      <c r="B176" s="25" t="s">
        <v>222</v>
      </c>
      <c r="E176" s="54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4" ht="12.75">
      <c r="A184"/>
    </row>
  </sheetData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landscape" scale="81" r:id="rId1"/>
  <headerFooter alignWithMargins="0">
    <oddHeader>&amp;C30-May-06</oddHeader>
    <oddFooter>&amp;L'&amp;F' [&amp;A]&amp;RPage &amp;P of &amp;N</oddFooter>
  </headerFooter>
  <rowBreaks count="5" manualBreakCount="5">
    <brk id="28" max="255" man="1"/>
    <brk id="76" max="255" man="1"/>
    <brk id="100" max="255" man="1"/>
    <brk id="130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20.8515625" style="0" customWidth="1"/>
    <col min="2" max="5" width="16.00390625" style="0" customWidth="1"/>
  </cols>
  <sheetData>
    <row r="1" spans="1:5" ht="12.75" customHeight="1">
      <c r="A1" s="61" t="s">
        <v>219</v>
      </c>
      <c r="B1" s="61"/>
      <c r="C1" s="61"/>
      <c r="D1" s="61"/>
      <c r="E1" s="61"/>
    </row>
    <row r="2" spans="1:5" ht="15.75">
      <c r="A2" s="60" t="s">
        <v>220</v>
      </c>
      <c r="B2" s="60"/>
      <c r="C2" s="60"/>
      <c r="D2" s="60"/>
      <c r="E2" s="60"/>
    </row>
    <row r="3" ht="12.75">
      <c r="C3" s="38"/>
    </row>
    <row r="4" spans="1:5" ht="12.75">
      <c r="A4" s="11" t="str">
        <f>IF(COLUMN()&lt;=26,CHAR(64+COLUMN()),CHAR(64+ROUNDDOWN((COLUMN()-1)/26,0))&amp;CHAR(65+MOD((COLUMN()-1),26)))</f>
        <v>A</v>
      </c>
      <c r="B4" s="11" t="str">
        <f>IF(COLUMN()&lt;=26,CHAR(64+COLUMN()),CHAR(64+ROUNDDOWN((COLUMN()-1)/26,0))&amp;CHAR(65+MOD((COLUMN()-1),26)))</f>
        <v>B</v>
      </c>
      <c r="C4" s="11" t="str">
        <f>IF(COLUMN()&lt;=26,CHAR(64+COLUMN()),CHAR(64+ROUNDDOWN((COLUMN()-1)/26,0))&amp;CHAR(65+MOD((COLUMN()-1),26)))</f>
        <v>C</v>
      </c>
      <c r="D4" s="11" t="str">
        <f>IF(COLUMN()&lt;=26,CHAR(64+COLUMN()),CHAR(64+ROUNDDOWN((COLUMN()-1)/26,0))&amp;CHAR(65+MOD((COLUMN()-1),26)))</f>
        <v>D</v>
      </c>
      <c r="E4" s="11" t="str">
        <f>IF(COLUMN()&lt;=26,CHAR(64+COLUMN()),CHAR(64+ROUNDDOWN((COLUMN()-1)/26,0))&amp;CHAR(65+MOD((COLUMN()-1),26)))</f>
        <v>E</v>
      </c>
    </row>
    <row r="5" spans="1:5" ht="77.25" thickBot="1">
      <c r="A5" s="10" t="s">
        <v>204</v>
      </c>
      <c r="B5" s="18" t="s">
        <v>198</v>
      </c>
      <c r="C5" s="18" t="s">
        <v>199</v>
      </c>
      <c r="D5" s="18" t="s">
        <v>207</v>
      </c>
      <c r="E5" s="18" t="s">
        <v>208</v>
      </c>
    </row>
    <row r="6" spans="1:5" ht="12.75">
      <c r="A6" t="s">
        <v>191</v>
      </c>
      <c r="B6" s="19">
        <v>54944</v>
      </c>
      <c r="C6" s="19">
        <v>2240</v>
      </c>
      <c r="D6" s="20">
        <f>B6+C6</f>
        <v>57184</v>
      </c>
      <c r="E6" s="20">
        <f>D6*0.1</f>
        <v>5718.400000000001</v>
      </c>
    </row>
    <row r="7" spans="1:5" ht="12.75">
      <c r="A7" s="12" t="s">
        <v>192</v>
      </c>
      <c r="B7" s="19">
        <v>120462</v>
      </c>
      <c r="C7" s="19">
        <v>4912</v>
      </c>
      <c r="D7" s="20">
        <f>B7+C7</f>
        <v>125374</v>
      </c>
      <c r="E7" s="20">
        <f>D7*0.1</f>
        <v>12537.400000000001</v>
      </c>
    </row>
    <row r="8" spans="1:5" ht="12.75">
      <c r="A8" s="12" t="s">
        <v>193</v>
      </c>
      <c r="B8" s="19">
        <v>41840</v>
      </c>
      <c r="C8" s="19">
        <v>1706</v>
      </c>
      <c r="D8" s="20">
        <f>B8+C8</f>
        <v>43546</v>
      </c>
      <c r="E8" s="20">
        <f>D8*0.1</f>
        <v>4354.6</v>
      </c>
    </row>
    <row r="9" spans="1:5" ht="12.75">
      <c r="A9" s="12" t="s">
        <v>194</v>
      </c>
      <c r="B9" s="19">
        <v>2990186</v>
      </c>
      <c r="C9" s="19">
        <v>121925</v>
      </c>
      <c r="D9" s="20">
        <f>B9+C9</f>
        <v>3112111</v>
      </c>
      <c r="E9" s="20">
        <f>D9*0.1</f>
        <v>311211.10000000003</v>
      </c>
    </row>
    <row r="10" spans="1:5" ht="13.5" thickBot="1">
      <c r="A10" s="12" t="s">
        <v>195</v>
      </c>
      <c r="B10" s="19">
        <v>113910</v>
      </c>
      <c r="C10" s="19">
        <v>4645</v>
      </c>
      <c r="D10" s="20">
        <f>B10+C10</f>
        <v>118555</v>
      </c>
      <c r="E10" s="20">
        <f>D10*0.1</f>
        <v>11855.5</v>
      </c>
    </row>
    <row r="11" spans="1:5" ht="13.5" thickTop="1">
      <c r="A11" s="36" t="s">
        <v>211</v>
      </c>
      <c r="B11" s="35">
        <f>SUM(B6:B10)</f>
        <v>3321342</v>
      </c>
      <c r="C11" s="35">
        <f>SUM(C6:C10)</f>
        <v>135428</v>
      </c>
      <c r="D11" s="35">
        <f>SUM(D6:D10)</f>
        <v>3456770</v>
      </c>
      <c r="E11" s="35">
        <f>SUM(E6:E10)</f>
        <v>345677.00000000006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&amp;C30-May-06</oddHeader>
    <oddFooter>&amp;L'&amp;F'[&amp;A]&amp;RPage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B320"/>
  <sheetViews>
    <sheetView view="pageBreakPreview" zoomScaleSheetLayoutView="100" workbookViewId="0" topLeftCell="A1">
      <pane xSplit="1" ySplit="5" topLeftCell="B6" activePane="bottomRight" state="frozen"/>
      <selection pane="topLeft" activeCell="A97" sqref="A97"/>
      <selection pane="topRight" activeCell="B97" sqref="B97"/>
      <selection pane="bottomLeft" activeCell="A97" sqref="A97"/>
      <selection pane="bottomRight" activeCell="A1" sqref="A1:IV16384"/>
    </sheetView>
  </sheetViews>
  <sheetFormatPr defaultColWidth="17.8515625" defaultRowHeight="12.75" zeroHeight="1"/>
  <cols>
    <col min="1" max="1" width="39.28125" style="16" customWidth="1"/>
    <col min="2" max="2" width="18.28125" style="16" bestFit="1" customWidth="1"/>
    <col min="3" max="16384" width="17.8515625" style="16" customWidth="1"/>
  </cols>
  <sheetData>
    <row r="1" spans="1:2" ht="27.75" customHeight="1" hidden="1">
      <c r="A1" s="62" t="s">
        <v>212</v>
      </c>
      <c r="B1" s="63"/>
    </row>
    <row r="2" spans="1:2" ht="12.75" hidden="1">
      <c r="A2" s="64" t="s">
        <v>213</v>
      </c>
      <c r="B2" s="64"/>
    </row>
    <row r="3" spans="1:2" ht="12.75" hidden="1">
      <c r="A3" s="41"/>
      <c r="B3" s="14"/>
    </row>
    <row r="4" ht="12.75" hidden="1">
      <c r="B4" s="14" t="s">
        <v>196</v>
      </c>
    </row>
    <row r="5" spans="1:2" ht="12.75" hidden="1">
      <c r="A5" s="14" t="s">
        <v>0</v>
      </c>
      <c r="B5" s="14" t="s">
        <v>197</v>
      </c>
    </row>
    <row r="6" ht="12.75" hidden="1">
      <c r="A6" s="17" t="s">
        <v>1</v>
      </c>
    </row>
    <row r="7" spans="1:2" ht="12.75" hidden="1">
      <c r="A7" s="42" t="s">
        <v>214</v>
      </c>
      <c r="B7" s="15">
        <v>344</v>
      </c>
    </row>
    <row r="8" ht="12.75" hidden="1">
      <c r="A8" s="17" t="s">
        <v>14</v>
      </c>
    </row>
    <row r="9" spans="1:2" ht="12.75" hidden="1">
      <c r="A9" s="42" t="s">
        <v>215</v>
      </c>
      <c r="B9" s="15">
        <v>1498</v>
      </c>
    </row>
    <row r="10" ht="12.75" hidden="1">
      <c r="A10" s="17" t="s">
        <v>97</v>
      </c>
    </row>
    <row r="11" spans="1:2" ht="12.75" hidden="1">
      <c r="A11" s="42" t="s">
        <v>216</v>
      </c>
      <c r="B11" s="15">
        <v>1395</v>
      </c>
    </row>
    <row r="12" ht="12.75" hidden="1">
      <c r="A12" s="17" t="s">
        <v>145</v>
      </c>
    </row>
    <row r="13" spans="1:2" ht="12.75" hidden="1">
      <c r="A13" s="42" t="s">
        <v>217</v>
      </c>
      <c r="B13" s="15">
        <v>1450</v>
      </c>
    </row>
    <row r="14" ht="12.75" hidden="1"/>
    <row r="15" ht="12.75" hidden="1">
      <c r="A15" t="s">
        <v>218</v>
      </c>
    </row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>
      <c r="B320" s="15"/>
    </row>
  </sheetData>
  <sheetProtection/>
  <mergeCells count="2">
    <mergeCell ref="A1:B1"/>
    <mergeCell ref="A2:B2"/>
  </mergeCells>
  <printOptions horizontalCentered="1"/>
  <pageMargins left="0.25" right="0.25" top="3" bottom="0.25" header="1" footer="1"/>
  <pageSetup fitToHeight="5" horizontalDpi="600" verticalDpi="600" orientation="portrait" scale="79" r:id="rId1"/>
  <headerFooter alignWithMargins="0">
    <oddHeader>&amp;C30-May-06</oddHeader>
    <oddFooter>&amp;L'&amp;F' [&amp;A]&amp;RPage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USER</cp:lastModifiedBy>
  <cp:lastPrinted>2006-06-20T18:42:42Z</cp:lastPrinted>
  <dcterms:created xsi:type="dcterms:W3CDTF">2006-05-30T19:52:41Z</dcterms:created>
  <dcterms:modified xsi:type="dcterms:W3CDTF">2006-06-20T18:45:36Z</dcterms:modified>
  <cp:category/>
  <cp:version/>
  <cp:contentType/>
  <cp:contentStatus/>
</cp:coreProperties>
</file>