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tabRatio="986" activeTab="0"/>
  </bookViews>
  <sheets>
    <sheet name="A-4" sheetId="1" r:id="rId1"/>
  </sheets>
  <definedNames/>
  <calcPr fullCalcOnLoad="1"/>
</workbook>
</file>

<file path=xl/sharedStrings.xml><?xml version="1.0" encoding="utf-8"?>
<sst xmlns="http://schemas.openxmlformats.org/spreadsheetml/2006/main" count="113" uniqueCount="18">
  <si>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</si>
  <si>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</si>
  <si>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</si>
  <si>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</si>
  <si>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</si>
  <si>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</si>
  <si>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</si>
  <si>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</si>
  <si>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Urban minor arterial (total reported)</t>
  </si>
  <si>
    <t>Urban collector (total reported)</t>
  </si>
  <si>
    <t>Other freeways and expressways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</si>
  <si>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</si>
  <si>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</si>
  <si>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r>
      <t>KEY</t>
    </r>
    <r>
      <rPr>
        <sz val="10"/>
        <rFont val="Futura Md BT"/>
        <family val="2"/>
      </rPr>
      <t>: N = data do not exist.</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</si>
  <si>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</si>
  <si>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t>Table 1-6: Ohio Road Condition by Functional System -- Urban</t>
  </si>
  <si>
    <t>N</t>
  </si>
  <si>
    <r>
      <t xml:space="preserve">SOURCE FOR DATA ON THIS PAGE: </t>
    </r>
    <r>
      <rPr>
        <sz val="10"/>
        <rFont val="Futura Md BT"/>
        <family val="2"/>
      </rPr>
      <t xml:space="preserve">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</si>
</sst>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sz val="10"/>
      <name val="Futura Md BT"/>
      <family val="2"/>
    </font>
    <font>
      <b/>
      <sz val="10"/>
      <name val="Futura Md BT"/>
      <family val="2"/>
    </font>
    <font>
      <i/>
      <sz val="10"/>
      <name val="Futura Md BT"/>
      <family val="2"/>
    </font>
    <font>
      <sz val="12"/>
      <name val="Futura Md BT"/>
      <family val="2"/>
    </font>
    <font>
      <sz val="1.75"/>
      <name val="Futura Md BT"/>
      <family val="2"/>
    </font>
    <font>
      <b/>
      <sz val="2.5"/>
      <name val="Futura Md BT"/>
      <family val="2"/>
    </font>
    <font>
      <b/>
      <sz val="13"/>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1" xfId="0" applyFont="1" applyBorder="1" applyAlignment="1">
      <alignment/>
    </xf>
    <xf numFmtId="0" fontId="1" fillId="0" borderId="0" xfId="0" applyFont="1" applyBorder="1" applyAlignment="1">
      <alignment/>
    </xf>
    <xf numFmtId="0" fontId="2"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2" fillId="0" borderId="0" xfId="0" applyFont="1" applyBorder="1" applyAlignment="1">
      <alignment/>
    </xf>
    <xf numFmtId="0" fontId="1" fillId="0" borderId="0" xfId="0" applyFont="1" applyBorder="1" applyAlignment="1">
      <alignment horizontal="left"/>
    </xf>
    <xf numFmtId="0" fontId="0" fillId="0" borderId="0" xfId="0" applyAlignment="1">
      <alignment wrapText="1"/>
    </xf>
    <xf numFmtId="0" fontId="2" fillId="0" borderId="2" xfId="0" applyFont="1" applyBorder="1" applyAlignment="1">
      <alignment/>
    </xf>
    <xf numFmtId="0" fontId="2"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2" fillId="0" borderId="0" xfId="0" applyFont="1" applyFill="1" applyBorder="1" applyAlignment="1">
      <alignment/>
    </xf>
    <xf numFmtId="0" fontId="2" fillId="0" borderId="0" xfId="0" applyFont="1" applyBorder="1" applyAlignment="1">
      <alignment horizontal="left"/>
    </xf>
    <xf numFmtId="0" fontId="2" fillId="0" borderId="0" xfId="0" applyFont="1" applyAlignment="1">
      <alignment wrapText="1"/>
    </xf>
    <xf numFmtId="0" fontId="1" fillId="0" borderId="3" xfId="0" applyFont="1" applyBorder="1" applyAlignment="1">
      <alignment horizontal="right"/>
    </xf>
    <xf numFmtId="0" fontId="7" fillId="0" borderId="1" xfId="0" applyFont="1" applyBorder="1" applyAlignment="1">
      <alignment/>
    </xf>
    <xf numFmtId="0" fontId="0" fillId="0" borderId="0" xfId="0" applyAlignment="1">
      <alignment wrapText="1"/>
    </xf>
    <xf numFmtId="0" fontId="7" fillId="0" borderId="0" xfId="0" applyFont="1" applyAlignment="1">
      <alignment horizontal="left" wrapText="1"/>
    </xf>
    <xf numFmtId="0" fontId="2" fillId="0" borderId="0" xfId="0" applyFont="1" applyFill="1" applyBorder="1" applyAlignment="1" applyProtection="1">
      <alignment horizontal="left" wrapText="1"/>
      <protection/>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Figure 1-2: Urban Road Conditions in Ohio: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4"/>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1554191"/>
        <c:axId val="17116808"/>
      </c:barChart>
      <c:catAx>
        <c:axId val="61554191"/>
        <c:scaling>
          <c:orientation val="minMax"/>
        </c:scaling>
        <c:axPos val="b"/>
        <c:delete val="0"/>
        <c:numFmt formatCode="General" sourceLinked="1"/>
        <c:majorTickMark val="none"/>
        <c:minorTickMark val="none"/>
        <c:tickLblPos val="nextTo"/>
        <c:crossAx val="17116808"/>
        <c:crosses val="autoZero"/>
        <c:auto val="1"/>
        <c:lblOffset val="100"/>
        <c:noMultiLvlLbl val="0"/>
      </c:catAx>
      <c:valAx>
        <c:axId val="17116808"/>
        <c:scaling>
          <c:orientation val="minMax"/>
          <c:max val="80"/>
        </c:scaling>
        <c:axPos val="l"/>
        <c:majorGridlines>
          <c:spPr>
            <a:ln w="3175">
              <a:solidFill>
                <a:srgbClr val="FFFFFF"/>
              </a:solidFill>
              <a:prstDash val="sysDot"/>
            </a:ln>
          </c:spPr>
        </c:majorGridlines>
        <c:delete val="0"/>
        <c:numFmt formatCode="General" sourceLinked="1"/>
        <c:majorTickMark val="in"/>
        <c:minorTickMark val="none"/>
        <c:tickLblPos val="nextTo"/>
        <c:crossAx val="61554191"/>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0.536</cdr:y>
    </cdr:from>
    <cdr:to>
      <cdr:x>0.208</cdr:x>
      <cdr:y>0.7345</cdr:y>
    </cdr:to>
    <cdr:sp>
      <cdr:nvSpPr>
        <cdr:cNvPr id="1" name="TextBox 1"/>
        <cdr:cNvSpPr txBox="1">
          <a:spLocks noChangeArrowheads="1"/>
        </cdr:cNvSpPr>
      </cdr:nvSpPr>
      <cdr:spPr>
        <a:xfrm>
          <a:off x="142875" y="0"/>
          <a:ext cx="1276350" cy="0"/>
        </a:xfrm>
        <a:prstGeom prst="rect">
          <a:avLst/>
        </a:prstGeom>
        <a:noFill/>
        <a:ln w="9525" cmpd="sng">
          <a:noFill/>
        </a:ln>
      </cdr:spPr>
      <cdr:txBody>
        <a:bodyPr vertOverflow="clip" wrap="square"/>
        <a:p>
          <a:pPr algn="l">
            <a:defRPr/>
          </a:pPr>
          <a:r>
            <a:rPr lang="en-US" cap="none" sz="175"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6</xdr:col>
      <xdr:colOff>590550</xdr:colOff>
      <xdr:row>46</xdr:row>
      <xdr:rowOff>0</xdr:rowOff>
    </xdr:to>
    <xdr:graphicFrame>
      <xdr:nvGraphicFramePr>
        <xdr:cNvPr id="1" name="Chart 1"/>
        <xdr:cNvGraphicFramePr/>
      </xdr:nvGraphicFramePr>
      <xdr:xfrm>
        <a:off x="9525" y="7734300"/>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tabSelected="1" workbookViewId="0" topLeftCell="A1">
      <selection activeCell="H1" sqref="H1"/>
    </sheetView>
  </sheetViews>
  <sheetFormatPr defaultColWidth="9.140625" defaultRowHeight="12.75"/>
  <cols>
    <col min="1" max="1" width="47.8515625" style="2" customWidth="1"/>
    <col min="2" max="16384" width="9.140625" style="2" customWidth="1"/>
  </cols>
  <sheetData>
    <row r="1" spans="1:7" ht="16.5">
      <c r="A1" s="19" t="s">
        <v>15</v>
      </c>
      <c r="B1" s="19"/>
      <c r="C1" s="19"/>
      <c r="D1" s="19"/>
      <c r="E1" s="19"/>
      <c r="F1" s="19"/>
      <c r="G1" s="19"/>
    </row>
    <row r="2" spans="1:7" ht="17.25" thickBot="1">
      <c r="A2" s="17" t="s">
        <v>12</v>
      </c>
      <c r="B2" s="1"/>
      <c r="C2" s="1"/>
      <c r="D2" s="1"/>
      <c r="E2" s="1"/>
      <c r="F2" s="1"/>
      <c r="G2" s="1"/>
    </row>
    <row r="3" spans="1:7" ht="12.75">
      <c r="A3" s="3"/>
      <c r="B3" s="9">
        <v>1995</v>
      </c>
      <c r="C3" s="9">
        <v>1996</v>
      </c>
      <c r="D3" s="9">
        <v>1997</v>
      </c>
      <c r="E3" s="9">
        <v>1998</v>
      </c>
      <c r="F3" s="9">
        <v>1999</v>
      </c>
      <c r="G3" s="9">
        <v>2000</v>
      </c>
    </row>
    <row r="4" spans="1:7" ht="12.75">
      <c r="A4" s="6" t="s">
        <v>4</v>
      </c>
      <c r="B4" s="5">
        <f aca="true" t="shared" si="0" ref="B4:G4">SUM(B5:B9)</f>
        <v>742</v>
      </c>
      <c r="C4" s="5">
        <f t="shared" si="0"/>
        <v>743</v>
      </c>
      <c r="D4" s="5">
        <f t="shared" si="0"/>
        <v>743</v>
      </c>
      <c r="E4" s="5">
        <f t="shared" si="0"/>
        <v>743</v>
      </c>
      <c r="F4" s="5">
        <f t="shared" si="0"/>
        <v>742</v>
      </c>
      <c r="G4" s="5">
        <f t="shared" si="0"/>
        <v>742</v>
      </c>
    </row>
    <row r="5" spans="1:7" ht="12.75">
      <c r="A5" s="2" t="s">
        <v>5</v>
      </c>
      <c r="B5" s="5">
        <v>135</v>
      </c>
      <c r="C5" s="5">
        <v>98</v>
      </c>
      <c r="D5" s="5">
        <v>150</v>
      </c>
      <c r="E5" s="5">
        <v>195</v>
      </c>
      <c r="F5" s="5">
        <v>124</v>
      </c>
      <c r="G5" s="5">
        <v>176</v>
      </c>
    </row>
    <row r="6" spans="1:7" ht="12.75">
      <c r="A6" s="7" t="s">
        <v>0</v>
      </c>
      <c r="B6" s="5">
        <v>359</v>
      </c>
      <c r="C6" s="5">
        <v>365</v>
      </c>
      <c r="D6" s="5">
        <v>387</v>
      </c>
      <c r="E6" s="5">
        <v>392</v>
      </c>
      <c r="F6" s="5">
        <v>406</v>
      </c>
      <c r="G6" s="5">
        <v>403</v>
      </c>
    </row>
    <row r="7" spans="1:7" ht="12.75">
      <c r="A7" s="2" t="s">
        <v>1</v>
      </c>
      <c r="B7" s="5">
        <v>160</v>
      </c>
      <c r="C7" s="5">
        <v>189</v>
      </c>
      <c r="D7" s="5">
        <v>146</v>
      </c>
      <c r="E7" s="5">
        <v>105</v>
      </c>
      <c r="F7" s="5">
        <v>142</v>
      </c>
      <c r="G7" s="5">
        <v>115</v>
      </c>
    </row>
    <row r="8" spans="1:7" ht="12.75">
      <c r="A8" s="2" t="s">
        <v>2</v>
      </c>
      <c r="B8" s="5">
        <f>40+29</f>
        <v>69</v>
      </c>
      <c r="C8" s="5">
        <f>50+22</f>
        <v>72</v>
      </c>
      <c r="D8" s="5">
        <f>32+19</f>
        <v>51</v>
      </c>
      <c r="E8" s="5">
        <f>31+15</f>
        <v>46</v>
      </c>
      <c r="F8" s="5">
        <f>35+19</f>
        <v>54</v>
      </c>
      <c r="G8" s="5">
        <f>26+12</f>
        <v>38</v>
      </c>
    </row>
    <row r="9" spans="1:7" ht="12.75">
      <c r="A9" s="2" t="s">
        <v>3</v>
      </c>
      <c r="B9" s="5">
        <v>19</v>
      </c>
      <c r="C9" s="5">
        <f>11+7+1</f>
        <v>19</v>
      </c>
      <c r="D9" s="5">
        <f>4+2+3</f>
        <v>9</v>
      </c>
      <c r="E9" s="5">
        <f>4+1</f>
        <v>5</v>
      </c>
      <c r="F9" s="5">
        <f>6+7+3</f>
        <v>16</v>
      </c>
      <c r="G9" s="5">
        <f>6+3+1</f>
        <v>10</v>
      </c>
    </row>
    <row r="10" spans="1:7" ht="12.75">
      <c r="A10" s="2" t="s">
        <v>6</v>
      </c>
      <c r="B10" s="5">
        <v>0</v>
      </c>
      <c r="C10" s="5">
        <v>0</v>
      </c>
      <c r="D10" s="5">
        <v>0</v>
      </c>
      <c r="E10" s="5">
        <v>0</v>
      </c>
      <c r="F10" s="5">
        <v>0</v>
      </c>
      <c r="G10" s="5">
        <v>0</v>
      </c>
    </row>
    <row r="11" spans="2:7" ht="12.75">
      <c r="B11" s="5"/>
      <c r="C11" s="5"/>
      <c r="D11" s="5"/>
      <c r="E11" s="5"/>
      <c r="F11" s="5"/>
      <c r="G11" s="5"/>
    </row>
    <row r="12" spans="1:7" ht="12.75">
      <c r="A12" s="13" t="s">
        <v>10</v>
      </c>
      <c r="B12" s="5">
        <f aca="true" t="shared" si="1" ref="B12:G12">SUM(B13:B17)</f>
        <v>365</v>
      </c>
      <c r="C12" s="5">
        <f t="shared" si="1"/>
        <v>375</v>
      </c>
      <c r="D12" s="5">
        <f t="shared" si="1"/>
        <v>380</v>
      </c>
      <c r="E12" s="5">
        <f t="shared" si="1"/>
        <v>385</v>
      </c>
      <c r="F12" s="5">
        <f t="shared" si="1"/>
        <v>385</v>
      </c>
      <c r="G12" s="5">
        <f t="shared" si="1"/>
        <v>392</v>
      </c>
    </row>
    <row r="13" spans="1:7" ht="12.75">
      <c r="A13" s="2" t="s">
        <v>5</v>
      </c>
      <c r="B13" s="5">
        <v>28</v>
      </c>
      <c r="C13" s="5">
        <v>28</v>
      </c>
      <c r="D13" s="5">
        <v>19</v>
      </c>
      <c r="E13" s="5">
        <v>41</v>
      </c>
      <c r="F13" s="5">
        <v>33</v>
      </c>
      <c r="G13" s="5">
        <v>49</v>
      </c>
    </row>
    <row r="14" spans="1:7" ht="12.75">
      <c r="A14" s="7" t="s">
        <v>0</v>
      </c>
      <c r="B14" s="5">
        <v>140</v>
      </c>
      <c r="C14" s="5">
        <v>177</v>
      </c>
      <c r="D14" s="5">
        <v>158</v>
      </c>
      <c r="E14" s="5">
        <v>153</v>
      </c>
      <c r="F14" s="5">
        <v>158</v>
      </c>
      <c r="G14" s="5">
        <v>174</v>
      </c>
    </row>
    <row r="15" spans="1:7" ht="12.75">
      <c r="A15" s="2" t="s">
        <v>1</v>
      </c>
      <c r="B15" s="5">
        <v>181</v>
      </c>
      <c r="C15" s="5">
        <v>153</v>
      </c>
      <c r="D15" s="5">
        <v>186</v>
      </c>
      <c r="E15" s="5">
        <v>170</v>
      </c>
      <c r="F15" s="5">
        <v>173</v>
      </c>
      <c r="G15" s="5">
        <v>159</v>
      </c>
    </row>
    <row r="16" spans="1:7" ht="12.75">
      <c r="A16" s="2" t="s">
        <v>2</v>
      </c>
      <c r="B16" s="5">
        <v>12</v>
      </c>
      <c r="C16" s="5">
        <v>13</v>
      </c>
      <c r="D16" s="5">
        <v>14</v>
      </c>
      <c r="E16" s="5">
        <v>16</v>
      </c>
      <c r="F16" s="5">
        <v>18</v>
      </c>
      <c r="G16" s="5">
        <v>8</v>
      </c>
    </row>
    <row r="17" spans="1:7" ht="12.75">
      <c r="A17" s="2" t="s">
        <v>3</v>
      </c>
      <c r="B17" s="5">
        <v>4</v>
      </c>
      <c r="C17" s="5">
        <v>4</v>
      </c>
      <c r="D17" s="5">
        <v>3</v>
      </c>
      <c r="E17" s="5">
        <v>5</v>
      </c>
      <c r="F17" s="5">
        <v>3</v>
      </c>
      <c r="G17" s="5">
        <v>2</v>
      </c>
    </row>
    <row r="18" spans="1:7" ht="12.75">
      <c r="A18" s="2" t="s">
        <v>6</v>
      </c>
      <c r="B18" s="5">
        <v>0</v>
      </c>
      <c r="C18" s="5">
        <v>0</v>
      </c>
      <c r="D18" s="5">
        <v>0</v>
      </c>
      <c r="E18" s="5">
        <v>0</v>
      </c>
      <c r="F18" s="5">
        <v>0</v>
      </c>
      <c r="G18" s="5">
        <v>0</v>
      </c>
    </row>
    <row r="19" spans="2:7" ht="12.75">
      <c r="B19" s="5"/>
      <c r="C19" s="5"/>
      <c r="D19" s="5"/>
      <c r="E19" s="5"/>
      <c r="F19" s="5"/>
      <c r="G19" s="5"/>
    </row>
    <row r="20" spans="1:7" ht="12.75">
      <c r="A20" s="6" t="s">
        <v>7</v>
      </c>
      <c r="B20" s="5">
        <f aca="true" t="shared" si="2" ref="B20:G20">SUM(B21:B25)</f>
        <v>1985</v>
      </c>
      <c r="C20" s="5">
        <f t="shared" si="2"/>
        <v>1994</v>
      </c>
      <c r="D20" s="5">
        <f t="shared" si="2"/>
        <v>1986</v>
      </c>
      <c r="E20" s="5">
        <f t="shared" si="2"/>
        <v>1979</v>
      </c>
      <c r="F20" s="5">
        <f t="shared" si="2"/>
        <v>1972</v>
      </c>
      <c r="G20" s="5">
        <f t="shared" si="2"/>
        <v>1975</v>
      </c>
    </row>
    <row r="21" spans="1:7" ht="12.75">
      <c r="A21" s="2" t="s">
        <v>5</v>
      </c>
      <c r="B21" s="5">
        <v>64</v>
      </c>
      <c r="C21" s="5">
        <v>70</v>
      </c>
      <c r="D21" s="5">
        <v>33</v>
      </c>
      <c r="E21" s="5">
        <v>56</v>
      </c>
      <c r="F21" s="5">
        <v>56</v>
      </c>
      <c r="G21" s="5">
        <v>70</v>
      </c>
    </row>
    <row r="22" spans="1:7" ht="12.75">
      <c r="A22" s="7" t="s">
        <v>0</v>
      </c>
      <c r="B22" s="5">
        <v>475</v>
      </c>
      <c r="C22" s="5">
        <v>524</v>
      </c>
      <c r="D22" s="5">
        <v>472</v>
      </c>
      <c r="E22" s="5">
        <v>509</v>
      </c>
      <c r="F22" s="5">
        <v>437</v>
      </c>
      <c r="G22" s="5">
        <v>521</v>
      </c>
    </row>
    <row r="23" spans="1:7" ht="12.75">
      <c r="A23" s="2" t="s">
        <v>1</v>
      </c>
      <c r="B23" s="5">
        <f>380+387+386</f>
        <v>1153</v>
      </c>
      <c r="C23" s="5">
        <f>479+346+221</f>
        <v>1046</v>
      </c>
      <c r="D23" s="5">
        <f>440+383+261</f>
        <v>1084</v>
      </c>
      <c r="E23" s="5">
        <f>448+363+232</f>
        <v>1043</v>
      </c>
      <c r="F23" s="5">
        <f>461+359+282</f>
        <v>1102</v>
      </c>
      <c r="G23" s="5">
        <f>428+379+239</f>
        <v>1046</v>
      </c>
    </row>
    <row r="24" spans="1:7" ht="12.75">
      <c r="A24" s="2" t="s">
        <v>2</v>
      </c>
      <c r="B24" s="5">
        <f>126+63</f>
        <v>189</v>
      </c>
      <c r="C24" s="5">
        <f>116+106</f>
        <v>222</v>
      </c>
      <c r="D24" s="5">
        <f>154+107</f>
        <v>261</v>
      </c>
      <c r="E24" s="5">
        <f>139+92</f>
        <v>231</v>
      </c>
      <c r="F24" s="5">
        <f>147+102</f>
        <v>249</v>
      </c>
      <c r="G24" s="5">
        <f>130+95</f>
        <v>225</v>
      </c>
    </row>
    <row r="25" spans="1:7" ht="12.75">
      <c r="A25" s="2" t="s">
        <v>3</v>
      </c>
      <c r="B25" s="5">
        <v>104</v>
      </c>
      <c r="C25" s="5">
        <v>132</v>
      </c>
      <c r="D25" s="5">
        <v>136</v>
      </c>
      <c r="E25" s="5">
        <v>140</v>
      </c>
      <c r="F25" s="5">
        <v>128</v>
      </c>
      <c r="G25" s="5">
        <v>113</v>
      </c>
    </row>
    <row r="26" spans="1:7" ht="12.75">
      <c r="A26" s="2" t="s">
        <v>6</v>
      </c>
      <c r="B26" s="5">
        <v>0</v>
      </c>
      <c r="C26" s="5">
        <v>0</v>
      </c>
      <c r="D26" s="5">
        <v>0</v>
      </c>
      <c r="E26" s="5">
        <v>0</v>
      </c>
      <c r="F26" s="5">
        <v>0</v>
      </c>
      <c r="G26" s="5">
        <v>0</v>
      </c>
    </row>
    <row r="27" spans="2:7" ht="12.75">
      <c r="B27" s="5"/>
      <c r="C27" s="5"/>
      <c r="D27" s="5"/>
      <c r="E27" s="5"/>
      <c r="F27" s="5"/>
      <c r="G27" s="5"/>
    </row>
    <row r="28" spans="1:7" ht="12.75">
      <c r="A28" s="14" t="s">
        <v>8</v>
      </c>
      <c r="B28" s="11" t="s">
        <v>16</v>
      </c>
      <c r="C28" s="11" t="s">
        <v>16</v>
      </c>
      <c r="D28" s="11" t="s">
        <v>16</v>
      </c>
      <c r="E28" s="11" t="s">
        <v>16</v>
      </c>
      <c r="F28" s="11" t="s">
        <v>16</v>
      </c>
      <c r="G28" s="5">
        <f>SUM(G29:G33)</f>
        <v>2190</v>
      </c>
    </row>
    <row r="29" spans="1:7" ht="12.75">
      <c r="A29" s="2" t="s">
        <v>5</v>
      </c>
      <c r="B29" s="11" t="s">
        <v>16</v>
      </c>
      <c r="C29" s="11" t="s">
        <v>16</v>
      </c>
      <c r="D29" s="11" t="s">
        <v>16</v>
      </c>
      <c r="E29" s="11" t="s">
        <v>16</v>
      </c>
      <c r="F29" s="11" t="s">
        <v>16</v>
      </c>
      <c r="G29" s="5">
        <v>125</v>
      </c>
    </row>
    <row r="30" spans="1:7" ht="12.75">
      <c r="A30" s="7" t="s">
        <v>0</v>
      </c>
      <c r="B30" s="11" t="s">
        <v>16</v>
      </c>
      <c r="C30" s="11" t="s">
        <v>16</v>
      </c>
      <c r="D30" s="11" t="s">
        <v>16</v>
      </c>
      <c r="E30" s="11" t="s">
        <v>16</v>
      </c>
      <c r="F30" s="11" t="s">
        <v>16</v>
      </c>
      <c r="G30" s="5">
        <v>615</v>
      </c>
    </row>
    <row r="31" spans="1:7" ht="12.75">
      <c r="A31" s="2" t="s">
        <v>1</v>
      </c>
      <c r="B31" s="11" t="s">
        <v>16</v>
      </c>
      <c r="C31" s="11" t="s">
        <v>16</v>
      </c>
      <c r="D31" s="11" t="s">
        <v>16</v>
      </c>
      <c r="E31" s="11" t="s">
        <v>16</v>
      </c>
      <c r="F31" s="11" t="s">
        <v>16</v>
      </c>
      <c r="G31" s="5">
        <f>616+420+195</f>
        <v>1231</v>
      </c>
    </row>
    <row r="32" spans="1:7" ht="12.75">
      <c r="A32" s="2" t="s">
        <v>2</v>
      </c>
      <c r="B32" s="11" t="s">
        <v>16</v>
      </c>
      <c r="C32" s="11" t="s">
        <v>16</v>
      </c>
      <c r="D32" s="11" t="s">
        <v>16</v>
      </c>
      <c r="E32" s="11" t="s">
        <v>16</v>
      </c>
      <c r="F32" s="11" t="s">
        <v>16</v>
      </c>
      <c r="G32" s="5">
        <f>60+78</f>
        <v>138</v>
      </c>
    </row>
    <row r="33" spans="1:7" ht="12.75">
      <c r="A33" s="2" t="s">
        <v>3</v>
      </c>
      <c r="B33" s="11" t="s">
        <v>16</v>
      </c>
      <c r="C33" s="11" t="s">
        <v>16</v>
      </c>
      <c r="D33" s="11" t="s">
        <v>16</v>
      </c>
      <c r="E33" s="11" t="s">
        <v>16</v>
      </c>
      <c r="F33" s="11" t="s">
        <v>16</v>
      </c>
      <c r="G33" s="5">
        <v>81</v>
      </c>
    </row>
    <row r="34" spans="1:7" ht="12.75">
      <c r="A34" s="2" t="s">
        <v>6</v>
      </c>
      <c r="B34" s="11" t="s">
        <v>16</v>
      </c>
      <c r="C34" s="11" t="s">
        <v>16</v>
      </c>
      <c r="D34" s="11" t="s">
        <v>16</v>
      </c>
      <c r="E34" s="11" t="s">
        <v>16</v>
      </c>
      <c r="F34" s="11" t="s">
        <v>16</v>
      </c>
      <c r="G34" s="11" t="s">
        <v>16</v>
      </c>
    </row>
    <row r="35" spans="2:7" ht="12.75">
      <c r="B35" s="11"/>
      <c r="C35" s="11"/>
      <c r="D35" s="11"/>
      <c r="E35" s="11"/>
      <c r="F35" s="11"/>
      <c r="G35" s="5"/>
    </row>
    <row r="36" spans="1:7" ht="12.75">
      <c r="A36" s="14" t="s">
        <v>9</v>
      </c>
      <c r="B36" s="11" t="s">
        <v>16</v>
      </c>
      <c r="C36" s="11" t="s">
        <v>16</v>
      </c>
      <c r="D36" s="11" t="s">
        <v>16</v>
      </c>
      <c r="E36" s="11" t="s">
        <v>16</v>
      </c>
      <c r="F36" s="11" t="s">
        <v>16</v>
      </c>
      <c r="G36" s="5">
        <f>SUM(G37:G41)</f>
        <v>967</v>
      </c>
    </row>
    <row r="37" spans="1:7" ht="13.5" customHeight="1">
      <c r="A37" s="2" t="s">
        <v>5</v>
      </c>
      <c r="B37" s="11" t="s">
        <v>16</v>
      </c>
      <c r="C37" s="11" t="s">
        <v>16</v>
      </c>
      <c r="D37" s="11" t="s">
        <v>16</v>
      </c>
      <c r="E37" s="11" t="s">
        <v>16</v>
      </c>
      <c r="F37" s="11" t="s">
        <v>16</v>
      </c>
      <c r="G37" s="5">
        <v>68</v>
      </c>
    </row>
    <row r="38" spans="1:7" ht="12.75">
      <c r="A38" s="7" t="s">
        <v>0</v>
      </c>
      <c r="B38" s="11" t="s">
        <v>16</v>
      </c>
      <c r="C38" s="11" t="s">
        <v>16</v>
      </c>
      <c r="D38" s="11" t="s">
        <v>16</v>
      </c>
      <c r="E38" s="11" t="s">
        <v>16</v>
      </c>
      <c r="F38" s="11" t="s">
        <v>16</v>
      </c>
      <c r="G38" s="5">
        <v>257</v>
      </c>
    </row>
    <row r="39" spans="1:7" ht="12.75">
      <c r="A39" s="2" t="s">
        <v>1</v>
      </c>
      <c r="B39" s="11" t="s">
        <v>16</v>
      </c>
      <c r="C39" s="11" t="s">
        <v>16</v>
      </c>
      <c r="D39" s="11" t="s">
        <v>16</v>
      </c>
      <c r="E39" s="11" t="s">
        <v>16</v>
      </c>
      <c r="F39" s="11" t="s">
        <v>16</v>
      </c>
      <c r="G39" s="5">
        <f>296+89+215</f>
        <v>600</v>
      </c>
    </row>
    <row r="40" spans="1:7" ht="12.75">
      <c r="A40" s="2" t="s">
        <v>2</v>
      </c>
      <c r="B40" s="11" t="s">
        <v>16</v>
      </c>
      <c r="C40" s="11" t="s">
        <v>16</v>
      </c>
      <c r="D40" s="11" t="s">
        <v>16</v>
      </c>
      <c r="E40" s="11" t="s">
        <v>16</v>
      </c>
      <c r="F40" s="11" t="s">
        <v>16</v>
      </c>
      <c r="G40" s="5">
        <v>1</v>
      </c>
    </row>
    <row r="41" spans="1:7" ht="12.75">
      <c r="A41" s="2" t="s">
        <v>3</v>
      </c>
      <c r="B41" s="11" t="s">
        <v>16</v>
      </c>
      <c r="C41" s="11" t="s">
        <v>16</v>
      </c>
      <c r="D41" s="11" t="s">
        <v>16</v>
      </c>
      <c r="E41" s="11" t="s">
        <v>16</v>
      </c>
      <c r="F41" s="11" t="s">
        <v>16</v>
      </c>
      <c r="G41" s="5">
        <v>41</v>
      </c>
    </row>
    <row r="42" spans="1:7" ht="12.75">
      <c r="A42" s="4" t="s">
        <v>6</v>
      </c>
      <c r="B42" s="12" t="s">
        <v>16</v>
      </c>
      <c r="C42" s="12" t="s">
        <v>16</v>
      </c>
      <c r="D42" s="12" t="s">
        <v>16</v>
      </c>
      <c r="E42" s="12" t="s">
        <v>16</v>
      </c>
      <c r="F42" s="12" t="s">
        <v>16</v>
      </c>
      <c r="G42" s="16" t="s">
        <v>16</v>
      </c>
    </row>
    <row r="43" spans="2:6" ht="6.75" customHeight="1">
      <c r="B43" s="11"/>
      <c r="C43" s="11"/>
      <c r="D43" s="11"/>
      <c r="E43" s="11"/>
      <c r="F43" s="11"/>
    </row>
    <row r="44" ht="12.75">
      <c r="A44" s="10" t="s">
        <v>13</v>
      </c>
    </row>
    <row r="45" ht="6" customHeight="1">
      <c r="A45" s="10"/>
    </row>
    <row r="46" spans="1:7" ht="39" customHeight="1">
      <c r="A46" s="21" t="s">
        <v>14</v>
      </c>
      <c r="B46" s="18"/>
      <c r="C46" s="18"/>
      <c r="D46" s="18"/>
      <c r="E46" s="18"/>
      <c r="F46" s="18"/>
      <c r="G46" s="18"/>
    </row>
    <row r="47" spans="1:7" ht="39.75" customHeight="1">
      <c r="A47" s="21" t="s">
        <v>11</v>
      </c>
      <c r="B47" s="18"/>
      <c r="C47" s="18"/>
      <c r="D47" s="18"/>
      <c r="E47" s="18"/>
      <c r="F47" s="18"/>
      <c r="G47" s="18"/>
    </row>
    <row r="48" spans="1:7" ht="6" customHeight="1">
      <c r="A48" s="15"/>
      <c r="B48" s="8"/>
      <c r="C48" s="8"/>
      <c r="D48" s="8"/>
      <c r="E48" s="8"/>
      <c r="F48" s="8"/>
      <c r="G48" s="8"/>
    </row>
    <row r="49" spans="1:7" ht="40.5" customHeight="1">
      <c r="A49" s="20" t="s">
        <v>17</v>
      </c>
      <c r="B49" s="20"/>
      <c r="C49" s="20"/>
      <c r="D49" s="20"/>
      <c r="E49" s="20"/>
      <c r="F49" s="20"/>
      <c r="G49" s="20"/>
    </row>
  </sheetData>
  <mergeCells count="4">
    <mergeCell ref="A49:G49"/>
    <mergeCell ref="A1:G1"/>
    <mergeCell ref="A47:G47"/>
    <mergeCell ref="A46:G46"/>
  </mergeCells>
  <printOptions horizontalCentered="1"/>
  <pageMargins left="1" right="1" top="1" bottom="1" header="0.5" footer="0.5"/>
  <pageSetup fitToHeight="1" fitToWidth="1" horizontalDpi="600" verticalDpi="600" orientation="portrait" scale="64" r:id="rId2"/>
  <headerFooter alignWithMargins="0">
    <oddHeader>&amp;L&amp;"Futura Md BT,Medium"&amp;18Infrastructure</oddHeader>
    <oddFooter>&amp;L&amp;"Futura Md BT,Medium"&amp;18Ohio&amp;C&amp;"Futura Md BT,Medium"&amp;18 A-4&amp;R&amp;"Futura Md BT,Medium"&amp;18BTS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2003-04-07T20:35:36Z</cp:lastPrinted>
  <dcterms:created xsi:type="dcterms:W3CDTF">2002-01-31T21:39:46Z</dcterms:created>
  <dcterms:modified xsi:type="dcterms:W3CDTF">2004-03-03T14:42:47Z</dcterms:modified>
  <cp:category/>
  <cp:version/>
  <cp:contentType/>
  <cp:contentStatus/>
</cp:coreProperties>
</file>