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0" windowWidth="14955" windowHeight="8190" tabRatio="912" activeTab="0"/>
  </bookViews>
  <sheets>
    <sheet name="B. Summary of Requirements " sheetId="1" r:id="rId1"/>
    <sheet name="C. Increases Offsets" sheetId="2" r:id="rId2"/>
    <sheet name="D. Strategic Goals &amp; Objectives" sheetId="3" r:id="rId3"/>
    <sheet name="E. ATB Justification" sheetId="4" r:id="rId4"/>
    <sheet name="F. 2007 Crosswalk" sheetId="5" r:id="rId5"/>
    <sheet name="G. 2008 Crosswalk" sheetId="6" r:id="rId6"/>
    <sheet name="H. Reimbursable Resources" sheetId="7" r:id="rId7"/>
    <sheet name="I. Permanent Positions" sheetId="8" r:id="rId8"/>
    <sheet name="J. Financial Analysis" sheetId="9" r:id="rId9"/>
    <sheet name="K. Summary by Grade" sheetId="10" r:id="rId10"/>
    <sheet name="L. Summary by Object Class" sheetId="11" r:id="rId11"/>
    <sheet name="N.  Resource Summary" sheetId="12" r:id="rId12"/>
  </sheets>
  <externalReferences>
    <externalReference r:id="rId15"/>
    <externalReference r:id="rId16"/>
    <externalReference r:id="rId17"/>
    <externalReference r:id="rId18"/>
  </externalReferences>
  <definedNames>
    <definedName name="ATTORNEYSUPP" localSheetId="0">#REF!</definedName>
    <definedName name="ATTORNEYSUPP" localSheetId="1">#REF!</definedName>
    <definedName name="ATTORNEYSUPP" localSheetId="2">#REF!</definedName>
    <definedName name="ATTORNEYSUPP" localSheetId="3">#REF!</definedName>
    <definedName name="ATTORNEYSUPP" localSheetId="4">#REF!</definedName>
    <definedName name="ATTORNEYSUPP" localSheetId="5">#REF!</definedName>
    <definedName name="ATTORNEYSUPP" localSheetId="6">#REF!</definedName>
    <definedName name="ATTORNEYSUPP" localSheetId="7">#REF!</definedName>
    <definedName name="ATTORNEYSUPP" localSheetId="8">#REF!</definedName>
    <definedName name="ATTORNEYSUPP" localSheetId="9">#REF!</definedName>
    <definedName name="ATTORNEYSUPP" localSheetId="10">#REF!</definedName>
    <definedName name="ATTORNEYSUPP" localSheetId="11">#REF!</definedName>
    <definedName name="ATTORNEYSUPP">#REF!</definedName>
    <definedName name="DL" localSheetId="0">'B. Summary of Requirements '!$A$3:$AG$87</definedName>
    <definedName name="DL" localSheetId="1">#REF!</definedName>
    <definedName name="DL" localSheetId="2">#REF!</definedName>
    <definedName name="DL" localSheetId="3">#REF!</definedName>
    <definedName name="DL" localSheetId="4">#REF!</definedName>
    <definedName name="DL" localSheetId="5">#REF!</definedName>
    <definedName name="DL" localSheetId="6">#REF!</definedName>
    <definedName name="DL" localSheetId="7">#REF!</definedName>
    <definedName name="DL" localSheetId="8">#REF!</definedName>
    <definedName name="DL" localSheetId="9">#REF!</definedName>
    <definedName name="DL" localSheetId="10">#REF!</definedName>
    <definedName name="DL" localSheetId="11">#REF!</definedName>
    <definedName name="DL">#REF!</definedName>
    <definedName name="EXECSUPP" localSheetId="0">'B. Summary of Requirements '!#REF!</definedName>
    <definedName name="EXECSUPP" localSheetId="1">#REF!</definedName>
    <definedName name="EXECSUPP" localSheetId="2">#REF!</definedName>
    <definedName name="EXECSUPP" localSheetId="3">#REF!</definedName>
    <definedName name="EXECSUPP" localSheetId="4">#REF!</definedName>
    <definedName name="EXECSUPP" localSheetId="5">#REF!</definedName>
    <definedName name="EXECSUPP" localSheetId="6">#REF!</definedName>
    <definedName name="EXECSUPP" localSheetId="7">#REF!</definedName>
    <definedName name="EXECSUPP" localSheetId="8">'[4]Sum of Req'!#REF!</definedName>
    <definedName name="EXECSUPP" localSheetId="9">#REF!</definedName>
    <definedName name="EXECSUPP" localSheetId="10">#REF!</definedName>
    <definedName name="EXECSUPP" localSheetId="11">#REF!</definedName>
    <definedName name="EXECSUPP">#REF!</definedName>
    <definedName name="FY0711.1" localSheetId="1">#REF!</definedName>
    <definedName name="FY0711.1" localSheetId="2">#REF!</definedName>
    <definedName name="FY0711.1" localSheetId="3">#REF!</definedName>
    <definedName name="FY0711.1" localSheetId="4">#REF!</definedName>
    <definedName name="FY0711.1" localSheetId="5">#REF!</definedName>
    <definedName name="FY0711.1" localSheetId="6">#REF!</definedName>
    <definedName name="FY0711.1" localSheetId="7">#REF!</definedName>
    <definedName name="FY0711.1" localSheetId="8">#REF!</definedName>
    <definedName name="FY0711.1" localSheetId="9">#REF!</definedName>
    <definedName name="FY0711.1" localSheetId="10">#REF!</definedName>
    <definedName name="FY0711.1" localSheetId="11">#REF!</definedName>
    <definedName name="FY0711.1">#REF!</definedName>
    <definedName name="FY0711.5" localSheetId="1">#REF!</definedName>
    <definedName name="FY0711.5" localSheetId="2">#REF!</definedName>
    <definedName name="FY0711.5" localSheetId="3">#REF!</definedName>
    <definedName name="FY0711.5" localSheetId="4">#REF!</definedName>
    <definedName name="FY0711.5" localSheetId="5">#REF!</definedName>
    <definedName name="FY0711.5" localSheetId="6">#REF!</definedName>
    <definedName name="FY0711.5" localSheetId="7">#REF!</definedName>
    <definedName name="FY0711.5" localSheetId="8">#REF!</definedName>
    <definedName name="FY0711.5" localSheetId="9">#REF!</definedName>
    <definedName name="FY0711.5" localSheetId="10">#REF!</definedName>
    <definedName name="FY0711.5" localSheetId="11">#REF!</definedName>
    <definedName name="FY0711.5">#REF!</definedName>
    <definedName name="FY0712.1" localSheetId="1">#REF!</definedName>
    <definedName name="FY0712.1" localSheetId="2">#REF!</definedName>
    <definedName name="FY0712.1" localSheetId="3">#REF!</definedName>
    <definedName name="FY0712.1" localSheetId="4">#REF!</definedName>
    <definedName name="FY0712.1" localSheetId="5">#REF!</definedName>
    <definedName name="FY0712.1" localSheetId="6">#REF!</definedName>
    <definedName name="FY0712.1" localSheetId="7">#REF!</definedName>
    <definedName name="FY0712.1" localSheetId="8">#REF!</definedName>
    <definedName name="FY0712.1" localSheetId="9">#REF!</definedName>
    <definedName name="FY0712.1" localSheetId="10">#REF!</definedName>
    <definedName name="FY0712.1" localSheetId="11">#REF!</definedName>
    <definedName name="FY0712.1">#REF!</definedName>
    <definedName name="FY0721.0" localSheetId="1">#REF!</definedName>
    <definedName name="FY0721.0" localSheetId="2">#REF!</definedName>
    <definedName name="FY0721.0" localSheetId="3">#REF!</definedName>
    <definedName name="FY0721.0" localSheetId="4">#REF!</definedName>
    <definedName name="FY0721.0" localSheetId="5">#REF!</definedName>
    <definedName name="FY0721.0" localSheetId="6">#REF!</definedName>
    <definedName name="FY0721.0" localSheetId="7">#REF!</definedName>
    <definedName name="FY0721.0" localSheetId="8">#REF!</definedName>
    <definedName name="FY0721.0" localSheetId="9">#REF!</definedName>
    <definedName name="FY0721.0" localSheetId="10">#REF!</definedName>
    <definedName name="FY0721.0" localSheetId="11">#REF!</definedName>
    <definedName name="FY0721.0">#REF!</definedName>
    <definedName name="FY0722.0" localSheetId="1">#REF!</definedName>
    <definedName name="FY0722.0" localSheetId="2">#REF!</definedName>
    <definedName name="FY0722.0" localSheetId="3">#REF!</definedName>
    <definedName name="FY0722.0" localSheetId="4">#REF!</definedName>
    <definedName name="FY0722.0" localSheetId="5">#REF!</definedName>
    <definedName name="FY0722.0" localSheetId="6">#REF!</definedName>
    <definedName name="FY0722.0" localSheetId="7">#REF!</definedName>
    <definedName name="FY0722.0" localSheetId="8">#REF!</definedName>
    <definedName name="FY0722.0" localSheetId="9">#REF!</definedName>
    <definedName name="FY0722.0" localSheetId="10">#REF!</definedName>
    <definedName name="FY0722.0" localSheetId="11">#REF!</definedName>
    <definedName name="FY0722.0">#REF!</definedName>
    <definedName name="FY0723.1" localSheetId="1">#REF!</definedName>
    <definedName name="FY0723.1" localSheetId="2">#REF!</definedName>
    <definedName name="FY0723.1" localSheetId="3">#REF!</definedName>
    <definedName name="FY0723.1" localSheetId="4">#REF!</definedName>
    <definedName name="FY0723.1" localSheetId="5">#REF!</definedName>
    <definedName name="FY0723.1" localSheetId="6">#REF!</definedName>
    <definedName name="FY0723.1" localSheetId="7">#REF!</definedName>
    <definedName name="FY0723.1" localSheetId="8">#REF!</definedName>
    <definedName name="FY0723.1" localSheetId="9">#REF!</definedName>
    <definedName name="FY0723.1" localSheetId="10">#REF!</definedName>
    <definedName name="FY0723.1" localSheetId="11">#REF!</definedName>
    <definedName name="FY0723.1">#REF!</definedName>
    <definedName name="FY0723.2" localSheetId="1">#REF!</definedName>
    <definedName name="FY0723.2" localSheetId="2">#REF!</definedName>
    <definedName name="FY0723.2" localSheetId="3">#REF!</definedName>
    <definedName name="FY0723.2" localSheetId="4">#REF!</definedName>
    <definedName name="FY0723.2" localSheetId="5">#REF!</definedName>
    <definedName name="FY0723.2" localSheetId="6">#REF!</definedName>
    <definedName name="FY0723.2" localSheetId="7">#REF!</definedName>
    <definedName name="FY0723.2" localSheetId="8">#REF!</definedName>
    <definedName name="FY0723.2" localSheetId="9">#REF!</definedName>
    <definedName name="FY0723.2" localSheetId="10">#REF!</definedName>
    <definedName name="FY0723.2" localSheetId="11">#REF!</definedName>
    <definedName name="FY0723.2">#REF!</definedName>
    <definedName name="FY0723.3" localSheetId="1">#REF!</definedName>
    <definedName name="FY0723.3" localSheetId="2">#REF!</definedName>
    <definedName name="FY0723.3" localSheetId="3">#REF!</definedName>
    <definedName name="FY0723.3" localSheetId="4">#REF!</definedName>
    <definedName name="FY0723.3" localSheetId="5">#REF!</definedName>
    <definedName name="FY0723.3" localSheetId="6">#REF!</definedName>
    <definedName name="FY0723.3" localSheetId="7">#REF!</definedName>
    <definedName name="FY0723.3" localSheetId="8">#REF!</definedName>
    <definedName name="FY0723.3" localSheetId="9">#REF!</definedName>
    <definedName name="FY0723.3" localSheetId="10">#REF!</definedName>
    <definedName name="FY0723.3" localSheetId="11">#REF!</definedName>
    <definedName name="FY0723.3">#REF!</definedName>
    <definedName name="FY0724.0" localSheetId="1">#REF!</definedName>
    <definedName name="FY0724.0" localSheetId="2">#REF!</definedName>
    <definedName name="FY0724.0" localSheetId="3">#REF!</definedName>
    <definedName name="FY0724.0" localSheetId="4">#REF!</definedName>
    <definedName name="FY0724.0" localSheetId="5">#REF!</definedName>
    <definedName name="FY0724.0" localSheetId="6">#REF!</definedName>
    <definedName name="FY0724.0" localSheetId="7">#REF!</definedName>
    <definedName name="FY0724.0" localSheetId="8">#REF!</definedName>
    <definedName name="FY0724.0" localSheetId="9">#REF!</definedName>
    <definedName name="FY0724.0" localSheetId="10">#REF!</definedName>
    <definedName name="FY0724.0" localSheetId="11">#REF!</definedName>
    <definedName name="FY0724.0">#REF!</definedName>
    <definedName name="FY0725.2" localSheetId="1">#REF!</definedName>
    <definedName name="FY0725.2" localSheetId="2">#REF!</definedName>
    <definedName name="FY0725.2" localSheetId="3">#REF!</definedName>
    <definedName name="FY0725.2" localSheetId="4">#REF!</definedName>
    <definedName name="FY0725.2" localSheetId="5">#REF!</definedName>
    <definedName name="FY0725.2" localSheetId="6">#REF!</definedName>
    <definedName name="FY0725.2" localSheetId="7">#REF!</definedName>
    <definedName name="FY0725.2" localSheetId="8">#REF!</definedName>
    <definedName name="FY0725.2" localSheetId="9">#REF!</definedName>
    <definedName name="FY0725.2" localSheetId="10">#REF!</definedName>
    <definedName name="FY0725.2" localSheetId="11">#REF!</definedName>
    <definedName name="FY0725.2">#REF!</definedName>
    <definedName name="FY0725.3" localSheetId="1">#REF!</definedName>
    <definedName name="FY0725.3" localSheetId="2">#REF!</definedName>
    <definedName name="FY0725.3" localSheetId="3">#REF!</definedName>
    <definedName name="FY0725.3" localSheetId="4">#REF!</definedName>
    <definedName name="FY0725.3" localSheetId="5">#REF!</definedName>
    <definedName name="FY0725.3" localSheetId="6">#REF!</definedName>
    <definedName name="FY0725.3" localSheetId="7">#REF!</definedName>
    <definedName name="FY0725.3" localSheetId="8">#REF!</definedName>
    <definedName name="FY0725.3" localSheetId="9">#REF!</definedName>
    <definedName name="FY0725.3" localSheetId="10">#REF!</definedName>
    <definedName name="FY0725.3" localSheetId="11">#REF!</definedName>
    <definedName name="FY0725.3">#REF!</definedName>
    <definedName name="FY0725.6" localSheetId="1">#REF!</definedName>
    <definedName name="FY0725.6" localSheetId="2">#REF!</definedName>
    <definedName name="FY0725.6" localSheetId="3">#REF!</definedName>
    <definedName name="FY0725.6" localSheetId="4">#REF!</definedName>
    <definedName name="FY0725.6" localSheetId="5">#REF!</definedName>
    <definedName name="FY0725.6" localSheetId="6">#REF!</definedName>
    <definedName name="FY0725.6" localSheetId="7">#REF!</definedName>
    <definedName name="FY0725.6" localSheetId="8">#REF!</definedName>
    <definedName name="FY0725.6" localSheetId="9">#REF!</definedName>
    <definedName name="FY0725.6" localSheetId="10">#REF!</definedName>
    <definedName name="FY0725.6" localSheetId="11">#REF!</definedName>
    <definedName name="FY0725.6">#REF!</definedName>
    <definedName name="FY0726.0" localSheetId="1">#REF!</definedName>
    <definedName name="FY0726.0" localSheetId="2">#REF!</definedName>
    <definedName name="FY0726.0" localSheetId="3">#REF!</definedName>
    <definedName name="FY0726.0" localSheetId="4">#REF!</definedName>
    <definedName name="FY0726.0" localSheetId="5">#REF!</definedName>
    <definedName name="FY0726.0" localSheetId="6">#REF!</definedName>
    <definedName name="FY0726.0" localSheetId="7">#REF!</definedName>
    <definedName name="FY0726.0" localSheetId="8">#REF!</definedName>
    <definedName name="FY0726.0" localSheetId="9">#REF!</definedName>
    <definedName name="FY0726.0" localSheetId="10">#REF!</definedName>
    <definedName name="FY0726.0" localSheetId="11">#REF!</definedName>
    <definedName name="FY0726.0">#REF!</definedName>
    <definedName name="FY0731.0" localSheetId="1">#REF!</definedName>
    <definedName name="FY0731.0" localSheetId="2">#REF!</definedName>
    <definedName name="FY0731.0" localSheetId="3">#REF!</definedName>
    <definedName name="FY0731.0" localSheetId="4">#REF!</definedName>
    <definedName name="FY0731.0" localSheetId="5">#REF!</definedName>
    <definedName name="FY0731.0" localSheetId="6">#REF!</definedName>
    <definedName name="FY0731.0" localSheetId="7">#REF!</definedName>
    <definedName name="FY0731.0" localSheetId="8">#REF!</definedName>
    <definedName name="FY0731.0" localSheetId="9">#REF!</definedName>
    <definedName name="FY0731.0" localSheetId="10">#REF!</definedName>
    <definedName name="FY0731.0" localSheetId="11">#REF!</definedName>
    <definedName name="FY0731.0">#REF!</definedName>
    <definedName name="FY0732.0" localSheetId="1">#REF!</definedName>
    <definedName name="FY0732.0" localSheetId="2">#REF!</definedName>
    <definedName name="FY0732.0" localSheetId="3">#REF!</definedName>
    <definedName name="FY0732.0" localSheetId="4">#REF!</definedName>
    <definedName name="FY0732.0" localSheetId="5">#REF!</definedName>
    <definedName name="FY0732.0" localSheetId="6">#REF!</definedName>
    <definedName name="FY0732.0" localSheetId="7">#REF!</definedName>
    <definedName name="FY0732.0" localSheetId="8">#REF!</definedName>
    <definedName name="FY0732.0" localSheetId="9">#REF!</definedName>
    <definedName name="FY0732.0" localSheetId="10">#REF!</definedName>
    <definedName name="FY0732.0" localSheetId="11">#REF!</definedName>
    <definedName name="FY0732.0">#REF!</definedName>
    <definedName name="FY07Ling" localSheetId="1">#REF!</definedName>
    <definedName name="FY07Ling" localSheetId="2">#REF!</definedName>
    <definedName name="FY07Ling" localSheetId="3">#REF!</definedName>
    <definedName name="FY07Ling" localSheetId="4">#REF!</definedName>
    <definedName name="FY07Ling" localSheetId="5">#REF!</definedName>
    <definedName name="FY07Ling" localSheetId="6">#REF!</definedName>
    <definedName name="FY07Ling" localSheetId="7">#REF!</definedName>
    <definedName name="FY07Ling" localSheetId="8">#REF!</definedName>
    <definedName name="FY07Ling" localSheetId="9">#REF!</definedName>
    <definedName name="FY07Ling" localSheetId="10">#REF!</definedName>
    <definedName name="FY07Ling" localSheetId="11">#REF!</definedName>
    <definedName name="FY07Ling">#REF!</definedName>
    <definedName name="FY07Mult" localSheetId="1">#REF!</definedName>
    <definedName name="FY07Mult" localSheetId="2">#REF!</definedName>
    <definedName name="FY07Mult" localSheetId="3">#REF!</definedName>
    <definedName name="FY07Mult" localSheetId="4">#REF!</definedName>
    <definedName name="FY07Mult" localSheetId="5">#REF!</definedName>
    <definedName name="FY07Mult" localSheetId="6">#REF!</definedName>
    <definedName name="FY07Mult" localSheetId="7">#REF!</definedName>
    <definedName name="FY07Mult" localSheetId="8">#REF!</definedName>
    <definedName name="FY07Mult" localSheetId="9">#REF!</definedName>
    <definedName name="FY07Mult" localSheetId="10">#REF!</definedName>
    <definedName name="FY07Mult" localSheetId="11">#REF!</definedName>
    <definedName name="FY07Mult">#REF!</definedName>
    <definedName name="FY07PEPI" localSheetId="1">#REF!</definedName>
    <definedName name="FY07PEPI" localSheetId="2">#REF!</definedName>
    <definedName name="FY07PEPI" localSheetId="3">#REF!</definedName>
    <definedName name="FY07PEPI" localSheetId="4">#REF!</definedName>
    <definedName name="FY07PEPI" localSheetId="5">#REF!</definedName>
    <definedName name="FY07PEPI" localSheetId="6">#REF!</definedName>
    <definedName name="FY07PEPI" localSheetId="7">#REF!</definedName>
    <definedName name="FY07PEPI" localSheetId="8">#REF!</definedName>
    <definedName name="FY07PEPI" localSheetId="9">#REF!</definedName>
    <definedName name="FY07PEPI" localSheetId="10">#REF!</definedName>
    <definedName name="FY07PEPI" localSheetId="11">#REF!</definedName>
    <definedName name="FY07PEPI">#REF!</definedName>
    <definedName name="FY07Tot" localSheetId="1">#REF!</definedName>
    <definedName name="FY07Tot" localSheetId="2">#REF!</definedName>
    <definedName name="FY07Tot" localSheetId="3">#REF!</definedName>
    <definedName name="FY07Tot" localSheetId="4">#REF!</definedName>
    <definedName name="FY07Tot" localSheetId="5">#REF!</definedName>
    <definedName name="FY07Tot" localSheetId="6">#REF!</definedName>
    <definedName name="FY07Tot" localSheetId="7">#REF!</definedName>
    <definedName name="FY07Tot" localSheetId="8">#REF!</definedName>
    <definedName name="FY07Tot" localSheetId="9">#REF!</definedName>
    <definedName name="FY07Tot" localSheetId="10">#REF!</definedName>
    <definedName name="FY07Tot" localSheetId="11">#REF!</definedName>
    <definedName name="FY07Tot">#REF!</definedName>
    <definedName name="FY07Train" localSheetId="1">#REF!</definedName>
    <definedName name="FY07Train" localSheetId="2">#REF!</definedName>
    <definedName name="FY07Train" localSheetId="3">#REF!</definedName>
    <definedName name="FY07Train" localSheetId="4">#REF!</definedName>
    <definedName name="FY07Train" localSheetId="5">#REF!</definedName>
    <definedName name="FY07Train" localSheetId="6">#REF!</definedName>
    <definedName name="FY07Train" localSheetId="7">#REF!</definedName>
    <definedName name="FY07Train" localSheetId="8">#REF!</definedName>
    <definedName name="FY07Train" localSheetId="9">#REF!</definedName>
    <definedName name="FY07Train" localSheetId="10">#REF!</definedName>
    <definedName name="FY07Train" localSheetId="11">#REF!</definedName>
    <definedName name="FY07Train">#REF!</definedName>
    <definedName name="FY0811.1" localSheetId="1">#REF!</definedName>
    <definedName name="FY0811.1" localSheetId="2">#REF!</definedName>
    <definedName name="FY0811.1" localSheetId="3">#REF!</definedName>
    <definedName name="FY0811.1" localSheetId="4">#REF!</definedName>
    <definedName name="FY0811.1" localSheetId="5">#REF!</definedName>
    <definedName name="FY0811.1" localSheetId="6">#REF!</definedName>
    <definedName name="FY0811.1" localSheetId="7">#REF!</definedName>
    <definedName name="FY0811.1" localSheetId="8">#REF!</definedName>
    <definedName name="FY0811.1" localSheetId="9">#REF!</definedName>
    <definedName name="FY0811.1" localSheetId="10">#REF!</definedName>
    <definedName name="FY0811.1" localSheetId="11">#REF!</definedName>
    <definedName name="FY0811.1">#REF!</definedName>
    <definedName name="FY0811.5" localSheetId="1">#REF!</definedName>
    <definedName name="FY0811.5" localSheetId="2">#REF!</definedName>
    <definedName name="FY0811.5" localSheetId="3">#REF!</definedName>
    <definedName name="FY0811.5" localSheetId="4">#REF!</definedName>
    <definedName name="FY0811.5" localSheetId="5">#REF!</definedName>
    <definedName name="FY0811.5" localSheetId="6">#REF!</definedName>
    <definedName name="FY0811.5" localSheetId="7">#REF!</definedName>
    <definedName name="FY0811.5" localSheetId="8">#REF!</definedName>
    <definedName name="FY0811.5" localSheetId="9">#REF!</definedName>
    <definedName name="FY0811.5" localSheetId="10">#REF!</definedName>
    <definedName name="FY0811.5" localSheetId="11">#REF!</definedName>
    <definedName name="FY0811.5">#REF!</definedName>
    <definedName name="FY0812.1" localSheetId="1">#REF!</definedName>
    <definedName name="FY0812.1" localSheetId="2">#REF!</definedName>
    <definedName name="FY0812.1" localSheetId="3">#REF!</definedName>
    <definedName name="FY0812.1" localSheetId="4">#REF!</definedName>
    <definedName name="FY0812.1" localSheetId="5">#REF!</definedName>
    <definedName name="FY0812.1" localSheetId="6">#REF!</definedName>
    <definedName name="FY0812.1" localSheetId="7">#REF!</definedName>
    <definedName name="FY0812.1" localSheetId="8">#REF!</definedName>
    <definedName name="FY0812.1" localSheetId="9">#REF!</definedName>
    <definedName name="FY0812.1" localSheetId="10">#REF!</definedName>
    <definedName name="FY0812.1" localSheetId="11">#REF!</definedName>
    <definedName name="FY0812.1">#REF!</definedName>
    <definedName name="FY0821.0" localSheetId="1">#REF!</definedName>
    <definedName name="FY0821.0" localSheetId="2">#REF!</definedName>
    <definedName name="FY0821.0" localSheetId="3">#REF!</definedName>
    <definedName name="FY0821.0" localSheetId="4">#REF!</definedName>
    <definedName name="FY0821.0" localSheetId="5">#REF!</definedName>
    <definedName name="FY0821.0" localSheetId="6">#REF!</definedName>
    <definedName name="FY0821.0" localSheetId="7">#REF!</definedName>
    <definedName name="FY0821.0" localSheetId="8">#REF!</definedName>
    <definedName name="FY0821.0" localSheetId="9">#REF!</definedName>
    <definedName name="FY0821.0" localSheetId="10">#REF!</definedName>
    <definedName name="FY0821.0" localSheetId="11">#REF!</definedName>
    <definedName name="FY0821.0">#REF!</definedName>
    <definedName name="FY0822.0" localSheetId="1">#REF!</definedName>
    <definedName name="FY0822.0" localSheetId="2">#REF!</definedName>
    <definedName name="FY0822.0" localSheetId="3">#REF!</definedName>
    <definedName name="FY0822.0" localSheetId="4">#REF!</definedName>
    <definedName name="FY0822.0" localSheetId="5">#REF!</definedName>
    <definedName name="FY0822.0" localSheetId="6">#REF!</definedName>
    <definedName name="FY0822.0" localSheetId="7">#REF!</definedName>
    <definedName name="FY0822.0" localSheetId="8">#REF!</definedName>
    <definedName name="FY0822.0" localSheetId="9">#REF!</definedName>
    <definedName name="FY0822.0" localSheetId="10">#REF!</definedName>
    <definedName name="FY0822.0" localSheetId="11">#REF!</definedName>
    <definedName name="FY0822.0">#REF!</definedName>
    <definedName name="FY0823.1" localSheetId="1">#REF!</definedName>
    <definedName name="FY0823.1" localSheetId="2">#REF!</definedName>
    <definedName name="FY0823.1" localSheetId="3">#REF!</definedName>
    <definedName name="FY0823.1" localSheetId="4">#REF!</definedName>
    <definedName name="FY0823.1" localSheetId="5">#REF!</definedName>
    <definedName name="FY0823.1" localSheetId="6">#REF!</definedName>
    <definedName name="FY0823.1" localSheetId="7">#REF!</definedName>
    <definedName name="FY0823.1" localSheetId="8">#REF!</definedName>
    <definedName name="FY0823.1" localSheetId="9">#REF!</definedName>
    <definedName name="FY0823.1" localSheetId="10">#REF!</definedName>
    <definedName name="FY0823.1" localSheetId="11">#REF!</definedName>
    <definedName name="FY0823.1">#REF!</definedName>
    <definedName name="FY0823.2" localSheetId="1">#REF!</definedName>
    <definedName name="FY0823.2" localSheetId="2">#REF!</definedName>
    <definedName name="FY0823.2" localSheetId="3">#REF!</definedName>
    <definedName name="FY0823.2" localSheetId="4">#REF!</definedName>
    <definedName name="FY0823.2" localSheetId="5">#REF!</definedName>
    <definedName name="FY0823.2" localSheetId="6">#REF!</definedName>
    <definedName name="FY0823.2" localSheetId="7">#REF!</definedName>
    <definedName name="FY0823.2" localSheetId="8">#REF!</definedName>
    <definedName name="FY0823.2" localSheetId="9">#REF!</definedName>
    <definedName name="FY0823.2" localSheetId="10">#REF!</definedName>
    <definedName name="FY0823.2" localSheetId="11">#REF!</definedName>
    <definedName name="FY0823.2">#REF!</definedName>
    <definedName name="FY0823.3" localSheetId="1">#REF!</definedName>
    <definedName name="FY0823.3" localSheetId="2">#REF!</definedName>
    <definedName name="FY0823.3" localSheetId="3">#REF!</definedName>
    <definedName name="FY0823.3" localSheetId="4">#REF!</definedName>
    <definedName name="FY0823.3" localSheetId="5">#REF!</definedName>
    <definedName name="FY0823.3" localSheetId="6">#REF!</definedName>
    <definedName name="FY0823.3" localSheetId="7">#REF!</definedName>
    <definedName name="FY0823.3" localSheetId="8">#REF!</definedName>
    <definedName name="FY0823.3" localSheetId="9">#REF!</definedName>
    <definedName name="FY0823.3" localSheetId="10">#REF!</definedName>
    <definedName name="FY0823.3" localSheetId="11">#REF!</definedName>
    <definedName name="FY0823.3">#REF!</definedName>
    <definedName name="FY0824.0" localSheetId="1">#REF!</definedName>
    <definedName name="FY0824.0" localSheetId="2">#REF!</definedName>
    <definedName name="FY0824.0" localSheetId="3">#REF!</definedName>
    <definedName name="FY0824.0" localSheetId="4">#REF!</definedName>
    <definedName name="FY0824.0" localSheetId="5">#REF!</definedName>
    <definedName name="FY0824.0" localSheetId="6">#REF!</definedName>
    <definedName name="FY0824.0" localSheetId="7">#REF!</definedName>
    <definedName name="FY0824.0" localSheetId="8">#REF!</definedName>
    <definedName name="FY0824.0" localSheetId="9">#REF!</definedName>
    <definedName name="FY0824.0" localSheetId="10">#REF!</definedName>
    <definedName name="FY0824.0" localSheetId="11">#REF!</definedName>
    <definedName name="FY0824.0">#REF!</definedName>
    <definedName name="FY0825.2" localSheetId="1">#REF!</definedName>
    <definedName name="FY0825.2" localSheetId="2">#REF!</definedName>
    <definedName name="FY0825.2" localSheetId="3">#REF!</definedName>
    <definedName name="FY0825.2" localSheetId="4">#REF!</definedName>
    <definedName name="FY0825.2" localSheetId="5">#REF!</definedName>
    <definedName name="FY0825.2" localSheetId="6">#REF!</definedName>
    <definedName name="FY0825.2" localSheetId="7">#REF!</definedName>
    <definedName name="FY0825.2" localSheetId="8">#REF!</definedName>
    <definedName name="FY0825.2" localSheetId="9">#REF!</definedName>
    <definedName name="FY0825.2" localSheetId="10">#REF!</definedName>
    <definedName name="FY0825.2" localSheetId="11">#REF!</definedName>
    <definedName name="FY0825.2">#REF!</definedName>
    <definedName name="FY0825.3" localSheetId="1">#REF!</definedName>
    <definedName name="FY0825.3" localSheetId="2">#REF!</definedName>
    <definedName name="FY0825.3" localSheetId="3">#REF!</definedName>
    <definedName name="FY0825.3" localSheetId="4">#REF!</definedName>
    <definedName name="FY0825.3" localSheetId="5">#REF!</definedName>
    <definedName name="FY0825.3" localSheetId="6">#REF!</definedName>
    <definedName name="FY0825.3" localSheetId="7">#REF!</definedName>
    <definedName name="FY0825.3" localSheetId="8">#REF!</definedName>
    <definedName name="FY0825.3" localSheetId="9">#REF!</definedName>
    <definedName name="FY0825.3" localSheetId="10">#REF!</definedName>
    <definedName name="FY0825.3" localSheetId="11">#REF!</definedName>
    <definedName name="FY0825.3">#REF!</definedName>
    <definedName name="FY0825.6" localSheetId="1">#REF!</definedName>
    <definedName name="FY0825.6" localSheetId="2">#REF!</definedName>
    <definedName name="FY0825.6" localSheetId="3">#REF!</definedName>
    <definedName name="FY0825.6" localSheetId="4">#REF!</definedName>
    <definedName name="FY0825.6" localSheetId="5">#REF!</definedName>
    <definedName name="FY0825.6" localSheetId="6">#REF!</definedName>
    <definedName name="FY0825.6" localSheetId="7">#REF!</definedName>
    <definedName name="FY0825.6" localSheetId="8">#REF!</definedName>
    <definedName name="FY0825.6" localSheetId="9">#REF!</definedName>
    <definedName name="FY0825.6" localSheetId="10">#REF!</definedName>
    <definedName name="FY0825.6" localSheetId="11">#REF!</definedName>
    <definedName name="FY0825.6">#REF!</definedName>
    <definedName name="FY0826.0" localSheetId="1">#REF!</definedName>
    <definedName name="FY0826.0" localSheetId="2">#REF!</definedName>
    <definedName name="FY0826.0" localSheetId="3">#REF!</definedName>
    <definedName name="FY0826.0" localSheetId="4">#REF!</definedName>
    <definedName name="FY0826.0" localSheetId="5">#REF!</definedName>
    <definedName name="FY0826.0" localSheetId="6">#REF!</definedName>
    <definedName name="FY0826.0" localSheetId="7">#REF!</definedName>
    <definedName name="FY0826.0" localSheetId="8">#REF!</definedName>
    <definedName name="FY0826.0" localSheetId="9">#REF!</definedName>
    <definedName name="FY0826.0" localSheetId="10">#REF!</definedName>
    <definedName name="FY0826.0" localSheetId="11">#REF!</definedName>
    <definedName name="FY0826.0">#REF!</definedName>
    <definedName name="FY0831.0" localSheetId="1">#REF!</definedName>
    <definedName name="FY0831.0" localSheetId="2">#REF!</definedName>
    <definedName name="FY0831.0" localSheetId="3">#REF!</definedName>
    <definedName name="FY0831.0" localSheetId="4">#REF!</definedName>
    <definedName name="FY0831.0" localSheetId="5">#REF!</definedName>
    <definedName name="FY0831.0" localSheetId="6">#REF!</definedName>
    <definedName name="FY0831.0" localSheetId="7">#REF!</definedName>
    <definedName name="FY0831.0" localSheetId="8">#REF!</definedName>
    <definedName name="FY0831.0" localSheetId="9">#REF!</definedName>
    <definedName name="FY0831.0" localSheetId="10">#REF!</definedName>
    <definedName name="FY0831.0" localSheetId="11">#REF!</definedName>
    <definedName name="FY0831.0">#REF!</definedName>
    <definedName name="FY0832.0" localSheetId="1">#REF!</definedName>
    <definedName name="FY0832.0" localSheetId="2">#REF!</definedName>
    <definedName name="FY0832.0" localSheetId="3">#REF!</definedName>
    <definedName name="FY0832.0" localSheetId="4">#REF!</definedName>
    <definedName name="FY0832.0" localSheetId="5">#REF!</definedName>
    <definedName name="FY0832.0" localSheetId="6">#REF!</definedName>
    <definedName name="FY0832.0" localSheetId="7">#REF!</definedName>
    <definedName name="FY0832.0" localSheetId="8">#REF!</definedName>
    <definedName name="FY0832.0" localSheetId="9">#REF!</definedName>
    <definedName name="FY0832.0" localSheetId="10">#REF!</definedName>
    <definedName name="FY0832.0" localSheetId="11">#REF!</definedName>
    <definedName name="FY0832.0">#REF!</definedName>
    <definedName name="FY08Ling" localSheetId="1">#REF!</definedName>
    <definedName name="FY08Ling" localSheetId="2">#REF!</definedName>
    <definedName name="FY08Ling" localSheetId="3">#REF!</definedName>
    <definedName name="FY08Ling" localSheetId="4">#REF!</definedName>
    <definedName name="FY08Ling" localSheetId="5">#REF!</definedName>
    <definedName name="FY08Ling" localSheetId="6">#REF!</definedName>
    <definedName name="FY08Ling" localSheetId="7">#REF!</definedName>
    <definedName name="FY08Ling" localSheetId="8">#REF!</definedName>
    <definedName name="FY08Ling" localSheetId="9">#REF!</definedName>
    <definedName name="FY08Ling" localSheetId="10">#REF!</definedName>
    <definedName name="FY08Ling" localSheetId="11">#REF!</definedName>
    <definedName name="FY08Ling">#REF!</definedName>
    <definedName name="FY08Mult" localSheetId="1">#REF!</definedName>
    <definedName name="FY08Mult" localSheetId="2">#REF!</definedName>
    <definedName name="FY08Mult" localSheetId="3">#REF!</definedName>
    <definedName name="FY08Mult" localSheetId="4">#REF!</definedName>
    <definedName name="FY08Mult" localSheetId="5">#REF!</definedName>
    <definedName name="FY08Mult" localSheetId="6">#REF!</definedName>
    <definedName name="FY08Mult" localSheetId="7">#REF!</definedName>
    <definedName name="FY08Mult" localSheetId="8">#REF!</definedName>
    <definedName name="FY08Mult" localSheetId="9">#REF!</definedName>
    <definedName name="FY08Mult" localSheetId="10">#REF!</definedName>
    <definedName name="FY08Mult" localSheetId="11">#REF!</definedName>
    <definedName name="FY08Mult">#REF!</definedName>
    <definedName name="FY08PEPI" localSheetId="1">#REF!</definedName>
    <definedName name="FY08PEPI" localSheetId="2">#REF!</definedName>
    <definedName name="FY08PEPI" localSheetId="3">#REF!</definedName>
    <definedName name="FY08PEPI" localSheetId="4">#REF!</definedName>
    <definedName name="FY08PEPI" localSheetId="5">#REF!</definedName>
    <definedName name="FY08PEPI" localSheetId="6">#REF!</definedName>
    <definedName name="FY08PEPI" localSheetId="7">#REF!</definedName>
    <definedName name="FY08PEPI" localSheetId="8">#REF!</definedName>
    <definedName name="FY08PEPI" localSheetId="9">#REF!</definedName>
    <definedName name="FY08PEPI" localSheetId="10">#REF!</definedName>
    <definedName name="FY08PEPI" localSheetId="11">#REF!</definedName>
    <definedName name="FY08PEPI">#REF!</definedName>
    <definedName name="FY08Tot" localSheetId="1">#REF!</definedName>
    <definedName name="FY08Tot" localSheetId="2">#REF!</definedName>
    <definedName name="FY08Tot" localSheetId="3">#REF!</definedName>
    <definedName name="FY08Tot" localSheetId="4">#REF!</definedName>
    <definedName name="FY08Tot" localSheetId="5">#REF!</definedName>
    <definedName name="FY08Tot" localSheetId="6">#REF!</definedName>
    <definedName name="FY08Tot" localSheetId="7">#REF!</definedName>
    <definedName name="FY08Tot" localSheetId="8">#REF!</definedName>
    <definedName name="FY08Tot" localSheetId="9">#REF!</definedName>
    <definedName name="FY08Tot" localSheetId="10">#REF!</definedName>
    <definedName name="FY08Tot" localSheetId="11">#REF!</definedName>
    <definedName name="FY08Tot">#REF!</definedName>
    <definedName name="FY08Train" localSheetId="1">#REF!</definedName>
    <definedName name="FY08Train" localSheetId="2">#REF!</definedName>
    <definedName name="FY08Train" localSheetId="3">#REF!</definedName>
    <definedName name="FY08Train" localSheetId="4">#REF!</definedName>
    <definedName name="FY08Train" localSheetId="5">#REF!</definedName>
    <definedName name="FY08Train" localSheetId="6">#REF!</definedName>
    <definedName name="FY08Train" localSheetId="7">#REF!</definedName>
    <definedName name="FY08Train" localSheetId="8">#REF!</definedName>
    <definedName name="FY08Train" localSheetId="9">#REF!</definedName>
    <definedName name="FY08Train" localSheetId="10">#REF!</definedName>
    <definedName name="FY08Train" localSheetId="11">#REF!</definedName>
    <definedName name="FY08Train">#REF!</definedName>
    <definedName name="FY0911.1" localSheetId="1">#REF!</definedName>
    <definedName name="FY0911.1" localSheetId="2">#REF!</definedName>
    <definedName name="FY0911.1" localSheetId="3">#REF!</definedName>
    <definedName name="FY0911.1" localSheetId="4">#REF!</definedName>
    <definedName name="FY0911.1" localSheetId="5">#REF!</definedName>
    <definedName name="FY0911.1" localSheetId="6">#REF!</definedName>
    <definedName name="FY0911.1" localSheetId="7">#REF!</definedName>
    <definedName name="FY0911.1" localSheetId="8">#REF!</definedName>
    <definedName name="FY0911.1" localSheetId="9">#REF!</definedName>
    <definedName name="FY0911.1" localSheetId="10">#REF!</definedName>
    <definedName name="FY0911.1" localSheetId="11">#REF!</definedName>
    <definedName name="FY0911.1">#REF!</definedName>
    <definedName name="FY0911.5" localSheetId="1">#REF!</definedName>
    <definedName name="FY0911.5" localSheetId="2">#REF!</definedName>
    <definedName name="FY0911.5" localSheetId="3">#REF!</definedName>
    <definedName name="FY0911.5" localSheetId="4">#REF!</definedName>
    <definedName name="FY0911.5" localSheetId="5">#REF!</definedName>
    <definedName name="FY0911.5" localSheetId="6">#REF!</definedName>
    <definedName name="FY0911.5" localSheetId="7">#REF!</definedName>
    <definedName name="FY0911.5" localSheetId="8">#REF!</definedName>
    <definedName name="FY0911.5" localSheetId="9">#REF!</definedName>
    <definedName name="FY0911.5" localSheetId="10">#REF!</definedName>
    <definedName name="FY0911.5" localSheetId="11">#REF!</definedName>
    <definedName name="FY0911.5">#REF!</definedName>
    <definedName name="FY0912.1" localSheetId="1">#REF!</definedName>
    <definedName name="FY0912.1" localSheetId="2">#REF!</definedName>
    <definedName name="FY0912.1" localSheetId="3">#REF!</definedName>
    <definedName name="FY0912.1" localSheetId="4">#REF!</definedName>
    <definedName name="FY0912.1" localSheetId="5">#REF!</definedName>
    <definedName name="FY0912.1" localSheetId="6">#REF!</definedName>
    <definedName name="FY0912.1" localSheetId="7">#REF!</definedName>
    <definedName name="FY0912.1" localSheetId="8">#REF!</definedName>
    <definedName name="FY0912.1" localSheetId="9">#REF!</definedName>
    <definedName name="FY0912.1" localSheetId="10">#REF!</definedName>
    <definedName name="FY0912.1" localSheetId="11">#REF!</definedName>
    <definedName name="FY0912.1">#REF!</definedName>
    <definedName name="FY0921.0" localSheetId="1">#REF!</definedName>
    <definedName name="FY0921.0" localSheetId="2">#REF!</definedName>
    <definedName name="FY0921.0" localSheetId="3">#REF!</definedName>
    <definedName name="FY0921.0" localSheetId="4">#REF!</definedName>
    <definedName name="FY0921.0" localSheetId="5">#REF!</definedName>
    <definedName name="FY0921.0" localSheetId="6">#REF!</definedName>
    <definedName name="FY0921.0" localSheetId="7">#REF!</definedName>
    <definedName name="FY0921.0" localSheetId="8">#REF!</definedName>
    <definedName name="FY0921.0" localSheetId="9">#REF!</definedName>
    <definedName name="FY0921.0" localSheetId="10">#REF!</definedName>
    <definedName name="FY0921.0" localSheetId="11">#REF!</definedName>
    <definedName name="FY0921.0">#REF!</definedName>
    <definedName name="FY0922.0" localSheetId="1">#REF!</definedName>
    <definedName name="FY0922.0" localSheetId="2">#REF!</definedName>
    <definedName name="FY0922.0" localSheetId="3">#REF!</definedName>
    <definedName name="FY0922.0" localSheetId="4">#REF!</definedName>
    <definedName name="FY0922.0" localSheetId="5">#REF!</definedName>
    <definedName name="FY0922.0" localSheetId="6">#REF!</definedName>
    <definedName name="FY0922.0" localSheetId="7">#REF!</definedName>
    <definedName name="FY0922.0" localSheetId="8">#REF!</definedName>
    <definedName name="FY0922.0" localSheetId="9">#REF!</definedName>
    <definedName name="FY0922.0" localSheetId="10">#REF!</definedName>
    <definedName name="FY0922.0" localSheetId="11">#REF!</definedName>
    <definedName name="FY0922.0">#REF!</definedName>
    <definedName name="FY0923.1" localSheetId="1">#REF!</definedName>
    <definedName name="FY0923.1" localSheetId="2">#REF!</definedName>
    <definedName name="FY0923.1" localSheetId="3">#REF!</definedName>
    <definedName name="FY0923.1" localSheetId="4">#REF!</definedName>
    <definedName name="FY0923.1" localSheetId="5">#REF!</definedName>
    <definedName name="FY0923.1" localSheetId="6">#REF!</definedName>
    <definedName name="FY0923.1" localSheetId="7">#REF!</definedName>
    <definedName name="FY0923.1" localSheetId="8">#REF!</definedName>
    <definedName name="FY0923.1" localSheetId="9">#REF!</definedName>
    <definedName name="FY0923.1" localSheetId="10">#REF!</definedName>
    <definedName name="FY0923.1" localSheetId="11">#REF!</definedName>
    <definedName name="FY0923.1">#REF!</definedName>
    <definedName name="FY0923.2" localSheetId="1">#REF!</definedName>
    <definedName name="FY0923.2" localSheetId="2">#REF!</definedName>
    <definedName name="FY0923.2" localSheetId="3">#REF!</definedName>
    <definedName name="FY0923.2" localSheetId="4">#REF!</definedName>
    <definedName name="FY0923.2" localSheetId="5">#REF!</definedName>
    <definedName name="FY0923.2" localSheetId="6">#REF!</definedName>
    <definedName name="FY0923.2" localSheetId="7">#REF!</definedName>
    <definedName name="FY0923.2" localSheetId="8">#REF!</definedName>
    <definedName name="FY0923.2" localSheetId="9">#REF!</definedName>
    <definedName name="FY0923.2" localSheetId="10">#REF!</definedName>
    <definedName name="FY0923.2" localSheetId="11">#REF!</definedName>
    <definedName name="FY0923.2">#REF!</definedName>
    <definedName name="FY0923.3" localSheetId="1">#REF!</definedName>
    <definedName name="FY0923.3" localSheetId="2">#REF!</definedName>
    <definedName name="FY0923.3" localSheetId="3">#REF!</definedName>
    <definedName name="FY0923.3" localSheetId="4">#REF!</definedName>
    <definedName name="FY0923.3" localSheetId="5">#REF!</definedName>
    <definedName name="FY0923.3" localSheetId="6">#REF!</definedName>
    <definedName name="FY0923.3" localSheetId="7">#REF!</definedName>
    <definedName name="FY0923.3" localSheetId="8">#REF!</definedName>
    <definedName name="FY0923.3" localSheetId="9">#REF!</definedName>
    <definedName name="FY0923.3" localSheetId="10">#REF!</definedName>
    <definedName name="FY0923.3" localSheetId="11">#REF!</definedName>
    <definedName name="FY0923.3">#REF!</definedName>
    <definedName name="FY0924.0" localSheetId="1">#REF!</definedName>
    <definedName name="FY0924.0" localSheetId="2">#REF!</definedName>
    <definedName name="FY0924.0" localSheetId="3">#REF!</definedName>
    <definedName name="FY0924.0" localSheetId="4">#REF!</definedName>
    <definedName name="FY0924.0" localSheetId="5">#REF!</definedName>
    <definedName name="FY0924.0" localSheetId="6">#REF!</definedName>
    <definedName name="FY0924.0" localSheetId="7">#REF!</definedName>
    <definedName name="FY0924.0" localSheetId="8">#REF!</definedName>
    <definedName name="FY0924.0" localSheetId="9">#REF!</definedName>
    <definedName name="FY0924.0" localSheetId="10">#REF!</definedName>
    <definedName name="FY0924.0" localSheetId="11">#REF!</definedName>
    <definedName name="FY0924.0">#REF!</definedName>
    <definedName name="FY0925.2" localSheetId="1">#REF!</definedName>
    <definedName name="FY0925.2" localSheetId="2">#REF!</definedName>
    <definedName name="FY0925.2" localSheetId="3">#REF!</definedName>
    <definedName name="FY0925.2" localSheetId="4">#REF!</definedName>
    <definedName name="FY0925.2" localSheetId="5">#REF!</definedName>
    <definedName name="FY0925.2" localSheetId="6">#REF!</definedName>
    <definedName name="FY0925.2" localSheetId="7">#REF!</definedName>
    <definedName name="FY0925.2" localSheetId="8">#REF!</definedName>
    <definedName name="FY0925.2" localSheetId="9">#REF!</definedName>
    <definedName name="FY0925.2" localSheetId="10">#REF!</definedName>
    <definedName name="FY0925.2" localSheetId="11">#REF!</definedName>
    <definedName name="FY0925.2">#REF!</definedName>
    <definedName name="FY0925.3" localSheetId="1">#REF!</definedName>
    <definedName name="FY0925.3" localSheetId="2">#REF!</definedName>
    <definedName name="FY0925.3" localSheetId="3">#REF!</definedName>
    <definedName name="FY0925.3" localSheetId="4">#REF!</definedName>
    <definedName name="FY0925.3" localSheetId="5">#REF!</definedName>
    <definedName name="FY0925.3" localSheetId="6">#REF!</definedName>
    <definedName name="FY0925.3" localSheetId="7">#REF!</definedName>
    <definedName name="FY0925.3" localSheetId="8">#REF!</definedName>
    <definedName name="FY0925.3" localSheetId="9">#REF!</definedName>
    <definedName name="FY0925.3" localSheetId="10">#REF!</definedName>
    <definedName name="FY0925.3" localSheetId="11">#REF!</definedName>
    <definedName name="FY0925.3">#REF!</definedName>
    <definedName name="FY0925.6" localSheetId="1">#REF!</definedName>
    <definedName name="FY0925.6" localSheetId="2">#REF!</definedName>
    <definedName name="FY0925.6" localSheetId="3">#REF!</definedName>
    <definedName name="FY0925.6" localSheetId="4">#REF!</definedName>
    <definedName name="FY0925.6" localSheetId="5">#REF!</definedName>
    <definedName name="FY0925.6" localSheetId="6">#REF!</definedName>
    <definedName name="FY0925.6" localSheetId="7">#REF!</definedName>
    <definedName name="FY0925.6" localSheetId="8">#REF!</definedName>
    <definedName name="FY0925.6" localSheetId="9">#REF!</definedName>
    <definedName name="FY0925.6" localSheetId="10">#REF!</definedName>
    <definedName name="FY0925.6" localSheetId="11">#REF!</definedName>
    <definedName name="FY0925.6">#REF!</definedName>
    <definedName name="FY0926.0" localSheetId="1">#REF!</definedName>
    <definedName name="FY0926.0" localSheetId="2">#REF!</definedName>
    <definedName name="FY0926.0" localSheetId="3">#REF!</definedName>
    <definedName name="FY0926.0" localSheetId="4">#REF!</definedName>
    <definedName name="FY0926.0" localSheetId="5">#REF!</definedName>
    <definedName name="FY0926.0" localSheetId="6">#REF!</definedName>
    <definedName name="FY0926.0" localSheetId="7">#REF!</definedName>
    <definedName name="FY0926.0" localSheetId="8">#REF!</definedName>
    <definedName name="FY0926.0" localSheetId="9">#REF!</definedName>
    <definedName name="FY0926.0" localSheetId="10">#REF!</definedName>
    <definedName name="FY0926.0" localSheetId="11">#REF!</definedName>
    <definedName name="FY0926.0">#REF!</definedName>
    <definedName name="FY0931.0" localSheetId="1">#REF!</definedName>
    <definedName name="FY0931.0" localSheetId="2">#REF!</definedName>
    <definedName name="FY0931.0" localSheetId="3">#REF!</definedName>
    <definedName name="FY0931.0" localSheetId="4">#REF!</definedName>
    <definedName name="FY0931.0" localSheetId="5">#REF!</definedName>
    <definedName name="FY0931.0" localSheetId="6">#REF!</definedName>
    <definedName name="FY0931.0" localSheetId="7">#REF!</definedName>
    <definedName name="FY0931.0" localSheetId="8">#REF!</definedName>
    <definedName name="FY0931.0" localSheetId="9">#REF!</definedName>
    <definedName name="FY0931.0" localSheetId="10">#REF!</definedName>
    <definedName name="FY0931.0" localSheetId="11">#REF!</definedName>
    <definedName name="FY0931.0">#REF!</definedName>
    <definedName name="FY0932.0" localSheetId="1">#REF!</definedName>
    <definedName name="FY0932.0" localSheetId="2">#REF!</definedName>
    <definedName name="FY0932.0" localSheetId="3">#REF!</definedName>
    <definedName name="FY0932.0" localSheetId="4">#REF!</definedName>
    <definedName name="FY0932.0" localSheetId="5">#REF!</definedName>
    <definedName name="FY0932.0" localSheetId="6">#REF!</definedName>
    <definedName name="FY0932.0" localSheetId="7">#REF!</definedName>
    <definedName name="FY0932.0" localSheetId="8">#REF!</definedName>
    <definedName name="FY0932.0" localSheetId="9">#REF!</definedName>
    <definedName name="FY0932.0" localSheetId="10">#REF!</definedName>
    <definedName name="FY0932.0" localSheetId="11">#REF!</definedName>
    <definedName name="FY0932.0">#REF!</definedName>
    <definedName name="FY09Ling" localSheetId="1">#REF!</definedName>
    <definedName name="FY09Ling" localSheetId="2">#REF!</definedName>
    <definedName name="FY09Ling" localSheetId="3">#REF!</definedName>
    <definedName name="FY09Ling" localSheetId="4">#REF!</definedName>
    <definedName name="FY09Ling" localSheetId="5">#REF!</definedName>
    <definedName name="FY09Ling" localSheetId="6">#REF!</definedName>
    <definedName name="FY09Ling" localSheetId="7">#REF!</definedName>
    <definedName name="FY09Ling" localSheetId="8">#REF!</definedName>
    <definedName name="FY09Ling" localSheetId="9">#REF!</definedName>
    <definedName name="FY09Ling" localSheetId="10">#REF!</definedName>
    <definedName name="FY09Ling" localSheetId="11">#REF!</definedName>
    <definedName name="FY09Ling">#REF!</definedName>
    <definedName name="FY09Mult" localSheetId="1">#REF!</definedName>
    <definedName name="FY09Mult" localSheetId="2">#REF!</definedName>
    <definedName name="FY09Mult" localSheetId="3">#REF!</definedName>
    <definedName name="FY09Mult" localSheetId="4">#REF!</definedName>
    <definedName name="FY09Mult" localSheetId="5">#REF!</definedName>
    <definedName name="FY09Mult" localSheetId="6">#REF!</definedName>
    <definedName name="FY09Mult" localSheetId="7">#REF!</definedName>
    <definedName name="FY09Mult" localSheetId="8">#REF!</definedName>
    <definedName name="FY09Mult" localSheetId="9">#REF!</definedName>
    <definedName name="FY09Mult" localSheetId="10">#REF!</definedName>
    <definedName name="FY09Mult" localSheetId="11">#REF!</definedName>
    <definedName name="FY09Mult">#REF!</definedName>
    <definedName name="FY09PEPI" localSheetId="1">#REF!</definedName>
    <definedName name="FY09PEPI" localSheetId="2">#REF!</definedName>
    <definedName name="FY09PEPI" localSheetId="3">#REF!</definedName>
    <definedName name="FY09PEPI" localSheetId="4">#REF!</definedName>
    <definedName name="FY09PEPI" localSheetId="5">#REF!</definedName>
    <definedName name="FY09PEPI" localSheetId="6">#REF!</definedName>
    <definedName name="FY09PEPI" localSheetId="7">#REF!</definedName>
    <definedName name="FY09PEPI" localSheetId="8">#REF!</definedName>
    <definedName name="FY09PEPI" localSheetId="9">#REF!</definedName>
    <definedName name="FY09PEPI" localSheetId="10">#REF!</definedName>
    <definedName name="FY09PEPI" localSheetId="11">#REF!</definedName>
    <definedName name="FY09PEPI">#REF!</definedName>
    <definedName name="FY09Tot" localSheetId="1">#REF!</definedName>
    <definedName name="FY09Tot" localSheetId="2">#REF!</definedName>
    <definedName name="FY09Tot" localSheetId="3">#REF!</definedName>
    <definedName name="FY09Tot" localSheetId="4">#REF!</definedName>
    <definedName name="FY09Tot" localSheetId="5">#REF!</definedName>
    <definedName name="FY09Tot" localSheetId="6">#REF!</definedName>
    <definedName name="FY09Tot" localSheetId="7">#REF!</definedName>
    <definedName name="FY09Tot" localSheetId="8">#REF!</definedName>
    <definedName name="FY09Tot" localSheetId="9">#REF!</definedName>
    <definedName name="FY09Tot" localSheetId="10">#REF!</definedName>
    <definedName name="FY09Tot" localSheetId="11">#REF!</definedName>
    <definedName name="FY09Tot">#REF!</definedName>
    <definedName name="FY09Train" localSheetId="1">#REF!</definedName>
    <definedName name="FY09Train" localSheetId="2">#REF!</definedName>
    <definedName name="FY09Train" localSheetId="3">#REF!</definedName>
    <definedName name="FY09Train" localSheetId="4">#REF!</definedName>
    <definedName name="FY09Train" localSheetId="5">#REF!</definedName>
    <definedName name="FY09Train" localSheetId="6">#REF!</definedName>
    <definedName name="FY09Train" localSheetId="7">#REF!</definedName>
    <definedName name="FY09Train" localSheetId="8">#REF!</definedName>
    <definedName name="FY09Train" localSheetId="9">#REF!</definedName>
    <definedName name="FY09Train" localSheetId="10">#REF!</definedName>
    <definedName name="FY09Train" localSheetId="11">#REF!</definedName>
    <definedName name="FY09Train">#REF!</definedName>
    <definedName name="GAROLLUP" localSheetId="0">'B. Summary of Requirements '!#REF!</definedName>
    <definedName name="GAROLLUP" localSheetId="1">#REF!</definedName>
    <definedName name="GAROLLUP" localSheetId="2">#REF!</definedName>
    <definedName name="GAROLLUP" localSheetId="3">#REF!</definedName>
    <definedName name="GAROLLUP" localSheetId="4">#REF!</definedName>
    <definedName name="GAROLLUP" localSheetId="5">#REF!</definedName>
    <definedName name="GAROLLUP" localSheetId="6">'[3]SumReq'!#REF!</definedName>
    <definedName name="GAROLLUP" localSheetId="7">#REF!</definedName>
    <definedName name="GAROLLUP" localSheetId="8">'[4]Sum of Req'!#REF!</definedName>
    <definedName name="GAROLLUP" localSheetId="9">#REF!</definedName>
    <definedName name="GAROLLUP" localSheetId="10">#REF!</definedName>
    <definedName name="GAROLLUP" localSheetId="11">#REF!</definedName>
    <definedName name="GAROLLUP">#REF!</definedName>
    <definedName name="hlhl0" localSheetId="3">'E. ATB Justification'!#REF!</definedName>
    <definedName name="INTEL" localSheetId="0">'B. Summary of Requirements '!#REF!</definedName>
    <definedName name="INTEL" localSheetId="1">#REF!</definedName>
    <definedName name="INTEL" localSheetId="2">#REF!</definedName>
    <definedName name="INTEL" localSheetId="3">#REF!</definedName>
    <definedName name="INTEL" localSheetId="4">#REF!</definedName>
    <definedName name="INTEL" localSheetId="5">#REF!</definedName>
    <definedName name="INTEL" localSheetId="6">#REF!</definedName>
    <definedName name="INTEL" localSheetId="7">#REF!</definedName>
    <definedName name="INTEL" localSheetId="8">'[4]Sum of Req'!#REF!</definedName>
    <definedName name="INTEL" localSheetId="9">#REF!</definedName>
    <definedName name="INTEL" localSheetId="10">#REF!</definedName>
    <definedName name="INTEL" localSheetId="11">#REF!</definedName>
    <definedName name="INTEL">#REF!</definedName>
    <definedName name="JMD" localSheetId="0">'B. Summary of Requirements '!#REF!</definedName>
    <definedName name="JMD" localSheetId="1">#REF!</definedName>
    <definedName name="JMD" localSheetId="2">#REF!</definedName>
    <definedName name="JMD" localSheetId="3">#REF!</definedName>
    <definedName name="JMD" localSheetId="4">#REF!</definedName>
    <definedName name="JMD" localSheetId="5">#REF!</definedName>
    <definedName name="JMD" localSheetId="6">#REF!</definedName>
    <definedName name="JMD" localSheetId="7">#REF!</definedName>
    <definedName name="JMD" localSheetId="8">'[4]Sum of Req'!#REF!</definedName>
    <definedName name="JMD" localSheetId="9">#REF!</definedName>
    <definedName name="JMD" localSheetId="10">#REF!</definedName>
    <definedName name="JMD" localSheetId="11">#REF!</definedName>
    <definedName name="JMD">#REF!</definedName>
    <definedName name="OLE_LINK7" localSheetId="3">'E. ATB Justification'!#REF!</definedName>
    <definedName name="PART" localSheetId="1">#REF!</definedName>
    <definedName name="PART" localSheetId="2">#REF!</definedName>
    <definedName name="PART" localSheetId="3">#REF!</definedName>
    <definedName name="PART" localSheetId="4">#REF!</definedName>
    <definedName name="PART" localSheetId="5">#REF!</definedName>
    <definedName name="PART" localSheetId="6">#REF!</definedName>
    <definedName name="PART" localSheetId="7">#REF!</definedName>
    <definedName name="PART" localSheetId="8">#REF!</definedName>
    <definedName name="PART" localSheetId="9">#REF!</definedName>
    <definedName name="PART" localSheetId="10">#REF!</definedName>
    <definedName name="PART" localSheetId="11">#REF!</definedName>
    <definedName name="PART">#REF!</definedName>
    <definedName name="POSBYCAT" localSheetId="0">#REF!</definedName>
    <definedName name="POSBYCAT" localSheetId="1">#REF!</definedName>
    <definedName name="POSBYCAT" localSheetId="2">#REF!</definedName>
    <definedName name="POSBYCAT" localSheetId="3">#REF!</definedName>
    <definedName name="POSBYCAT" localSheetId="4">#REF!</definedName>
    <definedName name="POSBYCAT" localSheetId="5">#REF!</definedName>
    <definedName name="POSBYCAT" localSheetId="6">#REF!</definedName>
    <definedName name="POSBYCAT" localSheetId="7">#REF!</definedName>
    <definedName name="POSBYCAT" localSheetId="8">'[4]Summ Atty Agt'!#REF!</definedName>
    <definedName name="POSBYCAT" localSheetId="9">#REF!</definedName>
    <definedName name="POSBYCAT" localSheetId="10">#REF!</definedName>
    <definedName name="POSBYCAT" localSheetId="11">#REF!</definedName>
    <definedName name="POSBYCAT">#REF!</definedName>
    <definedName name="_xlnm.Print_Area" localSheetId="0">'B. Summary of Requirements '!$A$1:$AH$96</definedName>
    <definedName name="_xlnm.Print_Area" localSheetId="1">'C. Increases Offsets'!$A$1:$T$25</definedName>
    <definedName name="_xlnm.Print_Area" localSheetId="2">'D. Strategic Goals &amp; Objectives'!$A$1:$Q$44</definedName>
    <definedName name="_xlnm.Print_Area" localSheetId="3">'E. ATB Justification'!$A$1:$N$77</definedName>
    <definedName name="_xlnm.Print_Area" localSheetId="4">'F. 2007 Crosswalk'!$A$1:$U$33</definedName>
    <definedName name="_xlnm.Print_Area" localSheetId="5">'G. 2008 Crosswalk'!$A$1:$T$33</definedName>
    <definedName name="_xlnm.Print_Area" localSheetId="6">'H. Reimbursable Resources'!$A$1:$P$16</definedName>
    <definedName name="_xlnm.Print_Area" localSheetId="7">'I. Permanent Positions'!$A$1:$N$33</definedName>
    <definedName name="_xlnm.Print_Area" localSheetId="8">'J. Financial Analysis'!$A$1:$AB$43</definedName>
    <definedName name="_xlnm.Print_Area" localSheetId="9">'K. Summary by Grade'!$B$1:$K$35</definedName>
    <definedName name="_xlnm.Print_Area" localSheetId="10">'L. Summary by Object Class'!$A$1:$P$42</definedName>
    <definedName name="REIMPRO" localSheetId="6">'H. Reimbursable Resources'!$A$1:$O$16</definedName>
    <definedName name="REIMPRO">#REF!</definedName>
    <definedName name="REIMSOR" localSheetId="6">'H. Reimbursable Resources'!#REF!</definedName>
    <definedName name="REIMSOR">#REF!</definedName>
    <definedName name="What">#REF!</definedName>
  </definedNames>
  <calcPr fullCalcOnLoad="1"/>
</workbook>
</file>

<file path=xl/sharedStrings.xml><?xml version="1.0" encoding="utf-8"?>
<sst xmlns="http://schemas.openxmlformats.org/spreadsheetml/2006/main" count="1175" uniqueCount="398">
  <si>
    <t>Total FTE &amp; personnel compensation</t>
  </si>
  <si>
    <t>Personnel benefits</t>
  </si>
  <si>
    <t>Travel and transportation of persons</t>
  </si>
  <si>
    <t>Transportation of things</t>
  </si>
  <si>
    <t>GSA rent</t>
  </si>
  <si>
    <t>Communication, rents, and utilities</t>
  </si>
  <si>
    <t>Printing</t>
  </si>
  <si>
    <t>Advisory and assistance services</t>
  </si>
  <si>
    <t>Other services</t>
  </si>
  <si>
    <t>Purchases of goods &amp; services from Government accounts</t>
  </si>
  <si>
    <t>Research and development contracts</t>
  </si>
  <si>
    <t>Operation and maintenance of equipment</t>
  </si>
  <si>
    <t>Supplies and materials</t>
  </si>
  <si>
    <t>Equipment</t>
  </si>
  <si>
    <t xml:space="preserve">  Total, 2009 program changes requested</t>
  </si>
  <si>
    <t>A-11: Summary of Requirements by Grade</t>
  </si>
  <si>
    <t>K: Summary of Requirements by Grade</t>
  </si>
  <si>
    <t>Summary of Requirements by Grade</t>
  </si>
  <si>
    <t>Grades and Salary Ranges</t>
  </si>
  <si>
    <t>2007 Enacted w/Rescissions and Supplementals</t>
  </si>
  <si>
    <t>Executive Level I, $161,200...........................................................................</t>
  </si>
  <si>
    <t>Executive Level II, $145,100.............................................................</t>
  </si>
  <si>
    <t>Executive Level III, $133,700..........................................................</t>
  </si>
  <si>
    <t>Executive Level IV, $125,700..........................................................</t>
  </si>
  <si>
    <t>SES, $111,676 - $168,000</t>
  </si>
  <si>
    <t>GS-15, $110,363 - 143,471</t>
  </si>
  <si>
    <t>GS-14, $93,822 - 121,967</t>
  </si>
  <si>
    <t>GS-13, $79,397 - 103,220</t>
  </si>
  <si>
    <t>GS-12, $66,767 - 86,801</t>
  </si>
  <si>
    <t>GS-11, $55,706 - 72,421</t>
  </si>
  <si>
    <t>GS-10, 50,703 - 65,912</t>
  </si>
  <si>
    <t>GS-9, $46,041 - 59,852</t>
  </si>
  <si>
    <t>GS-8, 41,686 - 54,194</t>
  </si>
  <si>
    <t>GS-7, $37,640 - 48,933</t>
  </si>
  <si>
    <t>GS-6, $33,872 - 44,032</t>
  </si>
  <si>
    <t>GS-5, $30,386 - 39,501</t>
  </si>
  <si>
    <t>GS-4, $27,159 - 35,303</t>
  </si>
  <si>
    <t>GS-3, $24,194 - 31,451</t>
  </si>
  <si>
    <t>GS-2, $22,174 - 27,901</t>
  </si>
  <si>
    <t>GS-1, $19,722 - 24,664</t>
  </si>
  <si>
    <t xml:space="preserve">     Total, appropriated positions</t>
  </si>
  <si>
    <t>Average SES Salary</t>
  </si>
  <si>
    <t>Average GS Salary</t>
  </si>
  <si>
    <t>Average GS Grade</t>
  </si>
  <si>
    <t>L: Summary of Requirements by Object Class</t>
  </si>
  <si>
    <t>Summary of Requirements by Object Class</t>
  </si>
  <si>
    <t>Object Classes</t>
  </si>
  <si>
    <t>2007 Actuals</t>
  </si>
  <si>
    <t>11.1  Direct FTE &amp; personnel compensation</t>
  </si>
  <si>
    <t>11.3  Other than full-time permanent</t>
  </si>
  <si>
    <t>atb</t>
  </si>
  <si>
    <t>enhance</t>
  </si>
  <si>
    <t>11.5  Total, Other personnel compensation</t>
  </si>
  <si>
    <t xml:space="preserve">     Overtime</t>
  </si>
  <si>
    <t xml:space="preserve">     Other Compensation</t>
  </si>
  <si>
    <t>11.8  Special personal services payments</t>
  </si>
  <si>
    <t xml:space="preserve">       Total </t>
  </si>
  <si>
    <t>Other Object Classes:</t>
  </si>
  <si>
    <t>12.0  Personnel benefits</t>
  </si>
  <si>
    <t>21.0  Travel and transportation of persons</t>
  </si>
  <si>
    <t>22.0  Transportation of things</t>
  </si>
  <si>
    <t>23.1  GSA rent</t>
  </si>
  <si>
    <t>23.2 Moving/Lease Expirations/Contract Parking</t>
  </si>
  <si>
    <t>23.3  Comm., util., &amp; other misc. charges</t>
  </si>
  <si>
    <t>24.0  Printing and reproduction</t>
  </si>
  <si>
    <t>25.1  Advisory and assistance services</t>
  </si>
  <si>
    <t>25.2 Other services</t>
  </si>
  <si>
    <t>25.3 Purchases of goods &amp; services from Government accounts (Antennas, DHS Sec. Etc..)</t>
  </si>
  <si>
    <t>25.6  Medical Care</t>
  </si>
  <si>
    <t>25.8 Housing of Prisoners</t>
  </si>
  <si>
    <t>25.7 Operation and maintenance of equipment</t>
  </si>
  <si>
    <t>26.0  Supplies and materials</t>
  </si>
  <si>
    <t>31.0  Equipment</t>
  </si>
  <si>
    <t xml:space="preserve">          Total obligations</t>
  </si>
  <si>
    <t>Unobligated balance, start of year</t>
  </si>
  <si>
    <t>Unobligated balance, end of year</t>
  </si>
  <si>
    <t>Recoveries of prior year obligations</t>
  </si>
  <si>
    <t xml:space="preserve">          Total DIRECT requirements</t>
  </si>
  <si>
    <t>Reimbursable FTE:</t>
  </si>
  <si>
    <t xml:space="preserve">    Full-time permanent</t>
  </si>
  <si>
    <t>23.1  GSA rent (Reimbursable)</t>
  </si>
  <si>
    <t>25.3 DHS Security (Reimbursable)</t>
  </si>
  <si>
    <t>N.  Resource Summary</t>
  </si>
  <si>
    <t xml:space="preserve">     (Dollars in Thousands)</t>
  </si>
  <si>
    <t>Office of the Federal Detention Trustee, Federal Prisoner Detention Costs, FY 2007-2009</t>
  </si>
  <si>
    <t>FY 2007</t>
  </si>
  <si>
    <t>FY 2008</t>
  </si>
  <si>
    <t>FY 2009</t>
  </si>
  <si>
    <t>Current</t>
  </si>
  <si>
    <t>Technical</t>
  </si>
  <si>
    <t>Adjustments</t>
  </si>
  <si>
    <t>Pres Bud</t>
  </si>
  <si>
    <t>Cost Category</t>
  </si>
  <si>
    <t>Estimate</t>
  </si>
  <si>
    <t>Enacted</t>
  </si>
  <si>
    <t>To Base</t>
  </si>
  <si>
    <t>Detainee Housing and Subsistence</t>
  </si>
  <si>
    <t>Detainee Health Care Services</t>
  </si>
  <si>
    <t>Medical Guards</t>
  </si>
  <si>
    <t>Prisoner Transportation</t>
  </si>
  <si>
    <t>JPATS</t>
  </si>
  <si>
    <t xml:space="preserve">   Air Operations</t>
  </si>
  <si>
    <t xml:space="preserve">   Support</t>
  </si>
  <si>
    <t>Other</t>
  </si>
  <si>
    <t xml:space="preserve">   Total Program Costs</t>
  </si>
  <si>
    <t>Average Daily Population, Total</t>
  </si>
  <si>
    <t xml:space="preserve">    Federal, Non-Paid</t>
  </si>
  <si>
    <t xml:space="preserve">    Non-Federal, Paid</t>
  </si>
  <si>
    <t xml:space="preserve">        State &amp; Local</t>
  </si>
  <si>
    <t xml:space="preserve">         Private</t>
  </si>
  <si>
    <t xml:space="preserve">    Other, Non-Paid</t>
  </si>
  <si>
    <t>Average Per Diem Rate, Overall</t>
  </si>
  <si>
    <t>Note:  Amounts may not add due to rounding.</t>
  </si>
  <si>
    <t>B: Summary of Requirements</t>
  </si>
  <si>
    <t>end of line</t>
  </si>
  <si>
    <t>Summary of Requirements</t>
  </si>
  <si>
    <t>Office of the Federal Detention Trustee</t>
  </si>
  <si>
    <t>Salaries and Expenses</t>
  </si>
  <si>
    <t>(Dollars in Thousands)</t>
  </si>
  <si>
    <t>FY 2009 Request</t>
  </si>
  <si>
    <t>95% Budget</t>
  </si>
  <si>
    <t>Perm. Pos.</t>
  </si>
  <si>
    <t>FTE</t>
  </si>
  <si>
    <t>Amount</t>
  </si>
  <si>
    <t>Perm.</t>
  </si>
  <si>
    <t>Pos.</t>
  </si>
  <si>
    <t>2007 Enacted</t>
  </si>
  <si>
    <t>FY 2005 Appropriation Enacted……………………………………………………………………………………………………………………………………………………………………………………………………………………………………………………………………………………………………………………………………………………………………………………..</t>
  </si>
  <si>
    <t xml:space="preserve"> </t>
  </si>
  <si>
    <t>Reduction applied to commerce Justice State appropriation (0.465%)…………………………………………………………………………………………………………………………………………………………………..</t>
  </si>
  <si>
    <t>Government-wide reduction (0.59%)…………………………………………………………………………………………………………………………………………………………………………………..</t>
  </si>
  <si>
    <t>2007 Revised Continuing Appropriations Resolution</t>
  </si>
  <si>
    <t>2008 Enacted</t>
  </si>
  <si>
    <t>Total 2008 Enacted (with Rescissions and Supplementals)</t>
  </si>
  <si>
    <t>Technical Adjustments</t>
  </si>
  <si>
    <t>Restoration of 2008 Prior Year Unobligated Balance Rescission</t>
  </si>
  <si>
    <t>Adjustments to Base</t>
  </si>
  <si>
    <t>Increases:</t>
  </si>
  <si>
    <t>Employee Performance………………………………………………………………………………………………………………………………………………………………………….</t>
  </si>
  <si>
    <t>Annualization of 2005 pay raise................................................................................................................................................................................................................................</t>
  </si>
  <si>
    <t>FERS law enforcement retirement contribution</t>
  </si>
  <si>
    <t>Retirement</t>
  </si>
  <si>
    <t>Health Insurance</t>
  </si>
  <si>
    <t>GSA Rent</t>
  </si>
  <si>
    <t>DHS Security Charge</t>
  </si>
  <si>
    <t>Base Program Cost Adjustment</t>
  </si>
  <si>
    <t>Jail Day Increase</t>
  </si>
  <si>
    <t>Wartime Supplemental Non-personnel recurring costs……………………………………………………………………………………………………………………………………………………………</t>
  </si>
  <si>
    <t>Increase in reimbursable FTE...................................................................................................................................................................................................................................</t>
  </si>
  <si>
    <t>Federal Health Insurance Premiums…………………………………………………………………………………………………………………………………………………………………………………………………………………………………………………………..</t>
  </si>
  <si>
    <t>GSA Rent.......................................................................................................................................................................................................................................................</t>
  </si>
  <si>
    <t>WCF Telecom &amp; Email rate increases.............................................................................................................................................................................................................................</t>
  </si>
  <si>
    <t>Medical Hospital Service Cost</t>
  </si>
  <si>
    <t xml:space="preserve">     Subtotal Increases</t>
  </si>
  <si>
    <t>Decreases:</t>
  </si>
  <si>
    <t>Change in compensable days</t>
  </si>
  <si>
    <t>Non-recurrals [list all]</t>
  </si>
  <si>
    <t xml:space="preserve">    Subtotal Decreases</t>
  </si>
  <si>
    <t xml:space="preserve">Total Adjustments to Base </t>
  </si>
  <si>
    <t>Total Adjustments to Base and Technical Adjustments</t>
  </si>
  <si>
    <t>2009 Current Services</t>
  </si>
  <si>
    <t>Program Changes</t>
  </si>
  <si>
    <t>Increases</t>
  </si>
  <si>
    <t>Southwest Border Enforcement</t>
  </si>
  <si>
    <t>OFDT Staff Increase</t>
  </si>
  <si>
    <t>Offset 1</t>
  </si>
  <si>
    <t>D………………………………………………………………………………………………………………………………………………………………………………………………………………………………………</t>
  </si>
  <si>
    <t>E………………………………………………………………………………………………………………………………………………………………………………………………………………………………………………………………</t>
  </si>
  <si>
    <t>F……………………………………………………………………………………………………………………………………………………………………………………………</t>
  </si>
  <si>
    <t>Subtotal Increases</t>
  </si>
  <si>
    <t>Offsets</t>
  </si>
  <si>
    <t>Program Adjustment</t>
  </si>
  <si>
    <t>Subtotal Offsets</t>
  </si>
  <si>
    <t>Total Program Changes</t>
  </si>
  <si>
    <t>2009 Total Request</t>
  </si>
  <si>
    <t>2008 - 2009 Total Change</t>
  </si>
  <si>
    <t>end of page</t>
  </si>
  <si>
    <t>Estimates by budget activity</t>
  </si>
  <si>
    <t>2007 Appropriation Enacted</t>
  </si>
  <si>
    <t>2009 Adjustments to Base</t>
  </si>
  <si>
    <t>2009 Increases</t>
  </si>
  <si>
    <t>2009 Offsets</t>
  </si>
  <si>
    <t>2009 Request</t>
  </si>
  <si>
    <t>2006-2007</t>
  </si>
  <si>
    <t>Total Change</t>
  </si>
  <si>
    <t>Decision Unit 2</t>
  </si>
  <si>
    <t>Decision Unit 3</t>
  </si>
  <si>
    <t>Decision Unit 4</t>
  </si>
  <si>
    <t>Total</t>
  </si>
  <si>
    <t xml:space="preserve">     Reimbursable FTE</t>
  </si>
  <si>
    <t>Total FTE</t>
  </si>
  <si>
    <t>Other FTE:</t>
  </si>
  <si>
    <t>LEAP</t>
  </si>
  <si>
    <t>Overtime</t>
  </si>
  <si>
    <t>Total Comp. FTE</t>
  </si>
  <si>
    <t>end of sheet</t>
  </si>
  <si>
    <t>95% BUDGET</t>
  </si>
  <si>
    <t>2005 Enacted</t>
  </si>
  <si>
    <t>2006 President's</t>
  </si>
  <si>
    <t>w/Rescissions</t>
  </si>
  <si>
    <t>Budget</t>
  </si>
  <si>
    <t>Current Services</t>
  </si>
  <si>
    <t>Request</t>
  </si>
  <si>
    <t>Decision Unit 1</t>
  </si>
  <si>
    <t>upper:lower section edit checks (don't print)</t>
  </si>
  <si>
    <t>Instructions</t>
  </si>
  <si>
    <t xml:space="preserve">This exhibit provides a snapshot of your request.  Begin by displaying the FY 2007 Enacted (with rescissions, direct only), followed by the FY 2008 Request (with rescissions, direct only), and the FY 2008 Supplementals.  Adjustments to Base should be developed using established standards and listed here.  Use Exhibit E to describe how your ATBs were calculated.  </t>
  </si>
  <si>
    <t xml:space="preserve">FTE, unless otherwise stated, represent the total full-time equivalent employment levels (excluding reimbursable) throughout the exhibits.  </t>
  </si>
  <si>
    <t>The totals in the upper section of this exhibit must tie to the totals by Decision Unit in the lower section, and tie to the Summary of Requirements by Object Class exhibit.</t>
  </si>
  <si>
    <t>At the bottom of the exhibit where reimbursables are noted, please only include reimbursable FTE resources.  Regular overtime, Law Enforcement Availability Pay (LEAP), Administratively Uncontrollable Overtime (AUO) &amp; 31 Act Overtime FTE should be shown separately.</t>
  </si>
  <si>
    <t>Adjustments to Base annualization of 2007 increases are only for those law enforcement Components that have a 3rd year of costs (based on their modular costs for new positions) and for certain contracts.</t>
  </si>
  <si>
    <r>
      <t>2009 pay raise</t>
    </r>
    <r>
      <rPr>
        <sz val="12"/>
        <color indexed="10"/>
        <rFont val="Times New Roman"/>
        <family val="1"/>
      </rPr>
      <t xml:space="preserve"> </t>
    </r>
    <r>
      <rPr>
        <sz val="12"/>
        <color indexed="8"/>
        <rFont val="Times New Roman"/>
        <family val="1"/>
      </rPr>
      <t xml:space="preserve">(2.9%)     </t>
    </r>
  </si>
  <si>
    <r>
      <t>2008 pay raise annualization</t>
    </r>
    <r>
      <rPr>
        <sz val="12"/>
        <color indexed="10"/>
        <rFont val="Times New Roman"/>
        <family val="1"/>
      </rPr>
      <t xml:space="preserve"> </t>
    </r>
    <r>
      <rPr>
        <sz val="12"/>
        <color indexed="8"/>
        <rFont val="Times New Roman"/>
        <family val="1"/>
      </rPr>
      <t>(3.5%)</t>
    </r>
  </si>
  <si>
    <t>C: Program Increases/Offsets By Decision Unit</t>
  </si>
  <si>
    <t>FY 2009 Program Increases/Offsets By Decision Unit</t>
  </si>
  <si>
    <t>Program Increases</t>
  </si>
  <si>
    <t>Location of Description by Decision Unit</t>
  </si>
  <si>
    <t>Detention Services and JPATS</t>
  </si>
  <si>
    <t>Total Increases</t>
  </si>
  <si>
    <t>Agt./Atty.</t>
  </si>
  <si>
    <t>OFDT</t>
  </si>
  <si>
    <t>OFDT Staff</t>
  </si>
  <si>
    <t>Increase 3</t>
  </si>
  <si>
    <t>Increase 4</t>
  </si>
  <si>
    <t>Increase 5</t>
  </si>
  <si>
    <t>Total Program Increases</t>
  </si>
  <si>
    <t>Program Offsets</t>
  </si>
  <si>
    <t>Total Offsets</t>
  </si>
  <si>
    <t>Offset 2</t>
  </si>
  <si>
    <t>Offset 3</t>
  </si>
  <si>
    <t>Offset 4</t>
  </si>
  <si>
    <t>D: Resources by DOJ Strategic Goal and Strategic Objective</t>
  </si>
  <si>
    <t>Resources by Department of Justice Strategic Goal/Objective</t>
  </si>
  <si>
    <t>Strategic Goal and Strategic Objective</t>
  </si>
  <si>
    <t>Direct, Reimb. Other FTE</t>
  </si>
  <si>
    <t>Direct Amount $000s</t>
  </si>
  <si>
    <t>Goal 1: Prevent Terrorism and Promote the Nation's Security</t>
  </si>
  <si>
    <t xml:space="preserve">   1.2  Strengthen partnerships to prevent, deter, and respond to terrorist incidents </t>
  </si>
  <si>
    <t xml:space="preserve">   1.3  Prosecute those who have committed, or intend to commit, terrorist acts in                                                                                                                                                                                                                                                                                                                             the United States  </t>
  </si>
  <si>
    <t xml:space="preserve">    1.4  Combat espionage against the United States </t>
  </si>
  <si>
    <t xml:space="preserve">1.2: </t>
  </si>
  <si>
    <t>Subtotal, Goal 1</t>
  </si>
  <si>
    <t>Goal 2: Prevent Crime, Enforce Federal Laws and Represent the 
              Rights and Interests of the American People</t>
  </si>
  <si>
    <t xml:space="preserve">   2.1  Strengthen partnerships for safer communities and enhance the Nation’s capacity to prevent, solve, and control crime </t>
  </si>
  <si>
    <t xml:space="preserve">   2.2  Reduce the threat, incidence, and prevalence of violent crime </t>
  </si>
  <si>
    <t xml:space="preserve">   2.4  Reduce the threat, trafficking, use, and related violence of illegal drugs </t>
  </si>
  <si>
    <t xml:space="preserve">   2.6 Uphold the civil and Constitutional rights of all Americans </t>
  </si>
  <si>
    <t xml:space="preserve">   2.7 Vigorously enforce and represent the interests of the United States in all matters over which the Department has jurisdiction </t>
  </si>
  <si>
    <t xml:space="preserve">   2.8 Protect the integrity and ensure the effective operation of the Nation’s bankruptcy system </t>
  </si>
  <si>
    <t>Subtotal, Goal 2</t>
  </si>
  <si>
    <t xml:space="preserve">Goal 3: Ensure the Fair and Efficient Administration of Justice
           </t>
  </si>
  <si>
    <t xml:space="preserve">   3.1 Protect judges, witnesses, and other participants in federal proceedings, and ensure the appearance of criminal defendants for judicial proceedings or confinement </t>
  </si>
  <si>
    <t xml:space="preserve">   3.3  Provide for the safe, secure, and humane confinement of detained persons awaiting trial and/or sentencing, and those in the custody of the Federal Prison System </t>
  </si>
  <si>
    <t xml:space="preserve">   3.4  Provide services and programs to facilitate inmates’ successful reintegration into society, consistent with community expectations and standards </t>
  </si>
  <si>
    <t xml:space="preserve">   3.5  Adjudicate all immigration cases promptly and impartially in accordance with due process </t>
  </si>
  <si>
    <t xml:space="preserve">   3.6  Promote and strengthen innovative strategies in the administration of State and local justice systems </t>
  </si>
  <si>
    <t xml:space="preserve">   3.7  Uphold the rights and improve services to America’s crime victims </t>
  </si>
  <si>
    <t>3.2: Drug Prevention and Treatment</t>
  </si>
  <si>
    <t>3.3: Crime Victim Services</t>
  </si>
  <si>
    <t>Subtotal, Goal 3</t>
  </si>
  <si>
    <t>GRAND TOTAL</t>
  </si>
  <si>
    <t>Increases/Offsets</t>
  </si>
  <si>
    <t>Strategic Goal/Objective</t>
  </si>
  <si>
    <t>$000s</t>
  </si>
  <si>
    <t>1.1:</t>
  </si>
  <si>
    <t>Goal 2: Enforce Federal Laws and Represent the Rights and
                 Interests of the American People</t>
  </si>
  <si>
    <t>2.2: Drugs</t>
  </si>
  <si>
    <t>2.3: White Collar Crime</t>
  </si>
  <si>
    <t>2.4: Civil Rights/Exploitation Crimes</t>
  </si>
  <si>
    <t>2.5: Federal Statutes</t>
  </si>
  <si>
    <t>2.6: Bankruptcy</t>
  </si>
  <si>
    <t>Goal 3: Assist State, Local, and Tribal Efforts to Prevent or
                 Crime and Violence</t>
  </si>
  <si>
    <t xml:space="preserve">3.1: </t>
  </si>
  <si>
    <t>Goal 4: Ensure the Fair and Efficient Operation of the 
                 Federal Justice System</t>
  </si>
  <si>
    <t xml:space="preserve">4.1: </t>
  </si>
  <si>
    <t>4.2: Apprehension of Fugitives</t>
  </si>
  <si>
    <t>4.3: Treatment of Detainees</t>
  </si>
  <si>
    <t>4.4: Federal Prison System</t>
  </si>
  <si>
    <t>4.5: Inmate Programs and Services</t>
  </si>
  <si>
    <t>4.6: Immigration</t>
  </si>
  <si>
    <t>Subtotal, Goal 4</t>
  </si>
  <si>
    <r>
      <t xml:space="preserve">   1.1 Prevent, disrupt, and defeat terrorist operations before they occur</t>
    </r>
    <r>
      <rPr>
        <b/>
        <sz val="10"/>
        <rFont val="Times New Roman"/>
        <family val="1"/>
      </rPr>
      <t xml:space="preserve"> </t>
    </r>
  </si>
  <si>
    <r>
      <t xml:space="preserve">   2.3  Prevent, suppress, and intervene in crimes against children</t>
    </r>
    <r>
      <rPr>
        <b/>
        <sz val="10"/>
        <rFont val="Times New Roman"/>
        <family val="1"/>
      </rPr>
      <t xml:space="preserve"> </t>
    </r>
  </si>
  <si>
    <r>
      <t xml:space="preserve">   2.5 Combat public and corporate corruption, fraud, economic crime, and cybercrime</t>
    </r>
    <r>
      <rPr>
        <b/>
        <sz val="10"/>
        <rFont val="Times New Roman"/>
        <family val="1"/>
      </rPr>
      <t xml:space="preserve"> </t>
    </r>
  </si>
  <si>
    <r>
      <t xml:space="preserve">   3.2 Ensure the apprehension of fugitives from justice</t>
    </r>
    <r>
      <rPr>
        <b/>
        <sz val="10"/>
        <rFont val="Times New Roman"/>
        <family val="1"/>
      </rPr>
      <t xml:space="preserve"> </t>
    </r>
  </si>
  <si>
    <t>E.  Justification for Base Adjustments</t>
  </si>
  <si>
    <t>Justification for Base Adjustments</t>
  </si>
  <si>
    <t>Transfers</t>
  </si>
  <si>
    <t>List and justify separately each item for your organization.  Your explanation should show specifically the reason for the transfer, arithmetic calculations, and the current services to which the transfer applies.</t>
  </si>
  <si>
    <t>Employees Compensation Fund:  The __________ increase reflects payments to the Department of Labor for injury benefits paid in the past year under the Federal Employee Compensation Act.  This estimate is based on the first quarter of prior year billing and current year estimates.</t>
  </si>
  <si>
    <t>Decreases</t>
  </si>
  <si>
    <r>
      <t xml:space="preserve">This technical adjustment in the amount of </t>
    </r>
    <r>
      <rPr>
        <u val="single"/>
        <sz val="9"/>
        <rFont val="Times New Roman"/>
        <family val="1"/>
      </rPr>
      <t>$60,000,000</t>
    </r>
    <r>
      <rPr>
        <sz val="9"/>
        <rFont val="Times New Roman"/>
        <family val="1"/>
      </rPr>
      <t xml:space="preserve">  provides base program resources to offset shortfalls in the 2008 Enacted apprproriation.</t>
    </r>
  </si>
  <si>
    <r>
      <t>2009 pay raise</t>
    </r>
    <r>
      <rPr>
        <sz val="9"/>
        <rFont val="Times New Roman"/>
        <family val="1"/>
      </rPr>
      <t xml:space="preserve">.  This request provides for a proposed 2.9 percent pay raise to be effective in January of 2009  (This percentage is likely to change as the budget formulation process progresses.)  This increase includes locality pay adjustments as well as the general pay raise.  The amount requested, </t>
    </r>
    <r>
      <rPr>
        <u val="single"/>
        <sz val="9"/>
        <rFont val="Times New Roman"/>
        <family val="1"/>
      </rPr>
      <t>$68,000</t>
    </r>
    <r>
      <rPr>
        <sz val="9"/>
        <rFont val="Times New Roman"/>
        <family val="1"/>
      </rPr>
      <t>, represents the pay amounts for 3/4 of the fiscal year plus appropriate benefits (</t>
    </r>
    <r>
      <rPr>
        <u val="single"/>
        <sz val="9"/>
        <rFont val="Times New Roman"/>
        <family val="1"/>
      </rPr>
      <t>$49,000</t>
    </r>
    <r>
      <rPr>
        <sz val="9"/>
        <rFont val="Times New Roman"/>
        <family val="1"/>
      </rPr>
      <t xml:space="preserve">  for pay and </t>
    </r>
    <r>
      <rPr>
        <u val="single"/>
        <sz val="9"/>
        <rFont val="Times New Roman"/>
        <family val="1"/>
      </rPr>
      <t>$19,000</t>
    </r>
    <r>
      <rPr>
        <sz val="9"/>
        <rFont val="Times New Roman"/>
        <family val="1"/>
      </rPr>
      <t xml:space="preserve">  for benefits).</t>
    </r>
  </si>
  <si>
    <r>
      <t>Annualization of 2008 pay raise</t>
    </r>
    <r>
      <rPr>
        <sz val="9"/>
        <color indexed="8"/>
        <rFont val="Times New Roman"/>
        <family val="1"/>
      </rPr>
      <t xml:space="preserve">.  This pay annualization represents first quarter amounts (October through December) of the 2008 pay increase of 3.5 percent included in the 2008 President's Budget.  The amount requested </t>
    </r>
    <r>
      <rPr>
        <u val="single"/>
        <sz val="9"/>
        <color indexed="8"/>
        <rFont val="Times New Roman"/>
        <family val="1"/>
      </rPr>
      <t>$26,000</t>
    </r>
    <r>
      <rPr>
        <sz val="9"/>
        <color indexed="8"/>
        <rFont val="Times New Roman"/>
        <family val="1"/>
      </rPr>
      <t xml:space="preserve">, represents the pay amounts for 1/4 of the fiscal year plus appropriate benefits ($ </t>
    </r>
    <r>
      <rPr>
        <u val="single"/>
        <sz val="9"/>
        <color indexed="8"/>
        <rFont val="Times New Roman"/>
        <family val="1"/>
      </rPr>
      <t>$19,000</t>
    </r>
    <r>
      <rPr>
        <sz val="9"/>
        <color indexed="8"/>
        <rFont val="Times New Roman"/>
        <family val="1"/>
      </rPr>
      <t xml:space="preserve"> for pay and </t>
    </r>
    <r>
      <rPr>
        <u val="single"/>
        <sz val="9"/>
        <color indexed="8"/>
        <rFont val="Times New Roman"/>
        <family val="1"/>
      </rPr>
      <t>$7,000</t>
    </r>
    <r>
      <rPr>
        <sz val="9"/>
        <color indexed="8"/>
        <rFont val="Times New Roman"/>
        <family val="1"/>
      </rPr>
      <t xml:space="preserve"> for benefits).</t>
    </r>
  </si>
  <si>
    <r>
      <t>FERS Law Enforcement Retirement Contribution.</t>
    </r>
    <r>
      <rPr>
        <sz val="9"/>
        <color indexed="8"/>
        <rFont val="Times New Roman"/>
        <family val="1"/>
      </rPr>
      <t xml:space="preserve">  Effective October 1, 2007, the FERS contribution for Law Enforcement retirement increased from 25.1% to 26.2%, or a total of 1.1% increase.  The amount requested, </t>
    </r>
    <r>
      <rPr>
        <u val="single"/>
        <sz val="9"/>
        <color indexed="8"/>
        <rFont val="Times New Roman"/>
        <family val="1"/>
      </rPr>
      <t>$5,,000</t>
    </r>
    <r>
      <rPr>
        <sz val="9"/>
        <color indexed="8"/>
        <rFont val="Times New Roman"/>
        <family val="1"/>
      </rPr>
      <t xml:space="preserve">, represents the funds needed to cover this increase. </t>
    </r>
  </si>
  <si>
    <r>
      <t>Retirement</t>
    </r>
    <r>
      <rPr>
        <sz val="9"/>
        <rFont val="Times New Roman"/>
        <family val="1"/>
      </rPr>
      <t xml:space="preserve">.  Agency retirement contributions increase as employees under CSRS retire and are replaced by FERS employees.  Based on U.S. Department of Justice Agency estimates, we project that the DOJ workforce will convert from CSRS to FERS at a rate of 1.3 percent per year.  The requested increase of  </t>
    </r>
    <r>
      <rPr>
        <u val="single"/>
        <sz val="9"/>
        <rFont val="Times New Roman"/>
        <family val="1"/>
      </rPr>
      <t>$2,000</t>
    </r>
    <r>
      <rPr>
        <sz val="9"/>
        <rFont val="Times New Roman"/>
        <family val="1"/>
      </rPr>
      <t xml:space="preserve">  is necessary to meet our increased retirement obligations as a result of this conversion.</t>
    </r>
  </si>
  <si>
    <r>
      <t>Health Insurance</t>
    </r>
    <r>
      <rPr>
        <sz val="9"/>
        <rFont val="Times New Roman"/>
        <family val="1"/>
      </rPr>
      <t>:  Effective January 2007, this component's contribution to Federal employees' health insurance premiums increased by 5.9 percent.  Applied against the 2008 estimate of $129,000, the additional amount required is $</t>
    </r>
    <r>
      <rPr>
        <u val="single"/>
        <sz val="9"/>
        <rFont val="Times New Roman"/>
        <family val="1"/>
      </rPr>
      <t>8,000</t>
    </r>
    <r>
      <rPr>
        <sz val="9"/>
        <rFont val="Times New Roman"/>
        <family val="1"/>
      </rPr>
      <t>.</t>
    </r>
  </si>
  <si>
    <r>
      <t>Administrative Salary Increase</t>
    </r>
    <r>
      <rPr>
        <sz val="9"/>
        <rFont val="Times New Roman"/>
        <family val="1"/>
      </rPr>
      <t>.  This request provides for an expected annual pay adjustment of administratively determined salaries for the Assistant United States Attorneys occupying ungraded positions in the United States Attorneys offices ($_____ for pay and $______ for benefits, totaling $________.)</t>
    </r>
  </si>
  <si>
    <r>
      <t>General Services Administration (GSA) Rent</t>
    </r>
    <r>
      <rPr>
        <sz val="9"/>
        <color indexed="8"/>
        <rFont val="Times New Roman"/>
        <family val="1"/>
      </rPr>
      <t xml:space="preserve">.  GSA will continue to charge rental rates that approximate those charged to commercial tenants for equivalent space and related services.  The requested increase of </t>
    </r>
    <r>
      <rPr>
        <u val="single"/>
        <sz val="9"/>
        <color indexed="8"/>
        <rFont val="Times New Roman"/>
        <family val="1"/>
      </rPr>
      <t>$34,000</t>
    </r>
    <r>
      <rPr>
        <sz val="9"/>
        <color indexed="8"/>
        <rFont val="Times New Roman"/>
        <family val="1"/>
      </rPr>
      <t xml:space="preserve"> is required to meet our commitment to GSA.  The costs associated with GSA rent were derived through the use of an automated system, which uses the latest inventory data, including rate increases to be effective in FY 2009 for each building currently occupied by Department of Justice components, as well as the costs of new space to be occupied.  Rate increases have been formulated based on GSA rent billing data.</t>
    </r>
  </si>
  <si>
    <r>
      <t>DHS Security Charges.</t>
    </r>
    <r>
      <rPr>
        <sz val="9"/>
        <color indexed="8"/>
        <rFont val="Times New Roman"/>
        <family val="1"/>
      </rPr>
      <t xml:space="preserve">  The Department of Homeland Security (DHS) will continue to charge Basic Security and Building Specific Security.  The requested increase of </t>
    </r>
    <r>
      <rPr>
        <u val="single"/>
        <sz val="9"/>
        <color indexed="8"/>
        <rFont val="Times New Roman"/>
        <family val="1"/>
      </rPr>
      <t>$1,000</t>
    </r>
    <r>
      <rPr>
        <sz val="9"/>
        <color indexed="8"/>
        <rFont val="Times New Roman"/>
        <family val="1"/>
      </rPr>
      <t xml:space="preserve"> is required to meet our commitment to DHS.  The costs associated with DHS security were derived through the use of an automated system, which uses the latest space inventory data.  Rate increases expected in FY 2009 for Building Specific Security have been formulated based on DHS billing data.  The increased rate for Basic Security costs for use in the FY 2009 budget process was provided by DHS.</t>
    </r>
  </si>
  <si>
    <r>
      <t>Moves (Lease Expirations)</t>
    </r>
    <r>
      <rPr>
        <sz val="9"/>
        <rFont val="Times New Roman"/>
        <family val="1"/>
      </rPr>
      <t>.  GSA requires all agencies to pay relocation costs associated with lease expirations.  This request provides for the costs associated with new office relocations caused by the expiration of leases in FY 2009.  Funding of $_______ is required for this account.</t>
    </r>
  </si>
  <si>
    <r>
      <t>Postage:</t>
    </r>
    <r>
      <rPr>
        <sz val="9"/>
        <color indexed="8"/>
        <rFont val="Times New Roman"/>
        <family val="1"/>
      </rPr>
      <t xml:space="preserve">  Effective May 14, 2007, the Postage Service implemented a rate increase of 5.1 percent. </t>
    </r>
    <r>
      <rPr>
        <sz val="9"/>
        <color indexed="12"/>
        <rFont val="Times New Roman"/>
        <family val="1"/>
      </rPr>
      <t xml:space="preserve"> </t>
    </r>
    <r>
      <rPr>
        <sz val="9"/>
        <color indexed="8"/>
        <rFont val="Times New Roman"/>
        <family val="1"/>
      </rPr>
      <t>This percentage was applied to the 2008 estimate of $__________ to arrive at an increase of $________________.</t>
    </r>
  </si>
  <si>
    <r>
      <t>Security Investigations:</t>
    </r>
    <r>
      <rPr>
        <sz val="9"/>
        <color indexed="8"/>
        <rFont val="Times New Roman"/>
        <family val="1"/>
      </rPr>
      <t xml:space="preserve">  The $__________ increase reflects payments to the Office of Personnel Management for security reinvestigations for employees requiring security clearances.</t>
    </r>
  </si>
  <si>
    <r>
      <t>Government Printing Office (GPO):</t>
    </r>
    <r>
      <rPr>
        <sz val="9"/>
        <rFont val="Times New Roman"/>
        <family val="1"/>
      </rPr>
      <t xml:space="preserve">  GOP provides an estimated rate increase of 4%.  This percentage was applied to the FY 2008 estimate of $_______ to arrive at an increase of $___________.</t>
    </r>
  </si>
  <si>
    <r>
      <t>JUTNet.</t>
    </r>
    <r>
      <rPr>
        <sz val="9"/>
        <color indexed="8"/>
        <rFont val="Times New Roman"/>
        <family val="1"/>
      </rPr>
      <t xml:space="preserve"> The Justice United Telecommunications Network (JUTNet) is a new system that will provide a more reliable, secure, and economic connectivity among the many local office automation networks deployed throughout the Department, as well as a trusted environment for information sharing with other government agencies and remote users, field agents, and traveling staff personnel.  JUTNet will utilize uniform security, updated encryption protocols, and eliminate network inefficiencies existing with the current systems.  Funding of $________ is required for this account.</t>
    </r>
  </si>
  <si>
    <r>
      <t>International Cooperative Administrative Support Services (ICASS)</t>
    </r>
    <r>
      <rPr>
        <sz val="9"/>
        <color indexed="8"/>
        <rFont val="Times New Roman"/>
        <family val="1"/>
      </rPr>
      <t>.  Under the ICASS, an annual charge is made by the Department of State for administrative support based on the overseas personnel services of each federal agency.  This request of $__________ is based on the average cost per person from FY 2007 and FY 2008 billing for non-post and post related charges.</t>
    </r>
  </si>
  <si>
    <r>
      <t>Overseas Capital Security Cost Sharing</t>
    </r>
    <r>
      <rPr>
        <sz val="9"/>
        <color indexed="8"/>
        <rFont val="Times New Roman"/>
        <family val="1"/>
      </rPr>
      <t>.  The Department of State is in the midst of a 14-year, $17.5 billion embassy construction program, with a plan to build approximately 150 new diplomatic and consular compounds.  State has proposed that costs be allocated through a Capital Security Cost Sharing Program in which each agency will contribute funding based on the number of positions that are authorized for overseas personnel.  The total agency cost will be phased in over 5 years.   The estimated cost to the Department, as provided by State, for FY 2008 is $50,974,159.  The _____________ currently has ______ positions overseas, and funding of $_____________ is requested for this account.  [CRM, USMS, FBI, DEA, ATF, CIV, and USA only.]</t>
    </r>
  </si>
  <si>
    <r>
      <t>Medical Hospital Service Cost</t>
    </r>
    <r>
      <rPr>
        <sz val="9"/>
        <rFont val="Times New Roman"/>
        <family val="1"/>
      </rPr>
      <t>.  The Department of Health and Human Services is projecting an increase in health care cost.  The Department is applying the current CPI-U factor of ___ percent against medical expenses incurred on behalf of detainees in the Department's custody.  This increase will be required for 2009.</t>
    </r>
  </si>
  <si>
    <r>
      <t>Government Leased Quarters (GLQ) Requirement</t>
    </r>
    <r>
      <rPr>
        <sz val="9"/>
        <rFont val="Times New Roman"/>
        <family val="1"/>
      </rPr>
      <t xml:space="preserve">.  GLQ is a program managed by the Department of State (DOS) and provides government employees stationed overseas with housing and utilities.  DOS exercises authority for leases and control of the GLQs and negotiates the lease for components. </t>
    </r>
    <r>
      <rPr>
        <sz val="9"/>
        <color indexed="8"/>
        <rFont val="Times New Roman"/>
        <family val="1"/>
      </rPr>
      <t xml:space="preserve">$________ reflects the change in cost to support existing staffing levels.  </t>
    </r>
  </si>
  <si>
    <r>
      <t>Living Quarter Allowance.</t>
    </r>
    <r>
      <rPr>
        <sz val="9"/>
        <rFont val="Times New Roman"/>
        <family val="1"/>
      </rPr>
      <t xml:space="preserve">  The living quarters allowance (LQA) is an allowance granted an employee for the annual cost of adequate living quarters for the employee and the employee's family at a foreign post.  The rates are designed to cover the average costs of rent, heat, light, fuel, gas, electricity, water, local taxes, and insurance paid by the employee.  Employees who receive GLQ do not receive LQA and vice versa.  </t>
    </r>
    <r>
      <rPr>
        <sz val="9"/>
        <color indexed="8"/>
        <rFont val="Times New Roman"/>
        <family val="1"/>
      </rPr>
      <t xml:space="preserve">$_________ reflects the change in cost to support existing staffing levels.  </t>
    </r>
  </si>
  <si>
    <r>
      <t>Base Program Cost Adjustment</t>
    </r>
    <r>
      <rPr>
        <sz val="9"/>
        <rFont val="Times New Roman"/>
        <family val="1"/>
      </rPr>
      <t xml:space="preserve">.  This adjustment of </t>
    </r>
    <r>
      <rPr>
        <u val="single"/>
        <sz val="9"/>
        <rFont val="Times New Roman"/>
        <family val="1"/>
      </rPr>
      <t>$60,000,000</t>
    </r>
    <r>
      <rPr>
        <sz val="9"/>
        <rFont val="Times New Roman"/>
        <family val="1"/>
      </rPr>
      <t xml:space="preserve">  provides base program resources to offset shortfalls in the 2008 Enacted apprproriation.</t>
    </r>
  </si>
  <si>
    <r>
      <t>Jail Day Increase.</t>
    </r>
    <r>
      <rPr>
        <sz val="9"/>
        <rFont val="Times New Roman"/>
        <family val="1"/>
      </rPr>
      <t xml:space="preserve">  Additional resources of </t>
    </r>
    <r>
      <rPr>
        <u val="single"/>
        <sz val="9"/>
        <rFont val="Times New Roman"/>
        <family val="1"/>
      </rPr>
      <t>$22,323,000</t>
    </r>
    <r>
      <rPr>
        <sz val="9"/>
        <rFont val="Times New Roman"/>
        <family val="1"/>
      </rPr>
      <t xml:space="preserve"> are required to fund the increased cost of commodities and services for the 2008 detainee jail days in 2009.  The increased per diem paid to each detention facility used is $1.42 over the FY 2008 projected level.  This inflationary adjustment reflects the average increase in per diem paid to facilities between 200</t>
    </r>
    <r>
      <rPr>
        <sz val="9"/>
        <color indexed="8"/>
        <rFont val="Times New Roman"/>
        <family val="1"/>
      </rPr>
      <t xml:space="preserve">0 and 2007.  </t>
    </r>
  </si>
  <si>
    <r>
      <t>Education Allowance.</t>
    </r>
    <r>
      <rPr>
        <sz val="9"/>
        <rFont val="Times New Roman"/>
        <family val="1"/>
      </rPr>
      <t xml:space="preserve">  For employees stationed abroad, components are obligated to meet the educational expenses incurred by an employee in providing adequate elementary (grades K-8) and secondary (grades 9-12) education for dependent children at these locations.  </t>
    </r>
    <r>
      <rPr>
        <sz val="9"/>
        <color indexed="8"/>
        <rFont val="Times New Roman"/>
        <family val="1"/>
      </rPr>
      <t xml:space="preserve">$_________ reflects the change in cost to support existing staffing levels.  </t>
    </r>
  </si>
  <si>
    <r>
      <t>Medical Hospital Service Cost.</t>
    </r>
    <r>
      <rPr>
        <sz val="9"/>
        <rFont val="Times New Roman"/>
        <family val="1"/>
      </rPr>
      <t xml:space="preserve">  The Department of Health and Human Services is projecting an increase in health cost.  The Department is applying the current CPI-U factor of 5.6 afainst medical expenses incurred on behalf of detainees in the Department's custody.  An increase of </t>
    </r>
    <r>
      <rPr>
        <u val="single"/>
        <sz val="9"/>
        <rFont val="Times New Roman"/>
        <family val="1"/>
      </rPr>
      <t>$3,108,000</t>
    </r>
    <r>
      <rPr>
        <sz val="9"/>
        <rFont val="Times New Roman"/>
        <family val="1"/>
      </rPr>
      <t xml:space="preserve"> will be required for 2009.</t>
    </r>
  </si>
  <si>
    <r>
      <t>Changes in Compensable Days</t>
    </r>
    <r>
      <rPr>
        <sz val="9"/>
        <color indexed="8"/>
        <rFont val="Times New Roman"/>
        <family val="1"/>
      </rPr>
      <t>:  The decrease costs of one compensable day in FY 2009 compared to FY 2008 is calculated by dividing the FY 2008 estimated personnel compensation $</t>
    </r>
    <r>
      <rPr>
        <u val="single"/>
        <sz val="9"/>
        <color indexed="8"/>
        <rFont val="Times New Roman"/>
        <family val="1"/>
      </rPr>
      <t>9,000</t>
    </r>
    <r>
      <rPr>
        <sz val="9"/>
        <color indexed="8"/>
        <rFont val="Times New Roman"/>
        <family val="1"/>
      </rPr>
      <t xml:space="preserve"> and applicable benefits $</t>
    </r>
    <r>
      <rPr>
        <u val="single"/>
        <sz val="9"/>
        <color indexed="8"/>
        <rFont val="Times New Roman"/>
        <family val="1"/>
      </rPr>
      <t>3,000</t>
    </r>
    <r>
      <rPr>
        <sz val="9"/>
        <color indexed="8"/>
        <rFont val="Times New Roman"/>
        <family val="1"/>
      </rPr>
      <t xml:space="preserve"> by 261 compensable days.  The cost decrease of one compensable day is $1</t>
    </r>
    <r>
      <rPr>
        <u val="single"/>
        <sz val="9"/>
        <color indexed="8"/>
        <rFont val="Times New Roman"/>
        <family val="1"/>
      </rPr>
      <t>2,000</t>
    </r>
    <r>
      <rPr>
        <sz val="9"/>
        <color indexed="8"/>
        <rFont val="Times New Roman"/>
        <family val="1"/>
      </rPr>
      <t>.</t>
    </r>
  </si>
  <si>
    <t>F: Crosswalk of 2007 Availability</t>
  </si>
  <si>
    <t>Crosswalk of 2007 Availability</t>
  </si>
  <si>
    <t>FY 2007 Enacted Without Rescissions</t>
  </si>
  <si>
    <t>Rescissions</t>
  </si>
  <si>
    <t>Supplementals</t>
  </si>
  <si>
    <t>Reprogrammings / Transfers</t>
  </si>
  <si>
    <t>Carryover/ Recoveries</t>
  </si>
  <si>
    <t>2007 Availability</t>
  </si>
  <si>
    <t>Decision Unit</t>
  </si>
  <si>
    <t>TOTAL</t>
  </si>
  <si>
    <t>Reimbursable FTE</t>
  </si>
  <si>
    <t>Other FTE</t>
  </si>
  <si>
    <t>Total Compensable FTE</t>
  </si>
  <si>
    <t>Unobligated Balances.  Funds were carried over from FY 2006 from the 0136X account.  The OFDT brought forward $85,576,000 from funds provided in 2006 for detention services and recoveries of 7,866,000.</t>
  </si>
  <si>
    <t>G: Crosswalk of 2008 Availability</t>
  </si>
  <si>
    <t>Crosswalk of 2008 Availability</t>
  </si>
  <si>
    <t>FY 2008 Enacted</t>
  </si>
  <si>
    <t>2008 Availability</t>
  </si>
  <si>
    <t>Unobligated Balances.  Funds were carried over from FY 2007 from the 0136X account.  The OFDT brought forward $137,732 from funds provided in 2007 for detention services.</t>
  </si>
  <si>
    <t>H: Summary of Reimbursable Resources</t>
  </si>
  <si>
    <t>Summary of Reimbursable Resources</t>
  </si>
  <si>
    <t>Collections by Source</t>
  </si>
  <si>
    <t>2008 Planned</t>
  </si>
  <si>
    <t>Increase/Decrease</t>
  </si>
  <si>
    <t>Bureau of Prisons</t>
  </si>
  <si>
    <t>Agency 2</t>
  </si>
  <si>
    <t>Agency 3</t>
  </si>
  <si>
    <t>Agency 4</t>
  </si>
  <si>
    <t>Budgetary Resources:</t>
  </si>
  <si>
    <t>I: Detail of Permanent Positions by Category</t>
  </si>
  <si>
    <t>Detail of Permanent Positions by Category</t>
  </si>
  <si>
    <t>Category</t>
  </si>
  <si>
    <t>Total Authorized</t>
  </si>
  <si>
    <t>Total Reimbursable</t>
  </si>
  <si>
    <t>Program</t>
  </si>
  <si>
    <t>Program Decreases</t>
  </si>
  <si>
    <t>Total Pr. Changes</t>
  </si>
  <si>
    <t>ATBs</t>
  </si>
  <si>
    <t>Senior Executive</t>
  </si>
  <si>
    <t>Personnel Management (200-299)</t>
  </si>
  <si>
    <t>Clerical and Office Services (300-399)</t>
  </si>
  <si>
    <t>Accounting and Budget (500-599)</t>
  </si>
  <si>
    <t>Attorneys (905)</t>
  </si>
  <si>
    <t>Statistician (1530)</t>
  </si>
  <si>
    <t>Information &amp; Arts (1000-1099)</t>
  </si>
  <si>
    <t>Business &amp; Industry (1100-1199)</t>
  </si>
  <si>
    <t>Library (1400-1499)</t>
  </si>
  <si>
    <t>Equipment/Facilities Services (1600-1699)</t>
  </si>
  <si>
    <t>Miscellaeous Inspectors Series (1802)</t>
  </si>
  <si>
    <t>Criminal Investigative Series (1811)</t>
  </si>
  <si>
    <t>Supply Services (2000-2099)</t>
  </si>
  <si>
    <t>Motor Vehicle Operations (5703)</t>
  </si>
  <si>
    <t>Information Technology Mgmt  (2210)</t>
  </si>
  <si>
    <t>Security Specialists (080)</t>
  </si>
  <si>
    <t>Miscellaneous Operations (010-099)</t>
  </si>
  <si>
    <t xml:space="preserve">     Total</t>
  </si>
  <si>
    <t>Headquarters (Washington, D.C.)</t>
  </si>
  <si>
    <t>U.S. Field</t>
  </si>
  <si>
    <t>Foreign Field</t>
  </si>
  <si>
    <t xml:space="preserve">   J: Financial Analysis of Program Changes</t>
  </si>
  <si>
    <t>Financial Analysis of Program Changes</t>
  </si>
  <si>
    <t>Grades:</t>
  </si>
  <si>
    <t>Housing of Prisoners</t>
  </si>
  <si>
    <t>JPATS Transportation</t>
  </si>
  <si>
    <t>Offset</t>
  </si>
  <si>
    <t>Inc. 1</t>
  </si>
  <si>
    <t>Inc. 2</t>
  </si>
  <si>
    <t xml:space="preserve">Amount  </t>
  </si>
  <si>
    <t>SES</t>
  </si>
  <si>
    <t>GS-15</t>
  </si>
  <si>
    <t>GS-14</t>
  </si>
  <si>
    <t>GS-13</t>
  </si>
  <si>
    <t>GS-12</t>
  </si>
  <si>
    <t>GS-11</t>
  </si>
  <si>
    <t>GS-10</t>
  </si>
  <si>
    <t>GS-9</t>
  </si>
  <si>
    <t>GS-8</t>
  </si>
  <si>
    <t>GS-7</t>
  </si>
  <si>
    <t xml:space="preserve">GS-5 </t>
  </si>
  <si>
    <t>Total positions &amp; annual amount</t>
  </si>
  <si>
    <t xml:space="preserve">      Lapse (-)</t>
  </si>
  <si>
    <t>=+C23/-2</t>
  </si>
  <si>
    <t xml:space="preserve">     Other personnel compensation</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</si>
</sst>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quot;$&quot;#,##0"/>
    <numFmt numFmtId="166" formatCode="#,##0;[Red]\-#,##0"/>
    <numFmt numFmtId="167" formatCode="&quot;$&quot;#,##0;[Red]\-&quot;$&quot;#,##0"/>
    <numFmt numFmtId="168" formatCode="#,##0.000;[Red]\-#,##0.000"/>
    <numFmt numFmtId="169" formatCode="#,##0.0;[Red]\-#,##0.0"/>
    <numFmt numFmtId="170" formatCode="[$$-409]#,##0;[Red]\-[$$-409]#,##0"/>
    <numFmt numFmtId="171" formatCode="#,##0.00;[Red]\-#,##0.00"/>
    <numFmt numFmtId="172" formatCode="#,##0.00000"/>
    <numFmt numFmtId="173" formatCode="0.00%;[Red]\-0.00%"/>
    <numFmt numFmtId="174" formatCode="#,##0.0"/>
    <numFmt numFmtId="175" formatCode="mm/dd/yy"/>
    <numFmt numFmtId="176" formatCode="hh:mm\ AM/PM"/>
    <numFmt numFmtId="177" formatCode="_(* #,##0_);_(* \(#,##0\);_(* &quot;....&quot;_);_(@_)"/>
    <numFmt numFmtId="178" formatCode="0.0"/>
    <numFmt numFmtId="179" formatCode="&quot;Yes&quot;;&quot;Yes&quot;;&quot;No&quot;"/>
    <numFmt numFmtId="180" formatCode="&quot;True&quot;;&quot;True&quot;;&quot;False&quot;"/>
    <numFmt numFmtId="181" formatCode="&quot;On&quot;;&quot;On&quot;;&quot;Off&quot;"/>
    <numFmt numFmtId="182" formatCode="0.000"/>
    <numFmt numFmtId="183" formatCode="_(* #,##0_);_(* \(#,##0\);_(* &quot;-&quot;??_);_(@_)"/>
    <numFmt numFmtId="184" formatCode="#,##0.00000_);[Red]\(#,##0.00000\)"/>
    <numFmt numFmtId="185" formatCode="_(&quot;$&quot;* #,##0_);_(&quot;$&quot;* \(#,##0\);_(&quot;$&quot;* &quot;-&quot;??_);_(@_)"/>
    <numFmt numFmtId="186" formatCode="0.0000"/>
    <numFmt numFmtId="187" formatCode="0.00000"/>
    <numFmt numFmtId="188" formatCode="0.000000"/>
    <numFmt numFmtId="189" formatCode="0.0000000"/>
    <numFmt numFmtId="190" formatCode="0.00000000"/>
    <numFmt numFmtId="191" formatCode="0.000000000"/>
    <numFmt numFmtId="192" formatCode="0.0000000000"/>
    <numFmt numFmtId="193" formatCode="0.00000000000"/>
    <numFmt numFmtId="194" formatCode="0.000000000000"/>
    <numFmt numFmtId="195" formatCode="0.0000000000000"/>
    <numFmt numFmtId="196" formatCode="_(* #,##0.000_);_(* \(#,##0.000\);_(* &quot;-&quot;??_);_(@_)"/>
    <numFmt numFmtId="197" formatCode="_(* #,##0.0000_);_(* \(#,##0.0000\);_(* &quot;-&quot;??_);_(@_)"/>
    <numFmt numFmtId="198" formatCode="_(* #,##0.0_);_(* \(#,##0.0\);_(* &quot;-&quot;??_);_(@_)"/>
    <numFmt numFmtId="199" formatCode="_(* #,##0.0_);_(* \(#,##0.0\);_(* &quot;-&quot;?_);_(@_)"/>
    <numFmt numFmtId="200" formatCode="#,##0.000"/>
    <numFmt numFmtId="201" formatCode="#,##0.0000"/>
    <numFmt numFmtId="202" formatCode="#,##0.0_);[Red]\(#,##0.0\)"/>
    <numFmt numFmtId="203" formatCode="#,##0.000_);[Red]\(#,##0.000\)"/>
    <numFmt numFmtId="204" formatCode="mmmm\ d\,\ yyyy"/>
    <numFmt numFmtId="205" formatCode="_(&quot;$&quot;* #,##0.0_);_(&quot;$&quot;* \(#,##0.0\);_(&quot;$&quot;* &quot;-&quot;??_);_(@_)"/>
    <numFmt numFmtId="206" formatCode="0_);\(0\)"/>
    <numFmt numFmtId="207" formatCode="_(* #,##0.0000_);_(* \(#,##0.0000\);_(* &quot;-&quot;????_);_(@_)"/>
    <numFmt numFmtId="208" formatCode="_(* #,##0.000_);_(* \(#,##0.000\);_(* &quot;-&quot;???_);_(@_)"/>
    <numFmt numFmtId="209" formatCode="00000"/>
    <numFmt numFmtId="210" formatCode="_(&quot;$&quot;* #,##0_);_(&quot;$&quot;* \(#,##0\);_(&quot;$&quot;* &quot;---&quot;_);_(@_)"/>
    <numFmt numFmtId="211" formatCode="&quot;$&quot;#,##0.00"/>
    <numFmt numFmtId="212" formatCode="_(* #,##0_);_(* \(#,##0\);_(* &quot;---&quot;_);_(@_)"/>
    <numFmt numFmtId="213" formatCode="_(&quot;$&quot;* #,##0.000_);_(&quot;$&quot;* \(#,##0.000\);_(&quot;$&quot;* &quot;-&quot;???_);_(@_)"/>
    <numFmt numFmtId="214" formatCode="[$€-2]\ #,##0.00_);[Red]\([$€-2]\ #,##0.00\)"/>
    <numFmt numFmtId="215" formatCode="dddd&quot;&quot;mmmm&quot; &quot;d&quot;, &quot;yyyy"/>
    <numFmt numFmtId="216" formatCode="#,##0.0_);\(#,##0.0\)"/>
    <numFmt numFmtId="217" formatCode="[$-409]m/d/yy\ h:mm\ AM/PM;@"/>
  </numFmts>
  <fonts count="73">
    <font>
      <sz val="12"/>
      <name val="Arial"/>
      <family val="0"/>
    </font>
    <font>
      <b/>
      <sz val="10"/>
      <name val="Arial"/>
      <family val="0"/>
    </font>
    <font>
      <i/>
      <sz val="10"/>
      <name val="Arial"/>
      <family val="0"/>
    </font>
    <font>
      <b/>
      <i/>
      <sz val="10"/>
      <name val="Arial"/>
      <family val="0"/>
    </font>
    <font>
      <sz val="10"/>
      <name val="Arial"/>
      <family val="0"/>
    </font>
    <font>
      <u val="single"/>
      <sz val="7.2"/>
      <color indexed="36"/>
      <name val="Arial"/>
      <family val="0"/>
    </font>
    <font>
      <u val="single"/>
      <sz val="7.2"/>
      <color indexed="12"/>
      <name val="Arial"/>
      <family val="0"/>
    </font>
    <font>
      <b/>
      <sz val="16"/>
      <name val="Times New Roman"/>
      <family val="1"/>
    </font>
    <font>
      <sz val="16"/>
      <name val="Arial"/>
      <family val="0"/>
    </font>
    <font>
      <sz val="12"/>
      <name val="Times New Roman"/>
      <family val="1"/>
    </font>
    <font>
      <sz val="8"/>
      <color indexed="9"/>
      <name val="Times New Roman"/>
      <family val="1"/>
    </font>
    <font>
      <sz val="10"/>
      <name val="Times New Roman"/>
      <family val="1"/>
    </font>
    <font>
      <b/>
      <sz val="18"/>
      <name val="Times New Roman"/>
      <family val="1"/>
    </font>
    <font>
      <sz val="18"/>
      <name val="Times New Roman"/>
      <family val="1"/>
    </font>
    <font>
      <b/>
      <sz val="12"/>
      <name val="Times New Roman"/>
      <family val="1"/>
    </font>
    <font>
      <u val="single"/>
      <sz val="12"/>
      <name val="Times New Roman"/>
      <family val="1"/>
    </font>
    <font>
      <u val="singleAccounting"/>
      <sz val="12"/>
      <name val="Times New Roman"/>
      <family val="1"/>
    </font>
    <font>
      <sz val="12"/>
      <color indexed="10"/>
      <name val="Times New Roman"/>
      <family val="1"/>
    </font>
    <font>
      <sz val="12"/>
      <color indexed="8"/>
      <name val="Times New Roman"/>
      <family val="1"/>
    </font>
    <font>
      <sz val="12"/>
      <color indexed="9"/>
      <name val="Times New Roman"/>
      <family val="1"/>
    </font>
    <font>
      <b/>
      <sz val="9"/>
      <name val="Times New Roman"/>
      <family val="1"/>
    </font>
    <font>
      <sz val="9"/>
      <name val="Times New Roman"/>
      <family val="1"/>
    </font>
    <font>
      <sz val="12"/>
      <color indexed="9"/>
      <name val="Arial"/>
      <family val="0"/>
    </font>
    <font>
      <u val="single"/>
      <sz val="9"/>
      <name val="Times New Roman"/>
      <family val="1"/>
    </font>
    <font>
      <sz val="8"/>
      <name val="Times New Roman"/>
      <family val="1"/>
    </font>
    <font>
      <b/>
      <u val="single"/>
      <sz val="20"/>
      <name val="Arial"/>
      <family val="2"/>
    </font>
    <font>
      <sz val="8"/>
      <name val="Arial"/>
      <family val="2"/>
    </font>
    <font>
      <sz val="20"/>
      <name val="Arial"/>
      <family val="2"/>
    </font>
    <font>
      <b/>
      <sz val="20"/>
      <name val="Arial"/>
      <family val="2"/>
    </font>
    <font>
      <b/>
      <sz val="12"/>
      <name val="Arial"/>
      <family val="2"/>
    </font>
    <font>
      <sz val="8"/>
      <color indexed="9"/>
      <name val="Arial"/>
      <family val="0"/>
    </font>
    <font>
      <sz val="18"/>
      <name val="Arial"/>
      <family val="0"/>
    </font>
    <font>
      <b/>
      <sz val="10"/>
      <name val="Times New Roman"/>
      <family val="1"/>
    </font>
    <font>
      <sz val="10"/>
      <color indexed="9"/>
      <name val="Times New Roman"/>
      <family val="1"/>
    </font>
    <font>
      <sz val="16"/>
      <name val="Times New Roman"/>
      <family val="1"/>
    </font>
    <font>
      <sz val="10"/>
      <color indexed="9"/>
      <name val="Arial"/>
      <family val="0"/>
    </font>
    <font>
      <u val="single"/>
      <sz val="10"/>
      <name val="Times New Roman"/>
      <family val="1"/>
    </font>
    <font>
      <sz val="9"/>
      <color indexed="8"/>
      <name val="Times New Roman"/>
      <family val="1"/>
    </font>
    <font>
      <u val="single"/>
      <sz val="9"/>
      <color indexed="8"/>
      <name val="Times New Roman"/>
      <family val="1"/>
    </font>
    <font>
      <sz val="12"/>
      <color indexed="8"/>
      <name val="Arial"/>
      <family val="0"/>
    </font>
    <font>
      <sz val="9"/>
      <name val="Arial"/>
      <family val="0"/>
    </font>
    <font>
      <sz val="9"/>
      <color indexed="12"/>
      <name val="Times New Roman"/>
      <family val="1"/>
    </font>
    <font>
      <sz val="12"/>
      <color indexed="12"/>
      <name val="Arial"/>
      <family val="0"/>
    </font>
    <font>
      <sz val="9"/>
      <color indexed="9"/>
      <name val="Times New Roman"/>
      <family val="1"/>
    </font>
    <font>
      <sz val="12"/>
      <name val="TimesNewRomanPS"/>
      <family val="0"/>
    </font>
    <font>
      <b/>
      <sz val="14"/>
      <name val="TimesNewRomanPS"/>
      <family val="0"/>
    </font>
    <font>
      <sz val="13"/>
      <name val="TimesNewRomanPS"/>
      <family val="0"/>
    </font>
    <font>
      <sz val="10"/>
      <name val="TimesNewRomanPS"/>
      <family val="0"/>
    </font>
    <font>
      <sz val="12"/>
      <name val="Arial MT"/>
      <family val="0"/>
    </font>
    <font>
      <b/>
      <sz val="12"/>
      <name val="TimesNewRomanPS"/>
      <family val="0"/>
    </font>
    <font>
      <u val="single"/>
      <sz val="12"/>
      <name val="TimesNewRomanPS"/>
      <family val="0"/>
    </font>
    <font>
      <sz val="12"/>
      <color indexed="9"/>
      <name val="TimesNewRomanPS"/>
      <family val="0"/>
    </font>
    <font>
      <b/>
      <sz val="14"/>
      <name val="Times New Roman"/>
      <family val="1"/>
    </font>
    <font>
      <b/>
      <sz val="8"/>
      <color indexed="9"/>
      <name val="Times New Roman"/>
      <family val="1"/>
    </font>
    <font>
      <sz val="12"/>
      <color indexed="8"/>
      <name val="TMS"/>
      <family val="0"/>
    </font>
    <font>
      <sz val="10"/>
      <color indexed="8"/>
      <name val="TMS"/>
      <family val="0"/>
    </font>
    <font>
      <b/>
      <sz val="10"/>
      <color indexed="8"/>
      <name val="Times New Roman"/>
      <family val="1"/>
    </font>
    <font>
      <sz val="10"/>
      <color indexed="8"/>
      <name val="Times New Roman"/>
      <family val="1"/>
    </font>
    <font>
      <b/>
      <sz val="11"/>
      <color indexed="8"/>
      <name val="Times New Roman"/>
      <family val="1"/>
    </font>
    <font>
      <b/>
      <sz val="11"/>
      <name val="Times New Roman"/>
      <family val="1"/>
    </font>
    <font>
      <b/>
      <sz val="24"/>
      <name val="Times New Roman"/>
      <family val="1"/>
    </font>
    <font>
      <sz val="16"/>
      <color indexed="8"/>
      <name val="Times New Roman"/>
      <family val="1"/>
    </font>
    <font>
      <b/>
      <sz val="12"/>
      <color indexed="8"/>
      <name val="Times New Roman"/>
      <family val="1"/>
    </font>
    <font>
      <sz val="10"/>
      <color indexed="9"/>
      <name val="TMS"/>
      <family val="0"/>
    </font>
    <font>
      <sz val="8"/>
      <color indexed="8"/>
      <name val="Arial"/>
      <family val="2"/>
    </font>
    <font>
      <b/>
      <sz val="16"/>
      <color indexed="8"/>
      <name val="Times New Roman"/>
      <family val="1"/>
    </font>
    <font>
      <b/>
      <sz val="14"/>
      <color indexed="8"/>
      <name val="Times New Roman"/>
      <family val="1"/>
    </font>
    <font>
      <sz val="14"/>
      <color indexed="8"/>
      <name val="Times New Roman"/>
      <family val="1"/>
    </font>
    <font>
      <sz val="13"/>
      <name val="Times New Roman"/>
      <family val="1"/>
    </font>
    <font>
      <i/>
      <sz val="11"/>
      <name val="Times New Roman"/>
      <family val="1"/>
    </font>
    <font>
      <i/>
      <sz val="10"/>
      <color indexed="8"/>
      <name val="Times New Roman"/>
      <family val="1"/>
    </font>
    <font>
      <sz val="8"/>
      <color indexed="8"/>
      <name val="Times New Roman"/>
      <family val="1"/>
    </font>
    <font>
      <u val="single"/>
      <sz val="10"/>
      <name val="Arial"/>
      <family val="2"/>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s>
  <borders count="170">
    <border>
      <left/>
      <right/>
      <top/>
      <bottom/>
      <diagonal/>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color indexed="63"/>
      </top>
      <bottom style="medium"/>
    </border>
    <border>
      <left style="thin"/>
      <right style="thin"/>
      <top>
        <color indexed="63"/>
      </top>
      <bottom style="medium"/>
    </border>
    <border>
      <left>
        <color indexed="63"/>
      </left>
      <right style="thin"/>
      <top>
        <color indexed="63"/>
      </top>
      <bottom style="medium"/>
    </border>
    <border>
      <left>
        <color indexed="63"/>
      </left>
      <right>
        <color indexed="63"/>
      </right>
      <top>
        <color indexed="63"/>
      </top>
      <bottom style="thin">
        <color indexed="23"/>
      </bottom>
    </border>
    <border>
      <left style="thin"/>
      <right style="thin"/>
      <top>
        <color indexed="63"/>
      </top>
      <bottom style="thin">
        <color indexed="23"/>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hair"/>
    </border>
    <border>
      <left style="thin"/>
      <right style="thin"/>
      <top>
        <color indexed="63"/>
      </top>
      <bottom style="hair"/>
    </border>
    <border>
      <left>
        <color indexed="63"/>
      </left>
      <right style="thin"/>
      <top>
        <color indexed="63"/>
      </top>
      <bottom style="hair"/>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color indexed="8"/>
      </bottom>
    </border>
    <border>
      <left style="thin"/>
      <right style="thin"/>
      <top>
        <color indexed="63"/>
      </top>
      <bottom style="thin">
        <color indexed="8"/>
      </bottom>
    </border>
    <border>
      <left>
        <color indexed="63"/>
      </left>
      <right>
        <color indexed="63"/>
      </right>
      <top style="thin">
        <color indexed="23"/>
      </top>
      <bottom style="thin">
        <color indexed="23"/>
      </bottom>
    </border>
    <border>
      <left style="thin"/>
      <right style="thin"/>
      <top style="thin">
        <color indexed="23"/>
      </top>
      <bottom style="thin">
        <color indexed="23"/>
      </bottom>
    </border>
    <border>
      <left>
        <color indexed="63"/>
      </left>
      <right style="thin"/>
      <top style="thin">
        <color indexed="23"/>
      </top>
      <bottom style="thin">
        <color indexed="23"/>
      </bottom>
    </border>
    <border>
      <left style="thin"/>
      <right style="thin"/>
      <top style="thin">
        <color indexed="23"/>
      </top>
      <bottom style="thin"/>
    </border>
    <border>
      <left style="thin"/>
      <right>
        <color indexed="63"/>
      </right>
      <top>
        <color indexed="63"/>
      </top>
      <bottom style="hair"/>
    </border>
    <border>
      <left style="thin"/>
      <right>
        <color indexed="63"/>
      </right>
      <top style="hair"/>
      <bottom>
        <color indexed="63"/>
      </bottom>
    </border>
    <border>
      <left>
        <color indexed="63"/>
      </left>
      <right>
        <color indexed="63"/>
      </right>
      <top style="hair"/>
      <bottom>
        <color indexed="63"/>
      </bottom>
    </border>
    <border>
      <left style="thin"/>
      <right style="thin"/>
      <top style="hair"/>
      <bottom>
        <color indexed="63"/>
      </bottom>
    </border>
    <border>
      <left style="thin"/>
      <right style="thin"/>
      <top style="hair"/>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style="medium"/>
    </border>
    <border>
      <left style="thin"/>
      <right>
        <color indexed="63"/>
      </right>
      <top>
        <color indexed="63"/>
      </top>
      <bottom style="thin">
        <color indexed="23"/>
      </bottom>
    </border>
    <border>
      <left style="thin"/>
      <right>
        <color indexed="63"/>
      </right>
      <top style="hair"/>
      <bottom style="hair"/>
    </border>
    <border>
      <left style="thin"/>
      <right style="thin"/>
      <top style="hair"/>
      <bottom style="hair"/>
    </border>
    <border>
      <left>
        <color indexed="63"/>
      </left>
      <right>
        <color indexed="63"/>
      </right>
      <top style="thin"/>
      <bottom style="thin"/>
    </border>
    <border>
      <left style="thin"/>
      <right style="thin"/>
      <top>
        <color indexed="24"/>
      </top>
      <bottom>
        <color indexed="24"/>
      </bottom>
    </border>
    <border>
      <left>
        <color indexed="63"/>
      </left>
      <right>
        <color indexed="63"/>
      </right>
      <top style="thin"/>
      <bottom style="medium"/>
    </border>
    <border>
      <left style="medium"/>
      <right style="medium"/>
      <top style="medium"/>
      <bottom style="medium"/>
    </border>
    <border>
      <left style="medium"/>
      <right style="medium"/>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thin"/>
      <top style="thin"/>
      <bottom style="thin"/>
    </border>
    <border>
      <left style="thin">
        <color indexed="8"/>
      </left>
      <right style="thin"/>
      <top>
        <color indexed="63"/>
      </top>
      <bottom>
        <color indexed="63"/>
      </bottom>
    </border>
    <border>
      <left style="thin"/>
      <right style="thin"/>
      <top style="thin">
        <color indexed="8"/>
      </top>
      <bottom>
        <color indexed="63"/>
      </bottom>
    </border>
    <border>
      <left style="thin">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color indexed="63"/>
      </right>
      <top style="thin">
        <color indexed="23"/>
      </top>
      <bottom style="thin">
        <color indexed="23"/>
      </bottom>
    </border>
    <border>
      <left style="thin">
        <color indexed="23"/>
      </left>
      <right style="thin">
        <color indexed="23"/>
      </right>
      <top style="thin">
        <color indexed="23"/>
      </top>
      <bottom style="hair"/>
    </border>
    <border>
      <left style="thin">
        <color indexed="23"/>
      </left>
      <right style="thin"/>
      <top style="thin">
        <color indexed="23"/>
      </top>
      <bottom style="hair"/>
    </border>
    <border>
      <left style="thin">
        <color indexed="8"/>
      </left>
      <right style="thin"/>
      <top style="thin">
        <color indexed="8"/>
      </top>
      <bottom style="medium"/>
    </border>
    <border>
      <left style="thin"/>
      <right style="thin"/>
      <top style="thin">
        <color indexed="8"/>
      </top>
      <bottom style="medium"/>
    </border>
    <border>
      <left>
        <color indexed="63"/>
      </left>
      <right style="thin"/>
      <top style="thin">
        <color indexed="8"/>
      </top>
      <bottom style="medium"/>
    </border>
    <border>
      <left style="thin"/>
      <right style="thin">
        <color indexed="8"/>
      </right>
      <top style="thin">
        <color indexed="8"/>
      </top>
      <bottom style="medium"/>
    </border>
    <border>
      <left style="thin"/>
      <right style="thin"/>
      <top>
        <color indexed="24"/>
      </top>
      <bottom style="hair"/>
    </border>
    <border>
      <left>
        <color indexed="63"/>
      </left>
      <right style="thin"/>
      <top>
        <color indexed="24"/>
      </top>
      <bottom style="hair"/>
    </border>
    <border>
      <left style="thin"/>
      <right style="thin">
        <color indexed="8"/>
      </right>
      <top>
        <color indexed="63"/>
      </top>
      <bottom style="hair"/>
    </border>
    <border>
      <left style="thin"/>
      <right style="thin">
        <color indexed="8"/>
      </right>
      <top style="thin"/>
      <bottom style="thin"/>
    </border>
    <border>
      <left style="thin">
        <color indexed="8"/>
      </left>
      <right>
        <color indexed="63"/>
      </right>
      <top style="thin">
        <color indexed="8"/>
      </top>
      <bottom style="medium"/>
    </border>
    <border>
      <left>
        <color indexed="63"/>
      </left>
      <right>
        <color indexed="63"/>
      </right>
      <top style="thin">
        <color indexed="8"/>
      </top>
      <bottom style="medium"/>
    </border>
    <border>
      <left style="thin"/>
      <right>
        <color indexed="63"/>
      </right>
      <top style="thin"/>
      <bottom style="medium"/>
    </border>
    <border>
      <left>
        <color indexed="63"/>
      </left>
      <right style="medium">
        <color indexed="8"/>
      </right>
      <top style="thin">
        <color indexed="8"/>
      </top>
      <bottom style="mediu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color indexed="63"/>
      </left>
      <right style="thin"/>
      <top>
        <color indexed="63"/>
      </top>
      <bottom style="hair">
        <color indexed="8"/>
      </bottom>
    </border>
    <border>
      <left style="thin"/>
      <right>
        <color indexed="63"/>
      </right>
      <top>
        <color indexed="63"/>
      </top>
      <bottom style="hair">
        <color indexed="8"/>
      </bottom>
    </border>
    <border>
      <left>
        <color indexed="63"/>
      </left>
      <right style="medium"/>
      <top>
        <color indexed="63"/>
      </top>
      <bottom style="hair">
        <color indexed="8"/>
      </bottom>
    </border>
    <border>
      <left style="thin">
        <color indexed="8"/>
      </left>
      <right>
        <color indexed="63"/>
      </right>
      <top style="hair">
        <color indexed="8"/>
      </top>
      <bottom style="hair">
        <color indexed="8"/>
      </bottom>
    </border>
    <border>
      <left>
        <color indexed="63"/>
      </left>
      <right style="medium">
        <color indexed="8"/>
      </right>
      <top style="hair">
        <color indexed="8"/>
      </top>
      <bottom style="hair">
        <color indexed="8"/>
      </bottom>
    </border>
    <border>
      <left>
        <color indexed="63"/>
      </left>
      <right style="medium">
        <color indexed="8"/>
      </right>
      <top>
        <color indexed="63"/>
      </top>
      <bottom style="hair">
        <color indexed="8"/>
      </bottom>
    </border>
    <border>
      <left style="thin">
        <color indexed="8"/>
      </left>
      <right style="thin">
        <color indexed="8"/>
      </right>
      <top style="hair">
        <color indexed="8"/>
      </top>
      <bottom style="thin"/>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color indexed="63"/>
      </left>
      <right style="medium"/>
      <top>
        <color indexed="63"/>
      </top>
      <bottom style="thin">
        <color indexed="8"/>
      </bottom>
    </border>
    <border>
      <left style="thin">
        <color indexed="8"/>
      </left>
      <right style="thin"/>
      <top>
        <color indexed="63"/>
      </top>
      <bottom style="hair">
        <color indexed="8"/>
      </bottom>
    </border>
    <border>
      <left style="thin">
        <color indexed="8"/>
      </left>
      <right>
        <color indexed="63"/>
      </right>
      <top style="hair">
        <color indexed="8"/>
      </top>
      <bottom style="thin"/>
    </border>
    <border>
      <left>
        <color indexed="63"/>
      </left>
      <right style="medium"/>
      <top style="thin">
        <color indexed="8"/>
      </top>
      <bottom>
        <color indexed="63"/>
      </bottom>
    </border>
    <border>
      <left>
        <color indexed="63"/>
      </left>
      <right style="thin">
        <color indexed="8"/>
      </right>
      <top>
        <color indexed="63"/>
      </top>
      <bottom>
        <color indexed="63"/>
      </bottom>
    </border>
    <border>
      <left>
        <color indexed="63"/>
      </left>
      <right style="medium"/>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color indexed="63"/>
      </left>
      <right style="medium"/>
      <top>
        <color indexed="63"/>
      </top>
      <bottom style="thin"/>
    </border>
    <border>
      <left>
        <color indexed="63"/>
      </left>
      <right style="thin">
        <color indexed="8"/>
      </right>
      <top style="thin"/>
      <bottom>
        <color indexed="63"/>
      </bottom>
    </border>
    <border>
      <left>
        <color indexed="63"/>
      </left>
      <right style="medium">
        <color indexed="8"/>
      </right>
      <top>
        <color indexed="63"/>
      </top>
      <bottom>
        <color indexed="63"/>
      </bottom>
    </border>
    <border>
      <left>
        <color indexed="63"/>
      </left>
      <right style="thin">
        <color indexed="8"/>
      </right>
      <top>
        <color indexed="63"/>
      </top>
      <bottom style="thin">
        <color indexed="23"/>
      </bottom>
    </border>
    <border>
      <left style="thin">
        <color indexed="8"/>
      </left>
      <right>
        <color indexed="63"/>
      </right>
      <top style="hair">
        <color indexed="8"/>
      </top>
      <bottom style="thin">
        <color indexed="8"/>
      </bottom>
    </border>
    <border>
      <left>
        <color indexed="63"/>
      </left>
      <right style="thin">
        <color indexed="8"/>
      </right>
      <top style="hair">
        <color indexed="8"/>
      </top>
      <bottom style="thin">
        <color indexed="8"/>
      </bottom>
    </border>
    <border>
      <left>
        <color indexed="63"/>
      </left>
      <right>
        <color indexed="63"/>
      </right>
      <top style="hair">
        <color indexed="8"/>
      </top>
      <bottom style="thin">
        <color indexed="8"/>
      </bottom>
    </border>
    <border>
      <left>
        <color indexed="63"/>
      </left>
      <right style="thin"/>
      <top style="hair">
        <color indexed="8"/>
      </top>
      <bottom style="thin">
        <color indexed="8"/>
      </bottom>
    </border>
    <border>
      <left>
        <color indexed="63"/>
      </left>
      <right style="medium">
        <color indexed="8"/>
      </right>
      <top style="hair">
        <color indexed="8"/>
      </top>
      <bottom style="thin">
        <color indexed="8"/>
      </bottom>
    </border>
    <border>
      <left style="thin">
        <color indexed="8"/>
      </left>
      <right>
        <color indexed="63"/>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24"/>
      </right>
      <top style="thin"/>
      <bottom>
        <color indexed="24"/>
      </bottom>
    </border>
    <border>
      <left>
        <color indexed="24"/>
      </left>
      <right>
        <color indexed="24"/>
      </right>
      <top style="thin"/>
      <bottom>
        <color indexed="24"/>
      </bottom>
    </border>
    <border>
      <left>
        <color indexed="24"/>
      </left>
      <right>
        <color indexed="63"/>
      </right>
      <top style="thin"/>
      <bottom>
        <color indexed="24"/>
      </bottom>
    </border>
    <border>
      <left style="thin"/>
      <right>
        <color indexed="24"/>
      </right>
      <top>
        <color indexed="24"/>
      </top>
      <bottom>
        <color indexed="24"/>
      </bottom>
    </border>
    <border>
      <left style="thin"/>
      <right>
        <color indexed="63"/>
      </right>
      <top>
        <color indexed="63"/>
      </top>
      <bottom>
        <color indexed="24"/>
      </bottom>
    </border>
    <border>
      <left style="thin"/>
      <right style="thin"/>
      <top style="thin"/>
      <bottom>
        <color indexed="24"/>
      </bottom>
    </border>
    <border>
      <left style="thin"/>
      <right>
        <color indexed="63"/>
      </right>
      <top>
        <color indexed="24"/>
      </top>
      <bottom>
        <color indexed="24"/>
      </bottom>
    </border>
    <border>
      <left style="thin"/>
      <right>
        <color indexed="63"/>
      </right>
      <top>
        <color indexed="24"/>
      </top>
      <bottom>
        <color indexed="63"/>
      </bottom>
    </border>
    <border>
      <left style="thin"/>
      <right style="thin"/>
      <top>
        <color indexed="24"/>
      </top>
      <bottom>
        <color indexed="63"/>
      </bottom>
    </border>
    <border>
      <left style="thin"/>
      <right style="thin"/>
      <top>
        <color indexed="63"/>
      </top>
      <bottom>
        <color indexed="24"/>
      </bottom>
    </border>
    <border>
      <left style="thin"/>
      <right>
        <color indexed="24"/>
      </right>
      <top>
        <color indexed="63"/>
      </top>
      <bottom style="thin"/>
    </border>
    <border>
      <left>
        <color indexed="24"/>
      </left>
      <right>
        <color indexed="24"/>
      </right>
      <top>
        <color indexed="63"/>
      </top>
      <bottom style="thin"/>
    </border>
    <border>
      <left>
        <color indexed="24"/>
      </left>
      <right>
        <color indexed="63"/>
      </right>
      <top>
        <color indexed="63"/>
      </top>
      <bottom style="thin"/>
    </border>
    <border>
      <left style="thin"/>
      <right>
        <color indexed="24"/>
      </right>
      <top>
        <color indexed="63"/>
      </top>
      <bottom>
        <color indexed="63"/>
      </bottom>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thin">
        <color indexed="8"/>
      </bottom>
    </border>
    <border>
      <left>
        <color indexed="63"/>
      </left>
      <right style="thin"/>
      <top style="hair"/>
      <bottom>
        <color indexed="63"/>
      </bottom>
    </border>
    <border>
      <left style="thin"/>
      <right>
        <color indexed="63"/>
      </right>
      <top style="thin">
        <color indexed="23"/>
      </top>
      <bottom style="hair"/>
    </border>
    <border>
      <left>
        <color indexed="63"/>
      </left>
      <right>
        <color indexed="63"/>
      </right>
      <top style="thin">
        <color indexed="23"/>
      </top>
      <bottom style="hair"/>
    </border>
    <border>
      <left>
        <color indexed="63"/>
      </left>
      <right>
        <color indexed="63"/>
      </right>
      <top style="medium"/>
      <bottom style="hair"/>
    </border>
    <border>
      <left>
        <color indexed="63"/>
      </left>
      <right style="thin"/>
      <top style="medium"/>
      <bottom style="hair"/>
    </border>
    <border>
      <left style="thin"/>
      <right>
        <color indexed="63"/>
      </right>
      <top style="thin">
        <color indexed="23"/>
      </top>
      <bottom style="thin"/>
    </border>
    <border>
      <left>
        <color indexed="63"/>
      </left>
      <right>
        <color indexed="63"/>
      </right>
      <top style="thin">
        <color indexed="2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hair"/>
    </border>
    <border>
      <left style="thin">
        <color indexed="8"/>
      </left>
      <right>
        <color indexed="63"/>
      </right>
      <top style="thin"/>
      <bottom>
        <color indexed="63"/>
      </bottom>
    </border>
    <border>
      <left>
        <color indexed="63"/>
      </left>
      <right>
        <color indexed="24"/>
      </right>
      <top style="thin"/>
      <bottom>
        <color indexed="63"/>
      </bottom>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color indexed="63"/>
      </left>
      <right style="thin">
        <color indexed="8"/>
      </right>
      <top style="hair"/>
      <bottom style="medium"/>
    </border>
    <border>
      <left style="thin">
        <color indexed="8"/>
      </left>
      <right>
        <color indexed="63"/>
      </right>
      <top style="thin">
        <color indexed="23"/>
      </top>
      <bottom style="thin">
        <color indexed="23"/>
      </bottom>
    </border>
    <border>
      <left>
        <color indexed="63"/>
      </left>
      <right style="thin">
        <color indexed="23"/>
      </right>
      <top style="thin">
        <color indexed="23"/>
      </top>
      <bottom style="hair"/>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color indexed="8"/>
      </top>
      <bottom>
        <color indexed="63"/>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color indexed="63"/>
      </left>
      <right>
        <color indexed="63"/>
      </right>
      <top style="medium">
        <color indexed="8"/>
      </top>
      <bottom>
        <color indexed="63"/>
      </bottom>
    </border>
    <border>
      <left>
        <color indexed="63"/>
      </left>
      <right style="thin"/>
      <top style="medium">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border>
    <border>
      <left style="thin"/>
      <right style="thin"/>
      <top style="medium"/>
      <bottom>
        <color indexed="63"/>
      </bottom>
    </border>
    <border>
      <left style="thin"/>
      <right>
        <color indexed="63"/>
      </right>
      <top>
        <color indexed="24"/>
      </top>
      <bottom style="thin"/>
    </border>
    <border>
      <left>
        <color indexed="63"/>
      </left>
      <right>
        <color indexed="63"/>
      </right>
      <top>
        <color indexed="24"/>
      </top>
      <bottom style="thin"/>
    </border>
    <border>
      <left>
        <color indexed="63"/>
      </left>
      <right style="thin"/>
      <top>
        <color indexed="24"/>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9" fontId="4" fillId="0" borderId="0" applyFont="0" applyFill="0" applyBorder="0" applyAlignment="0" applyProtection="0"/>
  </cellStyleXfs>
  <cellXfs count="1107">
    <xf numFmtId="0" fontId="0" fillId="0" borderId="0" xfId="0" applyAlignment="1">
      <alignment/>
    </xf>
    <xf numFmtId="3" fontId="7" fillId="0" borderId="0" xfId="0" applyNumberFormat="1" applyFont="1" applyAlignment="1">
      <alignment/>
    </xf>
    <xf numFmtId="177" fontId="9" fillId="0" borderId="0" xfId="0" applyNumberFormat="1" applyFont="1" applyAlignment="1">
      <alignment/>
    </xf>
    <xf numFmtId="3" fontId="10" fillId="0" borderId="0" xfId="0" applyNumberFormat="1" applyFont="1" applyAlignment="1">
      <alignment/>
    </xf>
    <xf numFmtId="3" fontId="9" fillId="0" borderId="0" xfId="0" applyNumberFormat="1" applyFont="1" applyAlignment="1">
      <alignment/>
    </xf>
    <xf numFmtId="3" fontId="11" fillId="0" borderId="0" xfId="0" applyNumberFormat="1" applyFont="1" applyAlignment="1">
      <alignment/>
    </xf>
    <xf numFmtId="177" fontId="11" fillId="0" borderId="0" xfId="0" applyNumberFormat="1" applyFont="1" applyAlignment="1">
      <alignment/>
    </xf>
    <xf numFmtId="0" fontId="0" fillId="0" borderId="0" xfId="0" applyAlignment="1">
      <alignment horizontal="center"/>
    </xf>
    <xf numFmtId="177" fontId="9" fillId="0" borderId="0" xfId="0" applyNumberFormat="1" applyFont="1" applyAlignment="1">
      <alignment horizontal="centerContinuous"/>
    </xf>
    <xf numFmtId="0" fontId="0" fillId="0" borderId="0" xfId="0" applyBorder="1" applyAlignment="1">
      <alignment horizontal="center"/>
    </xf>
    <xf numFmtId="3" fontId="13" fillId="0" borderId="0" xfId="0" applyNumberFormat="1" applyFont="1" applyAlignment="1">
      <alignment horizontal="centerContinuous"/>
    </xf>
    <xf numFmtId="3" fontId="9" fillId="0" borderId="0" xfId="0" applyNumberFormat="1" applyFont="1" applyAlignment="1">
      <alignment horizontal="centerContinuous"/>
    </xf>
    <xf numFmtId="3" fontId="11" fillId="0" borderId="0" xfId="0" applyNumberFormat="1" applyFont="1" applyAlignment="1">
      <alignment horizontal="centerContinuous"/>
    </xf>
    <xf numFmtId="177" fontId="14" fillId="0" borderId="1" xfId="0" applyNumberFormat="1" applyFont="1" applyBorder="1" applyAlignment="1">
      <alignment horizontal="centerContinuous"/>
    </xf>
    <xf numFmtId="3" fontId="9" fillId="0" borderId="0" xfId="0" applyNumberFormat="1" applyFont="1" applyBorder="1" applyAlignment="1">
      <alignment/>
    </xf>
    <xf numFmtId="177" fontId="9" fillId="0" borderId="0" xfId="0" applyNumberFormat="1" applyFont="1" applyBorder="1" applyAlignment="1">
      <alignment/>
    </xf>
    <xf numFmtId="177" fontId="9" fillId="0" borderId="2" xfId="0" applyNumberFormat="1" applyFont="1" applyBorder="1" applyAlignment="1">
      <alignment/>
    </xf>
    <xf numFmtId="177" fontId="9" fillId="0" borderId="3" xfId="0" applyNumberFormat="1" applyFont="1" applyBorder="1" applyAlignment="1">
      <alignment/>
    </xf>
    <xf numFmtId="177" fontId="14" fillId="0" borderId="4" xfId="0" applyNumberFormat="1" applyFont="1" applyBorder="1" applyAlignment="1">
      <alignment horizontal="center"/>
    </xf>
    <xf numFmtId="177" fontId="9" fillId="0" borderId="5" xfId="0" applyNumberFormat="1" applyFont="1" applyBorder="1" applyAlignment="1">
      <alignment/>
    </xf>
    <xf numFmtId="177" fontId="14" fillId="0" borderId="4" xfId="0" applyNumberFormat="1" applyFont="1" applyBorder="1" applyAlignment="1">
      <alignment/>
    </xf>
    <xf numFmtId="177" fontId="14" fillId="0" borderId="5" xfId="0" applyNumberFormat="1" applyFont="1" applyBorder="1" applyAlignment="1">
      <alignment/>
    </xf>
    <xf numFmtId="3" fontId="15" fillId="0" borderId="6" xfId="0" applyNumberFormat="1" applyFont="1" applyBorder="1" applyAlignment="1">
      <alignment/>
    </xf>
    <xf numFmtId="3" fontId="9" fillId="0" borderId="6" xfId="0" applyNumberFormat="1" applyFont="1" applyBorder="1" applyAlignment="1">
      <alignment/>
    </xf>
    <xf numFmtId="177" fontId="9" fillId="0" borderId="6" xfId="0" applyNumberFormat="1" applyFont="1" applyBorder="1" applyAlignment="1">
      <alignment/>
    </xf>
    <xf numFmtId="177" fontId="15" fillId="0" borderId="6" xfId="0" applyNumberFormat="1" applyFont="1" applyBorder="1" applyAlignment="1">
      <alignment/>
    </xf>
    <xf numFmtId="177" fontId="14" fillId="0" borderId="7" xfId="0" applyNumberFormat="1" applyFont="1" applyBorder="1" applyAlignment="1">
      <alignment horizontal="center"/>
    </xf>
    <xf numFmtId="177" fontId="14" fillId="0" borderId="8" xfId="0" applyNumberFormat="1" applyFont="1" applyBorder="1" applyAlignment="1">
      <alignment horizontal="right"/>
    </xf>
    <xf numFmtId="177" fontId="14" fillId="0" borderId="9" xfId="0" applyNumberFormat="1" applyFont="1" applyBorder="1" applyAlignment="1">
      <alignment horizontal="fill"/>
    </xf>
    <xf numFmtId="37" fontId="0" fillId="0" borderId="10" xfId="0" applyNumberFormat="1" applyBorder="1" applyAlignment="1">
      <alignment/>
    </xf>
    <xf numFmtId="177" fontId="14" fillId="0" borderId="11" xfId="0" applyNumberFormat="1" applyFont="1" applyBorder="1" applyAlignment="1">
      <alignment horizontal="fill"/>
    </xf>
    <xf numFmtId="177" fontId="14" fillId="0" borderId="12" xfId="0" applyNumberFormat="1" applyFont="1" applyBorder="1" applyAlignment="1">
      <alignment/>
    </xf>
    <xf numFmtId="165" fontId="14" fillId="0" borderId="13" xfId="0" applyNumberFormat="1" applyFont="1" applyBorder="1" applyAlignment="1">
      <alignment/>
    </xf>
    <xf numFmtId="177" fontId="9" fillId="0" borderId="14" xfId="0" applyNumberFormat="1" applyFont="1" applyBorder="1" applyAlignment="1">
      <alignment horizontal="fill"/>
    </xf>
    <xf numFmtId="37" fontId="9" fillId="0" borderId="15" xfId="0" applyNumberFormat="1" applyFont="1" applyBorder="1" applyAlignment="1">
      <alignment/>
    </xf>
    <xf numFmtId="37" fontId="9" fillId="0" borderId="16" xfId="0" applyNumberFormat="1" applyFont="1" applyBorder="1" applyAlignment="1">
      <alignment/>
    </xf>
    <xf numFmtId="177" fontId="9" fillId="0" borderId="15" xfId="0" applyNumberFormat="1" applyFont="1" applyBorder="1" applyAlignment="1">
      <alignment/>
    </xf>
    <xf numFmtId="177" fontId="9" fillId="0" borderId="16" xfId="0" applyNumberFormat="1" applyFont="1" applyBorder="1" applyAlignment="1">
      <alignment/>
    </xf>
    <xf numFmtId="3" fontId="9" fillId="0" borderId="17" xfId="0" applyNumberFormat="1" applyFont="1" applyBorder="1" applyAlignment="1">
      <alignment/>
    </xf>
    <xf numFmtId="3" fontId="9" fillId="0" borderId="0" xfId="0" applyNumberFormat="1" applyFont="1" applyAlignment="1">
      <alignment horizontal="fill"/>
    </xf>
    <xf numFmtId="177" fontId="9" fillId="0" borderId="0" xfId="0" applyNumberFormat="1" applyFont="1" applyAlignment="1">
      <alignment horizontal="fill"/>
    </xf>
    <xf numFmtId="37" fontId="9" fillId="0" borderId="18" xfId="0" applyNumberFormat="1" applyFont="1" applyBorder="1" applyAlignment="1">
      <alignment/>
    </xf>
    <xf numFmtId="37" fontId="9" fillId="0" borderId="2" xfId="0" applyNumberFormat="1" applyFont="1" applyBorder="1" applyAlignment="1">
      <alignment/>
    </xf>
    <xf numFmtId="177" fontId="9" fillId="0" borderId="18" xfId="0" applyNumberFormat="1" applyFont="1" applyBorder="1" applyAlignment="1">
      <alignment/>
    </xf>
    <xf numFmtId="37" fontId="16" fillId="0" borderId="18" xfId="0" applyNumberFormat="1" applyFont="1" applyBorder="1" applyAlignment="1">
      <alignment/>
    </xf>
    <xf numFmtId="37" fontId="16" fillId="0" borderId="2" xfId="0" applyNumberFormat="1" applyFont="1" applyBorder="1" applyAlignment="1">
      <alignment/>
    </xf>
    <xf numFmtId="177" fontId="16" fillId="0" borderId="18" xfId="0" applyNumberFormat="1" applyFont="1" applyBorder="1" applyAlignment="1">
      <alignment/>
    </xf>
    <xf numFmtId="177" fontId="16" fillId="0" borderId="2" xfId="0" applyNumberFormat="1" applyFont="1" applyBorder="1" applyAlignment="1">
      <alignment/>
    </xf>
    <xf numFmtId="177" fontId="9" fillId="0" borderId="19" xfId="0" applyNumberFormat="1" applyFont="1" applyBorder="1" applyAlignment="1">
      <alignment horizontal="fill"/>
    </xf>
    <xf numFmtId="37" fontId="9" fillId="0" borderId="20" xfId="0" applyNumberFormat="1" applyFont="1" applyBorder="1" applyAlignment="1">
      <alignment/>
    </xf>
    <xf numFmtId="37" fontId="9" fillId="0" borderId="10" xfId="0" applyNumberFormat="1" applyFont="1" applyBorder="1" applyAlignment="1">
      <alignment/>
    </xf>
    <xf numFmtId="177" fontId="14" fillId="0" borderId="13" xfId="0" applyNumberFormat="1" applyFont="1" applyBorder="1" applyAlignment="1">
      <alignment/>
    </xf>
    <xf numFmtId="177" fontId="14" fillId="0" borderId="21" xfId="0" applyNumberFormat="1" applyFont="1" applyBorder="1" applyAlignment="1">
      <alignment horizontal="fill"/>
    </xf>
    <xf numFmtId="37" fontId="14" fillId="0" borderId="22" xfId="0" applyNumberFormat="1" applyFont="1" applyBorder="1" applyAlignment="1">
      <alignment/>
    </xf>
    <xf numFmtId="37" fontId="14" fillId="0" borderId="23" xfId="0" applyNumberFormat="1" applyFont="1" applyBorder="1" applyAlignment="1">
      <alignment/>
    </xf>
    <xf numFmtId="177" fontId="14" fillId="0" borderId="0" xfId="0" applyNumberFormat="1" applyFont="1" applyBorder="1" applyAlignment="1">
      <alignment horizontal="fill"/>
    </xf>
    <xf numFmtId="177" fontId="14" fillId="0" borderId="18" xfId="0" applyNumberFormat="1" applyFont="1" applyBorder="1" applyAlignment="1">
      <alignment/>
    </xf>
    <xf numFmtId="177" fontId="14" fillId="0" borderId="2" xfId="0" applyNumberFormat="1" applyFont="1" applyBorder="1" applyAlignment="1">
      <alignment/>
    </xf>
    <xf numFmtId="37" fontId="14" fillId="0" borderId="24" xfId="0" applyNumberFormat="1" applyFont="1" applyBorder="1" applyAlignment="1">
      <alignment/>
    </xf>
    <xf numFmtId="37" fontId="9" fillId="0" borderId="18" xfId="0" applyNumberFormat="1" applyFont="1" applyBorder="1" applyAlignment="1">
      <alignment horizontal="right"/>
    </xf>
    <xf numFmtId="177" fontId="9" fillId="0" borderId="18" xfId="0" applyNumberFormat="1" applyFont="1" applyBorder="1" applyAlignment="1">
      <alignment horizontal="right"/>
    </xf>
    <xf numFmtId="37" fontId="9" fillId="0" borderId="12" xfId="0" applyNumberFormat="1" applyFont="1" applyBorder="1" applyAlignment="1">
      <alignment/>
    </xf>
    <xf numFmtId="37" fontId="9" fillId="0" borderId="13" xfId="0" applyNumberFormat="1" applyFont="1" applyBorder="1" applyAlignment="1">
      <alignment/>
    </xf>
    <xf numFmtId="177" fontId="9" fillId="0" borderId="12" xfId="0" applyNumberFormat="1" applyFont="1" applyBorder="1" applyAlignment="1">
      <alignment/>
    </xf>
    <xf numFmtId="177" fontId="9" fillId="0" borderId="13" xfId="0" applyNumberFormat="1" applyFont="1" applyBorder="1" applyAlignment="1">
      <alignment/>
    </xf>
    <xf numFmtId="3" fontId="9" fillId="0" borderId="25" xfId="0" applyNumberFormat="1" applyFont="1" applyBorder="1" applyAlignment="1">
      <alignment/>
    </xf>
    <xf numFmtId="3" fontId="14" fillId="0" borderId="26" xfId="0" applyNumberFormat="1" applyFont="1" applyBorder="1" applyAlignment="1">
      <alignment/>
    </xf>
    <xf numFmtId="0" fontId="0" fillId="0" borderId="27" xfId="0" applyBorder="1" applyAlignment="1">
      <alignment/>
    </xf>
    <xf numFmtId="177" fontId="9" fillId="0" borderId="0" xfId="0" applyNumberFormat="1" applyFont="1" applyBorder="1" applyAlignment="1">
      <alignment horizontal="fill"/>
    </xf>
    <xf numFmtId="37" fontId="14" fillId="0" borderId="28" xfId="0" applyNumberFormat="1" applyFont="1" applyBorder="1" applyAlignment="1">
      <alignment/>
    </xf>
    <xf numFmtId="212" fontId="9" fillId="0" borderId="15" xfId="0" applyNumberFormat="1" applyFont="1" applyBorder="1" applyAlignment="1">
      <alignment/>
    </xf>
    <xf numFmtId="212" fontId="9" fillId="0" borderId="16" xfId="0" applyNumberFormat="1" applyFont="1" applyBorder="1" applyAlignment="1">
      <alignment/>
    </xf>
    <xf numFmtId="3" fontId="9" fillId="0" borderId="14" xfId="0" applyNumberFormat="1" applyFont="1" applyBorder="1" applyAlignment="1">
      <alignment/>
    </xf>
    <xf numFmtId="177" fontId="9" fillId="0" borderId="14" xfId="0" applyNumberFormat="1" applyFont="1" applyBorder="1" applyAlignment="1">
      <alignment/>
    </xf>
    <xf numFmtId="37" fontId="9" fillId="0" borderId="29" xfId="0" applyNumberFormat="1" applyFont="1" applyBorder="1" applyAlignment="1">
      <alignment/>
    </xf>
    <xf numFmtId="37" fontId="14" fillId="0" borderId="12" xfId="0" applyNumberFormat="1" applyFont="1" applyBorder="1" applyAlignment="1">
      <alignment/>
    </xf>
    <xf numFmtId="5" fontId="14" fillId="0" borderId="12" xfId="0" applyNumberFormat="1" applyFont="1" applyBorder="1" applyAlignment="1">
      <alignment/>
    </xf>
    <xf numFmtId="3" fontId="9" fillId="0" borderId="30" xfId="0" applyNumberFormat="1" applyFont="1" applyBorder="1" applyAlignment="1">
      <alignment/>
    </xf>
    <xf numFmtId="177" fontId="9" fillId="0" borderId="11" xfId="0" applyNumberFormat="1" applyFont="1" applyBorder="1" applyAlignment="1">
      <alignment horizontal="fill"/>
    </xf>
    <xf numFmtId="177" fontId="19" fillId="0" borderId="0" xfId="0" applyNumberFormat="1" applyFont="1" applyAlignment="1">
      <alignment/>
    </xf>
    <xf numFmtId="3" fontId="14" fillId="0" borderId="0" xfId="0" applyNumberFormat="1" applyFont="1" applyAlignment="1">
      <alignment horizontal="centerContinuous"/>
    </xf>
    <xf numFmtId="177" fontId="14" fillId="0" borderId="0" xfId="0" applyNumberFormat="1" applyFont="1" applyAlignment="1">
      <alignment horizontal="centerContinuous"/>
    </xf>
    <xf numFmtId="177" fontId="21" fillId="0" borderId="3" xfId="0" applyNumberFormat="1" applyFont="1" applyBorder="1" applyAlignment="1">
      <alignment vertical="center"/>
    </xf>
    <xf numFmtId="177" fontId="21" fillId="0" borderId="3" xfId="0" applyNumberFormat="1" applyFont="1" applyBorder="1" applyAlignment="1">
      <alignment/>
    </xf>
    <xf numFmtId="177" fontId="21" fillId="0" borderId="31" xfId="0" applyNumberFormat="1" applyFont="1" applyBorder="1" applyAlignment="1">
      <alignment horizontal="centerContinuous"/>
    </xf>
    <xf numFmtId="177" fontId="21" fillId="0" borderId="3" xfId="0" applyNumberFormat="1" applyFont="1" applyBorder="1" applyAlignment="1">
      <alignment horizontal="centerContinuous"/>
    </xf>
    <xf numFmtId="177" fontId="21" fillId="0" borderId="5" xfId="0" applyNumberFormat="1" applyFont="1" applyBorder="1" applyAlignment="1">
      <alignment horizontal="centerContinuous"/>
    </xf>
    <xf numFmtId="177" fontId="21" fillId="0" borderId="11" xfId="0" applyNumberFormat="1" applyFont="1" applyBorder="1" applyAlignment="1">
      <alignment vertical="center"/>
    </xf>
    <xf numFmtId="177" fontId="21" fillId="0" borderId="11" xfId="0" applyNumberFormat="1" applyFont="1" applyBorder="1" applyAlignment="1">
      <alignment/>
    </xf>
    <xf numFmtId="177" fontId="21" fillId="0" borderId="32" xfId="0" applyNumberFormat="1" applyFont="1" applyBorder="1" applyAlignment="1">
      <alignment horizontal="centerContinuous"/>
    </xf>
    <xf numFmtId="177" fontId="21" fillId="0" borderId="11" xfId="0" applyNumberFormat="1" applyFont="1" applyBorder="1" applyAlignment="1">
      <alignment horizontal="centerContinuous"/>
    </xf>
    <xf numFmtId="177" fontId="21" fillId="0" borderId="13" xfId="0" applyNumberFormat="1" applyFont="1" applyBorder="1" applyAlignment="1">
      <alignment horizontal="centerContinuous"/>
    </xf>
    <xf numFmtId="177" fontId="21" fillId="0" borderId="33" xfId="0" applyNumberFormat="1" applyFont="1" applyBorder="1" applyAlignment="1">
      <alignment horizontal="right"/>
    </xf>
    <xf numFmtId="177" fontId="21" fillId="0" borderId="6" xfId="0" applyNumberFormat="1" applyFont="1" applyBorder="1" applyAlignment="1">
      <alignment horizontal="center"/>
    </xf>
    <xf numFmtId="177" fontId="21" fillId="0" borderId="6" xfId="0" applyNumberFormat="1" applyFont="1" applyBorder="1" applyAlignment="1">
      <alignment horizontal="right"/>
    </xf>
    <xf numFmtId="177" fontId="21" fillId="0" borderId="6" xfId="0" applyNumberFormat="1" applyFont="1" applyBorder="1" applyAlignment="1">
      <alignment/>
    </xf>
    <xf numFmtId="177" fontId="21" fillId="0" borderId="8" xfId="0" applyNumberFormat="1" applyFont="1" applyBorder="1" applyAlignment="1">
      <alignment horizontal="right"/>
    </xf>
    <xf numFmtId="37" fontId="21" fillId="0" borderId="25" xfId="0" applyNumberFormat="1" applyFont="1" applyBorder="1" applyAlignment="1">
      <alignment/>
    </xf>
    <xf numFmtId="37" fontId="21" fillId="0" borderId="14" xfId="0" applyNumberFormat="1" applyFont="1" applyBorder="1" applyAlignment="1">
      <alignment/>
    </xf>
    <xf numFmtId="212" fontId="21" fillId="0" borderId="25" xfId="0" applyNumberFormat="1" applyFont="1" applyBorder="1" applyAlignment="1">
      <alignment/>
    </xf>
    <xf numFmtId="212" fontId="21" fillId="0" borderId="14" xfId="0" applyNumberFormat="1" applyFont="1" applyBorder="1" applyAlignment="1">
      <alignment/>
    </xf>
    <xf numFmtId="37" fontId="21" fillId="0" borderId="16" xfId="0" applyNumberFormat="1" applyFont="1" applyBorder="1" applyAlignment="1">
      <alignment/>
    </xf>
    <xf numFmtId="177" fontId="21" fillId="0" borderId="14" xfId="0" applyNumberFormat="1" applyFont="1" applyBorder="1" applyAlignment="1">
      <alignment/>
    </xf>
    <xf numFmtId="177" fontId="21" fillId="0" borderId="25" xfId="0" applyNumberFormat="1" applyFont="1" applyBorder="1" applyAlignment="1">
      <alignment/>
    </xf>
    <xf numFmtId="165" fontId="21" fillId="0" borderId="16" xfId="0" applyNumberFormat="1" applyFont="1" applyBorder="1" applyAlignment="1">
      <alignment/>
    </xf>
    <xf numFmtId="177" fontId="21" fillId="0" borderId="16" xfId="0" applyNumberFormat="1" applyFont="1" applyBorder="1" applyAlignment="1">
      <alignment/>
    </xf>
    <xf numFmtId="37" fontId="21" fillId="0" borderId="32" xfId="0" applyNumberFormat="1" applyFont="1" applyBorder="1" applyAlignment="1">
      <alignment/>
    </xf>
    <xf numFmtId="37" fontId="21" fillId="0" borderId="11" xfId="0" applyNumberFormat="1" applyFont="1" applyBorder="1" applyAlignment="1">
      <alignment/>
    </xf>
    <xf numFmtId="37" fontId="21" fillId="0" borderId="13" xfId="0" applyNumberFormat="1" applyFont="1" applyBorder="1" applyAlignment="1">
      <alignment/>
    </xf>
    <xf numFmtId="177" fontId="21" fillId="0" borderId="32" xfId="0" applyNumberFormat="1" applyFont="1" applyBorder="1" applyAlignment="1">
      <alignment/>
    </xf>
    <xf numFmtId="177" fontId="21" fillId="0" borderId="13" xfId="0" applyNumberFormat="1" applyFont="1" applyBorder="1" applyAlignment="1">
      <alignment/>
    </xf>
    <xf numFmtId="3" fontId="20" fillId="0" borderId="32" xfId="0" applyNumberFormat="1" applyFont="1" applyBorder="1" applyAlignment="1">
      <alignment/>
    </xf>
    <xf numFmtId="3" fontId="20" fillId="0" borderId="11" xfId="0" applyNumberFormat="1" applyFont="1" applyBorder="1" applyAlignment="1">
      <alignment/>
    </xf>
    <xf numFmtId="5" fontId="20" fillId="0" borderId="11" xfId="0" applyNumberFormat="1" applyFont="1" applyBorder="1" applyAlignment="1">
      <alignment/>
    </xf>
    <xf numFmtId="37" fontId="20" fillId="0" borderId="32" xfId="0" applyNumberFormat="1" applyFont="1" applyBorder="1" applyAlignment="1">
      <alignment/>
    </xf>
    <xf numFmtId="37" fontId="20" fillId="0" borderId="11" xfId="0" applyNumberFormat="1" applyFont="1" applyBorder="1" applyAlignment="1">
      <alignment/>
    </xf>
    <xf numFmtId="5" fontId="20" fillId="0" borderId="13" xfId="0" applyNumberFormat="1" applyFont="1" applyBorder="1" applyAlignment="1">
      <alignment/>
    </xf>
    <xf numFmtId="177" fontId="20" fillId="0" borderId="11" xfId="0" applyNumberFormat="1" applyFont="1" applyBorder="1" applyAlignment="1">
      <alignment/>
    </xf>
    <xf numFmtId="177" fontId="20" fillId="0" borderId="32" xfId="0" applyNumberFormat="1" applyFont="1" applyBorder="1" applyAlignment="1">
      <alignment/>
    </xf>
    <xf numFmtId="177" fontId="20" fillId="0" borderId="13" xfId="0" applyNumberFormat="1" applyFont="1" applyBorder="1" applyAlignment="1">
      <alignment/>
    </xf>
    <xf numFmtId="3" fontId="21" fillId="0" borderId="31" xfId="0" applyNumberFormat="1" applyFont="1" applyBorder="1" applyAlignment="1">
      <alignment/>
    </xf>
    <xf numFmtId="3" fontId="21" fillId="0" borderId="3" xfId="0" applyNumberFormat="1" applyFont="1" applyBorder="1" applyAlignment="1">
      <alignment/>
    </xf>
    <xf numFmtId="3" fontId="21" fillId="0" borderId="0" xfId="0" applyNumberFormat="1" applyFont="1" applyAlignment="1">
      <alignment/>
    </xf>
    <xf numFmtId="177" fontId="21" fillId="0" borderId="0" xfId="0" applyNumberFormat="1" applyFont="1" applyAlignment="1">
      <alignment/>
    </xf>
    <xf numFmtId="177" fontId="21" fillId="0" borderId="17" xfId="0" applyNumberFormat="1" applyFont="1" applyBorder="1" applyAlignment="1">
      <alignment/>
    </xf>
    <xf numFmtId="177" fontId="21" fillId="0" borderId="2" xfId="0" applyNumberFormat="1" applyFont="1" applyBorder="1" applyAlignment="1">
      <alignment/>
    </xf>
    <xf numFmtId="3" fontId="21" fillId="0" borderId="11" xfId="0" applyNumberFormat="1" applyFont="1" applyBorder="1" applyAlignment="1">
      <alignment/>
    </xf>
    <xf numFmtId="3" fontId="21" fillId="0" borderId="25" xfId="0" applyNumberFormat="1" applyFont="1" applyBorder="1" applyAlignment="1">
      <alignment/>
    </xf>
    <xf numFmtId="37" fontId="21" fillId="0" borderId="0" xfId="0" applyNumberFormat="1" applyFont="1" applyAlignment="1">
      <alignment/>
    </xf>
    <xf numFmtId="3" fontId="21" fillId="0" borderId="32" xfId="0" applyNumberFormat="1" applyFont="1" applyBorder="1" applyAlignment="1">
      <alignment/>
    </xf>
    <xf numFmtId="3" fontId="10" fillId="0" borderId="0" xfId="0" applyNumberFormat="1" applyFont="1" applyAlignment="1">
      <alignment/>
    </xf>
    <xf numFmtId="1" fontId="21" fillId="0" borderId="31" xfId="0" applyNumberFormat="1" applyFont="1" applyBorder="1" applyAlignment="1">
      <alignment horizontal="centerContinuous"/>
    </xf>
    <xf numFmtId="1" fontId="21" fillId="0" borderId="3" xfId="0" applyNumberFormat="1" applyFont="1" applyBorder="1" applyAlignment="1">
      <alignment horizontal="centerContinuous"/>
    </xf>
    <xf numFmtId="3" fontId="21" fillId="0" borderId="17" xfId="0" applyNumberFormat="1" applyFont="1" applyBorder="1" applyAlignment="1">
      <alignment/>
    </xf>
    <xf numFmtId="3" fontId="23" fillId="0" borderId="0" xfId="0" applyNumberFormat="1" applyFont="1" applyAlignment="1">
      <alignment horizontal="centerContinuous"/>
    </xf>
    <xf numFmtId="3" fontId="21" fillId="0" borderId="0" xfId="0" applyNumberFormat="1" applyFont="1" applyAlignment="1">
      <alignment horizontal="centerContinuous"/>
    </xf>
    <xf numFmtId="177" fontId="23" fillId="0" borderId="11" xfId="0" applyNumberFormat="1" applyFont="1" applyBorder="1" applyAlignment="1">
      <alignment horizontal="centerContinuous"/>
    </xf>
    <xf numFmtId="3" fontId="20" fillId="0" borderId="33" xfId="0" applyNumberFormat="1" applyFont="1" applyBorder="1" applyAlignment="1">
      <alignment/>
    </xf>
    <xf numFmtId="3" fontId="21" fillId="0" borderId="6" xfId="0" applyNumberFormat="1" applyFont="1" applyBorder="1" applyAlignment="1">
      <alignment/>
    </xf>
    <xf numFmtId="165" fontId="21" fillId="0" borderId="14" xfId="0" applyNumberFormat="1" applyFont="1" applyBorder="1" applyAlignment="1">
      <alignment/>
    </xf>
    <xf numFmtId="3" fontId="21" fillId="0" borderId="32" xfId="0" applyNumberFormat="1" applyFont="1" applyFill="1" applyBorder="1" applyAlignment="1">
      <alignment/>
    </xf>
    <xf numFmtId="3" fontId="20" fillId="0" borderId="11" xfId="0" applyNumberFormat="1" applyFont="1" applyBorder="1" applyAlignment="1">
      <alignment horizontal="fill"/>
    </xf>
    <xf numFmtId="3" fontId="10" fillId="0" borderId="0" xfId="0" applyNumberFormat="1" applyFont="1" applyBorder="1" applyAlignment="1">
      <alignment/>
    </xf>
    <xf numFmtId="3" fontId="21" fillId="0" borderId="11" xfId="0" applyNumberFormat="1" applyFont="1" applyBorder="1" applyAlignment="1">
      <alignment horizontal="fill"/>
    </xf>
    <xf numFmtId="3" fontId="21" fillId="0" borderId="14" xfId="0" applyNumberFormat="1" applyFont="1" applyBorder="1" applyAlignment="1">
      <alignment/>
    </xf>
    <xf numFmtId="3" fontId="21" fillId="0" borderId="14" xfId="0" applyNumberFormat="1" applyFont="1" applyBorder="1" applyAlignment="1">
      <alignment horizontal="fill"/>
    </xf>
    <xf numFmtId="3" fontId="9" fillId="2" borderId="0" xfId="0" applyNumberFormat="1" applyFont="1" applyFill="1" applyAlignment="1">
      <alignment/>
    </xf>
    <xf numFmtId="37" fontId="9" fillId="2" borderId="0" xfId="0" applyNumberFormat="1" applyFont="1" applyFill="1" applyAlignment="1">
      <alignment/>
    </xf>
    <xf numFmtId="177" fontId="9" fillId="2" borderId="0" xfId="0" applyNumberFormat="1" applyFont="1" applyFill="1" applyAlignment="1">
      <alignment/>
    </xf>
    <xf numFmtId="3" fontId="9" fillId="0" borderId="0" xfId="0" applyNumberFormat="1" applyFont="1" applyFill="1" applyAlignment="1">
      <alignment/>
    </xf>
    <xf numFmtId="177" fontId="9" fillId="0" borderId="0" xfId="0" applyNumberFormat="1" applyFont="1" applyFill="1" applyAlignment="1">
      <alignment/>
    </xf>
    <xf numFmtId="3" fontId="24" fillId="0" borderId="0" xfId="0" applyNumberFormat="1" applyFont="1" applyAlignment="1">
      <alignment/>
    </xf>
    <xf numFmtId="177" fontId="0" fillId="0" borderId="0" xfId="0" applyNumberFormat="1" applyFont="1" applyFill="1" applyAlignment="1">
      <alignment horizontal="centerContinuous"/>
    </xf>
    <xf numFmtId="3" fontId="26" fillId="0" borderId="0" xfId="0" applyNumberFormat="1" applyFont="1" applyFill="1" applyAlignment="1">
      <alignment horizontal="centerContinuous"/>
    </xf>
    <xf numFmtId="0" fontId="27" fillId="0" borderId="0" xfId="0" applyFont="1" applyFill="1" applyBorder="1" applyAlignment="1">
      <alignment vertical="top" wrapText="1"/>
    </xf>
    <xf numFmtId="0" fontId="26" fillId="0" borderId="0" xfId="0" applyFont="1" applyFill="1" applyBorder="1" applyAlignment="1">
      <alignment vertical="top" wrapText="1"/>
    </xf>
    <xf numFmtId="0" fontId="0" fillId="0" borderId="0" xfId="0" applyBorder="1" applyAlignment="1">
      <alignment vertical="top" wrapText="1"/>
    </xf>
    <xf numFmtId="0" fontId="0" fillId="0" borderId="0" xfId="0" applyFont="1" applyFill="1" applyBorder="1" applyAlignment="1">
      <alignment vertical="top" wrapText="1"/>
    </xf>
    <xf numFmtId="0" fontId="26" fillId="0" borderId="0" xfId="0" applyFont="1" applyFill="1" applyBorder="1" applyAlignment="1">
      <alignment vertical="top" wrapText="1"/>
    </xf>
    <xf numFmtId="3" fontId="27" fillId="3" borderId="0" xfId="0" applyNumberFormat="1" applyFont="1" applyFill="1" applyAlignment="1">
      <alignment wrapText="1"/>
    </xf>
    <xf numFmtId="0" fontId="0" fillId="3" borderId="0" xfId="0" applyFont="1" applyFill="1" applyAlignment="1">
      <alignment wrapText="1"/>
    </xf>
    <xf numFmtId="0" fontId="0" fillId="0" borderId="0" xfId="0" applyFont="1" applyFill="1" applyAlignment="1">
      <alignment wrapText="1"/>
    </xf>
    <xf numFmtId="0" fontId="26" fillId="0" borderId="0" xfId="0" applyFont="1" applyFill="1" applyAlignment="1">
      <alignment wrapText="1"/>
    </xf>
    <xf numFmtId="3" fontId="26" fillId="0" borderId="0" xfId="0" applyNumberFormat="1" applyFont="1" applyFill="1" applyAlignment="1">
      <alignment/>
    </xf>
    <xf numFmtId="0" fontId="0" fillId="0" borderId="0" xfId="0" applyBorder="1" applyAlignment="1">
      <alignment wrapText="1"/>
    </xf>
    <xf numFmtId="177" fontId="19" fillId="0" borderId="0" xfId="0" applyNumberFormat="1" applyFont="1" applyFill="1" applyAlignment="1">
      <alignment/>
    </xf>
    <xf numFmtId="3" fontId="24" fillId="0" borderId="0" xfId="0" applyNumberFormat="1" applyFont="1" applyFill="1" applyAlignment="1">
      <alignment/>
    </xf>
    <xf numFmtId="0" fontId="30" fillId="0" borderId="0" xfId="21" applyFont="1">
      <alignment/>
      <protection/>
    </xf>
    <xf numFmtId="0" fontId="4" fillId="0" borderId="0" xfId="21">
      <alignment/>
      <protection/>
    </xf>
    <xf numFmtId="0" fontId="4" fillId="0" borderId="0" xfId="21" applyFont="1" applyAlignment="1">
      <alignment horizontal="left"/>
      <protection/>
    </xf>
    <xf numFmtId="0" fontId="4" fillId="0" borderId="0" xfId="21" applyAlignment="1">
      <alignment horizontal="centerContinuous"/>
      <protection/>
    </xf>
    <xf numFmtId="0" fontId="32" fillId="0" borderId="11" xfId="21" applyFont="1" applyBorder="1" applyAlignment="1">
      <alignment horizontal="center"/>
      <protection/>
    </xf>
    <xf numFmtId="0" fontId="32" fillId="0" borderId="13" xfId="21" applyFont="1" applyBorder="1" applyAlignment="1">
      <alignment horizontal="center"/>
      <protection/>
    </xf>
    <xf numFmtId="0" fontId="11" fillId="0" borderId="15" xfId="21" applyFont="1" applyBorder="1">
      <alignment/>
      <protection/>
    </xf>
    <xf numFmtId="0" fontId="11" fillId="0" borderId="15" xfId="21" applyFont="1" applyBorder="1" applyAlignment="1">
      <alignment horizontal="center"/>
      <protection/>
    </xf>
    <xf numFmtId="212" fontId="9" fillId="0" borderId="34" xfId="0" applyNumberFormat="1" applyFont="1" applyBorder="1" applyAlignment="1">
      <alignment/>
    </xf>
    <xf numFmtId="212" fontId="9" fillId="0" borderId="14" xfId="0" applyNumberFormat="1" applyFont="1" applyBorder="1" applyAlignment="1">
      <alignment/>
    </xf>
    <xf numFmtId="37" fontId="9" fillId="0" borderId="16" xfId="0" applyNumberFormat="1" applyFont="1" applyBorder="1" applyAlignment="1">
      <alignment/>
    </xf>
    <xf numFmtId="37" fontId="9" fillId="0" borderId="34" xfId="0" applyNumberFormat="1" applyFont="1" applyBorder="1" applyAlignment="1">
      <alignment/>
    </xf>
    <xf numFmtId="37" fontId="9" fillId="0" borderId="14" xfId="0" applyNumberFormat="1" applyFont="1" applyBorder="1" applyAlignment="1">
      <alignment/>
    </xf>
    <xf numFmtId="212" fontId="9" fillId="0" borderId="16" xfId="0" applyNumberFormat="1" applyFont="1" applyBorder="1" applyAlignment="1">
      <alignment/>
    </xf>
    <xf numFmtId="0" fontId="11" fillId="0" borderId="12" xfId="21" applyFont="1" applyBorder="1">
      <alignment/>
      <protection/>
    </xf>
    <xf numFmtId="0" fontId="11" fillId="0" borderId="12" xfId="21" applyFont="1" applyBorder="1" applyAlignment="1">
      <alignment horizontal="center"/>
      <protection/>
    </xf>
    <xf numFmtId="37" fontId="9" fillId="0" borderId="32" xfId="0" applyNumberFormat="1" applyFont="1" applyBorder="1" applyAlignment="1">
      <alignment/>
    </xf>
    <xf numFmtId="37" fontId="9" fillId="0" borderId="11" xfId="0" applyNumberFormat="1" applyFont="1" applyBorder="1" applyAlignment="1">
      <alignment/>
    </xf>
    <xf numFmtId="37" fontId="9" fillId="0" borderId="13" xfId="0" applyNumberFormat="1" applyFont="1" applyBorder="1" applyAlignment="1">
      <alignment/>
    </xf>
    <xf numFmtId="37" fontId="9" fillId="0" borderId="29" xfId="0" applyNumberFormat="1" applyFont="1" applyBorder="1" applyAlignment="1">
      <alignment/>
    </xf>
    <xf numFmtId="0" fontId="32" fillId="0" borderId="17" xfId="21" applyFont="1" applyBorder="1" applyAlignment="1">
      <alignment horizontal="left"/>
      <protection/>
    </xf>
    <xf numFmtId="0" fontId="32" fillId="0" borderId="4" xfId="21" applyFont="1" applyBorder="1" applyAlignment="1">
      <alignment horizontal="center"/>
      <protection/>
    </xf>
    <xf numFmtId="37" fontId="32" fillId="0" borderId="17" xfId="21" applyNumberFormat="1" applyFont="1" applyBorder="1">
      <alignment/>
      <protection/>
    </xf>
    <xf numFmtId="212" fontId="32" fillId="0" borderId="0" xfId="21" applyNumberFormat="1" applyFont="1" applyBorder="1">
      <alignment/>
      <protection/>
    </xf>
    <xf numFmtId="37" fontId="32" fillId="0" borderId="0" xfId="21" applyNumberFormat="1" applyFont="1" applyBorder="1">
      <alignment/>
      <protection/>
    </xf>
    <xf numFmtId="5" fontId="32" fillId="0" borderId="0" xfId="21" applyNumberFormat="1" applyFont="1" applyBorder="1">
      <alignment/>
      <protection/>
    </xf>
    <xf numFmtId="5" fontId="32" fillId="0" borderId="18" xfId="21" applyNumberFormat="1" applyFont="1" applyBorder="1">
      <alignment/>
      <protection/>
    </xf>
    <xf numFmtId="0" fontId="11" fillId="0" borderId="32" xfId="21" applyFont="1" applyBorder="1">
      <alignment/>
      <protection/>
    </xf>
    <xf numFmtId="0" fontId="11" fillId="0" borderId="11" xfId="21" applyFont="1" applyBorder="1">
      <alignment/>
      <protection/>
    </xf>
    <xf numFmtId="0" fontId="11" fillId="0" borderId="13" xfId="21" applyFont="1" applyBorder="1">
      <alignment/>
      <protection/>
    </xf>
    <xf numFmtId="0" fontId="11" fillId="0" borderId="35" xfId="21" applyFont="1" applyBorder="1">
      <alignment/>
      <protection/>
    </xf>
    <xf numFmtId="0" fontId="4" fillId="0" borderId="36" xfId="21" applyFont="1" applyBorder="1" applyAlignment="1">
      <alignment horizontal="center"/>
      <protection/>
    </xf>
    <xf numFmtId="0" fontId="4" fillId="0" borderId="36" xfId="21" applyBorder="1">
      <alignment/>
      <protection/>
    </xf>
    <xf numFmtId="0" fontId="11" fillId="0" borderId="36" xfId="21" applyFont="1" applyBorder="1">
      <alignment/>
      <protection/>
    </xf>
    <xf numFmtId="0" fontId="11" fillId="0" borderId="29" xfId="21" applyFont="1" applyBorder="1">
      <alignment/>
      <protection/>
    </xf>
    <xf numFmtId="0" fontId="4" fillId="0" borderId="29" xfId="21" applyBorder="1">
      <alignment/>
      <protection/>
    </xf>
    <xf numFmtId="0" fontId="32" fillId="0" borderId="1" xfId="21" applyFont="1" applyBorder="1">
      <alignment/>
      <protection/>
    </xf>
    <xf numFmtId="0" fontId="4" fillId="0" borderId="37" xfId="21" applyBorder="1">
      <alignment/>
      <protection/>
    </xf>
    <xf numFmtId="212" fontId="32" fillId="0" borderId="30" xfId="21" applyNumberFormat="1" applyFont="1" applyBorder="1">
      <alignment/>
      <protection/>
    </xf>
    <xf numFmtId="212" fontId="32" fillId="0" borderId="37" xfId="21" applyNumberFormat="1" applyFont="1" applyBorder="1">
      <alignment/>
      <protection/>
    </xf>
    <xf numFmtId="5" fontId="32" fillId="0" borderId="37" xfId="21" applyNumberFormat="1" applyFont="1" applyBorder="1">
      <alignment/>
      <protection/>
    </xf>
    <xf numFmtId="37" fontId="32" fillId="0" borderId="30" xfId="21" applyNumberFormat="1" applyFont="1" applyBorder="1">
      <alignment/>
      <protection/>
    </xf>
    <xf numFmtId="37" fontId="32" fillId="0" borderId="37" xfId="21" applyNumberFormat="1" applyFont="1" applyBorder="1">
      <alignment/>
      <protection/>
    </xf>
    <xf numFmtId="5" fontId="32" fillId="0" borderId="1" xfId="21" applyNumberFormat="1" applyFont="1" applyBorder="1">
      <alignment/>
      <protection/>
    </xf>
    <xf numFmtId="0" fontId="4" fillId="0" borderId="0" xfId="21" applyFont="1" applyBorder="1">
      <alignment/>
      <protection/>
    </xf>
    <xf numFmtId="0" fontId="4" fillId="0" borderId="0" xfId="21" applyBorder="1">
      <alignment/>
      <protection/>
    </xf>
    <xf numFmtId="0" fontId="3" fillId="0" borderId="0" xfId="21" applyFont="1" applyFill="1" applyAlignment="1">
      <alignment/>
      <protection/>
    </xf>
    <xf numFmtId="0" fontId="26" fillId="0" borderId="0" xfId="21" applyFont="1">
      <alignment/>
      <protection/>
    </xf>
    <xf numFmtId="0" fontId="35" fillId="0" borderId="0" xfId="22" applyFont="1">
      <alignment/>
      <protection/>
    </xf>
    <xf numFmtId="0" fontId="0" fillId="0" borderId="0" xfId="0" applyAlignment="1">
      <alignment/>
    </xf>
    <xf numFmtId="0" fontId="4" fillId="0" borderId="0" xfId="22">
      <alignment/>
      <protection/>
    </xf>
    <xf numFmtId="0" fontId="14" fillId="0" borderId="0" xfId="22" applyFont="1">
      <alignment/>
      <protection/>
    </xf>
    <xf numFmtId="0" fontId="0" fillId="0" borderId="0" xfId="0" applyBorder="1" applyAlignment="1">
      <alignment horizontal="center"/>
    </xf>
    <xf numFmtId="0" fontId="32" fillId="0" borderId="0" xfId="22" applyFont="1">
      <alignment/>
      <protection/>
    </xf>
    <xf numFmtId="0" fontId="11" fillId="0" borderId="0" xfId="22" applyFont="1">
      <alignment/>
      <protection/>
    </xf>
    <xf numFmtId="0" fontId="11" fillId="0" borderId="0" xfId="22" applyFont="1" applyFill="1" applyAlignment="1">
      <alignment vertical="center"/>
      <protection/>
    </xf>
    <xf numFmtId="1" fontId="32" fillId="0" borderId="0" xfId="22" applyNumberFormat="1" applyFont="1" applyFill="1" applyBorder="1" applyAlignment="1">
      <alignment horizontal="centerContinuous"/>
      <protection/>
    </xf>
    <xf numFmtId="0" fontId="32" fillId="0" borderId="0" xfId="22" applyFont="1" applyFill="1" applyBorder="1" applyAlignment="1">
      <alignment horizontal="centerContinuous"/>
      <protection/>
    </xf>
    <xf numFmtId="0" fontId="11" fillId="0" borderId="17" xfId="22" applyFont="1" applyFill="1" applyBorder="1" applyAlignment="1">
      <alignment horizontal="center"/>
      <protection/>
    </xf>
    <xf numFmtId="0" fontId="11" fillId="0" borderId="2" xfId="22" applyFont="1" applyFill="1" applyBorder="1" applyAlignment="1">
      <alignment horizontal="center"/>
      <protection/>
    </xf>
    <xf numFmtId="0" fontId="11" fillId="0" borderId="0" xfId="22" applyFont="1" applyFill="1">
      <alignment/>
      <protection/>
    </xf>
    <xf numFmtId="0" fontId="11" fillId="0" borderId="0" xfId="22" applyFont="1" applyFill="1" applyBorder="1" applyAlignment="1">
      <alignment horizontal="center"/>
      <protection/>
    </xf>
    <xf numFmtId="0" fontId="11" fillId="0" borderId="32" xfId="22" applyFont="1" applyFill="1" applyBorder="1" applyAlignment="1">
      <alignment horizontal="center" wrapText="1"/>
      <protection/>
    </xf>
    <xf numFmtId="0" fontId="11" fillId="0" borderId="13" xfId="22" applyFont="1" applyFill="1" applyBorder="1" applyAlignment="1">
      <alignment horizontal="center" wrapText="1"/>
      <protection/>
    </xf>
    <xf numFmtId="0" fontId="36" fillId="0" borderId="0" xfId="22" applyFont="1" applyFill="1" applyBorder="1" applyAlignment="1">
      <alignment horizontal="center"/>
      <protection/>
    </xf>
    <xf numFmtId="0" fontId="11" fillId="0" borderId="4" xfId="22" applyFont="1" applyBorder="1">
      <alignment/>
      <protection/>
    </xf>
    <xf numFmtId="37" fontId="11" fillId="0" borderId="17" xfId="22" applyNumberFormat="1" applyFont="1" applyBorder="1">
      <alignment/>
      <protection/>
    </xf>
    <xf numFmtId="37" fontId="11" fillId="0" borderId="2" xfId="22" applyNumberFormat="1" applyFont="1" applyBorder="1">
      <alignment/>
      <protection/>
    </xf>
    <xf numFmtId="3" fontId="11" fillId="0" borderId="0" xfId="22" applyNumberFormat="1" applyFont="1">
      <alignment/>
      <protection/>
    </xf>
    <xf numFmtId="37" fontId="11" fillId="0" borderId="0" xfId="22" applyNumberFormat="1" applyFont="1" applyBorder="1">
      <alignment/>
      <protection/>
    </xf>
    <xf numFmtId="37" fontId="11" fillId="0" borderId="31" xfId="22" applyNumberFormat="1" applyFont="1" applyBorder="1">
      <alignment/>
      <protection/>
    </xf>
    <xf numFmtId="0" fontId="11" fillId="0" borderId="0" xfId="22" applyFont="1" applyBorder="1">
      <alignment/>
      <protection/>
    </xf>
    <xf numFmtId="0" fontId="32" fillId="0" borderId="18" xfId="22" applyFont="1" applyBorder="1">
      <alignment/>
      <protection/>
    </xf>
    <xf numFmtId="37" fontId="11" fillId="0" borderId="2" xfId="17" applyNumberFormat="1" applyFont="1" applyBorder="1" applyAlignment="1">
      <alignment/>
    </xf>
    <xf numFmtId="183" fontId="32" fillId="0" borderId="0" xfId="22" applyNumberFormat="1" applyFont="1" applyBorder="1">
      <alignment/>
      <protection/>
    </xf>
    <xf numFmtId="185" fontId="32" fillId="0" borderId="0" xfId="17" applyNumberFormat="1" applyFont="1" applyBorder="1" applyAlignment="1">
      <alignment/>
    </xf>
    <xf numFmtId="0" fontId="11" fillId="0" borderId="38" xfId="0" applyFont="1" applyBorder="1" applyAlignment="1">
      <alignment/>
    </xf>
    <xf numFmtId="0" fontId="11" fillId="0" borderId="38" xfId="0" applyFont="1" applyBorder="1" applyAlignment="1">
      <alignment wrapText="1"/>
    </xf>
    <xf numFmtId="0" fontId="11" fillId="0" borderId="18" xfId="22" applyFont="1" applyBorder="1">
      <alignment/>
      <protection/>
    </xf>
    <xf numFmtId="37" fontId="11" fillId="0" borderId="32" xfId="15" applyNumberFormat="1" applyFont="1" applyBorder="1" applyAlignment="1">
      <alignment/>
    </xf>
    <xf numFmtId="37" fontId="11" fillId="0" borderId="13" xfId="15" applyNumberFormat="1" applyFont="1" applyBorder="1" applyAlignment="1">
      <alignment/>
    </xf>
    <xf numFmtId="3" fontId="11" fillId="0" borderId="17" xfId="15" applyNumberFormat="1" applyFont="1" applyBorder="1" applyAlignment="1">
      <alignment/>
    </xf>
    <xf numFmtId="3" fontId="11" fillId="0" borderId="18" xfId="15" applyNumberFormat="1" applyFont="1" applyBorder="1" applyAlignment="1">
      <alignment/>
    </xf>
    <xf numFmtId="37" fontId="11" fillId="0" borderId="11" xfId="15" applyNumberFormat="1" applyFont="1" applyBorder="1" applyAlignment="1">
      <alignment/>
    </xf>
    <xf numFmtId="183" fontId="11" fillId="0" borderId="0" xfId="15" applyNumberFormat="1" applyFont="1" applyBorder="1" applyAlignment="1">
      <alignment/>
    </xf>
    <xf numFmtId="0" fontId="11" fillId="0" borderId="18" xfId="22" applyFont="1" applyBorder="1" applyAlignment="1">
      <alignment horizontal="left" indent="1"/>
      <protection/>
    </xf>
    <xf numFmtId="37" fontId="36" fillId="0" borderId="17" xfId="15" applyNumberFormat="1" applyFont="1" applyBorder="1" applyAlignment="1">
      <alignment/>
    </xf>
    <xf numFmtId="37" fontId="36" fillId="0" borderId="2" xfId="15" applyNumberFormat="1" applyFont="1" applyBorder="1" applyAlignment="1">
      <alignment/>
    </xf>
    <xf numFmtId="3" fontId="11" fillId="0" borderId="0" xfId="15" applyNumberFormat="1" applyFont="1" applyAlignment="1">
      <alignment/>
    </xf>
    <xf numFmtId="37" fontId="36" fillId="0" borderId="0" xfId="15" applyNumberFormat="1" applyFont="1" applyBorder="1" applyAlignment="1">
      <alignment/>
    </xf>
    <xf numFmtId="183" fontId="36" fillId="0" borderId="0" xfId="15" applyNumberFormat="1" applyFont="1" applyBorder="1" applyAlignment="1">
      <alignment/>
    </xf>
    <xf numFmtId="0" fontId="32" fillId="0" borderId="12" xfId="22" applyFont="1" applyBorder="1">
      <alignment/>
      <protection/>
    </xf>
    <xf numFmtId="37" fontId="32" fillId="0" borderId="32" xfId="15" applyNumberFormat="1" applyFont="1" applyBorder="1" applyAlignment="1">
      <alignment/>
    </xf>
    <xf numFmtId="37" fontId="32" fillId="0" borderId="13" xfId="15" applyNumberFormat="1" applyFont="1" applyBorder="1" applyAlignment="1">
      <alignment/>
    </xf>
    <xf numFmtId="3" fontId="32" fillId="0" borderId="17" xfId="15" applyNumberFormat="1" applyFont="1" applyBorder="1" applyAlignment="1">
      <alignment/>
    </xf>
    <xf numFmtId="3" fontId="32" fillId="0" borderId="18" xfId="15" applyNumberFormat="1" applyFont="1" applyBorder="1" applyAlignment="1">
      <alignment/>
    </xf>
    <xf numFmtId="183" fontId="32" fillId="0" borderId="0" xfId="15" applyNumberFormat="1" applyFont="1" applyBorder="1" applyAlignment="1">
      <alignment/>
    </xf>
    <xf numFmtId="0" fontId="1" fillId="0" borderId="0" xfId="22" applyFont="1">
      <alignment/>
      <protection/>
    </xf>
    <xf numFmtId="206" fontId="11" fillId="0" borderId="0" xfId="22" applyNumberFormat="1" applyFont="1">
      <alignment/>
      <protection/>
    </xf>
    <xf numFmtId="0" fontId="32" fillId="0" borderId="18" xfId="22" applyFont="1" applyBorder="1" applyAlignment="1">
      <alignment wrapText="1"/>
      <protection/>
    </xf>
    <xf numFmtId="37" fontId="11" fillId="0" borderId="0" xfId="22" applyNumberFormat="1" applyFont="1">
      <alignment/>
      <protection/>
    </xf>
    <xf numFmtId="37" fontId="11" fillId="0" borderId="17" xfId="22" applyNumberFormat="1" applyFont="1" applyBorder="1" applyAlignment="1">
      <alignment/>
      <protection/>
    </xf>
    <xf numFmtId="37" fontId="11" fillId="0" borderId="2" xfId="22" applyNumberFormat="1" applyFont="1" applyBorder="1" applyAlignment="1">
      <alignment/>
      <protection/>
    </xf>
    <xf numFmtId="37" fontId="11" fillId="0" borderId="17" xfId="15" applyNumberFormat="1" applyFont="1" applyBorder="1" applyAlignment="1">
      <alignment/>
    </xf>
    <xf numFmtId="37" fontId="11" fillId="0" borderId="18" xfId="15" applyNumberFormat="1" applyFont="1" applyBorder="1" applyAlignment="1">
      <alignment/>
    </xf>
    <xf numFmtId="37" fontId="11" fillId="0" borderId="13" xfId="22" applyNumberFormat="1" applyFont="1" applyBorder="1">
      <alignment/>
      <protection/>
    </xf>
    <xf numFmtId="37" fontId="32" fillId="0" borderId="17" xfId="15" applyNumberFormat="1" applyFont="1" applyBorder="1" applyAlignment="1">
      <alignment/>
    </xf>
    <xf numFmtId="37" fontId="32" fillId="0" borderId="18" xfId="15" applyNumberFormat="1" applyFont="1" applyBorder="1" applyAlignment="1">
      <alignment/>
    </xf>
    <xf numFmtId="37" fontId="32" fillId="0" borderId="30" xfId="15" applyNumberFormat="1" applyFont="1" applyBorder="1" applyAlignment="1">
      <alignment/>
    </xf>
    <xf numFmtId="37" fontId="32" fillId="0" borderId="11" xfId="15" applyNumberFormat="1" applyFont="1" applyBorder="1" applyAlignment="1">
      <alignment/>
    </xf>
    <xf numFmtId="212" fontId="11" fillId="0" borderId="17" xfId="22" applyNumberFormat="1" applyFont="1" applyBorder="1">
      <alignment/>
      <protection/>
    </xf>
    <xf numFmtId="212" fontId="11" fillId="0" borderId="2" xfId="22" applyNumberFormat="1" applyFont="1" applyBorder="1">
      <alignment/>
      <protection/>
    </xf>
    <xf numFmtId="37" fontId="11" fillId="0" borderId="2" xfId="15" applyNumberFormat="1" applyFont="1" applyBorder="1" applyAlignment="1">
      <alignment/>
    </xf>
    <xf numFmtId="37" fontId="11" fillId="0" borderId="0" xfId="15" applyNumberFormat="1" applyFont="1" applyBorder="1" applyAlignment="1">
      <alignment/>
    </xf>
    <xf numFmtId="212" fontId="32" fillId="0" borderId="32" xfId="15" applyNumberFormat="1" applyFont="1" applyBorder="1" applyAlignment="1">
      <alignment/>
    </xf>
    <xf numFmtId="0" fontId="11" fillId="0" borderId="0" xfId="22" applyNumberFormat="1" applyFont="1">
      <alignment/>
      <protection/>
    </xf>
    <xf numFmtId="212" fontId="11" fillId="0" borderId="39" xfId="22" applyNumberFormat="1" applyFont="1" applyBorder="1">
      <alignment/>
      <protection/>
    </xf>
    <xf numFmtId="0" fontId="32" fillId="0" borderId="40" xfId="22" applyFont="1" applyBorder="1" applyAlignment="1">
      <alignment horizontal="left"/>
      <protection/>
    </xf>
    <xf numFmtId="0" fontId="32" fillId="0" borderId="41" xfId="22" applyFont="1" applyBorder="1" applyAlignment="1">
      <alignment horizontal="left"/>
      <protection/>
    </xf>
    <xf numFmtId="37" fontId="32" fillId="0" borderId="42" xfId="22" applyNumberFormat="1" applyFont="1" applyBorder="1" applyAlignment="1">
      <alignment horizontal="right"/>
      <protection/>
    </xf>
    <xf numFmtId="5" fontId="32" fillId="0" borderId="43" xfId="17" applyNumberFormat="1" applyFont="1" applyBorder="1" applyAlignment="1">
      <alignment horizontal="left"/>
    </xf>
    <xf numFmtId="212" fontId="32" fillId="0" borderId="42" xfId="22" applyNumberFormat="1" applyFont="1" applyBorder="1" applyAlignment="1">
      <alignment horizontal="right"/>
      <protection/>
    </xf>
    <xf numFmtId="183" fontId="32" fillId="0" borderId="0" xfId="22" applyNumberFormat="1" applyFont="1" applyBorder="1" applyAlignment="1">
      <alignment horizontal="left"/>
      <protection/>
    </xf>
    <xf numFmtId="185" fontId="32" fillId="0" borderId="0" xfId="17" applyNumberFormat="1" applyFont="1" applyBorder="1" applyAlignment="1">
      <alignment horizontal="left"/>
    </xf>
    <xf numFmtId="0" fontId="1" fillId="0" borderId="0" xfId="22" applyFont="1" applyAlignment="1">
      <alignment horizontal="left"/>
      <protection/>
    </xf>
    <xf numFmtId="0" fontId="33" fillId="0" borderId="0" xfId="22" applyFont="1" applyAlignment="1">
      <alignment horizontal="left"/>
      <protection/>
    </xf>
    <xf numFmtId="0" fontId="1" fillId="0" borderId="0" xfId="22" applyFont="1" applyBorder="1" applyAlignment="1">
      <alignment horizontal="left"/>
      <protection/>
    </xf>
    <xf numFmtId="0" fontId="14" fillId="0" borderId="0" xfId="22" applyFont="1" applyAlignment="1">
      <alignment horizontal="centerContinuous"/>
      <protection/>
    </xf>
    <xf numFmtId="0" fontId="4" fillId="0" borderId="0" xfId="22" applyAlignment="1">
      <alignment horizontal="centerContinuous"/>
      <protection/>
    </xf>
    <xf numFmtId="0" fontId="4" fillId="0" borderId="0" xfId="22" applyBorder="1" applyAlignment="1">
      <alignment horizontal="centerContinuous"/>
      <protection/>
    </xf>
    <xf numFmtId="3" fontId="14" fillId="0" borderId="0" xfId="22" applyNumberFormat="1" applyFont="1" applyAlignment="1">
      <alignment horizontal="centerContinuous"/>
      <protection/>
    </xf>
    <xf numFmtId="0" fontId="11" fillId="0" borderId="0" xfId="22" applyFont="1" applyAlignment="1">
      <alignment horizontal="centerContinuous"/>
      <protection/>
    </xf>
    <xf numFmtId="0" fontId="4" fillId="0" borderId="0" xfId="22" applyBorder="1">
      <alignment/>
      <protection/>
    </xf>
    <xf numFmtId="0" fontId="32" fillId="0" borderId="31" xfId="22" applyFont="1" applyFill="1" applyBorder="1" applyAlignment="1">
      <alignment horizontal="centerContinuous"/>
      <protection/>
    </xf>
    <xf numFmtId="0" fontId="32" fillId="0" borderId="5" xfId="22" applyFont="1" applyFill="1" applyBorder="1" applyAlignment="1">
      <alignment horizontal="centerContinuous"/>
      <protection/>
    </xf>
    <xf numFmtId="1" fontId="32" fillId="0" borderId="31" xfId="22" applyNumberFormat="1" applyFont="1" applyFill="1" applyBorder="1" applyAlignment="1">
      <alignment horizontal="centerContinuous"/>
      <protection/>
    </xf>
    <xf numFmtId="1" fontId="32" fillId="0" borderId="3" xfId="22" applyNumberFormat="1" applyFont="1" applyFill="1" applyBorder="1" applyAlignment="1">
      <alignment horizontal="centerContinuous"/>
      <protection/>
    </xf>
    <xf numFmtId="0" fontId="4" fillId="0" borderId="0" xfId="22" applyFill="1">
      <alignment/>
      <protection/>
    </xf>
    <xf numFmtId="0" fontId="32" fillId="0" borderId="32" xfId="22" applyFont="1" applyFill="1" applyBorder="1" applyAlignment="1">
      <alignment horizontal="centerContinuous"/>
      <protection/>
    </xf>
    <xf numFmtId="0" fontId="11" fillId="0" borderId="13" xfId="22" applyFont="1" applyFill="1" applyBorder="1" applyAlignment="1">
      <alignment horizontal="centerContinuous"/>
      <protection/>
    </xf>
    <xf numFmtId="0" fontId="32" fillId="0" borderId="13" xfId="22" applyFont="1" applyFill="1" applyBorder="1" applyAlignment="1">
      <alignment horizontal="centerContinuous"/>
      <protection/>
    </xf>
    <xf numFmtId="0" fontId="32" fillId="0" borderId="11" xfId="22" applyFont="1" applyFill="1" applyBorder="1" applyAlignment="1">
      <alignment horizontal="centerContinuous"/>
      <protection/>
    </xf>
    <xf numFmtId="0" fontId="36" fillId="0" borderId="32" xfId="22" applyFont="1" applyFill="1" applyBorder="1" applyAlignment="1">
      <alignment horizontal="center"/>
      <protection/>
    </xf>
    <xf numFmtId="0" fontId="36" fillId="0" borderId="13" xfId="22" applyFont="1" applyFill="1" applyBorder="1" applyAlignment="1">
      <alignment horizontal="center"/>
      <protection/>
    </xf>
    <xf numFmtId="0" fontId="36" fillId="0" borderId="11" xfId="22" applyFont="1" applyFill="1" applyBorder="1" applyAlignment="1">
      <alignment horizontal="center"/>
      <protection/>
    </xf>
    <xf numFmtId="0" fontId="11" fillId="0" borderId="17" xfId="22" applyFont="1" applyBorder="1">
      <alignment/>
      <protection/>
    </xf>
    <xf numFmtId="0" fontId="11" fillId="0" borderId="2" xfId="22" applyFont="1" applyBorder="1">
      <alignment/>
      <protection/>
    </xf>
    <xf numFmtId="183" fontId="32" fillId="0" borderId="17" xfId="22" applyNumberFormat="1" applyFont="1" applyBorder="1">
      <alignment/>
      <protection/>
    </xf>
    <xf numFmtId="185" fontId="32" fillId="0" borderId="2" xfId="17" applyNumberFormat="1" applyFont="1" applyBorder="1" applyAlignment="1">
      <alignment/>
    </xf>
    <xf numFmtId="0" fontId="11" fillId="0" borderId="12" xfId="22" applyFont="1" applyBorder="1" applyAlignment="1">
      <alignment horizontal="left" indent="1"/>
      <protection/>
    </xf>
    <xf numFmtId="183" fontId="11" fillId="0" borderId="32" xfId="15" applyNumberFormat="1" applyFont="1" applyBorder="1" applyAlignment="1">
      <alignment/>
    </xf>
    <xf numFmtId="183" fontId="11" fillId="0" borderId="13" xfId="15" applyNumberFormat="1" applyFont="1" applyBorder="1" applyAlignment="1">
      <alignment/>
    </xf>
    <xf numFmtId="183" fontId="11" fillId="0" borderId="18" xfId="15" applyNumberFormat="1" applyFont="1" applyBorder="1" applyAlignment="1">
      <alignment/>
    </xf>
    <xf numFmtId="183" fontId="11" fillId="0" borderId="11" xfId="15" applyNumberFormat="1" applyFont="1" applyBorder="1" applyAlignment="1">
      <alignment/>
    </xf>
    <xf numFmtId="183" fontId="36" fillId="0" borderId="17" xfId="15" applyNumberFormat="1" applyFont="1" applyBorder="1" applyAlignment="1">
      <alignment/>
    </xf>
    <xf numFmtId="183" fontId="36" fillId="0" borderId="2" xfId="15" applyNumberFormat="1" applyFont="1" applyBorder="1" applyAlignment="1">
      <alignment/>
    </xf>
    <xf numFmtId="183" fontId="11" fillId="0" borderId="0" xfId="15" applyNumberFormat="1" applyFont="1" applyAlignment="1">
      <alignment/>
    </xf>
    <xf numFmtId="183" fontId="32" fillId="0" borderId="32" xfId="15" applyNumberFormat="1" applyFont="1" applyBorder="1" applyAlignment="1">
      <alignment/>
    </xf>
    <xf numFmtId="183" fontId="32" fillId="0" borderId="13" xfId="15" applyNumberFormat="1" applyFont="1" applyBorder="1" applyAlignment="1">
      <alignment/>
    </xf>
    <xf numFmtId="183" fontId="32" fillId="0" borderId="18" xfId="15" applyNumberFormat="1" applyFont="1" applyBorder="1" applyAlignment="1">
      <alignment/>
    </xf>
    <xf numFmtId="183" fontId="32" fillId="0" borderId="11" xfId="15" applyNumberFormat="1" applyFont="1" applyBorder="1" applyAlignment="1">
      <alignment/>
    </xf>
    <xf numFmtId="183" fontId="11" fillId="0" borderId="17" xfId="15" applyNumberFormat="1" applyFont="1" applyBorder="1" applyAlignment="1">
      <alignment/>
    </xf>
    <xf numFmtId="183" fontId="11" fillId="0" borderId="2" xfId="15" applyNumberFormat="1" applyFont="1" applyBorder="1" applyAlignment="1">
      <alignment/>
    </xf>
    <xf numFmtId="183" fontId="32" fillId="0" borderId="0" xfId="15" applyNumberFormat="1" applyFont="1" applyAlignment="1">
      <alignment/>
    </xf>
    <xf numFmtId="183" fontId="32" fillId="0" borderId="42" xfId="22" applyNumberFormat="1" applyFont="1" applyBorder="1" applyAlignment="1">
      <alignment horizontal="left"/>
      <protection/>
    </xf>
    <xf numFmtId="185" fontId="32" fillId="0" borderId="43" xfId="17" applyNumberFormat="1" applyFont="1" applyBorder="1" applyAlignment="1">
      <alignment horizontal="left"/>
    </xf>
    <xf numFmtId="183" fontId="32" fillId="0" borderId="44" xfId="22" applyNumberFormat="1" applyFont="1" applyBorder="1" applyAlignment="1">
      <alignment horizontal="left"/>
      <protection/>
    </xf>
    <xf numFmtId="0" fontId="32" fillId="0" borderId="0" xfId="22" applyFont="1" applyBorder="1" applyAlignment="1">
      <alignment horizontal="left"/>
      <protection/>
    </xf>
    <xf numFmtId="0" fontId="30" fillId="0" borderId="0" xfId="0" applyFont="1" applyAlignment="1">
      <alignment/>
    </xf>
    <xf numFmtId="0" fontId="9" fillId="0" borderId="0" xfId="22" applyFont="1">
      <alignment/>
      <protection/>
    </xf>
    <xf numFmtId="0" fontId="21" fillId="0" borderId="0" xfId="22" applyFont="1" applyBorder="1" applyAlignment="1">
      <alignment horizontal="center"/>
      <protection/>
    </xf>
    <xf numFmtId="0" fontId="21"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21" fillId="0" borderId="0" xfId="0" applyFont="1" applyAlignment="1">
      <alignment/>
    </xf>
    <xf numFmtId="0" fontId="21" fillId="0" borderId="0" xfId="0" applyFont="1" applyBorder="1" applyAlignment="1">
      <alignment horizontal="center"/>
    </xf>
    <xf numFmtId="0" fontId="21" fillId="0" borderId="0" xfId="0" applyFont="1" applyBorder="1" applyAlignment="1">
      <alignment horizontal="center"/>
    </xf>
    <xf numFmtId="0" fontId="0" fillId="0" borderId="0" xfId="0" applyBorder="1" applyAlignment="1">
      <alignment wrapText="1"/>
    </xf>
    <xf numFmtId="0" fontId="21" fillId="0" borderId="0" xfId="0" applyFont="1" applyBorder="1" applyAlignment="1">
      <alignment wrapText="1"/>
    </xf>
    <xf numFmtId="0" fontId="23" fillId="0" borderId="0" xfId="0" applyFont="1" applyBorder="1" applyAlignment="1">
      <alignment wrapText="1"/>
    </xf>
    <xf numFmtId="0" fontId="0" fillId="0" borderId="0" xfId="0" applyBorder="1" applyAlignment="1">
      <alignment wrapText="1"/>
    </xf>
    <xf numFmtId="0" fontId="40" fillId="0" borderId="0" xfId="0" applyFont="1" applyBorder="1" applyAlignment="1">
      <alignment horizontal="center" vertical="top" wrapText="1"/>
    </xf>
    <xf numFmtId="0" fontId="22" fillId="0" borderId="0" xfId="0" applyFont="1" applyBorder="1" applyAlignment="1">
      <alignment wrapText="1"/>
    </xf>
    <xf numFmtId="0" fontId="21" fillId="0" borderId="0" xfId="0" applyFont="1" applyBorder="1" applyAlignment="1">
      <alignment wrapText="1"/>
    </xf>
    <xf numFmtId="0" fontId="23" fillId="0" borderId="0" xfId="0" applyFont="1" applyAlignment="1">
      <alignment/>
    </xf>
    <xf numFmtId="0" fontId="43" fillId="0" borderId="0" xfId="0" applyFont="1" applyBorder="1" applyAlignment="1">
      <alignment horizontal="center"/>
    </xf>
    <xf numFmtId="177" fontId="10" fillId="0" borderId="0" xfId="0" applyNumberFormat="1" applyFont="1" applyAlignment="1">
      <alignment/>
    </xf>
    <xf numFmtId="177" fontId="9" fillId="0" borderId="0" xfId="0" applyNumberFormat="1" applyFont="1" applyAlignment="1">
      <alignment/>
    </xf>
    <xf numFmtId="177" fontId="44" fillId="0" borderId="0" xfId="0" applyNumberFormat="1" applyFont="1" applyAlignment="1">
      <alignment/>
    </xf>
    <xf numFmtId="177" fontId="44" fillId="0" borderId="0" xfId="0" applyNumberFormat="1" applyFont="1" applyAlignment="1">
      <alignment horizontal="centerContinuous"/>
    </xf>
    <xf numFmtId="177" fontId="48" fillId="0" borderId="0" xfId="0" applyNumberFormat="1" applyFont="1" applyAlignment="1">
      <alignment/>
    </xf>
    <xf numFmtId="177" fontId="44" fillId="0" borderId="31" xfId="0" applyNumberFormat="1" applyFont="1" applyBorder="1" applyAlignment="1">
      <alignment/>
    </xf>
    <xf numFmtId="177" fontId="44" fillId="0" borderId="3" xfId="0" applyNumberFormat="1" applyFont="1" applyBorder="1" applyAlignment="1">
      <alignment/>
    </xf>
    <xf numFmtId="177" fontId="44" fillId="0" borderId="17" xfId="0" applyNumberFormat="1" applyFont="1" applyBorder="1" applyAlignment="1">
      <alignment/>
    </xf>
    <xf numFmtId="177" fontId="44" fillId="0" borderId="0" xfId="0" applyNumberFormat="1" applyFont="1" applyBorder="1" applyAlignment="1">
      <alignment/>
    </xf>
    <xf numFmtId="177" fontId="44" fillId="0" borderId="2" xfId="0" applyNumberFormat="1" applyFont="1" applyBorder="1" applyAlignment="1">
      <alignment/>
    </xf>
    <xf numFmtId="177" fontId="49" fillId="0" borderId="33" xfId="0" applyNumberFormat="1" applyFont="1" applyBorder="1" applyAlignment="1">
      <alignment/>
    </xf>
    <xf numFmtId="177" fontId="50" fillId="0" borderId="6" xfId="0" applyNumberFormat="1" applyFont="1" applyBorder="1" applyAlignment="1">
      <alignment/>
    </xf>
    <xf numFmtId="177" fontId="49" fillId="0" borderId="33" xfId="0" applyNumberFormat="1" applyFont="1" applyBorder="1" applyAlignment="1">
      <alignment horizontal="right"/>
    </xf>
    <xf numFmtId="177" fontId="49" fillId="0" borderId="6" xfId="0" applyNumberFormat="1" applyFont="1" applyBorder="1" applyAlignment="1">
      <alignment horizontal="right"/>
    </xf>
    <xf numFmtId="177" fontId="49" fillId="0" borderId="8" xfId="0" applyNumberFormat="1" applyFont="1" applyBorder="1" applyAlignment="1">
      <alignment horizontal="right"/>
    </xf>
    <xf numFmtId="37" fontId="44" fillId="0" borderId="25" xfId="0" applyNumberFormat="1" applyFont="1" applyBorder="1" applyAlignment="1">
      <alignment/>
    </xf>
    <xf numFmtId="37" fontId="44" fillId="0" borderId="14" xfId="0" applyNumberFormat="1" applyFont="1" applyBorder="1" applyAlignment="1">
      <alignment/>
    </xf>
    <xf numFmtId="212" fontId="44" fillId="0" borderId="25" xfId="0" applyNumberFormat="1" applyFont="1" applyBorder="1" applyAlignment="1">
      <alignment/>
    </xf>
    <xf numFmtId="212" fontId="44" fillId="0" borderId="14" xfId="0" applyNumberFormat="1" applyFont="1" applyBorder="1" applyAlignment="1">
      <alignment/>
    </xf>
    <xf numFmtId="37" fontId="44" fillId="0" borderId="16" xfId="0" applyNumberFormat="1" applyFont="1" applyBorder="1" applyAlignment="1">
      <alignment/>
    </xf>
    <xf numFmtId="177" fontId="44" fillId="0" borderId="32" xfId="0" applyNumberFormat="1" applyFont="1" applyBorder="1" applyAlignment="1">
      <alignment/>
    </xf>
    <xf numFmtId="177" fontId="44" fillId="0" borderId="11" xfId="0" applyNumberFormat="1" applyFont="1" applyBorder="1" applyAlignment="1">
      <alignment/>
    </xf>
    <xf numFmtId="37" fontId="44" fillId="0" borderId="32" xfId="0" applyNumberFormat="1" applyFont="1" applyFill="1" applyBorder="1" applyAlignment="1">
      <alignment/>
    </xf>
    <xf numFmtId="37" fontId="44" fillId="0" borderId="11" xfId="0" applyNumberFormat="1" applyFont="1" applyFill="1" applyBorder="1" applyAlignment="1">
      <alignment/>
    </xf>
    <xf numFmtId="37" fontId="44" fillId="0" borderId="13" xfId="0" applyNumberFormat="1" applyFont="1" applyFill="1" applyBorder="1" applyAlignment="1">
      <alignment/>
    </xf>
    <xf numFmtId="37" fontId="49" fillId="0" borderId="32" xfId="0" applyNumberFormat="1" applyFont="1" applyBorder="1" applyAlignment="1">
      <alignment/>
    </xf>
    <xf numFmtId="37" fontId="49" fillId="0" borderId="11" xfId="0" applyNumberFormat="1" applyFont="1" applyBorder="1" applyAlignment="1">
      <alignment/>
    </xf>
    <xf numFmtId="5" fontId="49" fillId="0" borderId="11" xfId="0" applyNumberFormat="1" applyFont="1" applyBorder="1" applyAlignment="1">
      <alignment/>
    </xf>
    <xf numFmtId="5" fontId="49" fillId="0" borderId="37" xfId="0" applyNumberFormat="1" applyFont="1" applyBorder="1" applyAlignment="1">
      <alignment/>
    </xf>
    <xf numFmtId="5" fontId="49" fillId="0" borderId="13" xfId="0" applyNumberFormat="1" applyFont="1" applyBorder="1" applyAlignment="1">
      <alignment/>
    </xf>
    <xf numFmtId="37" fontId="44" fillId="0" borderId="32" xfId="0" applyNumberFormat="1" applyFont="1" applyBorder="1" applyAlignment="1">
      <alignment/>
    </xf>
    <xf numFmtId="37" fontId="44" fillId="0" borderId="11" xfId="0" applyNumberFormat="1" applyFont="1" applyBorder="1" applyAlignment="1">
      <alignment/>
    </xf>
    <xf numFmtId="37" fontId="44" fillId="0" borderId="13" xfId="0" applyNumberFormat="1" applyFont="1" applyBorder="1" applyAlignment="1">
      <alignment/>
    </xf>
    <xf numFmtId="177" fontId="9" fillId="0" borderId="0" xfId="0" applyNumberFormat="1" applyFont="1" applyBorder="1" applyAlignment="1">
      <alignment/>
    </xf>
    <xf numFmtId="37" fontId="44" fillId="0" borderId="30" xfId="0" applyNumberFormat="1" applyFont="1" applyBorder="1" applyAlignment="1">
      <alignment/>
    </xf>
    <xf numFmtId="37" fontId="44" fillId="0" borderId="37" xfId="0" applyNumberFormat="1" applyFont="1" applyBorder="1" applyAlignment="1">
      <alignment/>
    </xf>
    <xf numFmtId="37" fontId="44" fillId="0" borderId="45" xfId="0" applyNumberFormat="1" applyFont="1" applyBorder="1" applyAlignment="1">
      <alignment/>
    </xf>
    <xf numFmtId="5" fontId="44" fillId="0" borderId="11" xfId="0" applyNumberFormat="1" applyFont="1" applyBorder="1" applyAlignment="1">
      <alignment/>
    </xf>
    <xf numFmtId="5" fontId="44" fillId="0" borderId="13" xfId="0" applyNumberFormat="1" applyFont="1" applyBorder="1" applyAlignment="1">
      <alignment/>
    </xf>
    <xf numFmtId="0" fontId="9" fillId="0" borderId="0" xfId="0" applyFont="1" applyBorder="1" applyAlignment="1">
      <alignment vertical="top" wrapText="1"/>
    </xf>
    <xf numFmtId="177" fontId="24" fillId="0" borderId="0" xfId="0" applyNumberFormat="1" applyFont="1" applyAlignment="1">
      <alignment/>
    </xf>
    <xf numFmtId="0" fontId="9" fillId="0" borderId="0" xfId="0" applyFont="1" applyAlignment="1">
      <alignment/>
    </xf>
    <xf numFmtId="0" fontId="19" fillId="0" borderId="0" xfId="0" applyFont="1" applyAlignment="1">
      <alignment/>
    </xf>
    <xf numFmtId="0" fontId="10" fillId="0" borderId="0" xfId="0" applyFont="1" applyAlignment="1">
      <alignment/>
    </xf>
    <xf numFmtId="177" fontId="14" fillId="0" borderId="31" xfId="0" applyNumberFormat="1" applyFont="1" applyBorder="1" applyAlignment="1">
      <alignment/>
    </xf>
    <xf numFmtId="177" fontId="14" fillId="0" borderId="3" xfId="0" applyNumberFormat="1" applyFont="1" applyBorder="1" applyAlignment="1">
      <alignment/>
    </xf>
    <xf numFmtId="177" fontId="53" fillId="0" borderId="0" xfId="0" applyNumberFormat="1" applyFont="1" applyAlignment="1">
      <alignment/>
    </xf>
    <xf numFmtId="177" fontId="14" fillId="0" borderId="0" xfId="0" applyNumberFormat="1" applyFont="1" applyAlignment="1">
      <alignment/>
    </xf>
    <xf numFmtId="177" fontId="14" fillId="0" borderId="17" xfId="0" applyNumberFormat="1" applyFont="1" applyBorder="1" applyAlignment="1">
      <alignment/>
    </xf>
    <xf numFmtId="177" fontId="14" fillId="0" borderId="0" xfId="0" applyNumberFormat="1" applyFont="1" applyBorder="1" applyAlignment="1">
      <alignment/>
    </xf>
    <xf numFmtId="177" fontId="14" fillId="0" borderId="33" xfId="0" applyNumberFormat="1" applyFont="1" applyBorder="1" applyAlignment="1">
      <alignment/>
    </xf>
    <xf numFmtId="177" fontId="14" fillId="0" borderId="6" xfId="0" applyNumberFormat="1" applyFont="1" applyBorder="1" applyAlignment="1">
      <alignment/>
    </xf>
    <xf numFmtId="177" fontId="14" fillId="0" borderId="33" xfId="0" applyNumberFormat="1" applyFont="1" applyBorder="1" applyAlignment="1">
      <alignment horizontal="right"/>
    </xf>
    <xf numFmtId="177" fontId="14" fillId="0" borderId="6" xfId="0" applyNumberFormat="1" applyFont="1" applyBorder="1" applyAlignment="1">
      <alignment horizontal="right"/>
    </xf>
    <xf numFmtId="212" fontId="9" fillId="0" borderId="25" xfId="0" applyNumberFormat="1" applyFont="1" applyBorder="1" applyAlignment="1">
      <alignment/>
    </xf>
    <xf numFmtId="212" fontId="9" fillId="0" borderId="14" xfId="0" applyNumberFormat="1" applyFont="1" applyBorder="1" applyAlignment="1">
      <alignment/>
    </xf>
    <xf numFmtId="3" fontId="9" fillId="0" borderId="16" xfId="0" applyNumberFormat="1" applyFont="1" applyBorder="1" applyAlignment="1">
      <alignment/>
    </xf>
    <xf numFmtId="177" fontId="9" fillId="0" borderId="32" xfId="0" applyNumberFormat="1" applyFont="1" applyBorder="1" applyAlignment="1">
      <alignment/>
    </xf>
    <xf numFmtId="177" fontId="9" fillId="0" borderId="11" xfId="0" applyNumberFormat="1" applyFont="1" applyBorder="1" applyAlignment="1">
      <alignment/>
    </xf>
    <xf numFmtId="3" fontId="9" fillId="0" borderId="32" xfId="0" applyNumberFormat="1" applyFont="1" applyFill="1" applyBorder="1" applyAlignment="1">
      <alignment/>
    </xf>
    <xf numFmtId="3" fontId="9" fillId="0" borderId="11" xfId="0" applyNumberFormat="1" applyFont="1" applyFill="1" applyBorder="1" applyAlignment="1">
      <alignment/>
    </xf>
    <xf numFmtId="3" fontId="9" fillId="0" borderId="13" xfId="0" applyNumberFormat="1" applyFont="1" applyFill="1" applyBorder="1" applyAlignment="1">
      <alignment/>
    </xf>
    <xf numFmtId="177" fontId="9" fillId="0" borderId="17" xfId="0" applyNumberFormat="1" applyFont="1" applyBorder="1" applyAlignment="1">
      <alignment/>
    </xf>
    <xf numFmtId="3" fontId="9" fillId="0" borderId="2" xfId="0" applyNumberFormat="1" applyFont="1" applyBorder="1" applyAlignment="1">
      <alignment/>
    </xf>
    <xf numFmtId="3" fontId="14" fillId="0" borderId="32" xfId="0" applyNumberFormat="1" applyFont="1" applyBorder="1" applyAlignment="1">
      <alignment/>
    </xf>
    <xf numFmtId="3" fontId="14" fillId="0" borderId="11" xfId="0" applyNumberFormat="1" applyFont="1" applyBorder="1" applyAlignment="1">
      <alignment/>
    </xf>
    <xf numFmtId="3" fontId="14" fillId="0" borderId="37" xfId="0" applyNumberFormat="1" applyFont="1" applyBorder="1" applyAlignment="1">
      <alignment/>
    </xf>
    <xf numFmtId="3" fontId="9" fillId="0" borderId="32" xfId="0" applyNumberFormat="1" applyFont="1" applyBorder="1" applyAlignment="1">
      <alignment/>
    </xf>
    <xf numFmtId="3" fontId="9" fillId="0" borderId="11" xfId="0" applyNumberFormat="1" applyFont="1" applyBorder="1" applyAlignment="1">
      <alignment/>
    </xf>
    <xf numFmtId="3" fontId="9" fillId="0" borderId="13" xfId="0" applyNumberFormat="1" applyFont="1" applyBorder="1" applyAlignment="1">
      <alignment/>
    </xf>
    <xf numFmtId="3" fontId="9" fillId="0" borderId="37" xfId="0" applyNumberFormat="1" applyFont="1" applyBorder="1" applyAlignment="1">
      <alignment/>
    </xf>
    <xf numFmtId="3" fontId="9" fillId="0" borderId="45" xfId="0" applyNumberFormat="1" applyFont="1" applyBorder="1" applyAlignment="1">
      <alignment/>
    </xf>
    <xf numFmtId="177" fontId="11" fillId="0" borderId="0" xfId="0" applyNumberFormat="1" applyFont="1" applyFill="1" applyAlignment="1">
      <alignment/>
    </xf>
    <xf numFmtId="0" fontId="26" fillId="0" borderId="0" xfId="0" applyFont="1" applyAlignment="1">
      <alignment/>
    </xf>
    <xf numFmtId="177" fontId="30" fillId="0" borderId="0" xfId="0" applyNumberFormat="1" applyFont="1" applyAlignment="1">
      <alignment/>
    </xf>
    <xf numFmtId="177" fontId="44" fillId="0" borderId="25" xfId="0" applyNumberFormat="1" applyFont="1" applyBorder="1" applyAlignment="1">
      <alignment/>
    </xf>
    <xf numFmtId="177" fontId="44" fillId="0" borderId="14" xfId="0" applyNumberFormat="1" applyFont="1" applyBorder="1" applyAlignment="1">
      <alignment/>
    </xf>
    <xf numFmtId="177" fontId="44" fillId="0" borderId="16" xfId="0" applyNumberFormat="1" applyFont="1" applyBorder="1" applyAlignment="1">
      <alignment/>
    </xf>
    <xf numFmtId="212" fontId="44" fillId="0" borderId="16" xfId="0" applyNumberFormat="1" applyFont="1" applyBorder="1" applyAlignment="1">
      <alignment/>
    </xf>
    <xf numFmtId="177" fontId="44" fillId="0" borderId="32" xfId="0" applyNumberFormat="1" applyFont="1" applyFill="1" applyBorder="1" applyAlignment="1">
      <alignment/>
    </xf>
    <xf numFmtId="177" fontId="44" fillId="0" borderId="13" xfId="0" applyNumberFormat="1" applyFont="1" applyBorder="1" applyAlignment="1">
      <alignment/>
    </xf>
    <xf numFmtId="177" fontId="50" fillId="0" borderId="0" xfId="0" applyNumberFormat="1" applyFont="1" applyAlignment="1">
      <alignment/>
    </xf>
    <xf numFmtId="177" fontId="50" fillId="0" borderId="17" xfId="0" applyNumberFormat="1" applyFont="1" applyBorder="1" applyAlignment="1">
      <alignment/>
    </xf>
    <xf numFmtId="177" fontId="50" fillId="0" borderId="2" xfId="0" applyNumberFormat="1" applyFont="1" applyBorder="1" applyAlignment="1">
      <alignment/>
    </xf>
    <xf numFmtId="177" fontId="9" fillId="0" borderId="32" xfId="0" applyNumberFormat="1" applyFont="1" applyBorder="1" applyAlignment="1">
      <alignment/>
    </xf>
    <xf numFmtId="177" fontId="49" fillId="0" borderId="11" xfId="0" applyNumberFormat="1" applyFont="1" applyBorder="1" applyAlignment="1">
      <alignment horizontal="left"/>
    </xf>
    <xf numFmtId="177" fontId="49" fillId="0" borderId="13" xfId="0" applyNumberFormat="1" applyFont="1" applyBorder="1" applyAlignment="1">
      <alignment/>
    </xf>
    <xf numFmtId="177" fontId="54" fillId="4" borderId="0" xfId="0" applyNumberFormat="1" applyFont="1" applyFill="1" applyAlignment="1">
      <alignment/>
    </xf>
    <xf numFmtId="177" fontId="26" fillId="0" borderId="0" xfId="0" applyNumberFormat="1" applyFont="1" applyAlignment="1">
      <alignment/>
    </xf>
    <xf numFmtId="177" fontId="30" fillId="0" borderId="0" xfId="0" applyNumberFormat="1" applyFont="1" applyAlignment="1">
      <alignment/>
    </xf>
    <xf numFmtId="177" fontId="0" fillId="0" borderId="0" xfId="0" applyNumberFormat="1" applyAlignment="1">
      <alignment/>
    </xf>
    <xf numFmtId="177" fontId="55" fillId="4" borderId="0" xfId="0" applyNumberFormat="1" applyFont="1" applyFill="1" applyAlignment="1">
      <alignment/>
    </xf>
    <xf numFmtId="177" fontId="30" fillId="0" borderId="0" xfId="0" applyNumberFormat="1" applyFont="1" applyBorder="1" applyAlignment="1">
      <alignment/>
    </xf>
    <xf numFmtId="0" fontId="0" fillId="0" borderId="46" xfId="0" applyBorder="1" applyAlignment="1">
      <alignment wrapText="1"/>
    </xf>
    <xf numFmtId="177" fontId="56" fillId="4" borderId="47" xfId="0" applyNumberFormat="1" applyFont="1" applyFill="1" applyBorder="1" applyAlignment="1">
      <alignment horizontal="center"/>
    </xf>
    <xf numFmtId="177" fontId="56" fillId="4" borderId="48" xfId="0" applyNumberFormat="1" applyFont="1" applyFill="1" applyBorder="1" applyAlignment="1">
      <alignment horizontal="center" wrapText="1"/>
    </xf>
    <xf numFmtId="177" fontId="56" fillId="4" borderId="18" xfId="0" applyNumberFormat="1" applyFont="1" applyFill="1" applyBorder="1" applyAlignment="1">
      <alignment horizontal="center"/>
    </xf>
    <xf numFmtId="177" fontId="57" fillId="4" borderId="49" xfId="0" applyNumberFormat="1" applyFont="1" applyFill="1" applyBorder="1" applyAlignment="1">
      <alignment/>
    </xf>
    <xf numFmtId="177" fontId="57" fillId="4" borderId="50" xfId="0" applyNumberFormat="1" applyFont="1" applyFill="1" applyBorder="1" applyAlignment="1">
      <alignment/>
    </xf>
    <xf numFmtId="37" fontId="57" fillId="4" borderId="51" xfId="0" applyNumberFormat="1" applyFont="1" applyFill="1" applyBorder="1" applyAlignment="1">
      <alignment/>
    </xf>
    <xf numFmtId="37" fontId="57" fillId="4" borderId="52" xfId="0" applyNumberFormat="1" applyFont="1" applyFill="1" applyBorder="1" applyAlignment="1">
      <alignment/>
    </xf>
    <xf numFmtId="177" fontId="57" fillId="4" borderId="53" xfId="0" applyNumberFormat="1" applyFont="1" applyFill="1" applyBorder="1" applyAlignment="1">
      <alignment horizontal="left"/>
    </xf>
    <xf numFmtId="37" fontId="57" fillId="4" borderId="54" xfId="0" applyNumberFormat="1" applyFont="1" applyFill="1" applyBorder="1" applyAlignment="1">
      <alignment/>
    </xf>
    <xf numFmtId="37" fontId="57" fillId="4" borderId="55" xfId="0" applyNumberFormat="1" applyFont="1" applyFill="1" applyBorder="1" applyAlignment="1">
      <alignment/>
    </xf>
    <xf numFmtId="37" fontId="58" fillId="4" borderId="56" xfId="0" applyNumberFormat="1" applyFont="1" applyFill="1" applyBorder="1" applyAlignment="1">
      <alignment/>
    </xf>
    <xf numFmtId="212" fontId="58" fillId="4" borderId="57" xfId="0" applyNumberFormat="1" applyFont="1" applyFill="1" applyBorder="1" applyAlignment="1">
      <alignment/>
    </xf>
    <xf numFmtId="37" fontId="58" fillId="4" borderId="58" xfId="0" applyNumberFormat="1" applyFont="1" applyFill="1" applyBorder="1" applyAlignment="1">
      <alignment/>
    </xf>
    <xf numFmtId="212" fontId="58" fillId="4" borderId="58" xfId="0" applyNumberFormat="1" applyFont="1" applyFill="1" applyBorder="1" applyAlignment="1">
      <alignment/>
    </xf>
    <xf numFmtId="37" fontId="58" fillId="4" borderId="57" xfId="0" applyNumberFormat="1" applyFont="1" applyFill="1" applyBorder="1" applyAlignment="1">
      <alignment/>
    </xf>
    <xf numFmtId="37" fontId="58" fillId="4" borderId="59" xfId="0" applyNumberFormat="1" applyFont="1" applyFill="1" applyBorder="1" applyAlignment="1">
      <alignment/>
    </xf>
    <xf numFmtId="37" fontId="11" fillId="0" borderId="60" xfId="0" applyNumberFormat="1" applyFont="1" applyBorder="1" applyAlignment="1">
      <alignment/>
    </xf>
    <xf numFmtId="37" fontId="11" fillId="0" borderId="61" xfId="0" applyNumberFormat="1" applyFont="1" applyBorder="1" applyAlignment="1">
      <alignment/>
    </xf>
    <xf numFmtId="212" fontId="11" fillId="0" borderId="60" xfId="0" applyNumberFormat="1" applyFont="1" applyBorder="1" applyAlignment="1">
      <alignment/>
    </xf>
    <xf numFmtId="212" fontId="11" fillId="0" borderId="61" xfId="0" applyNumberFormat="1" applyFont="1" applyBorder="1" applyAlignment="1">
      <alignment/>
    </xf>
    <xf numFmtId="37" fontId="11" fillId="0" borderId="15" xfId="0" applyNumberFormat="1" applyFont="1" applyBorder="1" applyAlignment="1">
      <alignment/>
    </xf>
    <xf numFmtId="37" fontId="57" fillId="4" borderId="16" xfId="0" applyNumberFormat="1" applyFont="1" applyFill="1" applyBorder="1" applyAlignment="1">
      <alignment/>
    </xf>
    <xf numFmtId="177" fontId="14" fillId="0" borderId="30" xfId="0" applyNumberFormat="1" applyFont="1" applyBorder="1" applyAlignment="1">
      <alignment horizontal="center"/>
    </xf>
    <xf numFmtId="37" fontId="11" fillId="0" borderId="16" xfId="0" applyNumberFormat="1" applyFont="1" applyBorder="1" applyAlignment="1">
      <alignment/>
    </xf>
    <xf numFmtId="212" fontId="11" fillId="0" borderId="15" xfId="0" applyNumberFormat="1" applyFont="1" applyBorder="1" applyAlignment="1">
      <alignment/>
    </xf>
    <xf numFmtId="212" fontId="11" fillId="0" borderId="16" xfId="0" applyNumberFormat="1" applyFont="1" applyBorder="1" applyAlignment="1">
      <alignment/>
    </xf>
    <xf numFmtId="37" fontId="57" fillId="4" borderId="15" xfId="0" applyNumberFormat="1" applyFont="1" applyFill="1" applyBorder="1" applyAlignment="1">
      <alignment/>
    </xf>
    <xf numFmtId="37" fontId="57" fillId="4" borderId="62" xfId="0" applyNumberFormat="1" applyFont="1" applyFill="1" applyBorder="1" applyAlignment="1">
      <alignment/>
    </xf>
    <xf numFmtId="37" fontId="59" fillId="0" borderId="1" xfId="0" applyNumberFormat="1" applyFont="1" applyBorder="1" applyAlignment="1">
      <alignment/>
    </xf>
    <xf numFmtId="212" fontId="59" fillId="0" borderId="1" xfId="0" applyNumberFormat="1" applyFont="1" applyBorder="1" applyAlignment="1">
      <alignment/>
    </xf>
    <xf numFmtId="212" fontId="59" fillId="0" borderId="63" xfId="0" applyNumberFormat="1" applyFont="1" applyBorder="1" applyAlignment="1">
      <alignment/>
    </xf>
    <xf numFmtId="212" fontId="59" fillId="0" borderId="45" xfId="0" applyNumberFormat="1" applyFont="1" applyBorder="1" applyAlignment="1">
      <alignment/>
    </xf>
    <xf numFmtId="177" fontId="0" fillId="0" borderId="0" xfId="0" applyNumberFormat="1" applyBorder="1" applyAlignment="1">
      <alignment/>
    </xf>
    <xf numFmtId="177" fontId="0" fillId="0" borderId="0" xfId="0" applyNumberFormat="1" applyBorder="1" applyAlignment="1">
      <alignment/>
    </xf>
    <xf numFmtId="177" fontId="22" fillId="0" borderId="0" xfId="0" applyNumberFormat="1" applyFont="1" applyAlignment="1">
      <alignment/>
    </xf>
    <xf numFmtId="3" fontId="60" fillId="0" borderId="0" xfId="0" applyNumberFormat="1" applyFont="1" applyAlignment="1">
      <alignment/>
    </xf>
    <xf numFmtId="3" fontId="61" fillId="4" borderId="0" xfId="0" applyNumberFormat="1" applyFont="1" applyFill="1" applyAlignment="1">
      <alignment/>
    </xf>
    <xf numFmtId="3" fontId="55" fillId="4" borderId="0" xfId="0" applyNumberFormat="1" applyFont="1" applyFill="1" applyAlignment="1">
      <alignment/>
    </xf>
    <xf numFmtId="3" fontId="55" fillId="4" borderId="0" xfId="0" applyNumberFormat="1" applyFont="1" applyFill="1" applyBorder="1" applyAlignment="1">
      <alignment/>
    </xf>
    <xf numFmtId="3" fontId="30" fillId="4" borderId="0" xfId="0" applyNumberFormat="1" applyFont="1" applyFill="1" applyAlignment="1">
      <alignment/>
    </xf>
    <xf numFmtId="0" fontId="9" fillId="0" borderId="0" xfId="0" applyNumberFormat="1" applyFont="1" applyAlignment="1">
      <alignment/>
    </xf>
    <xf numFmtId="177" fontId="45" fillId="0" borderId="0" xfId="0" applyNumberFormat="1" applyFont="1" applyAlignment="1">
      <alignment horizontal="centerContinuous"/>
    </xf>
    <xf numFmtId="3" fontId="55" fillId="4" borderId="0" xfId="0" applyNumberFormat="1" applyFont="1" applyFill="1" applyAlignment="1">
      <alignment horizontal="centerContinuous"/>
    </xf>
    <xf numFmtId="3" fontId="55" fillId="4" borderId="0" xfId="0" applyNumberFormat="1" applyFont="1" applyFill="1" applyBorder="1" applyAlignment="1">
      <alignment horizontal="centerContinuous"/>
    </xf>
    <xf numFmtId="3" fontId="9" fillId="0" borderId="0" xfId="0" applyNumberFormat="1" applyFont="1" applyAlignment="1">
      <alignment/>
    </xf>
    <xf numFmtId="177" fontId="46" fillId="0" borderId="0" xfId="0" applyNumberFormat="1" applyFont="1" applyAlignment="1">
      <alignment horizontal="centerContinuous"/>
    </xf>
    <xf numFmtId="177" fontId="47" fillId="0" borderId="0" xfId="0" applyNumberFormat="1" applyFont="1" applyAlignment="1">
      <alignment horizontal="centerContinuous"/>
    </xf>
    <xf numFmtId="0" fontId="0" fillId="0" borderId="0" xfId="0" applyBorder="1" applyAlignment="1">
      <alignment/>
    </xf>
    <xf numFmtId="3" fontId="55" fillId="4" borderId="19" xfId="0" applyNumberFormat="1" applyFont="1" applyFill="1" applyBorder="1" applyAlignment="1">
      <alignment horizontal="centerContinuous"/>
    </xf>
    <xf numFmtId="3" fontId="62" fillId="4" borderId="64" xfId="0" applyNumberFormat="1" applyFont="1" applyFill="1" applyBorder="1" applyAlignment="1">
      <alignment horizontal="right"/>
    </xf>
    <xf numFmtId="3" fontId="62" fillId="4" borderId="65" xfId="0" applyNumberFormat="1" applyFont="1" applyFill="1" applyBorder="1" applyAlignment="1">
      <alignment horizontal="right"/>
    </xf>
    <xf numFmtId="3" fontId="62" fillId="4" borderId="66" xfId="0" applyNumberFormat="1" applyFont="1" applyFill="1" applyBorder="1" applyAlignment="1">
      <alignment horizontal="right"/>
    </xf>
    <xf numFmtId="3" fontId="62" fillId="4" borderId="67" xfId="0" applyNumberFormat="1" applyFont="1" applyFill="1" applyBorder="1" applyAlignment="1">
      <alignment horizontal="right"/>
    </xf>
    <xf numFmtId="3" fontId="18" fillId="4" borderId="68" xfId="0" applyNumberFormat="1" applyFont="1" applyFill="1" applyBorder="1" applyAlignment="1">
      <alignment horizontal="left"/>
    </xf>
    <xf numFmtId="37" fontId="18" fillId="4" borderId="68" xfId="0" applyNumberFormat="1" applyFont="1" applyFill="1" applyBorder="1" applyAlignment="1">
      <alignment/>
    </xf>
    <xf numFmtId="37" fontId="18" fillId="4" borderId="69" xfId="0" applyNumberFormat="1" applyFont="1" applyFill="1" applyBorder="1" applyAlignment="1">
      <alignment/>
    </xf>
    <xf numFmtId="37" fontId="18" fillId="4" borderId="70" xfId="0" applyNumberFormat="1" applyFont="1" applyFill="1" applyBorder="1" applyAlignment="1">
      <alignment/>
    </xf>
    <xf numFmtId="37" fontId="18" fillId="4" borderId="71" xfId="0" applyNumberFormat="1" applyFont="1" applyFill="1" applyBorder="1" applyAlignment="1">
      <alignment/>
    </xf>
    <xf numFmtId="37" fontId="18" fillId="4" borderId="72" xfId="0" applyNumberFormat="1" applyFont="1" applyFill="1" applyBorder="1" applyAlignment="1">
      <alignment/>
    </xf>
    <xf numFmtId="37" fontId="18" fillId="4" borderId="73" xfId="0" applyNumberFormat="1" applyFont="1" applyFill="1" applyBorder="1" applyAlignment="1">
      <alignment/>
    </xf>
    <xf numFmtId="37" fontId="18" fillId="4" borderId="74" xfId="0" applyNumberFormat="1" applyFont="1" applyFill="1" applyBorder="1" applyAlignment="1">
      <alignment/>
    </xf>
    <xf numFmtId="212" fontId="18" fillId="4" borderId="75" xfId="0" applyNumberFormat="1" applyFont="1" applyFill="1" applyBorder="1" applyAlignment="1">
      <alignment/>
    </xf>
    <xf numFmtId="212" fontId="18" fillId="4" borderId="76" xfId="0" applyNumberFormat="1" applyFont="1" applyFill="1" applyBorder="1" applyAlignment="1">
      <alignment/>
    </xf>
    <xf numFmtId="3" fontId="18" fillId="4" borderId="77" xfId="0" applyNumberFormat="1" applyFont="1" applyFill="1" applyBorder="1" applyAlignment="1">
      <alignment horizontal="left"/>
    </xf>
    <xf numFmtId="37" fontId="18" fillId="4" borderId="48" xfId="0" applyNumberFormat="1" applyFont="1" applyFill="1" applyAlignment="1">
      <alignment/>
    </xf>
    <xf numFmtId="37" fontId="18" fillId="4" borderId="78" xfId="0" applyNumberFormat="1" applyFont="1" applyFill="1" applyBorder="1" applyAlignment="1">
      <alignment/>
    </xf>
    <xf numFmtId="37" fontId="18" fillId="4" borderId="79" xfId="0" applyNumberFormat="1" applyFont="1" applyFill="1" applyBorder="1" applyAlignment="1">
      <alignment/>
    </xf>
    <xf numFmtId="212" fontId="18" fillId="4" borderId="80" xfId="0" applyNumberFormat="1" applyFont="1" applyFill="1" applyBorder="1" applyAlignment="1">
      <alignment/>
    </xf>
    <xf numFmtId="3" fontId="18" fillId="4" borderId="48" xfId="0" applyNumberFormat="1" applyFont="1" applyFill="1" applyAlignment="1">
      <alignment horizontal="left"/>
    </xf>
    <xf numFmtId="37" fontId="18" fillId="4" borderId="81" xfId="0" applyNumberFormat="1" applyFont="1" applyFill="1" applyAlignment="1">
      <alignment/>
    </xf>
    <xf numFmtId="37" fontId="18" fillId="4" borderId="82" xfId="0" applyNumberFormat="1" applyFont="1" applyFill="1" applyBorder="1" applyAlignment="1">
      <alignment/>
    </xf>
    <xf numFmtId="37" fontId="18" fillId="4" borderId="83" xfId="0" applyNumberFormat="1" applyFont="1" applyFill="1" applyAlignment="1">
      <alignment/>
    </xf>
    <xf numFmtId="212" fontId="18" fillId="4" borderId="84" xfId="0" applyNumberFormat="1" applyFont="1" applyFill="1" applyBorder="1" applyAlignment="1">
      <alignment/>
    </xf>
    <xf numFmtId="3" fontId="18" fillId="4" borderId="79" xfId="0" applyNumberFormat="1" applyFont="1" applyFill="1" applyBorder="1" applyAlignment="1">
      <alignment horizontal="left"/>
    </xf>
    <xf numFmtId="212" fontId="18" fillId="4" borderId="78" xfId="0" applyNumberFormat="1" applyFont="1" applyFill="1" applyBorder="1" applyAlignment="1">
      <alignment/>
    </xf>
    <xf numFmtId="212" fontId="18" fillId="4" borderId="79" xfId="0" applyNumberFormat="1" applyFont="1" applyFill="1" applyBorder="1" applyAlignment="1">
      <alignment/>
    </xf>
    <xf numFmtId="212" fontId="18" fillId="4" borderId="85" xfId="0" applyNumberFormat="1" applyFont="1" applyFill="1" applyBorder="1" applyAlignment="1">
      <alignment/>
    </xf>
    <xf numFmtId="3" fontId="18" fillId="4" borderId="86" xfId="0" applyNumberFormat="1" applyFont="1" applyFill="1" applyBorder="1" applyAlignment="1">
      <alignment horizontal="left"/>
    </xf>
    <xf numFmtId="37" fontId="18" fillId="4" borderId="68" xfId="0" applyNumberFormat="1" applyFont="1" applyFill="1" applyBorder="1" applyAlignment="1" quotePrefix="1">
      <alignment/>
    </xf>
    <xf numFmtId="212" fontId="18" fillId="4" borderId="69" xfId="0" applyNumberFormat="1" applyFont="1" applyFill="1" applyBorder="1" applyAlignment="1">
      <alignment/>
    </xf>
    <xf numFmtId="212" fontId="18" fillId="4" borderId="68" xfId="0" applyNumberFormat="1" applyFont="1" applyFill="1" applyBorder="1" applyAlignment="1">
      <alignment/>
    </xf>
    <xf numFmtId="212" fontId="18" fillId="4" borderId="73" xfId="0" applyNumberFormat="1" applyFont="1" applyFill="1" applyBorder="1" applyAlignment="1">
      <alignment/>
    </xf>
    <xf numFmtId="3" fontId="18" fillId="4" borderId="87" xfId="0" applyNumberFormat="1" applyFont="1" applyFill="1" applyBorder="1" applyAlignment="1">
      <alignment horizontal="left"/>
    </xf>
    <xf numFmtId="37" fontId="18" fillId="4" borderId="87" xfId="0" applyNumberFormat="1" applyFont="1" applyFill="1" applyBorder="1" applyAlignment="1">
      <alignment/>
    </xf>
    <xf numFmtId="212" fontId="18" fillId="4" borderId="87" xfId="0" applyNumberFormat="1" applyFont="1" applyFill="1" applyBorder="1" applyAlignment="1">
      <alignment/>
    </xf>
    <xf numFmtId="37" fontId="18" fillId="4" borderId="48" xfId="0" applyNumberFormat="1" applyFont="1" applyFill="1" applyBorder="1" applyAlignment="1">
      <alignment/>
    </xf>
    <xf numFmtId="37" fontId="18" fillId="4" borderId="0" xfId="0" applyNumberFormat="1" applyFont="1" applyFill="1" applyBorder="1" applyAlignment="1">
      <alignment/>
    </xf>
    <xf numFmtId="37" fontId="18" fillId="4" borderId="88" xfId="0" applyNumberFormat="1" applyFont="1" applyFill="1" applyBorder="1" applyAlignment="1">
      <alignment/>
    </xf>
    <xf numFmtId="0" fontId="0" fillId="0" borderId="17" xfId="0" applyBorder="1" applyAlignment="1">
      <alignment/>
    </xf>
    <xf numFmtId="37" fontId="18" fillId="4" borderId="89" xfId="0" applyNumberFormat="1" applyFont="1" applyFill="1" applyBorder="1" applyAlignment="1">
      <alignment/>
    </xf>
    <xf numFmtId="37" fontId="18" fillId="4" borderId="90" xfId="0" applyNumberFormat="1" applyFont="1" applyFill="1" applyBorder="1" applyAlignment="1">
      <alignment/>
    </xf>
    <xf numFmtId="37" fontId="18" fillId="4" borderId="91" xfId="0" applyNumberFormat="1" applyFont="1" applyFill="1" applyBorder="1" applyAlignment="1">
      <alignment/>
    </xf>
    <xf numFmtId="212" fontId="18" fillId="4" borderId="92" xfId="0" applyNumberFormat="1" applyFont="1" applyFill="1" applyBorder="1" applyAlignment="1">
      <alignment/>
    </xf>
    <xf numFmtId="212" fontId="18" fillId="4" borderId="91" xfId="0" applyNumberFormat="1" applyFont="1" applyFill="1" applyBorder="1" applyAlignment="1">
      <alignment/>
    </xf>
    <xf numFmtId="37" fontId="18" fillId="4" borderId="92" xfId="0" applyNumberFormat="1" applyFont="1" applyFill="1" applyBorder="1" applyAlignment="1">
      <alignment/>
    </xf>
    <xf numFmtId="212" fontId="18" fillId="4" borderId="93" xfId="0" applyNumberFormat="1" applyFont="1" applyFill="1" applyBorder="1" applyAlignment="1">
      <alignment/>
    </xf>
    <xf numFmtId="37" fontId="18" fillId="4" borderId="94" xfId="0" applyNumberFormat="1" applyFont="1" applyFill="1" applyBorder="1" applyAlignment="1">
      <alignment/>
    </xf>
    <xf numFmtId="37" fontId="18" fillId="4" borderId="0" xfId="0" applyNumberFormat="1" applyFont="1" applyFill="1" applyAlignment="1">
      <alignment/>
    </xf>
    <xf numFmtId="37" fontId="18" fillId="4" borderId="95" xfId="0" applyNumberFormat="1" applyFont="1" applyFill="1" applyBorder="1" applyAlignment="1">
      <alignment/>
    </xf>
    <xf numFmtId="37" fontId="18" fillId="4" borderId="96" xfId="0" applyNumberFormat="1" applyFont="1" applyFill="1" applyBorder="1" applyAlignment="1">
      <alignment/>
    </xf>
    <xf numFmtId="37" fontId="18" fillId="4" borderId="76" xfId="0" applyNumberFormat="1" applyFont="1" applyFill="1" applyBorder="1" applyAlignment="1">
      <alignment/>
    </xf>
    <xf numFmtId="37" fontId="18" fillId="4" borderId="97" xfId="0" applyNumberFormat="1" applyFont="1" applyFill="1" applyBorder="1" applyAlignment="1">
      <alignment/>
    </xf>
    <xf numFmtId="37" fontId="18" fillId="4" borderId="98" xfId="0" applyNumberFormat="1" applyFont="1" applyFill="1" applyBorder="1" applyAlignment="1">
      <alignment/>
    </xf>
    <xf numFmtId="37" fontId="18" fillId="4" borderId="99" xfId="0" applyNumberFormat="1" applyFont="1" applyFill="1" applyBorder="1" applyAlignment="1">
      <alignment/>
    </xf>
    <xf numFmtId="37" fontId="18" fillId="4" borderId="100" xfId="0" applyNumberFormat="1" applyFont="1" applyFill="1" applyBorder="1" applyAlignment="1">
      <alignment/>
    </xf>
    <xf numFmtId="212" fontId="18" fillId="4" borderId="97" xfId="0" applyNumberFormat="1" applyFont="1" applyFill="1" applyBorder="1" applyAlignment="1">
      <alignment/>
    </xf>
    <xf numFmtId="212" fontId="18" fillId="4" borderId="101" xfId="0" applyNumberFormat="1" applyFont="1" applyFill="1" applyBorder="1" applyAlignment="1">
      <alignment/>
    </xf>
    <xf numFmtId="3" fontId="62" fillId="4" borderId="102" xfId="0" applyNumberFormat="1" applyFont="1" applyFill="1" applyBorder="1" applyAlignment="1">
      <alignment horizontal="left"/>
    </xf>
    <xf numFmtId="206" fontId="62" fillId="4" borderId="102" xfId="0" applyNumberFormat="1" applyFont="1" applyFill="1" applyBorder="1" applyAlignment="1">
      <alignment/>
    </xf>
    <xf numFmtId="5" fontId="62" fillId="4" borderId="103" xfId="0" applyNumberFormat="1" applyFont="1" applyFill="1" applyBorder="1" applyAlignment="1">
      <alignment/>
    </xf>
    <xf numFmtId="206" fontId="62" fillId="4" borderId="104" xfId="0" applyNumberFormat="1" applyFont="1" applyFill="1" applyBorder="1" applyAlignment="1">
      <alignment/>
    </xf>
    <xf numFmtId="5" fontId="62" fillId="4" borderId="104" xfId="0" applyNumberFormat="1" applyFont="1" applyFill="1" applyBorder="1" applyAlignment="1">
      <alignment/>
    </xf>
    <xf numFmtId="37" fontId="62" fillId="4" borderId="104" xfId="0" applyNumberFormat="1" applyFont="1" applyFill="1" applyBorder="1" applyAlignment="1">
      <alignment/>
    </xf>
    <xf numFmtId="37" fontId="62" fillId="4" borderId="102" xfId="0" applyNumberFormat="1" applyFont="1" applyFill="1" applyBorder="1" applyAlignment="1">
      <alignment/>
    </xf>
    <xf numFmtId="5" fontId="62" fillId="4" borderId="105" xfId="0" applyNumberFormat="1" applyFont="1" applyFill="1" applyBorder="1" applyAlignment="1">
      <alignment/>
    </xf>
    <xf numFmtId="3" fontId="64" fillId="4" borderId="0" xfId="0" applyNumberFormat="1" applyFont="1" applyFill="1" applyAlignment="1">
      <alignment/>
    </xf>
    <xf numFmtId="0" fontId="0" fillId="0" borderId="0" xfId="0" applyBorder="1" applyAlignment="1">
      <alignment/>
    </xf>
    <xf numFmtId="3" fontId="64" fillId="4" borderId="0" xfId="0" applyNumberFormat="1" applyFont="1" applyFill="1" applyBorder="1" applyAlignment="1">
      <alignment/>
    </xf>
    <xf numFmtId="0" fontId="0" fillId="0" borderId="0" xfId="0" applyBorder="1" applyAlignment="1">
      <alignment/>
    </xf>
    <xf numFmtId="0" fontId="22" fillId="0" borderId="0" xfId="0" applyFont="1" applyAlignment="1">
      <alignment/>
    </xf>
    <xf numFmtId="0" fontId="26" fillId="0" borderId="0" xfId="0" applyFont="1" applyAlignment="1">
      <alignment/>
    </xf>
    <xf numFmtId="177" fontId="66" fillId="4" borderId="0" xfId="0" applyNumberFormat="1" applyFont="1" applyFill="1" applyAlignment="1">
      <alignment/>
    </xf>
    <xf numFmtId="177" fontId="57" fillId="4" borderId="0" xfId="0" applyNumberFormat="1" applyFont="1" applyFill="1" applyAlignment="1">
      <alignment/>
    </xf>
    <xf numFmtId="177" fontId="52" fillId="0" borderId="0" xfId="0" applyNumberFormat="1" applyFont="1" applyAlignment="1">
      <alignment horizontal="centerContinuous"/>
    </xf>
    <xf numFmtId="177" fontId="68" fillId="0" borderId="0" xfId="0" applyNumberFormat="1" applyFont="1" applyAlignment="1">
      <alignment horizontal="centerContinuous"/>
    </xf>
    <xf numFmtId="177" fontId="69" fillId="0" borderId="0" xfId="0" applyNumberFormat="1" applyFont="1" applyAlignment="1">
      <alignment horizontal="centerContinuous"/>
    </xf>
    <xf numFmtId="177" fontId="57" fillId="4" borderId="0" xfId="0" applyNumberFormat="1" applyFont="1" applyFill="1" applyAlignment="1">
      <alignment horizontal="centerContinuous"/>
    </xf>
    <xf numFmtId="177" fontId="18" fillId="4" borderId="31" xfId="0" applyNumberFormat="1" applyFont="1" applyFill="1" applyBorder="1" applyAlignment="1">
      <alignment/>
    </xf>
    <xf numFmtId="177" fontId="18" fillId="4" borderId="17" xfId="0" applyNumberFormat="1" applyFont="1" applyFill="1" applyBorder="1" applyAlignment="1">
      <alignment/>
    </xf>
    <xf numFmtId="177" fontId="62" fillId="4" borderId="33" xfId="0" applyNumberFormat="1" applyFont="1" applyFill="1" applyBorder="1" applyAlignment="1">
      <alignment/>
    </xf>
    <xf numFmtId="177" fontId="62" fillId="4" borderId="33" xfId="0" applyNumberFormat="1" applyFont="1" applyFill="1" applyBorder="1" applyAlignment="1">
      <alignment horizontal="right"/>
    </xf>
    <xf numFmtId="177" fontId="62" fillId="4" borderId="6" xfId="0" applyNumberFormat="1" applyFont="1" applyFill="1" applyBorder="1" applyAlignment="1">
      <alignment horizontal="right"/>
    </xf>
    <xf numFmtId="177" fontId="62" fillId="4" borderId="8" xfId="0" applyNumberFormat="1" applyFont="1" applyFill="1" applyBorder="1" applyAlignment="1">
      <alignment horizontal="right"/>
    </xf>
    <xf numFmtId="177" fontId="18" fillId="4" borderId="17" xfId="0" applyNumberFormat="1" applyFont="1" applyFill="1" applyBorder="1" applyAlignment="1">
      <alignment horizontal="left"/>
    </xf>
    <xf numFmtId="177" fontId="18" fillId="4" borderId="0" xfId="0" applyNumberFormat="1" applyFont="1" applyFill="1" applyAlignment="1">
      <alignment/>
    </xf>
    <xf numFmtId="177" fontId="18" fillId="4" borderId="2" xfId="0" applyNumberFormat="1" applyFont="1" applyFill="1" applyBorder="1" applyAlignment="1">
      <alignment/>
    </xf>
    <xf numFmtId="177" fontId="18" fillId="0" borderId="25" xfId="0" applyNumberFormat="1" applyFont="1" applyFill="1" applyBorder="1" applyAlignment="1">
      <alignment horizontal="left"/>
    </xf>
    <xf numFmtId="37" fontId="18" fillId="4" borderId="25" xfId="0" applyNumberFormat="1" applyFont="1" applyFill="1" applyBorder="1" applyAlignment="1">
      <alignment/>
    </xf>
    <xf numFmtId="37" fontId="18" fillId="4" borderId="14" xfId="0" applyNumberFormat="1" applyFont="1" applyFill="1" applyBorder="1" applyAlignment="1">
      <alignment/>
    </xf>
    <xf numFmtId="37" fontId="18" fillId="4" borderId="16" xfId="0" applyNumberFormat="1" applyFont="1" applyFill="1" applyBorder="1" applyAlignment="1">
      <alignment/>
    </xf>
    <xf numFmtId="177" fontId="18" fillId="4" borderId="25" xfId="0" applyNumberFormat="1" applyFont="1" applyFill="1" applyBorder="1" applyAlignment="1">
      <alignment horizontal="left"/>
    </xf>
    <xf numFmtId="37" fontId="18" fillId="4" borderId="35" xfId="0" applyNumberFormat="1" applyFont="1" applyFill="1" applyBorder="1" applyAlignment="1">
      <alignment/>
    </xf>
    <xf numFmtId="177" fontId="18" fillId="4" borderId="32" xfId="0" applyNumberFormat="1" applyFont="1" applyFill="1" applyBorder="1" applyAlignment="1">
      <alignment horizontal="left"/>
    </xf>
    <xf numFmtId="37" fontId="18" fillId="4" borderId="32" xfId="0" applyNumberFormat="1" applyFont="1" applyFill="1" applyBorder="1" applyAlignment="1">
      <alignment/>
    </xf>
    <xf numFmtId="37" fontId="18" fillId="4" borderId="11" xfId="0" applyNumberFormat="1" applyFont="1" applyFill="1" applyBorder="1" applyAlignment="1">
      <alignment/>
    </xf>
    <xf numFmtId="37" fontId="18" fillId="4" borderId="13" xfId="0" applyNumberFormat="1" applyFont="1" applyFill="1" applyBorder="1" applyAlignment="1">
      <alignment/>
    </xf>
    <xf numFmtId="177" fontId="62" fillId="4" borderId="30" xfId="0" applyNumberFormat="1" applyFont="1" applyFill="1" applyBorder="1" applyAlignment="1">
      <alignment horizontal="left"/>
    </xf>
    <xf numFmtId="37" fontId="62" fillId="4" borderId="30" xfId="0" applyNumberFormat="1" applyFont="1" applyFill="1" applyBorder="1" applyAlignment="1">
      <alignment/>
    </xf>
    <xf numFmtId="37" fontId="18" fillId="4" borderId="37" xfId="0" applyNumberFormat="1" applyFont="1" applyFill="1" applyBorder="1" applyAlignment="1">
      <alignment/>
    </xf>
    <xf numFmtId="37" fontId="18" fillId="4" borderId="45" xfId="0" applyNumberFormat="1" applyFont="1" applyFill="1" applyBorder="1" applyAlignment="1">
      <alignment/>
    </xf>
    <xf numFmtId="177" fontId="62" fillId="4" borderId="25" xfId="0" applyNumberFormat="1" applyFont="1" applyFill="1" applyBorder="1" applyAlignment="1">
      <alignment horizontal="left"/>
    </xf>
    <xf numFmtId="4" fontId="18" fillId="4" borderId="25" xfId="0" applyNumberFormat="1" applyFont="1" applyFill="1" applyBorder="1" applyAlignment="1">
      <alignment/>
    </xf>
    <xf numFmtId="4" fontId="62" fillId="4" borderId="14" xfId="0" applyNumberFormat="1" applyFont="1" applyFill="1" applyBorder="1" applyAlignment="1">
      <alignment/>
    </xf>
    <xf numFmtId="165" fontId="62" fillId="4" borderId="14" xfId="0" applyNumberFormat="1" applyFont="1" applyFill="1" applyBorder="1" applyAlignment="1">
      <alignment/>
    </xf>
    <xf numFmtId="4" fontId="9" fillId="0" borderId="25" xfId="0" applyNumberFormat="1" applyFont="1" applyBorder="1" applyAlignment="1">
      <alignment/>
    </xf>
    <xf numFmtId="4" fontId="18" fillId="4" borderId="16" xfId="0" applyNumberFormat="1" applyFont="1" applyFill="1" applyBorder="1" applyAlignment="1">
      <alignment/>
    </xf>
    <xf numFmtId="4" fontId="18" fillId="4" borderId="25" xfId="0" applyNumberFormat="1" applyFont="1" applyFill="1" applyBorder="1" applyAlignment="1">
      <alignment horizontal="right"/>
    </xf>
    <xf numFmtId="177" fontId="18" fillId="4" borderId="32" xfId="0" applyNumberFormat="1" applyFont="1" applyFill="1" applyBorder="1" applyAlignment="1">
      <alignment/>
    </xf>
    <xf numFmtId="177" fontId="62" fillId="4" borderId="106" xfId="0" applyNumberFormat="1" applyFont="1" applyFill="1" applyBorder="1" applyAlignment="1">
      <alignment horizontal="left"/>
    </xf>
    <xf numFmtId="4" fontId="18" fillId="4" borderId="106" xfId="0" applyNumberFormat="1" applyFont="1" applyFill="1" applyBorder="1" applyAlignment="1">
      <alignment horizontal="right"/>
    </xf>
    <xf numFmtId="4" fontId="62" fillId="4" borderId="107" xfId="0" applyNumberFormat="1" applyFont="1" applyFill="1" applyBorder="1" applyAlignment="1">
      <alignment/>
    </xf>
    <xf numFmtId="4" fontId="18" fillId="4" borderId="106" xfId="0" applyNumberFormat="1" applyFont="1" applyFill="1" applyBorder="1" applyAlignment="1">
      <alignment/>
    </xf>
    <xf numFmtId="4" fontId="18" fillId="4" borderId="108" xfId="0" applyNumberFormat="1" applyFont="1" applyFill="1" applyBorder="1" applyAlignment="1">
      <alignment/>
    </xf>
    <xf numFmtId="177" fontId="9" fillId="0" borderId="0" xfId="0" applyNumberFormat="1" applyFont="1" applyAlignment="1">
      <alignment/>
    </xf>
    <xf numFmtId="177" fontId="30" fillId="0" borderId="0" xfId="0" applyNumberFormat="1" applyFont="1" applyAlignment="1">
      <alignment/>
    </xf>
    <xf numFmtId="177" fontId="9" fillId="0" borderId="0" xfId="0" applyNumberFormat="1" applyFont="1" applyBorder="1" applyAlignment="1">
      <alignment/>
    </xf>
    <xf numFmtId="177" fontId="9" fillId="0" borderId="0" xfId="0" applyNumberFormat="1" applyFont="1" applyBorder="1" applyAlignment="1">
      <alignment horizontal="centerContinuous"/>
    </xf>
    <xf numFmtId="177" fontId="9" fillId="0" borderId="0" xfId="0" applyNumberFormat="1" applyFont="1" applyBorder="1" applyAlignment="1">
      <alignment/>
    </xf>
    <xf numFmtId="177" fontId="56" fillId="4" borderId="33" xfId="0" applyNumberFormat="1" applyFont="1" applyFill="1" applyBorder="1" applyAlignment="1">
      <alignment horizontal="right"/>
    </xf>
    <xf numFmtId="177" fontId="56" fillId="4" borderId="6" xfId="0" applyNumberFormat="1" applyFont="1" applyFill="1" applyBorder="1" applyAlignment="1">
      <alignment horizontal="right"/>
    </xf>
    <xf numFmtId="177" fontId="56" fillId="4" borderId="8" xfId="0" applyNumberFormat="1" applyFont="1" applyFill="1" applyBorder="1" applyAlignment="1">
      <alignment horizontal="right"/>
    </xf>
    <xf numFmtId="37" fontId="57" fillId="4" borderId="25" xfId="0" applyNumberFormat="1" applyFont="1" applyFill="1" applyBorder="1" applyAlignment="1">
      <alignment/>
    </xf>
    <xf numFmtId="37" fontId="57" fillId="4" borderId="14" xfId="0" applyNumberFormat="1" applyFont="1" applyFill="1" applyBorder="1" applyAlignment="1">
      <alignment/>
    </xf>
    <xf numFmtId="177" fontId="9" fillId="0" borderId="0" xfId="0" applyNumberFormat="1" applyFont="1" applyAlignment="1">
      <alignment horizontal="right"/>
    </xf>
    <xf numFmtId="37" fontId="70" fillId="4" borderId="25" xfId="0" applyNumberFormat="1" applyFont="1" applyFill="1" applyBorder="1" applyAlignment="1">
      <alignment/>
    </xf>
    <xf numFmtId="37" fontId="70" fillId="4" borderId="14" xfId="0" applyNumberFormat="1" applyFont="1" applyFill="1" applyBorder="1" applyAlignment="1">
      <alignment/>
    </xf>
    <xf numFmtId="37" fontId="70" fillId="4" borderId="16" xfId="0" applyNumberFormat="1" applyFont="1" applyFill="1" applyBorder="1" applyAlignment="1">
      <alignment/>
    </xf>
    <xf numFmtId="37" fontId="57" fillId="4" borderId="17" xfId="0" applyNumberFormat="1" applyFont="1" applyFill="1" applyBorder="1" applyAlignment="1">
      <alignment/>
    </xf>
    <xf numFmtId="37" fontId="57" fillId="4" borderId="0" xfId="0" applyNumberFormat="1" applyFont="1" applyFill="1" applyBorder="1" applyAlignment="1">
      <alignment/>
    </xf>
    <xf numFmtId="37" fontId="57" fillId="4" borderId="2" xfId="0" applyNumberFormat="1" applyFont="1" applyFill="1" applyBorder="1" applyAlignment="1">
      <alignment/>
    </xf>
    <xf numFmtId="37" fontId="57" fillId="4" borderId="30" xfId="0" applyNumberFormat="1" applyFont="1" applyFill="1" applyBorder="1" applyAlignment="1">
      <alignment/>
    </xf>
    <xf numFmtId="37" fontId="57" fillId="4" borderId="37" xfId="0" applyNumberFormat="1" applyFont="1" applyFill="1" applyBorder="1" applyAlignment="1">
      <alignment/>
    </xf>
    <xf numFmtId="37" fontId="57" fillId="4" borderId="45" xfId="0" applyNumberFormat="1" applyFont="1" applyFill="1" applyBorder="1" applyAlignment="1">
      <alignment/>
    </xf>
    <xf numFmtId="177" fontId="9" fillId="0" borderId="0" xfId="0" applyNumberFormat="1" applyFont="1" applyBorder="1" applyAlignment="1">
      <alignment/>
    </xf>
    <xf numFmtId="206" fontId="56" fillId="4" borderId="25" xfId="0" applyNumberFormat="1" applyFont="1" applyFill="1" applyBorder="1" applyAlignment="1">
      <alignment/>
    </xf>
    <xf numFmtId="5" fontId="56" fillId="4" borderId="14" xfId="0" applyNumberFormat="1" applyFont="1" applyFill="1" applyBorder="1" applyAlignment="1">
      <alignment/>
    </xf>
    <xf numFmtId="5" fontId="56" fillId="4" borderId="16" xfId="0" applyNumberFormat="1" applyFont="1" applyFill="1" applyBorder="1" applyAlignment="1">
      <alignment/>
    </xf>
    <xf numFmtId="37" fontId="57" fillId="0" borderId="25" xfId="0" applyNumberFormat="1" applyFont="1" applyFill="1" applyBorder="1" applyAlignment="1">
      <alignment/>
    </xf>
    <xf numFmtId="37" fontId="57" fillId="0" borderId="14" xfId="0" applyNumberFormat="1" applyFont="1" applyFill="1" applyBorder="1" applyAlignment="1">
      <alignment/>
    </xf>
    <xf numFmtId="212" fontId="57" fillId="0" borderId="14" xfId="0" applyNumberFormat="1" applyFont="1" applyFill="1" applyBorder="1" applyAlignment="1">
      <alignment/>
    </xf>
    <xf numFmtId="37" fontId="57" fillId="0" borderId="16" xfId="0" applyNumberFormat="1" applyFont="1" applyFill="1" applyBorder="1" applyAlignment="1">
      <alignment/>
    </xf>
    <xf numFmtId="37" fontId="56" fillId="0" borderId="106" xfId="0" applyNumberFormat="1" applyFont="1" applyFill="1" applyBorder="1" applyAlignment="1">
      <alignment/>
    </xf>
    <xf numFmtId="37" fontId="56" fillId="0" borderId="107" xfId="0" applyNumberFormat="1" applyFont="1" applyFill="1" applyBorder="1" applyAlignment="1">
      <alignment/>
    </xf>
    <xf numFmtId="37" fontId="56" fillId="0" borderId="108" xfId="0" applyNumberFormat="1" applyFont="1" applyFill="1" applyBorder="1" applyAlignment="1">
      <alignment/>
    </xf>
    <xf numFmtId="37" fontId="57" fillId="4" borderId="25" xfId="0" applyNumberFormat="1" applyFont="1" applyFill="1" applyBorder="1" applyAlignment="1">
      <alignment horizontal="right"/>
    </xf>
    <xf numFmtId="177" fontId="57" fillId="0" borderId="0" xfId="0" applyNumberFormat="1" applyFont="1" applyFill="1" applyBorder="1" applyAlignment="1">
      <alignment horizontal="left"/>
    </xf>
    <xf numFmtId="177" fontId="57" fillId="0" borderId="0" xfId="0" applyNumberFormat="1" applyFont="1" applyFill="1" applyBorder="1" applyAlignment="1">
      <alignment/>
    </xf>
    <xf numFmtId="0" fontId="0" fillId="0" borderId="0" xfId="0" applyFill="1" applyBorder="1" applyAlignment="1">
      <alignment/>
    </xf>
    <xf numFmtId="177" fontId="33" fillId="4" borderId="0" xfId="0" applyNumberFormat="1" applyFont="1" applyFill="1" applyAlignment="1">
      <alignment/>
    </xf>
    <xf numFmtId="177" fontId="26" fillId="0" borderId="0" xfId="0" applyNumberFormat="1" applyFont="1" applyAlignment="1">
      <alignment/>
    </xf>
    <xf numFmtId="177" fontId="57" fillId="4" borderId="0" xfId="0" applyNumberFormat="1" applyFont="1" applyFill="1" applyBorder="1" applyAlignment="1">
      <alignment/>
    </xf>
    <xf numFmtId="177" fontId="71" fillId="4" borderId="0" xfId="0" applyNumberFormat="1" applyFont="1" applyFill="1" applyAlignment="1">
      <alignment/>
    </xf>
    <xf numFmtId="0" fontId="1" fillId="0" borderId="0" xfId="0" applyFont="1" applyAlignment="1">
      <alignment/>
    </xf>
    <xf numFmtId="0" fontId="0" fillId="0" borderId="0" xfId="0" applyFont="1" applyAlignment="1">
      <alignment/>
    </xf>
    <xf numFmtId="0" fontId="4" fillId="0" borderId="0" xfId="0" applyFont="1" applyAlignment="1">
      <alignment/>
    </xf>
    <xf numFmtId="0" fontId="0"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center"/>
    </xf>
    <xf numFmtId="0" fontId="4" fillId="0" borderId="109" xfId="0" applyFont="1" applyBorder="1" applyAlignment="1">
      <alignment/>
    </xf>
    <xf numFmtId="0" fontId="4" fillId="0" borderId="110" xfId="0" applyFont="1" applyBorder="1" applyAlignment="1">
      <alignment/>
    </xf>
    <xf numFmtId="0" fontId="4" fillId="0" borderId="111" xfId="0" applyFont="1" applyBorder="1" applyAlignment="1">
      <alignment/>
    </xf>
    <xf numFmtId="0" fontId="4" fillId="0" borderId="1" xfId="0" applyFont="1" applyBorder="1" applyAlignment="1">
      <alignment horizontal="center"/>
    </xf>
    <xf numFmtId="0" fontId="4" fillId="0" borderId="30" xfId="0" applyFont="1" applyBorder="1" applyAlignment="1">
      <alignment horizontal="center"/>
    </xf>
    <xf numFmtId="0" fontId="4" fillId="0" borderId="30" xfId="0" applyFont="1" applyBorder="1" applyAlignment="1">
      <alignment horizontal="center"/>
    </xf>
    <xf numFmtId="0" fontId="4" fillId="0" borderId="112" xfId="0" applyFont="1" applyBorder="1" applyAlignment="1">
      <alignment/>
    </xf>
    <xf numFmtId="0" fontId="4" fillId="0" borderId="0" xfId="0" applyFont="1" applyBorder="1" applyAlignment="1">
      <alignment/>
    </xf>
    <xf numFmtId="0" fontId="4" fillId="0" borderId="0" xfId="0" applyFont="1" applyBorder="1" applyAlignment="1">
      <alignment/>
    </xf>
    <xf numFmtId="0" fontId="4" fillId="0" borderId="113" xfId="0" applyFont="1" applyBorder="1" applyAlignment="1">
      <alignment horizontal="center"/>
    </xf>
    <xf numFmtId="0" fontId="4" fillId="0" borderId="114" xfId="0" applyFont="1" applyBorder="1" applyAlignment="1">
      <alignment horizontal="center"/>
    </xf>
    <xf numFmtId="0" fontId="4" fillId="0" borderId="115" xfId="0" applyFont="1" applyBorder="1" applyAlignment="1">
      <alignment horizontal="center"/>
    </xf>
    <xf numFmtId="0" fontId="4" fillId="0" borderId="32" xfId="0" applyFont="1" applyBorder="1" applyAlignment="1">
      <alignment horizontal="center"/>
    </xf>
    <xf numFmtId="0" fontId="4" fillId="0" borderId="12" xfId="0" applyFont="1" applyBorder="1" applyAlignment="1">
      <alignment horizontal="center"/>
    </xf>
    <xf numFmtId="0" fontId="4" fillId="0" borderId="0" xfId="0" applyFont="1" applyBorder="1" applyAlignment="1">
      <alignment/>
    </xf>
    <xf numFmtId="165" fontId="4" fillId="0" borderId="115" xfId="0" applyNumberFormat="1" applyFont="1" applyBorder="1" applyAlignment="1">
      <alignment/>
    </xf>
    <xf numFmtId="165" fontId="4" fillId="0" borderId="38" xfId="0" applyNumberFormat="1" applyFont="1" applyBorder="1" applyAlignment="1">
      <alignment/>
    </xf>
    <xf numFmtId="212" fontId="4" fillId="0" borderId="38" xfId="0" applyNumberFormat="1" applyFont="1" applyBorder="1" applyAlignment="1">
      <alignment/>
    </xf>
    <xf numFmtId="212" fontId="4" fillId="0" borderId="115" xfId="0" applyNumberFormat="1" applyFont="1" applyBorder="1" applyAlignment="1">
      <alignment/>
    </xf>
    <xf numFmtId="3" fontId="4" fillId="0" borderId="115" xfId="0" applyNumberFormat="1" applyFont="1" applyBorder="1" applyAlignment="1">
      <alignment/>
    </xf>
    <xf numFmtId="3" fontId="4" fillId="0" borderId="38" xfId="0" applyNumberFormat="1" applyFont="1" applyBorder="1" applyAlignment="1">
      <alignment/>
    </xf>
    <xf numFmtId="0" fontId="4" fillId="0" borderId="0" xfId="0" applyFont="1" applyBorder="1" applyAlignment="1">
      <alignment/>
    </xf>
    <xf numFmtId="0" fontId="1" fillId="0" borderId="112" xfId="0" applyFont="1" applyBorder="1" applyAlignment="1">
      <alignment/>
    </xf>
    <xf numFmtId="0" fontId="4" fillId="0" borderId="0" xfId="0" applyFont="1" applyBorder="1" applyAlignment="1">
      <alignment/>
    </xf>
    <xf numFmtId="3" fontId="1" fillId="0" borderId="38" xfId="0" applyNumberFormat="1" applyFont="1" applyBorder="1" applyAlignment="1">
      <alignment/>
    </xf>
    <xf numFmtId="3" fontId="1" fillId="0" borderId="115" xfId="0" applyNumberFormat="1" applyFont="1" applyBorder="1" applyAlignment="1">
      <alignment/>
    </xf>
    <xf numFmtId="37" fontId="1" fillId="0" borderId="115" xfId="0" applyNumberFormat="1" applyFont="1" applyBorder="1" applyAlignment="1">
      <alignment/>
    </xf>
    <xf numFmtId="165" fontId="1" fillId="0" borderId="38" xfId="0" applyNumberFormat="1" applyFont="1" applyBorder="1" applyAlignment="1">
      <alignment/>
    </xf>
    <xf numFmtId="3" fontId="4" fillId="0" borderId="17" xfId="0" applyNumberFormat="1" applyFont="1" applyBorder="1" applyAlignment="1">
      <alignment/>
    </xf>
    <xf numFmtId="3" fontId="4" fillId="0" borderId="18" xfId="0" applyNumberFormat="1" applyFont="1" applyBorder="1" applyAlignment="1">
      <alignment/>
    </xf>
    <xf numFmtId="3" fontId="4" fillId="0" borderId="116" xfId="0" applyNumberFormat="1" applyFont="1" applyBorder="1" applyAlignment="1">
      <alignment/>
    </xf>
    <xf numFmtId="3" fontId="4" fillId="0" borderId="117" xfId="0" applyNumberFormat="1" applyFont="1" applyBorder="1" applyAlignment="1">
      <alignment/>
    </xf>
    <xf numFmtId="3" fontId="4" fillId="0" borderId="113" xfId="0" applyNumberFormat="1" applyFont="1" applyBorder="1" applyAlignment="1">
      <alignment/>
    </xf>
    <xf numFmtId="212" fontId="4" fillId="0" borderId="118" xfId="0" applyNumberFormat="1" applyFont="1" applyBorder="1" applyAlignment="1">
      <alignment/>
    </xf>
    <xf numFmtId="212" fontId="4" fillId="0" borderId="113" xfId="0" applyNumberFormat="1" applyFont="1" applyBorder="1" applyAlignment="1">
      <alignment/>
    </xf>
    <xf numFmtId="3" fontId="4" fillId="0" borderId="118" xfId="0" applyNumberFormat="1" applyFont="1" applyBorder="1" applyAlignment="1">
      <alignment/>
    </xf>
    <xf numFmtId="0" fontId="1" fillId="0" borderId="0" xfId="0" applyFont="1" applyBorder="1" applyAlignment="1">
      <alignment/>
    </xf>
    <xf numFmtId="0" fontId="1" fillId="0" borderId="0" xfId="0" applyFont="1" applyBorder="1" applyAlignment="1">
      <alignment/>
    </xf>
    <xf numFmtId="0" fontId="1" fillId="0" borderId="0" xfId="0" applyFont="1" applyBorder="1" applyAlignment="1">
      <alignment/>
    </xf>
    <xf numFmtId="3" fontId="1" fillId="0" borderId="12" xfId="0" applyNumberFormat="1" applyFont="1" applyBorder="1" applyAlignment="1">
      <alignment/>
    </xf>
    <xf numFmtId="212" fontId="1" fillId="0" borderId="32" xfId="0" applyNumberFormat="1" applyFont="1" applyBorder="1" applyAlignment="1">
      <alignment/>
    </xf>
    <xf numFmtId="212" fontId="1" fillId="0" borderId="12" xfId="0" applyNumberFormat="1" applyFont="1" applyBorder="1" applyAlignment="1">
      <alignment/>
    </xf>
    <xf numFmtId="3" fontId="72" fillId="0" borderId="38" xfId="0" applyNumberFormat="1" applyFont="1" applyBorder="1" applyAlignment="1">
      <alignment/>
    </xf>
    <xf numFmtId="0" fontId="4" fillId="0" borderId="38" xfId="0" applyFont="1" applyBorder="1" applyAlignment="1">
      <alignment/>
    </xf>
    <xf numFmtId="0" fontId="4" fillId="0" borderId="115" xfId="0" applyFont="1" applyBorder="1" applyAlignment="1">
      <alignment/>
    </xf>
    <xf numFmtId="0" fontId="1" fillId="0" borderId="0" xfId="0" applyFont="1" applyBorder="1" applyAlignment="1">
      <alignment/>
    </xf>
    <xf numFmtId="211" fontId="1" fillId="0" borderId="115" xfId="0" applyNumberFormat="1" applyFont="1" applyBorder="1" applyAlignment="1">
      <alignment/>
    </xf>
    <xf numFmtId="211" fontId="1" fillId="0" borderId="38" xfId="0" applyNumberFormat="1" applyFont="1" applyBorder="1" applyAlignment="1">
      <alignment/>
    </xf>
    <xf numFmtId="212" fontId="1" fillId="0" borderId="38" xfId="0" applyNumberFormat="1" applyFont="1" applyBorder="1" applyAlignment="1">
      <alignment/>
    </xf>
    <xf numFmtId="212" fontId="1" fillId="0" borderId="0" xfId="0" applyNumberFormat="1" applyFont="1" applyBorder="1" applyAlignment="1">
      <alignment/>
    </xf>
    <xf numFmtId="0" fontId="4" fillId="0" borderId="119" xfId="0" applyFont="1" applyBorder="1" applyAlignment="1">
      <alignment/>
    </xf>
    <xf numFmtId="0" fontId="4" fillId="0" borderId="120" xfId="0" applyFont="1" applyBorder="1" applyAlignment="1">
      <alignment/>
    </xf>
    <xf numFmtId="0" fontId="4" fillId="0" borderId="121" xfId="0" applyFont="1" applyBorder="1" applyAlignment="1">
      <alignment/>
    </xf>
    <xf numFmtId="0" fontId="4" fillId="0" borderId="32" xfId="0" applyFont="1" applyBorder="1" applyAlignment="1">
      <alignment/>
    </xf>
    <xf numFmtId="0" fontId="4" fillId="0" borderId="12" xfId="0" applyFont="1" applyBorder="1" applyAlignment="1">
      <alignment/>
    </xf>
    <xf numFmtId="0" fontId="4" fillId="0" borderId="11" xfId="0" applyFont="1" applyBorder="1" applyAlignment="1">
      <alignment/>
    </xf>
    <xf numFmtId="0" fontId="4" fillId="0" borderId="122" xfId="0" applyFont="1" applyFill="1" applyBorder="1" applyAlignment="1">
      <alignment/>
    </xf>
    <xf numFmtId="0" fontId="0" fillId="0" borderId="2" xfId="0" applyBorder="1" applyAlignment="1">
      <alignment horizontal="left" indent="2"/>
    </xf>
    <xf numFmtId="0" fontId="0" fillId="0" borderId="45" xfId="0" applyBorder="1" applyAlignment="1">
      <alignment horizontal="left" indent="2"/>
    </xf>
    <xf numFmtId="3" fontId="21" fillId="0" borderId="17" xfId="0" applyNumberFormat="1" applyFont="1" applyBorder="1" applyAlignment="1">
      <alignment horizontal="left" indent="2"/>
    </xf>
    <xf numFmtId="0" fontId="0" fillId="0" borderId="0" xfId="0" applyBorder="1" applyAlignment="1">
      <alignment horizontal="left" indent="2"/>
    </xf>
    <xf numFmtId="0" fontId="0" fillId="0" borderId="123" xfId="0" applyBorder="1" applyAlignment="1">
      <alignment horizontal="left" indent="4"/>
    </xf>
    <xf numFmtId="0" fontId="0" fillId="0" borderId="124" xfId="0" applyBorder="1" applyAlignment="1">
      <alignment horizontal="left" indent="4"/>
    </xf>
    <xf numFmtId="3" fontId="21" fillId="0" borderId="30" xfId="0" applyNumberFormat="1" applyFont="1" applyBorder="1" applyAlignment="1">
      <alignment horizontal="left" indent="2"/>
    </xf>
    <xf numFmtId="0" fontId="0" fillId="0" borderId="37" xfId="0" applyBorder="1" applyAlignment="1">
      <alignment horizontal="left" indent="2"/>
    </xf>
    <xf numFmtId="3" fontId="21" fillId="0" borderId="125" xfId="0" applyNumberFormat="1" applyFont="1" applyBorder="1" applyAlignment="1">
      <alignment horizontal="left" indent="4"/>
    </xf>
    <xf numFmtId="0" fontId="27" fillId="3" borderId="0" xfId="0" applyFont="1" applyFill="1" applyBorder="1" applyAlignment="1">
      <alignment vertical="top" wrapText="1"/>
    </xf>
    <xf numFmtId="0" fontId="0" fillId="0" borderId="0" xfId="0" applyBorder="1" applyAlignment="1">
      <alignment vertical="top" wrapText="1"/>
    </xf>
    <xf numFmtId="3" fontId="21" fillId="0" borderId="126" xfId="0" applyNumberFormat="1" applyFont="1" applyBorder="1" applyAlignment="1">
      <alignment/>
    </xf>
    <xf numFmtId="3" fontId="21" fillId="0" borderId="127" xfId="0" applyNumberFormat="1" applyFont="1" applyBorder="1" applyAlignment="1">
      <alignment/>
    </xf>
    <xf numFmtId="0" fontId="27" fillId="3" borderId="0" xfId="0" applyFont="1" applyFill="1" applyBorder="1" applyAlignment="1">
      <alignment vertical="top" wrapText="1"/>
    </xf>
    <xf numFmtId="3" fontId="9" fillId="0" borderId="53" xfId="0" applyNumberFormat="1" applyFont="1" applyBorder="1" applyAlignment="1">
      <alignment/>
    </xf>
    <xf numFmtId="0" fontId="0" fillId="0" borderId="21" xfId="0" applyBorder="1" applyAlignment="1">
      <alignment/>
    </xf>
    <xf numFmtId="3" fontId="14" fillId="0" borderId="128" xfId="0" applyNumberFormat="1" applyFont="1" applyBorder="1" applyAlignment="1">
      <alignment horizontal="left" indent="2"/>
    </xf>
    <xf numFmtId="0" fontId="0" fillId="0" borderId="19" xfId="0" applyBorder="1" applyAlignment="1">
      <alignment horizontal="left" indent="2"/>
    </xf>
    <xf numFmtId="3" fontId="13" fillId="0" borderId="0" xfId="0" applyNumberFormat="1" applyFont="1" applyAlignment="1">
      <alignment horizontal="center"/>
    </xf>
    <xf numFmtId="0" fontId="0" fillId="0" borderId="0" xfId="0" applyBorder="1" applyAlignment="1">
      <alignment horizontal="center"/>
    </xf>
    <xf numFmtId="37" fontId="21" fillId="0" borderId="27" xfId="0" applyNumberFormat="1" applyFont="1" applyBorder="1" applyAlignment="1">
      <alignment/>
    </xf>
    <xf numFmtId="37" fontId="0" fillId="0" borderId="14" xfId="0" applyNumberFormat="1" applyBorder="1" applyAlignment="1">
      <alignment/>
    </xf>
    <xf numFmtId="37" fontId="21" fillId="0" borderId="26" xfId="0" applyNumberFormat="1" applyFont="1" applyBorder="1" applyAlignment="1">
      <alignment/>
    </xf>
    <xf numFmtId="37" fontId="0" fillId="0" borderId="25" xfId="0" applyNumberFormat="1" applyBorder="1" applyAlignment="1">
      <alignment/>
    </xf>
    <xf numFmtId="37" fontId="21" fillId="0" borderId="129" xfId="0" applyNumberFormat="1" applyFont="1" applyBorder="1" applyAlignment="1">
      <alignment/>
    </xf>
    <xf numFmtId="37" fontId="0" fillId="0" borderId="16" xfId="0" applyNumberFormat="1" applyBorder="1" applyAlignment="1">
      <alignment/>
    </xf>
    <xf numFmtId="3" fontId="21" fillId="0" borderId="3" xfId="0" applyNumberFormat="1" applyFont="1" applyBorder="1" applyAlignment="1">
      <alignment/>
    </xf>
    <xf numFmtId="0" fontId="0" fillId="0" borderId="11" xfId="0" applyBorder="1" applyAlignment="1">
      <alignment/>
    </xf>
    <xf numFmtId="3" fontId="21" fillId="0" borderId="31" xfId="0" applyNumberFormat="1" applyFont="1" applyBorder="1" applyAlignment="1">
      <alignment/>
    </xf>
    <xf numFmtId="0" fontId="0" fillId="0" borderId="32" xfId="0" applyBorder="1" applyAlignment="1">
      <alignment/>
    </xf>
    <xf numFmtId="3" fontId="21" fillId="0" borderId="5" xfId="0" applyNumberFormat="1" applyFont="1" applyBorder="1" applyAlignment="1">
      <alignment/>
    </xf>
    <xf numFmtId="0" fontId="0" fillId="0" borderId="13" xfId="0" applyBorder="1" applyAlignment="1">
      <alignment/>
    </xf>
    <xf numFmtId="3" fontId="21" fillId="0" borderId="26" xfId="0" applyNumberFormat="1" applyFont="1" applyBorder="1" applyAlignment="1">
      <alignment/>
    </xf>
    <xf numFmtId="0" fontId="0" fillId="0" borderId="25" xfId="0" applyBorder="1" applyAlignment="1">
      <alignment/>
    </xf>
    <xf numFmtId="3" fontId="7" fillId="0" borderId="0" xfId="0" applyNumberFormat="1" applyFont="1" applyAlignment="1">
      <alignment/>
    </xf>
    <xf numFmtId="0" fontId="8" fillId="0" borderId="0" xfId="0" applyFont="1" applyAlignment="1">
      <alignment/>
    </xf>
    <xf numFmtId="3" fontId="14" fillId="0" borderId="34" xfId="0" applyNumberFormat="1" applyFont="1" applyBorder="1" applyAlignment="1">
      <alignment/>
    </xf>
    <xf numFmtId="0" fontId="0" fillId="0" borderId="9" xfId="0" applyBorder="1" applyAlignment="1">
      <alignment/>
    </xf>
    <xf numFmtId="3" fontId="19" fillId="0" borderId="0" xfId="0" applyNumberFormat="1" applyFont="1" applyAlignment="1">
      <alignment horizontal="center"/>
    </xf>
    <xf numFmtId="0" fontId="22" fillId="0" borderId="0" xfId="0" applyFont="1" applyBorder="1" applyAlignment="1">
      <alignment horizontal="center"/>
    </xf>
    <xf numFmtId="0" fontId="22" fillId="0" borderId="0" xfId="0" applyFont="1" applyBorder="1" applyAlignment="1">
      <alignment horizontal="center"/>
    </xf>
    <xf numFmtId="3" fontId="12" fillId="0" borderId="0" xfId="0" applyNumberFormat="1" applyFont="1" applyAlignment="1">
      <alignment horizontal="center"/>
    </xf>
    <xf numFmtId="0" fontId="0" fillId="0" borderId="0" xfId="0" applyAlignment="1">
      <alignment horizontal="center"/>
    </xf>
    <xf numFmtId="177" fontId="14" fillId="0" borderId="37" xfId="0" applyNumberFormat="1" applyFont="1" applyBorder="1" applyAlignment="1">
      <alignment horizontal="center"/>
    </xf>
    <xf numFmtId="177" fontId="14" fillId="0" borderId="45" xfId="0" applyNumberFormat="1" applyFont="1" applyBorder="1" applyAlignment="1">
      <alignment horizontal="center"/>
    </xf>
    <xf numFmtId="3" fontId="9" fillId="0" borderId="130" xfId="0" applyNumberFormat="1" applyFont="1" applyBorder="1" applyAlignment="1">
      <alignment/>
    </xf>
    <xf numFmtId="0" fontId="0" fillId="0" borderId="131" xfId="0" applyBorder="1" applyAlignment="1">
      <alignment/>
    </xf>
    <xf numFmtId="3" fontId="27" fillId="3" borderId="0" xfId="0" applyNumberFormat="1" applyFont="1" applyFill="1" applyAlignment="1">
      <alignment wrapText="1"/>
    </xf>
    <xf numFmtId="0" fontId="0" fillId="0" borderId="0" xfId="0" applyBorder="1" applyAlignment="1">
      <alignment wrapText="1"/>
    </xf>
    <xf numFmtId="0" fontId="0" fillId="0" borderId="0" xfId="0" applyBorder="1" applyAlignment="1">
      <alignment wrapText="1"/>
    </xf>
    <xf numFmtId="3" fontId="28" fillId="3" borderId="0" xfId="0" applyNumberFormat="1" applyFont="1" applyFill="1" applyAlignment="1">
      <alignment vertical="top" wrapText="1"/>
    </xf>
    <xf numFmtId="0" fontId="29" fillId="0" borderId="0" xfId="0" applyFont="1" applyAlignment="1">
      <alignment vertical="top" wrapText="1"/>
    </xf>
    <xf numFmtId="3" fontId="21" fillId="0" borderId="132" xfId="0" applyNumberFormat="1" applyFont="1" applyBorder="1" applyAlignment="1">
      <alignment/>
    </xf>
    <xf numFmtId="3" fontId="21" fillId="0" borderId="133" xfId="0" applyNumberFormat="1" applyFont="1" applyBorder="1" applyAlignment="1">
      <alignment/>
    </xf>
    <xf numFmtId="3" fontId="21" fillId="0" borderId="123" xfId="0" applyNumberFormat="1" applyFont="1" applyBorder="1" applyAlignment="1">
      <alignment/>
    </xf>
    <xf numFmtId="3" fontId="21" fillId="0" borderId="124" xfId="0" applyNumberFormat="1" applyFont="1" applyBorder="1" applyAlignment="1">
      <alignment/>
    </xf>
    <xf numFmtId="3" fontId="27" fillId="3" borderId="0" xfId="0" applyNumberFormat="1" applyFont="1" applyFill="1" applyAlignment="1">
      <alignment vertical="top" wrapText="1"/>
    </xf>
    <xf numFmtId="0" fontId="0" fillId="0" borderId="0" xfId="0" applyAlignment="1">
      <alignment vertical="top" wrapText="1"/>
    </xf>
    <xf numFmtId="3" fontId="25" fillId="3" borderId="0" xfId="0" applyNumberFormat="1" applyFont="1" applyFill="1" applyAlignment="1">
      <alignment horizontal="center"/>
    </xf>
    <xf numFmtId="3" fontId="14" fillId="0" borderId="134" xfId="0" applyNumberFormat="1" applyFont="1" applyBorder="1" applyAlignment="1">
      <alignment horizontal="left" indent="2"/>
    </xf>
    <xf numFmtId="0" fontId="0" fillId="0" borderId="135" xfId="0" applyBorder="1" applyAlignment="1">
      <alignment horizontal="left" indent="2"/>
    </xf>
    <xf numFmtId="0" fontId="9" fillId="0" borderId="35" xfId="0" applyFont="1" applyBorder="1" applyAlignment="1">
      <alignment horizontal="left" indent="4"/>
    </xf>
    <xf numFmtId="0" fontId="0" fillId="0" borderId="126" xfId="0" applyBorder="1" applyAlignment="1">
      <alignment horizontal="left" indent="4"/>
    </xf>
    <xf numFmtId="3" fontId="9" fillId="0" borderId="25" xfId="0" applyNumberFormat="1" applyFont="1" applyBorder="1" applyAlignment="1">
      <alignment horizontal="left" indent="4"/>
    </xf>
    <xf numFmtId="3" fontId="9" fillId="0" borderId="14" xfId="0" applyNumberFormat="1" applyFont="1" applyBorder="1" applyAlignment="1">
      <alignment horizontal="left" indent="4"/>
    </xf>
    <xf numFmtId="3" fontId="9" fillId="0" borderId="35" xfId="0" applyNumberFormat="1" applyFont="1" applyBorder="1" applyAlignment="1">
      <alignment horizontal="left" indent="4"/>
    </xf>
    <xf numFmtId="3" fontId="9" fillId="0" borderId="126" xfId="0" applyNumberFormat="1" applyFont="1" applyBorder="1" applyAlignment="1">
      <alignment horizontal="left" indent="4"/>
    </xf>
    <xf numFmtId="3" fontId="9" fillId="0" borderId="35" xfId="0" applyNumberFormat="1" applyFont="1" applyBorder="1" applyAlignment="1">
      <alignment/>
    </xf>
    <xf numFmtId="0" fontId="0" fillId="0" borderId="126" xfId="0" applyBorder="1" applyAlignment="1">
      <alignment/>
    </xf>
    <xf numFmtId="3" fontId="9" fillId="0" borderId="35" xfId="0" applyNumberFormat="1" applyFont="1" applyBorder="1" applyAlignment="1">
      <alignment horizontal="left" indent="2"/>
    </xf>
    <xf numFmtId="0" fontId="0" fillId="0" borderId="126" xfId="0" applyBorder="1" applyAlignment="1">
      <alignment horizontal="left" indent="2"/>
    </xf>
    <xf numFmtId="3" fontId="9" fillId="0" borderId="35" xfId="0" applyNumberFormat="1" applyFont="1" applyFill="1" applyBorder="1" applyAlignment="1">
      <alignment horizontal="left" indent="4"/>
    </xf>
    <xf numFmtId="3" fontId="9" fillId="0" borderId="126" xfId="0" applyNumberFormat="1" applyFont="1" applyFill="1" applyBorder="1" applyAlignment="1">
      <alignment horizontal="left" indent="4"/>
    </xf>
    <xf numFmtId="3" fontId="9" fillId="0" borderId="30" xfId="0" applyNumberFormat="1" applyFont="1" applyBorder="1" applyAlignment="1">
      <alignment/>
    </xf>
    <xf numFmtId="0" fontId="0" fillId="0" borderId="37" xfId="0" applyBorder="1" applyAlignment="1">
      <alignment/>
    </xf>
    <xf numFmtId="3" fontId="14" fillId="0" borderId="30" xfId="0" applyNumberFormat="1" applyFont="1" applyBorder="1" applyAlignment="1">
      <alignment/>
    </xf>
    <xf numFmtId="0" fontId="9" fillId="0" borderId="35" xfId="0" applyFont="1" applyBorder="1" applyAlignment="1">
      <alignment horizontal="left" indent="2"/>
    </xf>
    <xf numFmtId="0" fontId="0" fillId="0" borderId="14" xfId="0" applyBorder="1" applyAlignment="1">
      <alignment horizontal="left" indent="4"/>
    </xf>
    <xf numFmtId="3" fontId="9" fillId="0" borderId="25" xfId="0" applyNumberFormat="1" applyFont="1" applyBorder="1" applyAlignment="1">
      <alignment/>
    </xf>
    <xf numFmtId="0" fontId="0" fillId="0" borderId="14" xfId="0" applyBorder="1" applyAlignment="1">
      <alignment/>
    </xf>
    <xf numFmtId="3" fontId="9" fillId="0" borderId="17" xfId="0" applyNumberFormat="1" applyFont="1" applyBorder="1" applyAlignment="1">
      <alignment horizontal="left" indent="4"/>
    </xf>
    <xf numFmtId="3" fontId="9" fillId="0" borderId="0" xfId="0" applyNumberFormat="1" applyFont="1" applyBorder="1" applyAlignment="1">
      <alignment horizontal="left" indent="4"/>
    </xf>
    <xf numFmtId="177" fontId="14" fillId="0" borderId="4" xfId="0" applyNumberFormat="1" applyFont="1" applyBorder="1" applyAlignment="1">
      <alignment horizontal="right"/>
    </xf>
    <xf numFmtId="0" fontId="0" fillId="0" borderId="7" xfId="0" applyBorder="1" applyAlignment="1">
      <alignment/>
    </xf>
    <xf numFmtId="177" fontId="14" fillId="0" borderId="4" xfId="0" applyNumberFormat="1" applyFont="1" applyBorder="1" applyAlignment="1">
      <alignment horizontal="center"/>
    </xf>
    <xf numFmtId="177" fontId="14" fillId="0" borderId="4" xfId="0" applyNumberFormat="1" applyFont="1" applyBorder="1" applyAlignment="1">
      <alignment horizontal="center" wrapText="1"/>
    </xf>
    <xf numFmtId="0" fontId="0" fillId="0" borderId="7" xfId="0" applyBorder="1" applyAlignment="1">
      <alignment horizontal="center" wrapText="1"/>
    </xf>
    <xf numFmtId="3" fontId="21" fillId="0" borderId="35" xfId="0" applyNumberFormat="1" applyFont="1" applyBorder="1" applyAlignment="1">
      <alignment horizontal="left" indent="4"/>
    </xf>
    <xf numFmtId="0" fontId="0" fillId="0" borderId="127" xfId="0" applyBorder="1" applyAlignment="1">
      <alignment horizontal="left" indent="4"/>
    </xf>
    <xf numFmtId="3" fontId="20" fillId="0" borderId="31" xfId="0" applyNumberFormat="1" applyFont="1" applyBorder="1" applyAlignment="1">
      <alignment/>
    </xf>
    <xf numFmtId="0" fontId="0" fillId="0" borderId="3" xfId="0" applyBorder="1" applyAlignment="1">
      <alignment/>
    </xf>
    <xf numFmtId="0" fontId="0" fillId="0" borderId="5" xfId="0" applyBorder="1" applyAlignment="1">
      <alignment/>
    </xf>
    <xf numFmtId="0" fontId="0" fillId="0" borderId="17" xfId="0" applyBorder="1" applyAlignment="1">
      <alignment/>
    </xf>
    <xf numFmtId="0" fontId="0" fillId="0" borderId="0" xfId="0" applyBorder="1" applyAlignment="1">
      <alignment/>
    </xf>
    <xf numFmtId="0" fontId="0" fillId="0" borderId="2" xfId="0" applyBorder="1" applyAlignment="1">
      <alignment/>
    </xf>
    <xf numFmtId="0" fontId="0" fillId="0" borderId="33" xfId="0" applyBorder="1" applyAlignment="1">
      <alignment/>
    </xf>
    <xf numFmtId="0" fontId="0" fillId="0" borderId="6" xfId="0" applyBorder="1" applyAlignment="1">
      <alignment/>
    </xf>
    <xf numFmtId="0" fontId="0" fillId="0" borderId="8" xfId="0" applyBorder="1" applyAlignment="1">
      <alignment/>
    </xf>
    <xf numFmtId="3" fontId="20" fillId="0" borderId="32" xfId="0" applyNumberFormat="1" applyFont="1" applyBorder="1" applyAlignment="1">
      <alignment horizontal="left" indent="4"/>
    </xf>
    <xf numFmtId="0" fontId="0" fillId="0" borderId="11" xfId="0" applyBorder="1" applyAlignment="1">
      <alignment horizontal="left" indent="4"/>
    </xf>
    <xf numFmtId="0" fontId="0" fillId="0" borderId="13" xfId="0" applyBorder="1" applyAlignment="1">
      <alignment horizontal="left" indent="4"/>
    </xf>
    <xf numFmtId="3" fontId="21" fillId="0" borderId="136" xfId="0" applyNumberFormat="1" applyFont="1" applyBorder="1" applyAlignment="1">
      <alignment horizontal="left" indent="2"/>
    </xf>
    <xf numFmtId="0" fontId="0" fillId="0" borderId="137" xfId="0" applyBorder="1" applyAlignment="1">
      <alignment horizontal="left" indent="2"/>
    </xf>
    <xf numFmtId="0" fontId="0" fillId="0" borderId="138" xfId="0" applyBorder="1" applyAlignment="1">
      <alignment horizontal="left" indent="2"/>
    </xf>
    <xf numFmtId="3" fontId="21" fillId="0" borderId="26" xfId="0" applyNumberFormat="1" applyFont="1" applyBorder="1" applyAlignment="1">
      <alignment horizontal="left" indent="2"/>
    </xf>
    <xf numFmtId="0" fontId="0" fillId="0" borderId="27" xfId="0" applyBorder="1" applyAlignment="1">
      <alignment horizontal="left" indent="2"/>
    </xf>
    <xf numFmtId="0" fontId="0" fillId="0" borderId="129" xfId="0" applyBorder="1" applyAlignment="1">
      <alignment horizontal="left" indent="2"/>
    </xf>
    <xf numFmtId="0" fontId="0" fillId="0" borderId="25" xfId="0" applyBorder="1" applyAlignment="1">
      <alignment horizontal="left" indent="2"/>
    </xf>
    <xf numFmtId="0" fontId="0" fillId="0" borderId="14" xfId="0" applyBorder="1" applyAlignment="1">
      <alignment horizontal="left" indent="2"/>
    </xf>
    <xf numFmtId="0" fontId="0" fillId="0" borderId="16" xfId="0" applyBorder="1" applyAlignment="1">
      <alignment horizontal="left" indent="2"/>
    </xf>
    <xf numFmtId="3" fontId="21" fillId="0" borderId="139" xfId="0" applyNumberFormat="1" applyFont="1" applyBorder="1" applyAlignment="1">
      <alignment horizontal="left" indent="2"/>
    </xf>
    <xf numFmtId="0" fontId="0" fillId="0" borderId="140" xfId="0" applyBorder="1" applyAlignment="1">
      <alignment horizontal="left" indent="2"/>
    </xf>
    <xf numFmtId="0" fontId="0" fillId="0" borderId="141" xfId="0" applyBorder="1" applyAlignment="1">
      <alignment horizontal="left" indent="2"/>
    </xf>
    <xf numFmtId="177" fontId="21" fillId="0" borderId="31" xfId="0" applyNumberFormat="1" applyFont="1" applyBorder="1" applyAlignment="1">
      <alignment horizontal="center" vertical="center" wrapText="1"/>
    </xf>
    <xf numFmtId="0" fontId="0" fillId="0" borderId="3" xfId="0" applyBorder="1" applyAlignment="1">
      <alignment vertical="center" wrapText="1"/>
    </xf>
    <xf numFmtId="0" fontId="0" fillId="0" borderId="32" xfId="0" applyBorder="1" applyAlignment="1">
      <alignment vertical="center" wrapText="1"/>
    </xf>
    <xf numFmtId="0" fontId="0" fillId="0" borderId="11" xfId="0" applyBorder="1" applyAlignment="1">
      <alignment vertical="center" wrapText="1"/>
    </xf>
    <xf numFmtId="0" fontId="0" fillId="0" borderId="3" xfId="0" applyBorder="1" applyAlignment="1">
      <alignment horizontal="center" vertical="center" wrapText="1"/>
    </xf>
    <xf numFmtId="0" fontId="0" fillId="0" borderId="32"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13" xfId="0" applyBorder="1" applyAlignment="1">
      <alignment horizontal="center" vertical="center" wrapText="1"/>
    </xf>
    <xf numFmtId="3" fontId="21" fillId="0" borderId="31" xfId="0" applyNumberFormat="1" applyFont="1" applyBorder="1" applyAlignment="1">
      <alignment horizontal="left" wrapText="1" indent="1"/>
    </xf>
    <xf numFmtId="0" fontId="0" fillId="0" borderId="3" xfId="0" applyBorder="1" applyAlignment="1">
      <alignment horizontal="left" wrapText="1" indent="1"/>
    </xf>
    <xf numFmtId="0" fontId="0" fillId="0" borderId="5" xfId="0" applyBorder="1" applyAlignment="1">
      <alignment horizontal="left" wrapText="1" indent="1"/>
    </xf>
    <xf numFmtId="0" fontId="0" fillId="0" borderId="32" xfId="0" applyBorder="1" applyAlignment="1">
      <alignment horizontal="left" wrapText="1" indent="1"/>
    </xf>
    <xf numFmtId="0" fontId="0" fillId="0" borderId="11" xfId="0" applyBorder="1" applyAlignment="1">
      <alignment horizontal="left" wrapText="1" indent="1"/>
    </xf>
    <xf numFmtId="0" fontId="0" fillId="0" borderId="13" xfId="0" applyBorder="1" applyAlignment="1">
      <alignment horizontal="left" wrapText="1" indent="1"/>
    </xf>
    <xf numFmtId="177" fontId="21" fillId="0" borderId="31" xfId="0" applyNumberFormat="1" applyFont="1" applyBorder="1" applyAlignment="1">
      <alignment horizontal="center" vertical="center"/>
    </xf>
    <xf numFmtId="0" fontId="0" fillId="0" borderId="3" xfId="0" applyBorder="1" applyAlignment="1">
      <alignment vertical="center"/>
    </xf>
    <xf numFmtId="0" fontId="0" fillId="0" borderId="5" xfId="0" applyBorder="1" applyAlignment="1">
      <alignment vertical="center"/>
    </xf>
    <xf numFmtId="0" fontId="0" fillId="0" borderId="32"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32" fillId="0" borderId="4" xfId="21" applyFont="1" applyBorder="1" applyAlignment="1">
      <alignment horizontal="center" wrapText="1"/>
      <protection/>
    </xf>
    <xf numFmtId="0" fontId="0" fillId="0" borderId="12" xfId="0" applyBorder="1" applyAlignment="1">
      <alignment horizontal="center" wrapText="1"/>
    </xf>
    <xf numFmtId="0" fontId="32" fillId="0" borderId="30" xfId="21" applyFont="1" applyBorder="1" applyAlignment="1">
      <alignment horizontal="center"/>
      <protection/>
    </xf>
    <xf numFmtId="0" fontId="0" fillId="0" borderId="37" xfId="0" applyBorder="1" applyAlignment="1">
      <alignment horizontal="center"/>
    </xf>
    <xf numFmtId="0" fontId="0" fillId="0" borderId="45" xfId="0" applyBorder="1" applyAlignment="1">
      <alignment horizontal="center"/>
    </xf>
    <xf numFmtId="0" fontId="12" fillId="0" borderId="0" xfId="21" applyFont="1" applyAlignment="1">
      <alignment horizontal="center"/>
      <protection/>
    </xf>
    <xf numFmtId="0" fontId="31" fillId="0" borderId="0" xfId="0" applyFont="1" applyAlignment="1">
      <alignment horizontal="center"/>
    </xf>
    <xf numFmtId="3" fontId="13" fillId="0" borderId="0" xfId="21" applyNumberFormat="1" applyFont="1" applyAlignment="1">
      <alignment horizontal="center"/>
      <protection/>
    </xf>
    <xf numFmtId="0" fontId="31" fillId="0" borderId="0" xfId="0" applyFont="1" applyBorder="1" applyAlignment="1">
      <alignment horizontal="center"/>
    </xf>
    <xf numFmtId="0" fontId="13" fillId="0" borderId="0" xfId="21" applyFont="1" applyAlignment="1">
      <alignment horizontal="center"/>
      <protection/>
    </xf>
    <xf numFmtId="0" fontId="33" fillId="0" borderId="32" xfId="21" applyFont="1" applyBorder="1" applyAlignment="1">
      <alignment horizontal="center"/>
      <protection/>
    </xf>
    <xf numFmtId="0" fontId="22" fillId="0" borderId="11" xfId="0" applyFont="1" applyBorder="1" applyAlignment="1">
      <alignment horizontal="center"/>
    </xf>
    <xf numFmtId="0" fontId="22" fillId="0" borderId="13" xfId="0" applyFont="1" applyBorder="1" applyAlignment="1">
      <alignment horizontal="center"/>
    </xf>
    <xf numFmtId="0" fontId="32" fillId="0" borderId="4" xfId="21" applyFont="1" applyBorder="1" applyAlignment="1">
      <alignment/>
      <protection/>
    </xf>
    <xf numFmtId="0" fontId="0" fillId="0" borderId="12" xfId="0" applyBorder="1" applyAlignment="1">
      <alignment/>
    </xf>
    <xf numFmtId="0" fontId="32" fillId="0" borderId="4" xfId="21" applyFont="1" applyBorder="1" applyAlignment="1">
      <alignment wrapText="1"/>
      <protection/>
    </xf>
    <xf numFmtId="0" fontId="0" fillId="0" borderId="18" xfId="0" applyBorder="1" applyAlignment="1">
      <alignment wrapText="1"/>
    </xf>
    <xf numFmtId="0" fontId="7" fillId="0" borderId="0" xfId="22" applyFont="1" applyAlignment="1">
      <alignment/>
      <protection/>
    </xf>
    <xf numFmtId="0" fontId="34" fillId="0" borderId="0" xfId="0" applyFont="1" applyBorder="1" applyAlignment="1">
      <alignment/>
    </xf>
    <xf numFmtId="0" fontId="34" fillId="0" borderId="0" xfId="0" applyFont="1" applyBorder="1" applyAlignment="1">
      <alignment/>
    </xf>
    <xf numFmtId="0" fontId="14" fillId="0" borderId="0" xfId="22" applyFont="1" applyAlignment="1">
      <alignment horizontal="center"/>
      <protection/>
    </xf>
    <xf numFmtId="0" fontId="0" fillId="0" borderId="0" xfId="0" applyBorder="1" applyAlignment="1">
      <alignment horizontal="center"/>
    </xf>
    <xf numFmtId="3" fontId="14" fillId="0" borderId="0" xfId="22" applyNumberFormat="1" applyFont="1" applyAlignment="1">
      <alignment horizontal="center"/>
      <protection/>
    </xf>
    <xf numFmtId="0" fontId="11" fillId="0" borderId="0" xfId="22" applyFont="1" applyAlignment="1">
      <alignment horizontal="center"/>
      <protection/>
    </xf>
    <xf numFmtId="0" fontId="32" fillId="0" borderId="3" xfId="22" applyFont="1" applyFill="1" applyBorder="1" applyAlignment="1">
      <alignment/>
      <protection/>
    </xf>
    <xf numFmtId="0" fontId="11" fillId="0" borderId="11" xfId="22" applyFont="1" applyFill="1" applyBorder="1" applyAlignment="1">
      <alignment/>
      <protection/>
    </xf>
    <xf numFmtId="0" fontId="32" fillId="0" borderId="4" xfId="22" applyFont="1" applyFill="1" applyBorder="1" applyAlignment="1">
      <alignment/>
      <protection/>
    </xf>
    <xf numFmtId="0" fontId="11" fillId="0" borderId="12" xfId="22" applyFont="1" applyFill="1" applyBorder="1" applyAlignment="1">
      <alignment/>
      <protection/>
    </xf>
    <xf numFmtId="0" fontId="33" fillId="0" borderId="0" xfId="22" applyFont="1" applyBorder="1" applyAlignment="1">
      <alignment horizontal="center"/>
      <protection/>
    </xf>
    <xf numFmtId="1" fontId="32" fillId="0" borderId="139" xfId="22" applyNumberFormat="1" applyFont="1" applyFill="1" applyBorder="1" applyAlignment="1">
      <alignment horizontal="center" vertical="center" wrapText="1"/>
      <protection/>
    </xf>
    <xf numFmtId="0" fontId="0" fillId="0" borderId="141" xfId="0" applyBorder="1" applyAlignment="1">
      <alignment horizontal="center" vertical="center" wrapText="1"/>
    </xf>
    <xf numFmtId="0" fontId="20" fillId="0" borderId="139" xfId="22" applyFont="1" applyFill="1" applyBorder="1" applyAlignment="1">
      <alignment horizontal="center" vertical="center" wrapText="1"/>
      <protection/>
    </xf>
    <xf numFmtId="0" fontId="0" fillId="0" borderId="13" xfId="0" applyBorder="1" applyAlignment="1">
      <alignment vertical="center" wrapText="1"/>
    </xf>
    <xf numFmtId="1" fontId="32" fillId="0" borderId="142" xfId="22" applyNumberFormat="1" applyFont="1" applyFill="1" applyBorder="1" applyAlignment="1">
      <alignment horizontal="center" vertical="center" wrapText="1"/>
      <protection/>
    </xf>
    <xf numFmtId="0" fontId="0" fillId="0" borderId="143" xfId="0" applyBorder="1" applyAlignment="1">
      <alignment horizontal="center" vertical="center" wrapText="1"/>
    </xf>
    <xf numFmtId="0" fontId="0" fillId="0" borderId="144" xfId="0" applyBorder="1" applyAlignment="1">
      <alignment horizontal="center" vertical="center" wrapText="1"/>
    </xf>
    <xf numFmtId="0" fontId="32" fillId="0" borderId="30" xfId="22" applyFont="1" applyFill="1" applyBorder="1" applyAlignment="1">
      <alignment horizontal="center"/>
      <protection/>
    </xf>
    <xf numFmtId="0" fontId="32" fillId="0" borderId="32" xfId="22" applyFont="1" applyFill="1" applyBorder="1" applyAlignment="1">
      <alignment horizontal="center"/>
      <protection/>
    </xf>
    <xf numFmtId="0" fontId="32" fillId="0" borderId="13" xfId="22" applyFont="1" applyFill="1" applyBorder="1" applyAlignment="1">
      <alignment horizontal="center"/>
      <protection/>
    </xf>
    <xf numFmtId="0" fontId="8" fillId="0" borderId="0" xfId="0" applyFont="1" applyBorder="1" applyAlignment="1">
      <alignment/>
    </xf>
    <xf numFmtId="0" fontId="8" fillId="0" borderId="0" xfId="0" applyFont="1" applyBorder="1" applyAlignment="1">
      <alignment/>
    </xf>
    <xf numFmtId="0" fontId="38" fillId="0" borderId="0" xfId="0" applyFont="1" applyBorder="1" applyAlignment="1">
      <alignment wrapText="1"/>
    </xf>
    <xf numFmtId="0" fontId="42" fillId="0" borderId="0" xfId="0" applyFont="1" applyBorder="1" applyAlignment="1">
      <alignment wrapText="1"/>
    </xf>
    <xf numFmtId="0" fontId="42" fillId="0" borderId="0" xfId="0" applyFont="1" applyBorder="1" applyAlignment="1">
      <alignment wrapText="1"/>
    </xf>
    <xf numFmtId="0" fontId="39" fillId="0" borderId="0" xfId="0" applyFont="1" applyBorder="1" applyAlignment="1">
      <alignment wrapText="1"/>
    </xf>
    <xf numFmtId="0" fontId="39" fillId="0" borderId="0" xfId="0" applyFont="1" applyBorder="1" applyAlignment="1">
      <alignment wrapText="1"/>
    </xf>
    <xf numFmtId="0" fontId="23" fillId="0" borderId="0" xfId="0" applyFont="1" applyBorder="1" applyAlignment="1">
      <alignment wrapText="1"/>
    </xf>
    <xf numFmtId="0" fontId="0" fillId="0" borderId="0" xfId="0" applyBorder="1" applyAlignment="1">
      <alignment wrapText="1"/>
    </xf>
    <xf numFmtId="0" fontId="0" fillId="0" borderId="0" xfId="0" applyBorder="1" applyAlignment="1">
      <alignment wrapText="1"/>
    </xf>
    <xf numFmtId="0" fontId="38" fillId="0" borderId="0" xfId="0" applyFont="1" applyBorder="1" applyAlignment="1">
      <alignment vertical="top" wrapText="1"/>
    </xf>
    <xf numFmtId="0" fontId="39" fillId="0" borderId="0" xfId="0" applyFont="1" applyBorder="1" applyAlignment="1">
      <alignment vertical="top" wrapText="1"/>
    </xf>
    <xf numFmtId="0" fontId="21" fillId="0" borderId="0" xfId="0" applyFont="1" applyBorder="1" applyAlignment="1">
      <alignment wrapText="1"/>
    </xf>
    <xf numFmtId="0" fontId="21" fillId="0" borderId="0" xfId="0" applyFont="1" applyBorder="1" applyAlignment="1">
      <alignment wrapText="1"/>
    </xf>
    <xf numFmtId="0" fontId="37" fillId="0" borderId="0" xfId="0" applyFont="1" applyBorder="1" applyAlignment="1">
      <alignment wrapText="1"/>
    </xf>
    <xf numFmtId="0" fontId="37" fillId="0" borderId="0" xfId="0" applyFont="1" applyBorder="1" applyAlignment="1">
      <alignment wrapText="1"/>
    </xf>
    <xf numFmtId="0" fontId="23" fillId="0" borderId="0" xfId="0" applyFont="1" applyBorder="1" applyAlignment="1">
      <alignment wrapText="1"/>
    </xf>
    <xf numFmtId="0" fontId="23" fillId="0" borderId="0" xfId="0" applyFont="1" applyBorder="1" applyAlignment="1">
      <alignment wrapText="1"/>
    </xf>
    <xf numFmtId="0" fontId="21" fillId="0" borderId="0" xfId="0" applyNumberFormat="1" applyFont="1" applyBorder="1" applyAlignment="1">
      <alignment wrapText="1"/>
    </xf>
    <xf numFmtId="0" fontId="0" fillId="0" borderId="0" xfId="0" applyFont="1" applyBorder="1" applyAlignment="1">
      <alignment wrapText="1"/>
    </xf>
    <xf numFmtId="0" fontId="0" fillId="0" borderId="0" xfId="0" applyFont="1" applyBorder="1" applyAlignment="1">
      <alignment wrapText="1"/>
    </xf>
    <xf numFmtId="0" fontId="40" fillId="0" borderId="0" xfId="0" applyFont="1" applyBorder="1" applyAlignment="1">
      <alignment horizontal="center" vertical="top" wrapText="1"/>
    </xf>
    <xf numFmtId="0" fontId="23" fillId="0" borderId="0" xfId="0" applyFont="1" applyBorder="1" applyAlignment="1">
      <alignment horizontal="center"/>
    </xf>
    <xf numFmtId="0" fontId="0" fillId="0" borderId="0" xfId="0" applyBorder="1" applyAlignment="1">
      <alignment horizontal="center"/>
    </xf>
    <xf numFmtId="0" fontId="21" fillId="0" borderId="0" xfId="0" applyFont="1" applyBorder="1" applyAlignment="1">
      <alignment wrapText="1"/>
    </xf>
    <xf numFmtId="0" fontId="40" fillId="0" borderId="0" xfId="0" applyFont="1" applyBorder="1" applyAlignment="1">
      <alignment wrapText="1"/>
    </xf>
    <xf numFmtId="0" fontId="40" fillId="0" borderId="0" xfId="0" applyFont="1" applyBorder="1" applyAlignment="1">
      <alignment wrapText="1"/>
    </xf>
    <xf numFmtId="0" fontId="0" fillId="0" borderId="0" xfId="0" applyBorder="1" applyAlignment="1">
      <alignment horizontal="center"/>
    </xf>
    <xf numFmtId="0" fontId="38" fillId="0" borderId="0" xfId="0" applyNumberFormat="1" applyFont="1" applyBorder="1" applyAlignment="1">
      <alignment horizontal="left" vertical="center" wrapText="1"/>
    </xf>
    <xf numFmtId="0" fontId="39" fillId="0" borderId="0" xfId="0" applyFont="1" applyBorder="1" applyAlignment="1">
      <alignment horizontal="left" vertical="center" wrapText="1"/>
    </xf>
    <xf numFmtId="0" fontId="39" fillId="0" borderId="0" xfId="0" applyFont="1" applyBorder="1" applyAlignment="1">
      <alignment horizontal="left" vertical="center" wrapText="1"/>
    </xf>
    <xf numFmtId="177" fontId="51" fillId="0" borderId="0" xfId="0" applyNumberFormat="1" applyFont="1" applyAlignment="1">
      <alignment horizontal="center"/>
    </xf>
    <xf numFmtId="177" fontId="45" fillId="0" borderId="0" xfId="0" applyNumberFormat="1" applyFont="1" applyAlignment="1">
      <alignment horizontal="center"/>
    </xf>
    <xf numFmtId="177" fontId="46" fillId="0" borderId="0" xfId="0" applyNumberFormat="1" applyFont="1" applyAlignment="1">
      <alignment horizontal="center"/>
    </xf>
    <xf numFmtId="177" fontId="44" fillId="0" borderId="30" xfId="0" applyNumberFormat="1" applyFont="1" applyBorder="1" applyAlignment="1">
      <alignment/>
    </xf>
    <xf numFmtId="0" fontId="0" fillId="0" borderId="45" xfId="0" applyBorder="1" applyAlignment="1">
      <alignment/>
    </xf>
    <xf numFmtId="177" fontId="9" fillId="0" borderId="136" xfId="0" applyNumberFormat="1" applyFont="1" applyBorder="1" applyAlignment="1">
      <alignment/>
    </xf>
    <xf numFmtId="0" fontId="0" fillId="0" borderId="138" xfId="0" applyBorder="1" applyAlignment="1">
      <alignment/>
    </xf>
    <xf numFmtId="177" fontId="49" fillId="0" borderId="31" xfId="0" applyNumberFormat="1" applyFont="1" applyBorder="1" applyAlignment="1">
      <alignment horizontal="center"/>
    </xf>
    <xf numFmtId="177" fontId="44" fillId="0" borderId="35" xfId="0" applyNumberFormat="1" applyFont="1" applyBorder="1" applyAlignment="1">
      <alignment horizontal="left" indent="3"/>
    </xf>
    <xf numFmtId="0" fontId="0" fillId="0" borderId="127" xfId="0" applyBorder="1" applyAlignment="1">
      <alignment horizontal="left" indent="3"/>
    </xf>
    <xf numFmtId="177" fontId="49" fillId="0" borderId="32" xfId="0" applyNumberFormat="1" applyFont="1" applyBorder="1" applyAlignment="1">
      <alignment horizontal="left" indent="3"/>
    </xf>
    <xf numFmtId="0" fontId="0" fillId="0" borderId="13" xfId="0" applyBorder="1" applyAlignment="1">
      <alignment horizontal="left" indent="3"/>
    </xf>
    <xf numFmtId="177" fontId="47" fillId="0" borderId="0" xfId="0" applyNumberFormat="1" applyFont="1" applyAlignment="1">
      <alignment horizontal="center"/>
    </xf>
    <xf numFmtId="177" fontId="49" fillId="0" borderId="31" xfId="0" applyNumberFormat="1" applyFont="1" applyBorder="1" applyAlignment="1">
      <alignment horizontal="center" wrapText="1"/>
    </xf>
    <xf numFmtId="0" fontId="0" fillId="0" borderId="3" xfId="0" applyBorder="1" applyAlignment="1">
      <alignment horizontal="center" wrapText="1"/>
    </xf>
    <xf numFmtId="0" fontId="0" fillId="0" borderId="5" xfId="0" applyBorder="1" applyAlignment="1">
      <alignment horizontal="center" wrapText="1"/>
    </xf>
    <xf numFmtId="0" fontId="0" fillId="0" borderId="17" xfId="0" applyBorder="1" applyAlignment="1">
      <alignment horizontal="center" wrapText="1"/>
    </xf>
    <xf numFmtId="0" fontId="0" fillId="0" borderId="0" xfId="0" applyBorder="1" applyAlignment="1">
      <alignment horizontal="center" wrapText="1"/>
    </xf>
    <xf numFmtId="0" fontId="0" fillId="0" borderId="2" xfId="0" applyBorder="1" applyAlignment="1">
      <alignment horizontal="center" wrapText="1"/>
    </xf>
    <xf numFmtId="0" fontId="9" fillId="0" borderId="0" xfId="0" applyFont="1" applyBorder="1" applyAlignment="1">
      <alignment vertical="top" wrapText="1"/>
    </xf>
    <xf numFmtId="0" fontId="0" fillId="0" borderId="0" xfId="0" applyBorder="1" applyAlignment="1">
      <alignment vertical="top" wrapText="1"/>
    </xf>
    <xf numFmtId="177" fontId="44" fillId="0" borderId="125" xfId="0" applyNumberFormat="1" applyFont="1" applyBorder="1" applyAlignment="1">
      <alignment horizontal="left" indent="3"/>
    </xf>
    <xf numFmtId="0" fontId="0" fillId="0" borderId="124" xfId="0" applyBorder="1" applyAlignment="1">
      <alignment horizontal="left" indent="3"/>
    </xf>
    <xf numFmtId="177" fontId="9" fillId="0" borderId="30" xfId="0" applyNumberFormat="1" applyFont="1" applyBorder="1" applyAlignment="1">
      <alignment/>
    </xf>
    <xf numFmtId="177" fontId="44" fillId="0" borderId="145" xfId="0" applyNumberFormat="1" applyFont="1" applyBorder="1" applyAlignment="1">
      <alignment/>
    </xf>
    <xf numFmtId="0" fontId="0" fillId="0" borderId="133" xfId="0" applyBorder="1" applyAlignment="1">
      <alignment/>
    </xf>
    <xf numFmtId="177" fontId="44" fillId="0" borderId="35" xfId="0" applyNumberFormat="1" applyFont="1" applyBorder="1" applyAlignment="1">
      <alignment/>
    </xf>
    <xf numFmtId="0" fontId="0" fillId="0" borderId="127" xfId="0" applyBorder="1" applyAlignment="1">
      <alignment/>
    </xf>
    <xf numFmtId="3" fontId="7" fillId="0" borderId="0" xfId="0" applyNumberFormat="1" applyFont="1" applyBorder="1" applyAlignment="1">
      <alignment/>
    </xf>
    <xf numFmtId="0" fontId="7" fillId="0" borderId="0" xfId="0" applyFont="1" applyBorder="1" applyAlignment="1">
      <alignment/>
    </xf>
    <xf numFmtId="0" fontId="7" fillId="0" borderId="0" xfId="0" applyFont="1" applyBorder="1" applyAlignment="1">
      <alignment/>
    </xf>
    <xf numFmtId="177" fontId="52" fillId="0" borderId="0" xfId="0" applyNumberFormat="1" applyFont="1" applyAlignment="1">
      <alignment horizontal="center"/>
    </xf>
    <xf numFmtId="0" fontId="52" fillId="0" borderId="0" xfId="0" applyFont="1" applyAlignment="1">
      <alignment horizontal="center"/>
    </xf>
    <xf numFmtId="177" fontId="9" fillId="0" borderId="0" xfId="0" applyNumberFormat="1" applyFont="1" applyAlignment="1">
      <alignment horizontal="center"/>
    </xf>
    <xf numFmtId="0" fontId="9" fillId="0" borderId="0" xfId="0" applyFont="1" applyBorder="1" applyAlignment="1">
      <alignment horizontal="center"/>
    </xf>
    <xf numFmtId="0" fontId="9" fillId="0" borderId="0" xfId="0" applyFont="1" applyAlignment="1">
      <alignment horizontal="center"/>
    </xf>
    <xf numFmtId="177" fontId="11" fillId="0" borderId="0" xfId="0" applyNumberFormat="1" applyFont="1" applyAlignment="1">
      <alignment horizontal="center"/>
    </xf>
    <xf numFmtId="0" fontId="11" fillId="0" borderId="0" xfId="0" applyFont="1" applyBorder="1" applyAlignment="1">
      <alignment horizontal="center"/>
    </xf>
    <xf numFmtId="177" fontId="14" fillId="0" borderId="31" xfId="0" applyNumberFormat="1" applyFont="1" applyBorder="1" applyAlignment="1">
      <alignment horizontal="center" wrapText="1"/>
    </xf>
    <xf numFmtId="0" fontId="14" fillId="0" borderId="3" xfId="0" applyFont="1" applyBorder="1" applyAlignment="1">
      <alignment horizontal="center" wrapText="1"/>
    </xf>
    <xf numFmtId="0" fontId="14" fillId="0" borderId="5" xfId="0" applyFont="1" applyBorder="1" applyAlignment="1">
      <alignment horizontal="center" wrapText="1"/>
    </xf>
    <xf numFmtId="0" fontId="14" fillId="0" borderId="17" xfId="0" applyFont="1" applyBorder="1" applyAlignment="1">
      <alignment horizontal="center" wrapText="1"/>
    </xf>
    <xf numFmtId="0" fontId="14" fillId="0" borderId="0" xfId="0" applyFont="1" applyBorder="1" applyAlignment="1">
      <alignment horizontal="center" wrapText="1"/>
    </xf>
    <xf numFmtId="0" fontId="14" fillId="0" borderId="2" xfId="0" applyFont="1" applyBorder="1" applyAlignment="1">
      <alignment horizontal="center" wrapText="1"/>
    </xf>
    <xf numFmtId="177" fontId="14" fillId="0" borderId="31" xfId="0" applyNumberFormat="1" applyFont="1" applyBorder="1" applyAlignment="1">
      <alignment horizontal="center"/>
    </xf>
    <xf numFmtId="0" fontId="14" fillId="0" borderId="3" xfId="0" applyFont="1" applyBorder="1" applyAlignment="1">
      <alignment/>
    </xf>
    <xf numFmtId="0" fontId="14" fillId="0" borderId="5" xfId="0" applyFont="1" applyBorder="1" applyAlignment="1">
      <alignment/>
    </xf>
    <xf numFmtId="0" fontId="14" fillId="0" borderId="17" xfId="0" applyFont="1" applyBorder="1" applyAlignment="1">
      <alignment/>
    </xf>
    <xf numFmtId="0" fontId="14" fillId="0" borderId="0" xfId="0" applyFont="1" applyBorder="1" applyAlignment="1">
      <alignment/>
    </xf>
    <xf numFmtId="0" fontId="14" fillId="0" borderId="2" xfId="0" applyFont="1" applyBorder="1" applyAlignment="1">
      <alignment/>
    </xf>
    <xf numFmtId="177" fontId="9" fillId="0" borderId="145" xfId="0" applyNumberFormat="1" applyFont="1" applyBorder="1" applyAlignment="1">
      <alignment/>
    </xf>
    <xf numFmtId="0" fontId="9" fillId="0" borderId="133" xfId="0" applyFont="1" applyBorder="1" applyAlignment="1">
      <alignment/>
    </xf>
    <xf numFmtId="177" fontId="9" fillId="0" borderId="35" xfId="0" applyNumberFormat="1" applyFont="1" applyBorder="1" applyAlignment="1">
      <alignment/>
    </xf>
    <xf numFmtId="0" fontId="9" fillId="0" borderId="127" xfId="0" applyFont="1" applyBorder="1" applyAlignment="1">
      <alignment/>
    </xf>
    <xf numFmtId="177" fontId="14" fillId="0" borderId="32" xfId="0" applyNumberFormat="1" applyFont="1" applyBorder="1" applyAlignment="1">
      <alignment horizontal="left" indent="3"/>
    </xf>
    <xf numFmtId="0" fontId="14" fillId="0" borderId="13" xfId="0" applyFont="1" applyBorder="1" applyAlignment="1">
      <alignment horizontal="left" indent="3"/>
    </xf>
    <xf numFmtId="177" fontId="9" fillId="0" borderId="30" xfId="0" applyNumberFormat="1" applyFont="1" applyBorder="1" applyAlignment="1">
      <alignment/>
    </xf>
    <xf numFmtId="0" fontId="9" fillId="0" borderId="45" xfId="0" applyFont="1" applyBorder="1" applyAlignment="1">
      <alignment/>
    </xf>
    <xf numFmtId="177" fontId="9" fillId="0" borderId="136" xfId="0" applyNumberFormat="1" applyFont="1" applyBorder="1" applyAlignment="1">
      <alignment/>
    </xf>
    <xf numFmtId="0" fontId="9" fillId="0" borderId="138" xfId="0" applyFont="1" applyBorder="1" applyAlignment="1">
      <alignment/>
    </xf>
    <xf numFmtId="177" fontId="9" fillId="0" borderId="35" xfId="0" applyNumberFormat="1" applyFont="1" applyBorder="1" applyAlignment="1">
      <alignment horizontal="left" indent="3"/>
    </xf>
    <xf numFmtId="0" fontId="9" fillId="0" borderId="127" xfId="0" applyFont="1" applyBorder="1" applyAlignment="1">
      <alignment horizontal="left" indent="3"/>
    </xf>
    <xf numFmtId="177" fontId="9" fillId="0" borderId="125" xfId="0" applyNumberFormat="1" applyFont="1" applyBorder="1" applyAlignment="1">
      <alignment horizontal="left" indent="3"/>
    </xf>
    <xf numFmtId="0" fontId="9" fillId="0" borderId="124" xfId="0" applyFont="1" applyBorder="1" applyAlignment="1">
      <alignment horizontal="left" indent="3"/>
    </xf>
    <xf numFmtId="0" fontId="9" fillId="0" borderId="0" xfId="0" applyFont="1" applyBorder="1" applyAlignment="1">
      <alignment vertical="top" wrapText="1"/>
    </xf>
    <xf numFmtId="177" fontId="49" fillId="0" borderId="30" xfId="0" applyNumberFormat="1" applyFont="1" applyBorder="1" applyAlignment="1">
      <alignment horizontal="center"/>
    </xf>
    <xf numFmtId="0" fontId="0" fillId="0" borderId="0" xfId="0" applyAlignment="1">
      <alignment/>
    </xf>
    <xf numFmtId="177" fontId="49" fillId="0" borderId="31" xfId="0" applyNumberFormat="1" applyFont="1" applyBorder="1" applyAlignment="1">
      <alignment/>
    </xf>
    <xf numFmtId="177" fontId="56" fillId="4" borderId="47" xfId="0" applyNumberFormat="1" applyFont="1" applyFill="1" applyBorder="1" applyAlignment="1">
      <alignment horizontal="center" wrapText="1"/>
    </xf>
    <xf numFmtId="0" fontId="0" fillId="0" borderId="20" xfId="0" applyBorder="1" applyAlignment="1">
      <alignment horizontal="center" wrapText="1"/>
    </xf>
    <xf numFmtId="177" fontId="56" fillId="4" borderId="146" xfId="0" applyNumberFormat="1" applyFont="1" applyFill="1" applyBorder="1" applyAlignment="1">
      <alignment horizontal="center" wrapText="1"/>
    </xf>
    <xf numFmtId="0" fontId="0" fillId="0" borderId="91" xfId="0" applyBorder="1" applyAlignment="1">
      <alignment horizontal="center" wrapText="1"/>
    </xf>
    <xf numFmtId="177" fontId="56" fillId="4" borderId="94" xfId="0" applyNumberFormat="1" applyFont="1" applyFill="1" applyBorder="1" applyAlignment="1">
      <alignment horizontal="center" wrapText="1"/>
    </xf>
    <xf numFmtId="0" fontId="0" fillId="0" borderId="92" xfId="0" applyBorder="1" applyAlignment="1">
      <alignment horizontal="center" wrapText="1"/>
    </xf>
    <xf numFmtId="0" fontId="0" fillId="0" borderId="0" xfId="0" applyBorder="1" applyAlignment="1">
      <alignment/>
    </xf>
    <xf numFmtId="177" fontId="46" fillId="0" borderId="0" xfId="0" applyNumberFormat="1"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177" fontId="22" fillId="0" borderId="3" xfId="0" applyNumberFormat="1" applyFont="1" applyBorder="1" applyAlignment="1">
      <alignment horizontal="center"/>
    </xf>
    <xf numFmtId="177" fontId="22" fillId="0" borderId="147" xfId="0" applyNumberFormat="1" applyFont="1" applyBorder="1" applyAlignment="1">
      <alignment horizontal="center"/>
    </xf>
    <xf numFmtId="177" fontId="56" fillId="4" borderId="148" xfId="0" applyNumberFormat="1" applyFont="1" applyFill="1" applyBorder="1" applyAlignment="1">
      <alignment horizontal="center" wrapText="1"/>
    </xf>
    <xf numFmtId="0" fontId="0" fillId="0" borderId="149" xfId="0" applyBorder="1" applyAlignment="1">
      <alignment horizontal="center" wrapText="1"/>
    </xf>
    <xf numFmtId="177" fontId="56" fillId="4" borderId="150" xfId="0" applyNumberFormat="1" applyFont="1" applyFill="1" applyBorder="1" applyAlignment="1">
      <alignment horizontal="center" wrapText="1"/>
    </xf>
    <xf numFmtId="0" fontId="0" fillId="0" borderId="151" xfId="0" applyBorder="1" applyAlignment="1">
      <alignment horizontal="center" wrapText="1"/>
    </xf>
    <xf numFmtId="177" fontId="57" fillId="4" borderId="53" xfId="0" applyNumberFormat="1" applyFont="1" applyFill="1" applyBorder="1" applyAlignment="1">
      <alignment horizontal="left"/>
    </xf>
    <xf numFmtId="0" fontId="0" fillId="0" borderId="50" xfId="0" applyBorder="1" applyAlignment="1">
      <alignment/>
    </xf>
    <xf numFmtId="177" fontId="57" fillId="4" borderId="145" xfId="0" applyNumberFormat="1" applyFont="1" applyFill="1" applyBorder="1" applyAlignment="1">
      <alignment horizontal="left"/>
    </xf>
    <xf numFmtId="177" fontId="58" fillId="4" borderId="106" xfId="0" applyNumberFormat="1" applyFont="1" applyFill="1" applyBorder="1" applyAlignment="1">
      <alignment horizontal="left" indent="5"/>
    </xf>
    <xf numFmtId="0" fontId="0" fillId="0" borderId="152" xfId="0" applyBorder="1" applyAlignment="1">
      <alignment horizontal="left" indent="5"/>
    </xf>
    <xf numFmtId="177" fontId="57" fillId="4" borderId="153" xfId="0" applyNumberFormat="1" applyFont="1" applyFill="1" applyBorder="1" applyAlignment="1">
      <alignment horizontal="left"/>
    </xf>
    <xf numFmtId="177" fontId="58" fillId="4" borderId="30" xfId="0" applyNumberFormat="1" applyFont="1" applyFill="1" applyBorder="1" applyAlignment="1">
      <alignment horizontal="left" indent="5"/>
    </xf>
    <xf numFmtId="0" fontId="0" fillId="0" borderId="45" xfId="0" applyBorder="1" applyAlignment="1">
      <alignment horizontal="left" indent="5"/>
    </xf>
    <xf numFmtId="177" fontId="57" fillId="4" borderId="125" xfId="0" applyNumberFormat="1" applyFont="1" applyFill="1" applyBorder="1" applyAlignment="1">
      <alignment horizontal="left"/>
    </xf>
    <xf numFmtId="0" fontId="0" fillId="0" borderId="124" xfId="0" applyBorder="1" applyAlignment="1">
      <alignment/>
    </xf>
    <xf numFmtId="177" fontId="57" fillId="4" borderId="35" xfId="0" applyNumberFormat="1" applyFont="1" applyFill="1" applyBorder="1" applyAlignment="1">
      <alignment horizontal="left"/>
    </xf>
    <xf numFmtId="177" fontId="57" fillId="4" borderId="130" xfId="0" applyNumberFormat="1" applyFont="1" applyFill="1" applyBorder="1" applyAlignment="1">
      <alignment horizontal="left"/>
    </xf>
    <xf numFmtId="0" fontId="0" fillId="0" borderId="154" xfId="0" applyBorder="1" applyAlignment="1">
      <alignment/>
    </xf>
    <xf numFmtId="1" fontId="56" fillId="4" borderId="155" xfId="0" applyNumberFormat="1" applyFont="1" applyFill="1" applyBorder="1" applyAlignment="1">
      <alignment horizontal="center"/>
    </xf>
    <xf numFmtId="1" fontId="56" fillId="4" borderId="156" xfId="0" applyNumberFormat="1" applyFont="1" applyFill="1" applyBorder="1" applyAlignment="1">
      <alignment horizontal="center"/>
    </xf>
    <xf numFmtId="1" fontId="56" fillId="4" borderId="157" xfId="0" applyNumberFormat="1" applyFont="1" applyFill="1" applyBorder="1" applyAlignment="1">
      <alignment horizontal="center"/>
    </xf>
    <xf numFmtId="177" fontId="11" fillId="0" borderId="153" xfId="0" applyNumberFormat="1" applyFont="1" applyFill="1" applyBorder="1" applyAlignment="1">
      <alignment/>
    </xf>
    <xf numFmtId="177" fontId="11" fillId="0" borderId="53" xfId="0" applyNumberFormat="1" applyFont="1" applyBorder="1" applyAlignment="1">
      <alignment/>
    </xf>
    <xf numFmtId="177" fontId="56" fillId="4" borderId="158" xfId="0" applyNumberFormat="1" applyFont="1" applyFill="1" applyBorder="1" applyAlignment="1">
      <alignment horizontal="center" wrapText="1"/>
    </xf>
    <xf numFmtId="0" fontId="0" fillId="0" borderId="82" xfId="0" applyBorder="1" applyAlignment="1">
      <alignment wrapText="1"/>
    </xf>
    <xf numFmtId="0" fontId="0" fillId="0" borderId="17" xfId="0" applyBorder="1" applyAlignment="1">
      <alignment wrapText="1"/>
    </xf>
    <xf numFmtId="0" fontId="0" fillId="0" borderId="89" xfId="0" applyBorder="1" applyAlignment="1">
      <alignment wrapText="1"/>
    </xf>
    <xf numFmtId="0" fontId="0" fillId="0" borderId="128" xfId="0" applyBorder="1" applyAlignment="1">
      <alignment wrapText="1"/>
    </xf>
    <xf numFmtId="0" fontId="0" fillId="0" borderId="78" xfId="0" applyBorder="1" applyAlignment="1">
      <alignment wrapText="1"/>
    </xf>
    <xf numFmtId="1" fontId="56" fillId="4" borderId="159" xfId="0" applyNumberFormat="1" applyFont="1" applyFill="1" applyBorder="1" applyAlignment="1">
      <alignment horizontal="center" wrapText="1"/>
    </xf>
    <xf numFmtId="0" fontId="0" fillId="0" borderId="160" xfId="0" applyBorder="1" applyAlignment="1">
      <alignment horizontal="center" wrapText="1"/>
    </xf>
    <xf numFmtId="3" fontId="63" fillId="4" borderId="161" xfId="0" applyNumberFormat="1" applyFont="1" applyFill="1" applyBorder="1" applyAlignment="1">
      <alignment horizontal="center"/>
    </xf>
    <xf numFmtId="0" fontId="22" fillId="0" borderId="161" xfId="0" applyFont="1" applyBorder="1" applyAlignment="1">
      <alignment horizontal="center"/>
    </xf>
    <xf numFmtId="0" fontId="22" fillId="0" borderId="162" xfId="0" applyFont="1" applyBorder="1" applyAlignment="1">
      <alignment horizontal="center"/>
    </xf>
    <xf numFmtId="3" fontId="62" fillId="4" borderId="163" xfId="0" applyNumberFormat="1" applyFont="1" applyFill="1" applyBorder="1" applyAlignment="1">
      <alignment wrapText="1"/>
    </xf>
    <xf numFmtId="0" fontId="0" fillId="0" borderId="164" xfId="0" applyBorder="1" applyAlignment="1">
      <alignment wrapText="1"/>
    </xf>
    <xf numFmtId="0" fontId="0" fillId="0" borderId="165" xfId="0" applyBorder="1" applyAlignment="1">
      <alignment wrapText="1"/>
    </xf>
    <xf numFmtId="3" fontId="62" fillId="4" borderId="155" xfId="0" applyNumberFormat="1" applyFont="1" applyFill="1" applyBorder="1" applyAlignment="1">
      <alignment horizontal="center" wrapText="1"/>
    </xf>
    <xf numFmtId="0" fontId="0" fillId="0" borderId="156" xfId="0" applyFont="1" applyBorder="1" applyAlignment="1">
      <alignment horizontal="center" wrapText="1"/>
    </xf>
    <xf numFmtId="0" fontId="0" fillId="0" borderId="157" xfId="0" applyFont="1" applyBorder="1" applyAlignment="1">
      <alignment horizontal="center" wrapText="1"/>
    </xf>
    <xf numFmtId="3" fontId="62" fillId="4" borderId="81" xfId="0" applyNumberFormat="1" applyFont="1" applyFill="1" applyBorder="1" applyAlignment="1">
      <alignment horizontal="center" wrapText="1"/>
    </xf>
    <xf numFmtId="0" fontId="0" fillId="0" borderId="83" xfId="0" applyBorder="1" applyAlignment="1">
      <alignment horizontal="center" wrapText="1"/>
    </xf>
    <xf numFmtId="0" fontId="0" fillId="0" borderId="82" xfId="0" applyBorder="1" applyAlignment="1">
      <alignment horizontal="center" wrapText="1"/>
    </xf>
    <xf numFmtId="3" fontId="62" fillId="4" borderId="0" xfId="0" applyNumberFormat="1" applyFont="1" applyFill="1" applyAlignment="1">
      <alignment horizontal="center"/>
    </xf>
    <xf numFmtId="3" fontId="62" fillId="4" borderId="89" xfId="0" applyNumberFormat="1" applyFont="1" applyFill="1" applyBorder="1" applyAlignment="1">
      <alignment horizontal="center"/>
    </xf>
    <xf numFmtId="3" fontId="62" fillId="4" borderId="79" xfId="0" applyNumberFormat="1" applyFont="1" applyFill="1" applyBorder="1" applyAlignment="1">
      <alignment horizontal="center"/>
    </xf>
    <xf numFmtId="0" fontId="0" fillId="0" borderId="19" xfId="0" applyBorder="1" applyAlignment="1">
      <alignment horizontal="center"/>
    </xf>
    <xf numFmtId="0" fontId="0" fillId="0" borderId="84" xfId="0" applyBorder="1" applyAlignment="1">
      <alignment wrapText="1"/>
    </xf>
    <xf numFmtId="0" fontId="0" fillId="0" borderId="79" xfId="0" applyBorder="1" applyAlignment="1">
      <alignment wrapText="1"/>
    </xf>
    <xf numFmtId="0" fontId="0" fillId="0" borderId="80" xfId="0" applyBorder="1" applyAlignment="1">
      <alignment wrapText="1"/>
    </xf>
    <xf numFmtId="3" fontId="62" fillId="4" borderId="17" xfId="0" applyNumberFormat="1" applyFont="1" applyFill="1" applyBorder="1" applyAlignment="1">
      <alignment horizontal="center"/>
    </xf>
    <xf numFmtId="3" fontId="62" fillId="4" borderId="0" xfId="0" applyNumberFormat="1" applyFont="1" applyFill="1" applyBorder="1" applyAlignment="1">
      <alignment horizontal="center"/>
    </xf>
    <xf numFmtId="177" fontId="67" fillId="4" borderId="0" xfId="0" applyNumberFormat="1" applyFont="1" applyFill="1" applyAlignment="1">
      <alignment horizontal="center"/>
    </xf>
    <xf numFmtId="177" fontId="65" fillId="4" borderId="0" xfId="0" applyNumberFormat="1" applyFont="1" applyFill="1" applyAlignment="1">
      <alignment horizontal="center"/>
    </xf>
    <xf numFmtId="177" fontId="65" fillId="4" borderId="0" xfId="0" applyNumberFormat="1" applyFont="1" applyFill="1" applyAlignment="1">
      <alignment/>
    </xf>
    <xf numFmtId="177" fontId="62" fillId="4" borderId="166" xfId="0" applyNumberFormat="1" applyFont="1" applyFill="1" applyBorder="1" applyAlignment="1">
      <alignment wrapText="1"/>
    </xf>
    <xf numFmtId="0" fontId="0" fillId="0" borderId="7" xfId="0" applyBorder="1" applyAlignment="1">
      <alignment wrapText="1"/>
    </xf>
    <xf numFmtId="177" fontId="33" fillId="4" borderId="0" xfId="0" applyNumberFormat="1" applyFont="1" applyFill="1" applyAlignment="1">
      <alignment horizontal="center"/>
    </xf>
    <xf numFmtId="177" fontId="62" fillId="4" borderId="139" xfId="0" applyNumberFormat="1" applyFont="1" applyFill="1" applyBorder="1" applyAlignment="1">
      <alignment horizontal="center" wrapText="1"/>
    </xf>
    <xf numFmtId="0" fontId="0" fillId="0" borderId="141" xfId="0" applyBorder="1" applyAlignment="1">
      <alignment horizontal="center" wrapText="1"/>
    </xf>
    <xf numFmtId="0" fontId="0" fillId="0" borderId="32" xfId="0" applyBorder="1" applyAlignment="1">
      <alignment horizontal="center" wrapText="1"/>
    </xf>
    <xf numFmtId="0" fontId="0" fillId="0" borderId="13" xfId="0" applyBorder="1" applyAlignment="1">
      <alignment horizontal="center" wrapText="1"/>
    </xf>
    <xf numFmtId="0" fontId="0" fillId="0" borderId="141" xfId="0" applyBorder="1" applyAlignment="1">
      <alignment wrapText="1"/>
    </xf>
    <xf numFmtId="0" fontId="0" fillId="0" borderId="32" xfId="0" applyBorder="1" applyAlignment="1">
      <alignment wrapText="1"/>
    </xf>
    <xf numFmtId="0" fontId="0" fillId="0" borderId="13" xfId="0" applyBorder="1" applyAlignment="1">
      <alignment wrapText="1"/>
    </xf>
    <xf numFmtId="177" fontId="57" fillId="4" borderId="35" xfId="0" applyNumberFormat="1" applyFont="1" applyFill="1" applyBorder="1" applyAlignment="1">
      <alignment horizontal="left" indent="1"/>
    </xf>
    <xf numFmtId="0" fontId="39" fillId="0" borderId="126" xfId="0" applyFont="1" applyBorder="1" applyAlignment="1">
      <alignment horizontal="left" indent="1"/>
    </xf>
    <xf numFmtId="0" fontId="39" fillId="0" borderId="127" xfId="0" applyFont="1" applyBorder="1" applyAlignment="1">
      <alignment horizontal="left" indent="1"/>
    </xf>
    <xf numFmtId="177" fontId="57" fillId="4" borderId="145" xfId="0" applyNumberFormat="1" applyFont="1" applyFill="1" applyBorder="1" applyAlignment="1">
      <alignment horizontal="left" indent="1"/>
    </xf>
    <xf numFmtId="0" fontId="0" fillId="0" borderId="132" xfId="0" applyBorder="1" applyAlignment="1">
      <alignment horizontal="left" indent="1"/>
    </xf>
    <xf numFmtId="0" fontId="0" fillId="0" borderId="133" xfId="0" applyBorder="1" applyAlignment="1">
      <alignment horizontal="left" indent="1"/>
    </xf>
    <xf numFmtId="177" fontId="57" fillId="4" borderId="35" xfId="0" applyNumberFormat="1" applyFont="1" applyFill="1" applyBorder="1" applyAlignment="1">
      <alignment horizontal="left" indent="2"/>
    </xf>
    <xf numFmtId="0" fontId="0" fillId="0" borderId="127" xfId="0" applyBorder="1" applyAlignment="1">
      <alignment horizontal="left" indent="2"/>
    </xf>
    <xf numFmtId="0" fontId="0" fillId="0" borderId="126" xfId="0" applyBorder="1" applyAlignment="1">
      <alignment horizontal="left" indent="1"/>
    </xf>
    <xf numFmtId="0" fontId="0" fillId="0" borderId="127" xfId="0" applyBorder="1" applyAlignment="1">
      <alignment horizontal="left" indent="1"/>
    </xf>
    <xf numFmtId="177" fontId="57" fillId="0" borderId="35" xfId="0" applyNumberFormat="1" applyFont="1" applyFill="1" applyBorder="1" applyAlignment="1">
      <alignment horizontal="left" indent="2"/>
    </xf>
    <xf numFmtId="177" fontId="56" fillId="0" borderId="35" xfId="0" applyNumberFormat="1" applyFont="1" applyFill="1" applyBorder="1" applyAlignment="1">
      <alignment horizontal="left" indent="2"/>
    </xf>
    <xf numFmtId="0" fontId="29" fillId="0" borderId="126" xfId="0" applyFont="1" applyBorder="1" applyAlignment="1">
      <alignment horizontal="left" indent="2"/>
    </xf>
    <xf numFmtId="0" fontId="29" fillId="0" borderId="127" xfId="0" applyFont="1" applyBorder="1" applyAlignment="1">
      <alignment horizontal="left" indent="2"/>
    </xf>
    <xf numFmtId="177" fontId="68" fillId="0" borderId="0" xfId="0" applyNumberFormat="1" applyFont="1" applyBorder="1" applyAlignment="1">
      <alignment horizontal="center"/>
    </xf>
    <xf numFmtId="177" fontId="57" fillId="4" borderId="31" xfId="0" applyNumberFormat="1" applyFont="1" applyFill="1" applyBorder="1" applyAlignment="1">
      <alignment/>
    </xf>
    <xf numFmtId="177" fontId="11" fillId="0" borderId="0" xfId="0" applyNumberFormat="1" applyFont="1" applyBorder="1" applyAlignment="1">
      <alignment horizontal="center"/>
    </xf>
    <xf numFmtId="177" fontId="56" fillId="4" borderId="30" xfId="0" applyNumberFormat="1" applyFont="1" applyFill="1" applyBorder="1" applyAlignment="1">
      <alignment horizontal="center"/>
    </xf>
    <xf numFmtId="177" fontId="56" fillId="4" borderId="45" xfId="0" applyNumberFormat="1" applyFont="1" applyFill="1" applyBorder="1" applyAlignment="1">
      <alignment horizontal="center"/>
    </xf>
    <xf numFmtId="0" fontId="32" fillId="0" borderId="30" xfId="0" applyFont="1" applyBorder="1" applyAlignment="1">
      <alignment horizontal="center" wrapText="1"/>
    </xf>
    <xf numFmtId="0" fontId="32" fillId="0" borderId="45" xfId="0" applyFont="1" applyBorder="1" applyAlignment="1">
      <alignment horizontal="center" wrapText="1"/>
    </xf>
    <xf numFmtId="0" fontId="0" fillId="0" borderId="0" xfId="0" applyBorder="1" applyAlignment="1">
      <alignment/>
    </xf>
    <xf numFmtId="0" fontId="0" fillId="0" borderId="0" xfId="0" applyBorder="1" applyAlignment="1">
      <alignment/>
    </xf>
    <xf numFmtId="177" fontId="52" fillId="0" borderId="0" xfId="0" applyNumberFormat="1" applyFont="1" applyBorder="1" applyAlignment="1">
      <alignment horizontal="center"/>
    </xf>
    <xf numFmtId="0" fontId="0" fillId="0" borderId="0" xfId="0" applyBorder="1" applyAlignment="1">
      <alignment/>
    </xf>
    <xf numFmtId="0" fontId="0" fillId="0" borderId="0" xfId="0" applyBorder="1" applyAlignment="1">
      <alignment/>
    </xf>
    <xf numFmtId="177" fontId="57" fillId="4" borderId="136" xfId="0" applyNumberFormat="1" applyFont="1" applyFill="1" applyBorder="1" applyAlignment="1">
      <alignment horizontal="left" indent="2"/>
    </xf>
    <xf numFmtId="177" fontId="56" fillId="4" borderId="30" xfId="0" applyNumberFormat="1" applyFont="1" applyFill="1" applyBorder="1" applyAlignment="1">
      <alignment horizontal="center" wrapText="1"/>
    </xf>
    <xf numFmtId="0" fontId="0" fillId="0" borderId="37" xfId="0" applyBorder="1" applyAlignment="1">
      <alignment horizontal="center" wrapText="1"/>
    </xf>
    <xf numFmtId="177" fontId="70" fillId="4" borderId="35" xfId="0" applyNumberFormat="1" applyFont="1" applyFill="1" applyBorder="1" applyAlignment="1">
      <alignment horizontal="left" indent="2"/>
    </xf>
    <xf numFmtId="177" fontId="57" fillId="4" borderId="125" xfId="0" applyNumberFormat="1" applyFont="1" applyFill="1" applyBorder="1" applyAlignment="1">
      <alignment horizontal="left" indent="1"/>
    </xf>
    <xf numFmtId="0" fontId="0" fillId="0" borderId="123" xfId="0" applyBorder="1" applyAlignment="1">
      <alignment horizontal="left" indent="1"/>
    </xf>
    <xf numFmtId="0" fontId="0" fillId="0" borderId="124" xfId="0" applyBorder="1" applyAlignment="1">
      <alignment horizontal="left" indent="1"/>
    </xf>
    <xf numFmtId="177" fontId="19" fillId="0" borderId="0" xfId="0" applyNumberFormat="1" applyFont="1" applyBorder="1" applyAlignment="1">
      <alignment horizontal="center"/>
    </xf>
    <xf numFmtId="0" fontId="39" fillId="0" borderId="126" xfId="0" applyFont="1" applyBorder="1" applyAlignment="1">
      <alignment horizontal="left" indent="2"/>
    </xf>
    <xf numFmtId="0" fontId="39" fillId="0" borderId="127" xfId="0" applyFont="1" applyBorder="1" applyAlignment="1">
      <alignment horizontal="left" indent="2"/>
    </xf>
    <xf numFmtId="177" fontId="56" fillId="4" borderId="35" xfId="0" applyNumberFormat="1" applyFont="1" applyFill="1" applyBorder="1" applyAlignment="1">
      <alignment horizontal="left" indent="3"/>
    </xf>
    <xf numFmtId="0" fontId="0" fillId="0" borderId="126" xfId="0" applyBorder="1" applyAlignment="1">
      <alignment horizontal="left" indent="3"/>
    </xf>
    <xf numFmtId="0" fontId="29" fillId="0" borderId="30" xfId="0" applyFont="1" applyBorder="1" applyAlignment="1">
      <alignment horizontal="center"/>
    </xf>
    <xf numFmtId="0" fontId="29" fillId="0" borderId="37" xfId="0" applyFont="1" applyBorder="1" applyAlignment="1">
      <alignment horizontal="center"/>
    </xf>
    <xf numFmtId="0" fontId="29" fillId="0" borderId="45" xfId="0" applyFont="1" applyBorder="1" applyAlignment="1">
      <alignment horizontal="center"/>
    </xf>
    <xf numFmtId="0" fontId="4" fillId="0" borderId="30" xfId="0" applyFont="1" applyBorder="1" applyAlignment="1">
      <alignment horizontal="center"/>
    </xf>
    <xf numFmtId="0" fontId="4" fillId="0" borderId="37" xfId="0" applyFont="1" applyBorder="1" applyAlignment="1">
      <alignment horizontal="center"/>
    </xf>
    <xf numFmtId="0" fontId="4" fillId="0" borderId="45" xfId="0" applyFont="1" applyBorder="1" applyAlignment="1">
      <alignment horizontal="center"/>
    </xf>
    <xf numFmtId="0" fontId="4" fillId="0" borderId="167" xfId="0" applyFont="1" applyBorder="1" applyAlignment="1">
      <alignment horizontal="center"/>
    </xf>
    <xf numFmtId="0" fontId="4" fillId="0" borderId="168" xfId="0" applyFont="1" applyBorder="1" applyAlignment="1">
      <alignment horizontal="center"/>
    </xf>
    <xf numFmtId="0" fontId="4" fillId="0" borderId="169" xfId="0" applyFont="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Improve by DU" xfId="21"/>
    <cellStyle name="Normal_Rsrcs_X_ DOJ Goal  Obj"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udget_Staff\2006%20Congressional%20Submission\Instructions\excel%20templa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MYFILES\Spreadsheets\Exhibit%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udget_Staff\napostolides\FY06%20Formulation\05%20OMB%20Budget%20-%20char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WINNT\Profiles\debjones\Temporary%20Internet%20Files\OLKD\2006%20Perf%20Budget%20Cong%20Submission%20Exhibits%20Template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5 XWal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 Summary of Requirements "/>
    </sheetNames>
    <sheetDataSet>
      <sheetData sheetId="0">
        <row r="5">
          <cell r="A5" t="str">
            <v>Office of the Federal Detention Trustee</v>
          </cell>
        </row>
        <row r="6">
          <cell r="A6" t="str">
            <v>Salaries and Expenses</v>
          </cell>
        </row>
        <row r="73">
          <cell r="A73" t="str">
            <v>Office of the Federal Detention Trustee</v>
          </cell>
        </row>
        <row r="81">
          <cell r="H81" t="str">
            <v>2007 Appropriation Enacted</v>
          </cell>
          <cell r="K81" t="str">
            <v>2008 Enacted</v>
          </cell>
          <cell r="Q81" t="str">
            <v>2009 Current Services</v>
          </cell>
          <cell r="AA81" t="str">
            <v>2009 Request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Req"/>
      <sheetName val="ATB Narr"/>
      <sheetName val="2003 XWalk"/>
      <sheetName val="2004 XWalk"/>
      <sheetName val="Perm Positions"/>
      <sheetName val="Positions by Category"/>
      <sheetName val="Sum by Grade"/>
      <sheetName val="Sum by OC"/>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sheetName val="Org Chart"/>
      <sheetName val="Approp Lang"/>
      <sheetName val="Sum of Req"/>
      <sheetName val="Increases Offsets"/>
      <sheetName val="Strat Goal &amp; Obj"/>
      <sheetName val="ATB Justification"/>
      <sheetName val="2004 XWalk"/>
      <sheetName val="2005 XWalk"/>
      <sheetName val="Reimb Resources"/>
      <sheetName val="Perm Positions"/>
      <sheetName val="Summ Atty Agt"/>
      <sheetName val="Financial Analysis"/>
      <sheetName val="Sum by Grade"/>
      <sheetName val="Sum by OC"/>
      <sheetName val="Cong Reports"/>
      <sheetName val="PA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AH131"/>
  <sheetViews>
    <sheetView showGridLines="0" tabSelected="1" showOutlineSymbols="0" zoomScale="75" zoomScaleNormal="75" zoomScaleSheetLayoutView="75" workbookViewId="0" topLeftCell="A1">
      <selection activeCell="A19" sqref="A19:Y19"/>
    </sheetView>
  </sheetViews>
  <sheetFormatPr defaultColWidth="8.88671875" defaultRowHeight="15"/>
  <cols>
    <col min="1" max="2" width="2.5546875" style="4" customWidth="1"/>
    <col min="3" max="3" width="24.99609375" style="4" customWidth="1"/>
    <col min="4" max="4" width="6.6640625" style="4" customWidth="1"/>
    <col min="5" max="5" width="1.66796875" style="4" customWidth="1"/>
    <col min="6" max="6" width="1.99609375" style="4" customWidth="1"/>
    <col min="7" max="7" width="1.77734375" style="4" customWidth="1"/>
    <col min="8" max="8" width="6.88671875" style="2" customWidth="1"/>
    <col min="9" max="9" width="6.21484375" style="2" customWidth="1"/>
    <col min="10" max="10" width="10.21484375" style="2" customWidth="1"/>
    <col min="11" max="11" width="5.6640625" style="2" customWidth="1"/>
    <col min="12" max="12" width="6.21484375" style="2" customWidth="1"/>
    <col min="13" max="13" width="9.77734375" style="2" customWidth="1"/>
    <col min="14" max="15" width="5.6640625" style="2" customWidth="1"/>
    <col min="16" max="16" width="7.6640625" style="2" customWidth="1"/>
    <col min="17" max="17" width="5.6640625" style="2" customWidth="1"/>
    <col min="18" max="18" width="6.10546875" style="2" customWidth="1"/>
    <col min="19" max="19" width="9.77734375" style="2" customWidth="1"/>
    <col min="20" max="21" width="5.6640625" style="2" customWidth="1"/>
    <col min="22" max="22" width="8.5546875" style="2" customWidth="1"/>
    <col min="23" max="23" width="6.10546875" style="2" customWidth="1"/>
    <col min="24" max="24" width="5.6640625" style="2" customWidth="1"/>
    <col min="25" max="25" width="8.10546875" style="2" customWidth="1"/>
    <col min="26" max="26" width="1.66796875" style="2" hidden="1" customWidth="1"/>
    <col min="27" max="27" width="9.5546875" style="2" customWidth="1"/>
    <col min="28" max="28" width="6.21484375" style="2" customWidth="1"/>
    <col min="29" max="29" width="11.88671875" style="2" customWidth="1"/>
    <col min="30" max="30" width="3.3359375" style="2" hidden="1" customWidth="1"/>
    <col min="31" max="31" width="0.23046875" style="2" hidden="1" customWidth="1"/>
    <col min="32" max="32" width="8.4453125" style="2" hidden="1" customWidth="1"/>
    <col min="33" max="33" width="7.99609375" style="2" hidden="1" customWidth="1"/>
    <col min="34" max="34" width="0.9921875" style="151" customWidth="1"/>
    <col min="35" max="35" width="5.6640625" style="4" customWidth="1"/>
    <col min="36" max="36" width="7.6640625" style="4" customWidth="1"/>
    <col min="37" max="16384" width="9.6640625" style="4" customWidth="1"/>
  </cols>
  <sheetData>
    <row r="1" spans="1:34" ht="20.25">
      <c r="A1" s="746" t="s">
        <v>113</v>
      </c>
      <c r="B1" s="747"/>
      <c r="C1" s="747"/>
      <c r="D1" s="747"/>
      <c r="E1" s="747"/>
      <c r="F1" s="747"/>
      <c r="G1" s="747"/>
      <c r="H1" s="747"/>
      <c r="I1" s="747"/>
      <c r="J1" s="747"/>
      <c r="K1" s="747"/>
      <c r="L1" s="747"/>
      <c r="M1" s="747"/>
      <c r="N1" s="747"/>
      <c r="O1" s="747"/>
      <c r="P1" s="747"/>
      <c r="Q1" s="747"/>
      <c r="R1" s="747"/>
      <c r="S1" s="747"/>
      <c r="T1" s="747"/>
      <c r="U1" s="747"/>
      <c r="V1" s="747"/>
      <c r="W1" s="747"/>
      <c r="X1" s="747"/>
      <c r="Y1" s="747"/>
      <c r="Z1" s="747"/>
      <c r="AA1" s="747"/>
      <c r="AB1" s="747"/>
      <c r="AC1" s="747"/>
      <c r="AH1" s="3" t="s">
        <v>114</v>
      </c>
    </row>
    <row r="2" ht="15.75">
      <c r="AH2" s="3" t="s">
        <v>114</v>
      </c>
    </row>
    <row r="3" spans="1:34" ht="15.75">
      <c r="A3" s="5"/>
      <c r="B3" s="5"/>
      <c r="C3" s="5"/>
      <c r="D3" s="5"/>
      <c r="E3" s="5"/>
      <c r="F3" s="5"/>
      <c r="G3" s="5"/>
      <c r="H3" s="6"/>
      <c r="I3" s="6"/>
      <c r="J3" s="6"/>
      <c r="K3" s="6"/>
      <c r="L3" s="6"/>
      <c r="M3" s="6"/>
      <c r="N3" s="6"/>
      <c r="O3" s="6"/>
      <c r="P3" s="6"/>
      <c r="Q3" s="6"/>
      <c r="R3" s="6"/>
      <c r="S3" s="6"/>
      <c r="T3" s="6"/>
      <c r="U3" s="6"/>
      <c r="V3" s="6"/>
      <c r="W3" s="6"/>
      <c r="X3" s="6"/>
      <c r="Y3" s="6"/>
      <c r="Z3" s="6"/>
      <c r="AA3" s="6"/>
      <c r="AB3" s="6"/>
      <c r="AC3" s="6"/>
      <c r="AD3" s="6"/>
      <c r="AE3" s="6"/>
      <c r="AF3" s="6"/>
      <c r="AG3" s="6"/>
      <c r="AH3" s="3" t="s">
        <v>114</v>
      </c>
    </row>
    <row r="4" spans="1:34" ht="22.5">
      <c r="A4" s="753" t="s">
        <v>115</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8"/>
      <c r="AE4" s="8"/>
      <c r="AF4" s="8"/>
      <c r="AG4" s="8"/>
      <c r="AH4" s="3" t="s">
        <v>114</v>
      </c>
    </row>
    <row r="5" spans="1:34" ht="23.25">
      <c r="A5" s="730" t="s">
        <v>116</v>
      </c>
      <c r="B5" s="731"/>
      <c r="C5" s="731"/>
      <c r="D5" s="731"/>
      <c r="E5" s="731"/>
      <c r="F5" s="731"/>
      <c r="G5" s="731"/>
      <c r="H5" s="731"/>
      <c r="I5" s="731"/>
      <c r="J5" s="731"/>
      <c r="K5" s="731"/>
      <c r="L5" s="731"/>
      <c r="M5" s="731"/>
      <c r="N5" s="731"/>
      <c r="O5" s="731"/>
      <c r="P5" s="731"/>
      <c r="Q5" s="731"/>
      <c r="R5" s="731"/>
      <c r="S5" s="731"/>
      <c r="T5" s="731"/>
      <c r="U5" s="731"/>
      <c r="V5" s="731"/>
      <c r="W5" s="731"/>
      <c r="X5" s="731"/>
      <c r="Y5" s="731"/>
      <c r="Z5" s="731"/>
      <c r="AA5" s="731"/>
      <c r="AB5" s="731"/>
      <c r="AC5" s="731"/>
      <c r="AD5" s="8"/>
      <c r="AE5" s="8"/>
      <c r="AF5" s="8"/>
      <c r="AG5" s="8"/>
      <c r="AH5" s="3" t="s">
        <v>114</v>
      </c>
    </row>
    <row r="6" spans="1:34" ht="23.25">
      <c r="A6" s="730" t="s">
        <v>117</v>
      </c>
      <c r="B6" s="754"/>
      <c r="C6" s="754"/>
      <c r="D6" s="754"/>
      <c r="E6" s="754"/>
      <c r="F6" s="754"/>
      <c r="G6" s="754"/>
      <c r="H6" s="754"/>
      <c r="I6" s="754"/>
      <c r="J6" s="754"/>
      <c r="K6" s="754"/>
      <c r="L6" s="754"/>
      <c r="M6" s="754"/>
      <c r="N6" s="754"/>
      <c r="O6" s="754"/>
      <c r="P6" s="754"/>
      <c r="Q6" s="754"/>
      <c r="R6" s="754"/>
      <c r="S6" s="754"/>
      <c r="T6" s="754"/>
      <c r="U6" s="754"/>
      <c r="V6" s="754"/>
      <c r="W6" s="754"/>
      <c r="X6" s="754"/>
      <c r="Y6" s="754"/>
      <c r="Z6" s="754"/>
      <c r="AA6" s="754"/>
      <c r="AB6" s="754"/>
      <c r="AC6" s="754"/>
      <c r="AD6" s="8"/>
      <c r="AE6" s="8"/>
      <c r="AF6" s="8"/>
      <c r="AG6" s="8"/>
      <c r="AH6" s="3" t="s">
        <v>114</v>
      </c>
    </row>
    <row r="7" spans="1:34" ht="23.25">
      <c r="A7" s="730" t="s">
        <v>118</v>
      </c>
      <c r="B7" s="731"/>
      <c r="C7" s="731"/>
      <c r="D7" s="731"/>
      <c r="E7" s="731"/>
      <c r="F7" s="731"/>
      <c r="G7" s="731"/>
      <c r="H7" s="731"/>
      <c r="I7" s="731"/>
      <c r="J7" s="731"/>
      <c r="K7" s="731"/>
      <c r="L7" s="731"/>
      <c r="M7" s="731"/>
      <c r="N7" s="731"/>
      <c r="O7" s="731"/>
      <c r="P7" s="731"/>
      <c r="Q7" s="731"/>
      <c r="R7" s="731"/>
      <c r="S7" s="731"/>
      <c r="T7" s="731"/>
      <c r="U7" s="731"/>
      <c r="V7" s="731"/>
      <c r="W7" s="731"/>
      <c r="X7" s="731"/>
      <c r="Y7" s="731"/>
      <c r="Z7" s="731"/>
      <c r="AA7" s="731"/>
      <c r="AB7" s="731"/>
      <c r="AC7" s="731"/>
      <c r="AD7" s="8"/>
      <c r="AE7" s="8"/>
      <c r="AF7" s="8"/>
      <c r="AG7" s="8"/>
      <c r="AH7" s="3" t="s">
        <v>114</v>
      </c>
    </row>
    <row r="8" spans="1:34" ht="23.25">
      <c r="A8" s="10"/>
      <c r="B8" s="11"/>
      <c r="C8" s="11"/>
      <c r="D8" s="11"/>
      <c r="E8" s="11"/>
      <c r="F8" s="11"/>
      <c r="G8" s="11"/>
      <c r="H8" s="8"/>
      <c r="I8" s="8"/>
      <c r="J8" s="8"/>
      <c r="K8" s="8"/>
      <c r="L8" s="8"/>
      <c r="M8" s="8"/>
      <c r="N8" s="8"/>
      <c r="O8" s="8"/>
      <c r="P8" s="8"/>
      <c r="Q8" s="8"/>
      <c r="R8" s="8"/>
      <c r="S8" s="8"/>
      <c r="T8" s="8"/>
      <c r="U8" s="8"/>
      <c r="V8" s="8"/>
      <c r="W8" s="8"/>
      <c r="X8" s="8"/>
      <c r="Y8" s="8"/>
      <c r="Z8" s="8"/>
      <c r="AA8" s="8"/>
      <c r="AB8" s="8"/>
      <c r="AC8" s="8"/>
      <c r="AD8" s="8"/>
      <c r="AE8" s="8"/>
      <c r="AF8" s="8"/>
      <c r="AG8" s="8"/>
      <c r="AH8" s="3"/>
    </row>
    <row r="9" spans="1:34" ht="23.25">
      <c r="A9" s="10"/>
      <c r="B9" s="11"/>
      <c r="C9" s="11"/>
      <c r="D9" s="11"/>
      <c r="E9" s="11"/>
      <c r="F9" s="11"/>
      <c r="G9" s="11"/>
      <c r="H9" s="8"/>
      <c r="I9" s="8"/>
      <c r="J9" s="8"/>
      <c r="K9" s="8"/>
      <c r="L9" s="8"/>
      <c r="M9" s="8"/>
      <c r="N9" s="8"/>
      <c r="O9" s="8"/>
      <c r="P9" s="8"/>
      <c r="Q9" s="8"/>
      <c r="R9" s="8"/>
      <c r="S9" s="8"/>
      <c r="T9" s="8"/>
      <c r="U9" s="8"/>
      <c r="V9" s="8"/>
      <c r="W9" s="8"/>
      <c r="X9" s="8"/>
      <c r="Y9" s="8"/>
      <c r="Z9" s="8"/>
      <c r="AA9" s="8"/>
      <c r="AB9" s="8"/>
      <c r="AC9" s="8"/>
      <c r="AD9" s="8"/>
      <c r="AE9" s="8"/>
      <c r="AF9" s="8"/>
      <c r="AG9" s="8"/>
      <c r="AH9" s="3"/>
    </row>
    <row r="10" spans="1:34" ht="23.25">
      <c r="A10" s="10"/>
      <c r="B10" s="11"/>
      <c r="C10" s="11"/>
      <c r="D10" s="11"/>
      <c r="E10" s="11"/>
      <c r="F10" s="11"/>
      <c r="G10" s="11"/>
      <c r="H10" s="8"/>
      <c r="I10" s="8"/>
      <c r="J10" s="8"/>
      <c r="K10" s="8"/>
      <c r="L10" s="8"/>
      <c r="M10" s="8"/>
      <c r="N10" s="8"/>
      <c r="O10" s="8"/>
      <c r="P10" s="8"/>
      <c r="Q10" s="8"/>
      <c r="R10" s="8"/>
      <c r="S10" s="8"/>
      <c r="T10" s="8"/>
      <c r="U10" s="8"/>
      <c r="V10" s="8"/>
      <c r="W10" s="8"/>
      <c r="X10" s="8"/>
      <c r="Y10" s="8"/>
      <c r="Z10" s="8"/>
      <c r="AA10" s="8"/>
      <c r="AB10" s="8"/>
      <c r="AC10" s="8"/>
      <c r="AD10" s="8"/>
      <c r="AE10" s="8"/>
      <c r="AF10" s="8"/>
      <c r="AG10" s="8"/>
      <c r="AH10" s="3"/>
    </row>
    <row r="11" spans="1:34" ht="15.75">
      <c r="A11" s="12"/>
      <c r="B11" s="11"/>
      <c r="C11" s="11"/>
      <c r="D11" s="11"/>
      <c r="E11" s="11"/>
      <c r="F11" s="11"/>
      <c r="G11" s="11"/>
      <c r="H11" s="8"/>
      <c r="I11" s="8"/>
      <c r="J11" s="8"/>
      <c r="K11" s="8"/>
      <c r="L11" s="8"/>
      <c r="M11" s="8"/>
      <c r="N11" s="8"/>
      <c r="O11" s="8"/>
      <c r="P11" s="8"/>
      <c r="Q11" s="8"/>
      <c r="R11" s="8"/>
      <c r="S11" s="8"/>
      <c r="T11" s="8"/>
      <c r="U11" s="8"/>
      <c r="V11" s="8"/>
      <c r="W11" s="8"/>
      <c r="X11" s="8"/>
      <c r="Y11" s="8"/>
      <c r="Z11" s="8"/>
      <c r="AA11" s="469" t="s">
        <v>119</v>
      </c>
      <c r="AB11" s="755"/>
      <c r="AC11" s="756"/>
      <c r="AD11" s="13"/>
      <c r="AE11" s="469" t="s">
        <v>120</v>
      </c>
      <c r="AF11" s="755"/>
      <c r="AG11" s="756"/>
      <c r="AH11" s="3" t="s">
        <v>114</v>
      </c>
    </row>
    <row r="12" spans="1:34" ht="15.75">
      <c r="A12" s="14"/>
      <c r="B12" s="14"/>
      <c r="C12" s="14"/>
      <c r="D12" s="14"/>
      <c r="E12" s="14"/>
      <c r="F12" s="14"/>
      <c r="G12" s="14"/>
      <c r="H12" s="15"/>
      <c r="I12" s="15"/>
      <c r="J12" s="15"/>
      <c r="K12" s="15"/>
      <c r="L12" s="15"/>
      <c r="M12" s="15"/>
      <c r="N12" s="15"/>
      <c r="O12" s="15"/>
      <c r="P12" s="15"/>
      <c r="Q12" s="15"/>
      <c r="R12" s="15"/>
      <c r="S12" s="15"/>
      <c r="T12" s="15"/>
      <c r="U12" s="15"/>
      <c r="V12" s="15"/>
      <c r="W12" s="15"/>
      <c r="X12" s="15"/>
      <c r="Y12" s="16"/>
      <c r="Z12" s="17"/>
      <c r="AA12" s="797" t="s">
        <v>121</v>
      </c>
      <c r="AB12" s="796" t="s">
        <v>122</v>
      </c>
      <c r="AC12" s="794" t="s">
        <v>123</v>
      </c>
      <c r="AD12" s="19"/>
      <c r="AE12" s="18" t="s">
        <v>124</v>
      </c>
      <c r="AF12" s="20"/>
      <c r="AG12" s="21"/>
      <c r="AH12" s="3" t="s">
        <v>114</v>
      </c>
    </row>
    <row r="13" spans="1:34" ht="16.5" thickBot="1">
      <c r="A13" s="22"/>
      <c r="B13" s="23"/>
      <c r="C13" s="23"/>
      <c r="D13" s="23"/>
      <c r="E13" s="23"/>
      <c r="F13" s="23"/>
      <c r="G13" s="23"/>
      <c r="H13" s="24"/>
      <c r="I13" s="24"/>
      <c r="J13" s="24"/>
      <c r="K13" s="24"/>
      <c r="L13" s="24"/>
      <c r="M13" s="24"/>
      <c r="N13" s="24"/>
      <c r="O13" s="24"/>
      <c r="P13" s="24"/>
      <c r="Q13" s="24"/>
      <c r="R13" s="24"/>
      <c r="S13" s="24"/>
      <c r="T13" s="24"/>
      <c r="U13" s="24"/>
      <c r="V13" s="24"/>
      <c r="W13" s="24"/>
      <c r="X13" s="24"/>
      <c r="Y13" s="24"/>
      <c r="Z13" s="24"/>
      <c r="AA13" s="798"/>
      <c r="AB13" s="795"/>
      <c r="AC13" s="795"/>
      <c r="AD13" s="25"/>
      <c r="AE13" s="26" t="s">
        <v>125</v>
      </c>
      <c r="AF13" s="26" t="s">
        <v>122</v>
      </c>
      <c r="AG13" s="27" t="s">
        <v>123</v>
      </c>
      <c r="AH13" s="3" t="s">
        <v>114</v>
      </c>
    </row>
    <row r="14" spans="1:34" ht="15.75">
      <c r="A14" s="748" t="s">
        <v>126</v>
      </c>
      <c r="B14" s="749"/>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28"/>
      <c r="AA14" s="29">
        <v>21</v>
      </c>
      <c r="AB14" s="29">
        <v>21</v>
      </c>
      <c r="AC14" s="29">
        <v>1225816</v>
      </c>
      <c r="AD14" s="30"/>
      <c r="AE14" s="31"/>
      <c r="AF14" s="31"/>
      <c r="AG14" s="32">
        <v>0</v>
      </c>
      <c r="AH14" s="3" t="s">
        <v>114</v>
      </c>
    </row>
    <row r="15" spans="1:34" ht="20.25" customHeight="1">
      <c r="A15" s="757"/>
      <c r="B15" s="758"/>
      <c r="C15" s="758"/>
      <c r="D15" s="758"/>
      <c r="E15" s="758"/>
      <c r="F15" s="758"/>
      <c r="G15" s="758"/>
      <c r="H15" s="758"/>
      <c r="I15" s="758"/>
      <c r="J15" s="758"/>
      <c r="K15" s="758"/>
      <c r="L15" s="758"/>
      <c r="M15" s="758"/>
      <c r="N15" s="758"/>
      <c r="O15" s="758"/>
      <c r="P15" s="758"/>
      <c r="Q15" s="758"/>
      <c r="R15" s="758"/>
      <c r="S15" s="758"/>
      <c r="T15" s="758"/>
      <c r="U15" s="758"/>
      <c r="V15" s="758"/>
      <c r="W15" s="758"/>
      <c r="X15" s="758"/>
      <c r="Y15" s="758"/>
      <c r="Z15" s="33"/>
      <c r="AA15" s="34"/>
      <c r="AB15" s="34"/>
      <c r="AC15" s="35"/>
      <c r="AD15" s="33"/>
      <c r="AE15" s="36"/>
      <c r="AF15" s="36"/>
      <c r="AG15" s="37"/>
      <c r="AH15" s="3" t="s">
        <v>114</v>
      </c>
    </row>
    <row r="16" spans="1:34" ht="15.75" hidden="1">
      <c r="A16" s="38" t="s">
        <v>127</v>
      </c>
      <c r="B16" s="14"/>
      <c r="C16" s="39"/>
      <c r="D16" s="39"/>
      <c r="E16" s="39"/>
      <c r="F16" s="39"/>
      <c r="G16" s="39"/>
      <c r="H16" s="40"/>
      <c r="I16" s="40"/>
      <c r="J16" s="40"/>
      <c r="K16" s="40"/>
      <c r="L16" s="40"/>
      <c r="M16" s="40"/>
      <c r="N16" s="40"/>
      <c r="O16" s="40"/>
      <c r="P16" s="40"/>
      <c r="Q16" s="40"/>
      <c r="R16" s="40"/>
      <c r="S16" s="40"/>
      <c r="T16" s="40"/>
      <c r="U16" s="40"/>
      <c r="V16" s="40"/>
      <c r="W16" s="40"/>
      <c r="X16" s="40"/>
      <c r="Y16" s="40"/>
      <c r="Z16" s="40"/>
      <c r="AA16" s="41" t="e">
        <f>+#REF!+#REF!+#REF!+#REF!</f>
        <v>#REF!</v>
      </c>
      <c r="AB16" s="41" t="e">
        <f>+#REF!+#REF!+#REF!+#REF!</f>
        <v>#REF!</v>
      </c>
      <c r="AC16" s="42" t="e">
        <f>+#REF!+#REF!+#REF!+#REF!-2</f>
        <v>#REF!</v>
      </c>
      <c r="AD16" s="40" t="s">
        <v>128</v>
      </c>
      <c r="AE16" s="43" t="e">
        <f>+#REF!+#REF!+#REF!+#REF!</f>
        <v>#REF!</v>
      </c>
      <c r="AF16" s="43" t="e">
        <f>+#REF!+#REF!+#REF!+#REF!</f>
        <v>#REF!</v>
      </c>
      <c r="AG16" s="16" t="e">
        <f>+#REF!+#REF!+#REF!+#REF!-2</f>
        <v>#REF!</v>
      </c>
      <c r="AH16" s="3" t="s">
        <v>114</v>
      </c>
    </row>
    <row r="17" spans="1:34" ht="15.75" hidden="1">
      <c r="A17" s="38"/>
      <c r="B17" s="14" t="s">
        <v>129</v>
      </c>
      <c r="C17" s="39"/>
      <c r="D17" s="39"/>
      <c r="E17" s="39"/>
      <c r="F17" s="39"/>
      <c r="G17" s="39"/>
      <c r="H17" s="40"/>
      <c r="I17" s="40"/>
      <c r="J17" s="40"/>
      <c r="K17" s="40"/>
      <c r="L17" s="40"/>
      <c r="M17" s="40"/>
      <c r="N17" s="40"/>
      <c r="O17" s="40"/>
      <c r="P17" s="40"/>
      <c r="Q17" s="40"/>
      <c r="R17" s="40"/>
      <c r="S17" s="40"/>
      <c r="T17" s="40"/>
      <c r="U17" s="40"/>
      <c r="V17" s="40"/>
      <c r="W17" s="40"/>
      <c r="X17" s="40"/>
      <c r="Y17" s="40"/>
      <c r="Z17" s="40"/>
      <c r="AA17" s="41">
        <v>0</v>
      </c>
      <c r="AB17" s="41">
        <v>0</v>
      </c>
      <c r="AC17" s="42">
        <v>-496</v>
      </c>
      <c r="AD17" s="40"/>
      <c r="AE17" s="43">
        <v>0</v>
      </c>
      <c r="AF17" s="43">
        <v>0</v>
      </c>
      <c r="AG17" s="16">
        <v>-496</v>
      </c>
      <c r="AH17" s="3" t="s">
        <v>114</v>
      </c>
    </row>
    <row r="18" spans="1:34" ht="18" hidden="1">
      <c r="A18" s="38"/>
      <c r="B18" s="14" t="s">
        <v>130</v>
      </c>
      <c r="C18" s="39"/>
      <c r="D18" s="39"/>
      <c r="E18" s="39"/>
      <c r="F18" s="39"/>
      <c r="G18" s="39"/>
      <c r="H18" s="40"/>
      <c r="I18" s="40"/>
      <c r="J18" s="40"/>
      <c r="K18" s="40"/>
      <c r="L18" s="40"/>
      <c r="M18" s="40"/>
      <c r="N18" s="40"/>
      <c r="O18" s="40"/>
      <c r="P18" s="40"/>
      <c r="Q18" s="40"/>
      <c r="R18" s="40"/>
      <c r="S18" s="40"/>
      <c r="T18" s="40"/>
      <c r="U18" s="40"/>
      <c r="V18" s="40"/>
      <c r="W18" s="40"/>
      <c r="X18" s="40"/>
      <c r="Y18" s="40"/>
      <c r="Z18" s="40"/>
      <c r="AA18" s="44">
        <v>0</v>
      </c>
      <c r="AB18" s="44">
        <v>0</v>
      </c>
      <c r="AC18" s="45">
        <v>-627</v>
      </c>
      <c r="AD18" s="40"/>
      <c r="AE18" s="46">
        <v>0</v>
      </c>
      <c r="AF18" s="46">
        <v>0</v>
      </c>
      <c r="AG18" s="47">
        <v>-627</v>
      </c>
      <c r="AH18" s="3" t="s">
        <v>114</v>
      </c>
    </row>
    <row r="19" spans="1:34" ht="18">
      <c r="A19" s="728" t="s">
        <v>131</v>
      </c>
      <c r="B19" s="729"/>
      <c r="C19" s="729"/>
      <c r="D19" s="729"/>
      <c r="E19" s="729"/>
      <c r="F19" s="729"/>
      <c r="G19" s="729"/>
      <c r="H19" s="729"/>
      <c r="I19" s="729"/>
      <c r="J19" s="729"/>
      <c r="K19" s="729"/>
      <c r="L19" s="729"/>
      <c r="M19" s="729"/>
      <c r="N19" s="729"/>
      <c r="O19" s="729"/>
      <c r="P19" s="729"/>
      <c r="Q19" s="729"/>
      <c r="R19" s="729"/>
      <c r="S19" s="729"/>
      <c r="T19" s="729"/>
      <c r="U19" s="729"/>
      <c r="V19" s="729"/>
      <c r="W19" s="729"/>
      <c r="X19" s="729"/>
      <c r="Y19" s="729"/>
      <c r="Z19" s="48"/>
      <c r="AA19" s="49">
        <f>+AA15+AA14</f>
        <v>21</v>
      </c>
      <c r="AB19" s="49">
        <f>+AB15+AB14</f>
        <v>21</v>
      </c>
      <c r="AC19" s="49">
        <f>+AC15+AC14</f>
        <v>1225816</v>
      </c>
      <c r="AD19" s="40"/>
      <c r="AE19" s="46"/>
      <c r="AF19" s="46"/>
      <c r="AG19" s="47"/>
      <c r="AH19" s="3" t="s">
        <v>114</v>
      </c>
    </row>
    <row r="20" spans="1:34" ht="15.75" hidden="1">
      <c r="A20" s="748" t="s">
        <v>132</v>
      </c>
      <c r="B20" s="749"/>
      <c r="C20" s="749"/>
      <c r="D20" s="749"/>
      <c r="E20" s="749"/>
      <c r="F20" s="749"/>
      <c r="G20" s="749"/>
      <c r="H20" s="749"/>
      <c r="I20" s="749"/>
      <c r="J20" s="749"/>
      <c r="K20" s="749"/>
      <c r="L20" s="749"/>
      <c r="M20" s="749"/>
      <c r="N20" s="749"/>
      <c r="O20" s="749"/>
      <c r="P20" s="749"/>
      <c r="Q20" s="749"/>
      <c r="R20" s="749"/>
      <c r="S20" s="749"/>
      <c r="T20" s="749"/>
      <c r="U20" s="749"/>
      <c r="V20" s="749"/>
      <c r="W20" s="749"/>
      <c r="X20" s="749"/>
      <c r="Y20" s="749"/>
      <c r="Z20" s="28"/>
      <c r="AA20" s="50">
        <v>21</v>
      </c>
      <c r="AB20" s="50">
        <v>21</v>
      </c>
      <c r="AC20" s="50">
        <v>1225920</v>
      </c>
      <c r="AD20" s="30" t="s">
        <v>128</v>
      </c>
      <c r="AE20" s="31"/>
      <c r="AF20" s="31"/>
      <c r="AG20" s="51"/>
      <c r="AH20" s="3" t="s">
        <v>114</v>
      </c>
    </row>
    <row r="21" spans="1:34" ht="18.75" customHeight="1" hidden="1">
      <c r="A21" s="726"/>
      <c r="B21" s="727"/>
      <c r="C21" s="727"/>
      <c r="D21" s="727"/>
      <c r="E21" s="727"/>
      <c r="F21" s="727"/>
      <c r="G21" s="727"/>
      <c r="H21" s="727"/>
      <c r="I21" s="727"/>
      <c r="J21" s="727"/>
      <c r="K21" s="727"/>
      <c r="L21" s="727"/>
      <c r="M21" s="727"/>
      <c r="N21" s="727"/>
      <c r="O21" s="727"/>
      <c r="P21" s="727"/>
      <c r="Q21" s="727"/>
      <c r="R21" s="727"/>
      <c r="S21" s="727"/>
      <c r="T21" s="727"/>
      <c r="U21" s="727"/>
      <c r="V21" s="727"/>
      <c r="W21" s="727"/>
      <c r="X21" s="727"/>
      <c r="Y21" s="727"/>
      <c r="Z21" s="52"/>
      <c r="AA21" s="53"/>
      <c r="AB21" s="53"/>
      <c r="AC21" s="54"/>
      <c r="AD21" s="55"/>
      <c r="AE21" s="56"/>
      <c r="AF21" s="56"/>
      <c r="AG21" s="57"/>
      <c r="AH21" s="3" t="s">
        <v>114</v>
      </c>
    </row>
    <row r="22" spans="1:34" ht="15.75">
      <c r="A22" s="771" t="s">
        <v>133</v>
      </c>
      <c r="B22" s="772"/>
      <c r="C22" s="772"/>
      <c r="D22" s="772"/>
      <c r="E22" s="772"/>
      <c r="F22" s="772"/>
      <c r="G22" s="772"/>
      <c r="H22" s="772"/>
      <c r="I22" s="772"/>
      <c r="J22" s="772"/>
      <c r="K22" s="772"/>
      <c r="L22" s="772"/>
      <c r="M22" s="772"/>
      <c r="N22" s="772"/>
      <c r="O22" s="772"/>
      <c r="P22" s="772"/>
      <c r="Q22" s="772"/>
      <c r="R22" s="772"/>
      <c r="S22" s="772"/>
      <c r="T22" s="772"/>
      <c r="U22" s="772"/>
      <c r="V22" s="772"/>
      <c r="W22" s="772"/>
      <c r="X22" s="772"/>
      <c r="Y22" s="772"/>
      <c r="Z22" s="55"/>
      <c r="AA22" s="58">
        <f>+AA21+AA20</f>
        <v>21</v>
      </c>
      <c r="AB22" s="58">
        <f>+AB21+AB20</f>
        <v>21</v>
      </c>
      <c r="AC22" s="58">
        <f>+AC21+AC20</f>
        <v>1225920</v>
      </c>
      <c r="AD22" s="55"/>
      <c r="AE22" s="56"/>
      <c r="AF22" s="56"/>
      <c r="AG22" s="57"/>
      <c r="AH22" s="3" t="s">
        <v>114</v>
      </c>
    </row>
    <row r="23" spans="1:34" ht="15.75" hidden="1">
      <c r="A23" s="757" t="s">
        <v>134</v>
      </c>
      <c r="B23" s="758"/>
      <c r="C23" s="758"/>
      <c r="D23" s="758"/>
      <c r="E23" s="758"/>
      <c r="F23" s="758"/>
      <c r="G23" s="758"/>
      <c r="H23" s="758"/>
      <c r="I23" s="758"/>
      <c r="J23" s="758"/>
      <c r="K23" s="758"/>
      <c r="L23" s="758"/>
      <c r="M23" s="758"/>
      <c r="N23" s="758"/>
      <c r="O23" s="758"/>
      <c r="P23" s="758"/>
      <c r="Q23" s="758"/>
      <c r="R23" s="758"/>
      <c r="S23" s="758"/>
      <c r="T23" s="758"/>
      <c r="U23" s="758"/>
      <c r="V23" s="758"/>
      <c r="W23" s="758"/>
      <c r="X23" s="758"/>
      <c r="Y23" s="758"/>
      <c r="Z23" s="33"/>
      <c r="AA23" s="34"/>
      <c r="AB23" s="34"/>
      <c r="AC23" s="35"/>
      <c r="AD23" s="33"/>
      <c r="AE23" s="36"/>
      <c r="AF23" s="36"/>
      <c r="AG23" s="37"/>
      <c r="AH23" s="3" t="s">
        <v>114</v>
      </c>
    </row>
    <row r="24" spans="1:34" ht="15.75" hidden="1">
      <c r="A24" s="773" t="s">
        <v>135</v>
      </c>
      <c r="B24" s="774"/>
      <c r="C24" s="774"/>
      <c r="D24" s="774"/>
      <c r="E24" s="774"/>
      <c r="F24" s="774"/>
      <c r="G24" s="774"/>
      <c r="H24" s="774"/>
      <c r="I24" s="774"/>
      <c r="J24" s="774"/>
      <c r="K24" s="774"/>
      <c r="L24" s="774"/>
      <c r="M24" s="774"/>
      <c r="N24" s="774"/>
      <c r="O24" s="774"/>
      <c r="P24" s="774"/>
      <c r="Q24" s="774"/>
      <c r="R24" s="774"/>
      <c r="S24" s="774"/>
      <c r="T24" s="774"/>
      <c r="U24" s="774"/>
      <c r="V24" s="774"/>
      <c r="W24" s="774"/>
      <c r="X24" s="774"/>
      <c r="Y24" s="774"/>
      <c r="Z24" s="33"/>
      <c r="AA24" s="34"/>
      <c r="AB24" s="34"/>
      <c r="AC24" s="35"/>
      <c r="AD24" s="33"/>
      <c r="AE24" s="36"/>
      <c r="AF24" s="36"/>
      <c r="AG24" s="37"/>
      <c r="AH24" s="3" t="s">
        <v>114</v>
      </c>
    </row>
    <row r="25" spans="1:34" ht="15.75">
      <c r="A25" s="779" t="s">
        <v>136</v>
      </c>
      <c r="B25" s="780"/>
      <c r="C25" s="780"/>
      <c r="D25" s="780"/>
      <c r="E25" s="780"/>
      <c r="F25" s="780"/>
      <c r="G25" s="780"/>
      <c r="H25" s="780"/>
      <c r="I25" s="780"/>
      <c r="J25" s="780"/>
      <c r="K25" s="780"/>
      <c r="L25" s="780"/>
      <c r="M25" s="780"/>
      <c r="N25" s="780"/>
      <c r="O25" s="780"/>
      <c r="P25" s="780"/>
      <c r="Q25" s="780"/>
      <c r="R25" s="780"/>
      <c r="S25" s="780"/>
      <c r="T25" s="780"/>
      <c r="U25" s="780"/>
      <c r="V25" s="780"/>
      <c r="W25" s="780"/>
      <c r="X25" s="780"/>
      <c r="Y25" s="780"/>
      <c r="Z25" s="33"/>
      <c r="AA25" s="34"/>
      <c r="AB25" s="34"/>
      <c r="AC25" s="35"/>
      <c r="AD25" s="33"/>
      <c r="AE25" s="36"/>
      <c r="AF25" s="36"/>
      <c r="AG25" s="37"/>
      <c r="AH25" s="3" t="s">
        <v>114</v>
      </c>
    </row>
    <row r="26" spans="1:34" ht="15.75">
      <c r="A26" s="781" t="s">
        <v>137</v>
      </c>
      <c r="B26" s="782"/>
      <c r="C26" s="782"/>
      <c r="D26" s="782"/>
      <c r="E26" s="782"/>
      <c r="F26" s="782"/>
      <c r="G26" s="782"/>
      <c r="H26" s="782"/>
      <c r="I26" s="782"/>
      <c r="J26" s="782"/>
      <c r="K26" s="782"/>
      <c r="L26" s="782"/>
      <c r="M26" s="782"/>
      <c r="N26" s="782"/>
      <c r="O26" s="782"/>
      <c r="P26" s="782"/>
      <c r="Q26" s="782"/>
      <c r="R26" s="782"/>
      <c r="S26" s="782"/>
      <c r="T26" s="782"/>
      <c r="U26" s="782"/>
      <c r="V26" s="782"/>
      <c r="W26" s="782"/>
      <c r="X26" s="782"/>
      <c r="Y26" s="782"/>
      <c r="Z26" s="33"/>
      <c r="AA26" s="34"/>
      <c r="AB26" s="34"/>
      <c r="AC26" s="35"/>
      <c r="AD26" s="33"/>
      <c r="AE26" s="36"/>
      <c r="AF26" s="36"/>
      <c r="AG26" s="37"/>
      <c r="AH26" s="3" t="s">
        <v>114</v>
      </c>
    </row>
    <row r="27" spans="1:34" ht="15.75">
      <c r="A27" s="783" t="s">
        <v>211</v>
      </c>
      <c r="B27" s="784"/>
      <c r="C27" s="784"/>
      <c r="D27" s="784"/>
      <c r="E27" s="784"/>
      <c r="F27" s="784"/>
      <c r="G27" s="784"/>
      <c r="H27" s="784"/>
      <c r="I27" s="784"/>
      <c r="J27" s="784"/>
      <c r="K27" s="784"/>
      <c r="L27" s="784"/>
      <c r="M27" s="784"/>
      <c r="N27" s="784"/>
      <c r="O27" s="784"/>
      <c r="P27" s="784"/>
      <c r="Q27" s="784"/>
      <c r="R27" s="784"/>
      <c r="S27" s="784"/>
      <c r="T27" s="784"/>
      <c r="U27" s="784"/>
      <c r="V27" s="784"/>
      <c r="W27" s="784"/>
      <c r="X27" s="784"/>
      <c r="Y27" s="784"/>
      <c r="Z27" s="33"/>
      <c r="AA27" s="34"/>
      <c r="AB27" s="34"/>
      <c r="AC27" s="35">
        <v>68</v>
      </c>
      <c r="AD27" s="33"/>
      <c r="AE27" s="36"/>
      <c r="AF27" s="36"/>
      <c r="AG27" s="37"/>
      <c r="AH27" s="3" t="s">
        <v>114</v>
      </c>
    </row>
    <row r="28" spans="1:34" ht="15.75" customHeight="1" hidden="1">
      <c r="A28" s="38"/>
      <c r="B28" s="14"/>
      <c r="C28" s="4" t="s">
        <v>138</v>
      </c>
      <c r="D28" s="39"/>
      <c r="E28" s="39"/>
      <c r="F28" s="39"/>
      <c r="G28" s="39"/>
      <c r="H28" s="40"/>
      <c r="I28" s="40"/>
      <c r="J28" s="40"/>
      <c r="K28" s="40"/>
      <c r="L28" s="40"/>
      <c r="M28" s="40"/>
      <c r="N28" s="40"/>
      <c r="O28" s="40"/>
      <c r="P28" s="40"/>
      <c r="Q28" s="40"/>
      <c r="R28" s="40"/>
      <c r="S28" s="40"/>
      <c r="T28" s="40"/>
      <c r="U28" s="40"/>
      <c r="V28" s="40"/>
      <c r="W28" s="40"/>
      <c r="X28" s="40"/>
      <c r="Y28" s="40"/>
      <c r="Z28" s="40"/>
      <c r="AA28" s="41"/>
      <c r="AB28" s="41"/>
      <c r="AC28" s="42"/>
      <c r="AD28" s="40"/>
      <c r="AE28" s="43"/>
      <c r="AF28" s="43"/>
      <c r="AG28" s="16"/>
      <c r="AH28" s="3" t="s">
        <v>114</v>
      </c>
    </row>
    <row r="29" spans="1:34" ht="15.75" customHeight="1" hidden="1">
      <c r="A29" s="38"/>
      <c r="B29" s="14"/>
      <c r="C29" s="4" t="s">
        <v>139</v>
      </c>
      <c r="D29" s="39"/>
      <c r="E29" s="39"/>
      <c r="F29" s="39"/>
      <c r="G29" s="39"/>
      <c r="H29" s="40"/>
      <c r="I29" s="40"/>
      <c r="J29" s="40"/>
      <c r="K29" s="40"/>
      <c r="L29" s="40"/>
      <c r="M29" s="40"/>
      <c r="N29" s="40"/>
      <c r="O29" s="40"/>
      <c r="P29" s="40"/>
      <c r="Q29" s="40"/>
      <c r="R29" s="40"/>
      <c r="S29" s="40"/>
      <c r="T29" s="40"/>
      <c r="U29" s="40"/>
      <c r="V29" s="40"/>
      <c r="W29" s="40"/>
      <c r="X29" s="40"/>
      <c r="Y29" s="40"/>
      <c r="Z29" s="40"/>
      <c r="AA29" s="41"/>
      <c r="AB29" s="41"/>
      <c r="AC29" s="42"/>
      <c r="AD29" s="40"/>
      <c r="AE29" s="43"/>
      <c r="AF29" s="43"/>
      <c r="AG29" s="16"/>
      <c r="AH29" s="3" t="s">
        <v>114</v>
      </c>
    </row>
    <row r="30" spans="1:34" ht="15.75">
      <c r="A30" s="775" t="s">
        <v>212</v>
      </c>
      <c r="B30" s="776"/>
      <c r="C30" s="776"/>
      <c r="D30" s="776"/>
      <c r="E30" s="776"/>
      <c r="F30" s="776"/>
      <c r="G30" s="776"/>
      <c r="H30" s="776"/>
      <c r="I30" s="776"/>
      <c r="J30" s="776"/>
      <c r="K30" s="776"/>
      <c r="L30" s="776"/>
      <c r="M30" s="776"/>
      <c r="N30" s="776"/>
      <c r="O30" s="776"/>
      <c r="P30" s="776"/>
      <c r="Q30" s="776"/>
      <c r="R30" s="776"/>
      <c r="S30" s="776"/>
      <c r="T30" s="776"/>
      <c r="U30" s="776"/>
      <c r="V30" s="776"/>
      <c r="W30" s="776"/>
      <c r="X30" s="776"/>
      <c r="Y30" s="776"/>
      <c r="Z30" s="33"/>
      <c r="AA30" s="34"/>
      <c r="AB30" s="34"/>
      <c r="AC30" s="35">
        <v>26</v>
      </c>
      <c r="AD30" s="33"/>
      <c r="AE30" s="36"/>
      <c r="AF30" s="36"/>
      <c r="AG30" s="37"/>
      <c r="AH30" s="3" t="s">
        <v>114</v>
      </c>
    </row>
    <row r="31" spans="1:34" ht="15.75">
      <c r="A31" s="777" t="s">
        <v>140</v>
      </c>
      <c r="B31" s="778"/>
      <c r="C31" s="778"/>
      <c r="D31" s="778"/>
      <c r="E31" s="778"/>
      <c r="F31" s="778"/>
      <c r="G31" s="778"/>
      <c r="H31" s="778"/>
      <c r="I31" s="778"/>
      <c r="J31" s="778"/>
      <c r="K31" s="778"/>
      <c r="L31" s="778"/>
      <c r="M31" s="778"/>
      <c r="N31" s="778"/>
      <c r="O31" s="778"/>
      <c r="P31" s="778"/>
      <c r="Q31" s="778"/>
      <c r="R31" s="778"/>
      <c r="S31" s="778"/>
      <c r="T31" s="778"/>
      <c r="U31" s="778"/>
      <c r="V31" s="778"/>
      <c r="W31" s="778"/>
      <c r="X31" s="778"/>
      <c r="Y31" s="778"/>
      <c r="Z31" s="33"/>
      <c r="AA31" s="34"/>
      <c r="AB31" s="34"/>
      <c r="AC31" s="35">
        <v>5</v>
      </c>
      <c r="AD31" s="33"/>
      <c r="AE31" s="36"/>
      <c r="AF31" s="36"/>
      <c r="AG31" s="37"/>
      <c r="AH31" s="3" t="s">
        <v>114</v>
      </c>
    </row>
    <row r="32" spans="1:34" ht="15.75">
      <c r="A32" s="777" t="s">
        <v>141</v>
      </c>
      <c r="B32" s="778"/>
      <c r="C32" s="778"/>
      <c r="D32" s="778"/>
      <c r="E32" s="778"/>
      <c r="F32" s="778"/>
      <c r="G32" s="778"/>
      <c r="H32" s="778"/>
      <c r="I32" s="778"/>
      <c r="J32" s="778"/>
      <c r="K32" s="778"/>
      <c r="L32" s="778"/>
      <c r="M32" s="778"/>
      <c r="N32" s="778"/>
      <c r="O32" s="778"/>
      <c r="P32" s="778"/>
      <c r="Q32" s="778"/>
      <c r="R32" s="778"/>
      <c r="S32" s="778"/>
      <c r="T32" s="778"/>
      <c r="U32" s="778"/>
      <c r="V32" s="778"/>
      <c r="W32" s="778"/>
      <c r="X32" s="778"/>
      <c r="Y32" s="778"/>
      <c r="Z32" s="33"/>
      <c r="AA32" s="34"/>
      <c r="AB32" s="34"/>
      <c r="AC32" s="35">
        <v>2</v>
      </c>
      <c r="AD32" s="33"/>
      <c r="AE32" s="36"/>
      <c r="AF32" s="36"/>
      <c r="AG32" s="37"/>
      <c r="AH32" s="3"/>
    </row>
    <row r="33" spans="1:34" ht="15.75">
      <c r="A33" s="777" t="s">
        <v>142</v>
      </c>
      <c r="B33" s="778"/>
      <c r="C33" s="778"/>
      <c r="D33" s="778"/>
      <c r="E33" s="778"/>
      <c r="F33" s="778"/>
      <c r="G33" s="778"/>
      <c r="H33" s="778"/>
      <c r="I33" s="778"/>
      <c r="J33" s="778"/>
      <c r="K33" s="778"/>
      <c r="L33" s="778"/>
      <c r="M33" s="778"/>
      <c r="N33" s="778"/>
      <c r="O33" s="778"/>
      <c r="P33" s="778"/>
      <c r="Q33" s="778"/>
      <c r="R33" s="778"/>
      <c r="S33" s="778"/>
      <c r="T33" s="778"/>
      <c r="U33" s="778"/>
      <c r="V33" s="778"/>
      <c r="W33" s="778"/>
      <c r="X33" s="778"/>
      <c r="Y33" s="778"/>
      <c r="Z33" s="33"/>
      <c r="AA33" s="34"/>
      <c r="AB33" s="34"/>
      <c r="AC33" s="35">
        <v>8</v>
      </c>
      <c r="AD33" s="33"/>
      <c r="AE33" s="36"/>
      <c r="AF33" s="36"/>
      <c r="AG33" s="37"/>
      <c r="AH33" s="3"/>
    </row>
    <row r="34" spans="1:34" ht="15.75">
      <c r="A34" s="777" t="s">
        <v>143</v>
      </c>
      <c r="B34" s="778"/>
      <c r="C34" s="778"/>
      <c r="D34" s="778"/>
      <c r="E34" s="778"/>
      <c r="F34" s="778"/>
      <c r="G34" s="778"/>
      <c r="H34" s="778"/>
      <c r="I34" s="778"/>
      <c r="J34" s="778"/>
      <c r="K34" s="778"/>
      <c r="L34" s="778"/>
      <c r="M34" s="778"/>
      <c r="N34" s="778"/>
      <c r="O34" s="778"/>
      <c r="P34" s="778"/>
      <c r="Q34" s="778"/>
      <c r="R34" s="778"/>
      <c r="S34" s="778"/>
      <c r="T34" s="778"/>
      <c r="U34" s="778"/>
      <c r="V34" s="778"/>
      <c r="W34" s="778"/>
      <c r="X34" s="778"/>
      <c r="Y34" s="778"/>
      <c r="Z34" s="33"/>
      <c r="AA34" s="34"/>
      <c r="AB34" s="34"/>
      <c r="AC34" s="35">
        <v>34</v>
      </c>
      <c r="AD34" s="33"/>
      <c r="AE34" s="36"/>
      <c r="AF34" s="36"/>
      <c r="AG34" s="37"/>
      <c r="AH34" s="3"/>
    </row>
    <row r="35" spans="1:34" ht="15.75">
      <c r="A35" s="777" t="s">
        <v>144</v>
      </c>
      <c r="B35" s="778"/>
      <c r="C35" s="778"/>
      <c r="D35" s="778"/>
      <c r="E35" s="778"/>
      <c r="F35" s="778"/>
      <c r="G35" s="778"/>
      <c r="H35" s="778"/>
      <c r="I35" s="778"/>
      <c r="J35" s="778"/>
      <c r="K35" s="778"/>
      <c r="L35" s="778"/>
      <c r="M35" s="778"/>
      <c r="N35" s="778"/>
      <c r="O35" s="778"/>
      <c r="P35" s="778"/>
      <c r="Q35" s="778"/>
      <c r="R35" s="778"/>
      <c r="S35" s="778"/>
      <c r="T35" s="778"/>
      <c r="U35" s="778"/>
      <c r="V35" s="778"/>
      <c r="W35" s="778"/>
      <c r="X35" s="778"/>
      <c r="Y35" s="778"/>
      <c r="Z35" s="33"/>
      <c r="AA35" s="34"/>
      <c r="AB35" s="34"/>
      <c r="AC35" s="35">
        <v>1</v>
      </c>
      <c r="AD35" s="33"/>
      <c r="AE35" s="36"/>
      <c r="AF35" s="36"/>
      <c r="AG35" s="37"/>
      <c r="AH35" s="3"/>
    </row>
    <row r="36" spans="1:34" ht="15.75">
      <c r="A36" s="777" t="s">
        <v>145</v>
      </c>
      <c r="B36" s="778"/>
      <c r="C36" s="778"/>
      <c r="D36" s="778"/>
      <c r="E36" s="778"/>
      <c r="F36" s="778"/>
      <c r="G36" s="778"/>
      <c r="H36" s="778"/>
      <c r="I36" s="778"/>
      <c r="J36" s="778"/>
      <c r="K36" s="778"/>
      <c r="L36" s="778"/>
      <c r="M36" s="778"/>
      <c r="N36" s="778"/>
      <c r="O36" s="778"/>
      <c r="P36" s="778"/>
      <c r="Q36" s="778"/>
      <c r="R36" s="778"/>
      <c r="S36" s="778"/>
      <c r="T36" s="778"/>
      <c r="U36" s="778"/>
      <c r="V36" s="778"/>
      <c r="W36" s="778"/>
      <c r="X36" s="778"/>
      <c r="Y36" s="778"/>
      <c r="Z36" s="33"/>
      <c r="AA36" s="34"/>
      <c r="AB36" s="34"/>
      <c r="AC36" s="35">
        <v>60000</v>
      </c>
      <c r="AD36" s="33"/>
      <c r="AE36" s="36"/>
      <c r="AF36" s="36"/>
      <c r="AG36" s="37"/>
      <c r="AH36" s="3" t="s">
        <v>114</v>
      </c>
    </row>
    <row r="37" spans="1:34" ht="15.75">
      <c r="A37" s="777" t="s">
        <v>146</v>
      </c>
      <c r="B37" s="778"/>
      <c r="C37" s="778"/>
      <c r="D37" s="778"/>
      <c r="E37" s="778"/>
      <c r="F37" s="778"/>
      <c r="G37" s="778"/>
      <c r="H37" s="778"/>
      <c r="I37" s="778"/>
      <c r="J37" s="778"/>
      <c r="K37" s="778"/>
      <c r="L37" s="778"/>
      <c r="M37" s="778"/>
      <c r="N37" s="778"/>
      <c r="O37" s="778"/>
      <c r="P37" s="778"/>
      <c r="Q37" s="778"/>
      <c r="R37" s="778"/>
      <c r="S37" s="778"/>
      <c r="T37" s="778"/>
      <c r="U37" s="778"/>
      <c r="V37" s="778"/>
      <c r="W37" s="778"/>
      <c r="X37" s="778"/>
      <c r="Y37" s="778"/>
      <c r="Z37" s="33"/>
      <c r="AA37" s="34"/>
      <c r="AB37" s="34"/>
      <c r="AC37" s="35">
        <v>22323</v>
      </c>
      <c r="AD37" s="33"/>
      <c r="AE37" s="36"/>
      <c r="AF37" s="36"/>
      <c r="AG37" s="37"/>
      <c r="AH37" s="3" t="s">
        <v>114</v>
      </c>
    </row>
    <row r="38" spans="1:34" ht="15.75" customHeight="1" hidden="1">
      <c r="A38" s="38"/>
      <c r="B38" s="14"/>
      <c r="C38" s="4" t="s">
        <v>147</v>
      </c>
      <c r="D38" s="39"/>
      <c r="E38" s="39"/>
      <c r="F38" s="39"/>
      <c r="G38" s="39"/>
      <c r="H38" s="40"/>
      <c r="I38" s="40"/>
      <c r="J38" s="40"/>
      <c r="K38" s="40"/>
      <c r="L38" s="40"/>
      <c r="M38" s="40"/>
      <c r="N38" s="40"/>
      <c r="O38" s="40"/>
      <c r="P38" s="40"/>
      <c r="Q38" s="40"/>
      <c r="R38" s="40"/>
      <c r="S38" s="40"/>
      <c r="T38" s="40"/>
      <c r="U38" s="40"/>
      <c r="V38" s="40"/>
      <c r="W38" s="40"/>
      <c r="X38" s="40"/>
      <c r="Y38" s="40"/>
      <c r="Z38" s="40"/>
      <c r="AA38" s="41"/>
      <c r="AB38" s="41"/>
      <c r="AC38" s="42"/>
      <c r="AD38" s="40"/>
      <c r="AE38" s="43"/>
      <c r="AF38" s="43"/>
      <c r="AG38" s="16"/>
      <c r="AH38" s="3" t="s">
        <v>114</v>
      </c>
    </row>
    <row r="39" spans="1:34" ht="15.75" customHeight="1" hidden="1">
      <c r="A39" s="38"/>
      <c r="B39" s="14"/>
      <c r="C39" s="4" t="s">
        <v>148</v>
      </c>
      <c r="D39" s="39"/>
      <c r="E39" s="39"/>
      <c r="F39" s="39"/>
      <c r="G39" s="39"/>
      <c r="H39" s="40"/>
      <c r="I39" s="40"/>
      <c r="J39" s="40"/>
      <c r="K39" s="40"/>
      <c r="L39" s="40"/>
      <c r="M39" s="40"/>
      <c r="N39" s="40"/>
      <c r="O39" s="40"/>
      <c r="P39" s="40"/>
      <c r="Q39" s="40"/>
      <c r="R39" s="40"/>
      <c r="S39" s="40"/>
      <c r="T39" s="40"/>
      <c r="U39" s="40"/>
      <c r="V39" s="40"/>
      <c r="W39" s="40"/>
      <c r="X39" s="40"/>
      <c r="Y39" s="40"/>
      <c r="Z39" s="40"/>
      <c r="AA39" s="41"/>
      <c r="AB39" s="59"/>
      <c r="AC39" s="42"/>
      <c r="AD39" s="40"/>
      <c r="AE39" s="43"/>
      <c r="AF39" s="60"/>
      <c r="AG39" s="16"/>
      <c r="AH39" s="3" t="s">
        <v>114</v>
      </c>
    </row>
    <row r="40" spans="1:34" ht="15.75" customHeight="1" hidden="1">
      <c r="A40" s="38"/>
      <c r="B40" s="14"/>
      <c r="C40" s="4" t="s">
        <v>149</v>
      </c>
      <c r="D40" s="39"/>
      <c r="E40" s="39"/>
      <c r="F40" s="39"/>
      <c r="G40" s="39"/>
      <c r="H40" s="40"/>
      <c r="I40" s="40"/>
      <c r="J40" s="40"/>
      <c r="K40" s="40"/>
      <c r="L40" s="40"/>
      <c r="M40" s="40"/>
      <c r="N40" s="40"/>
      <c r="O40" s="40"/>
      <c r="P40" s="40"/>
      <c r="Q40" s="40"/>
      <c r="R40" s="40"/>
      <c r="S40" s="40"/>
      <c r="T40" s="40"/>
      <c r="U40" s="40"/>
      <c r="V40" s="40"/>
      <c r="W40" s="40"/>
      <c r="X40" s="40"/>
      <c r="Y40" s="40"/>
      <c r="Z40" s="40"/>
      <c r="AA40" s="41"/>
      <c r="AB40" s="41"/>
      <c r="AC40" s="42"/>
      <c r="AD40" s="40"/>
      <c r="AE40" s="43"/>
      <c r="AF40" s="43"/>
      <c r="AG40" s="16"/>
      <c r="AH40" s="3" t="s">
        <v>114</v>
      </c>
    </row>
    <row r="41" spans="1:34" ht="15.75" customHeight="1" hidden="1">
      <c r="A41" s="38"/>
      <c r="B41" s="14"/>
      <c r="C41" s="4" t="s">
        <v>150</v>
      </c>
      <c r="D41" s="39"/>
      <c r="E41" s="39"/>
      <c r="F41" s="39"/>
      <c r="G41" s="39"/>
      <c r="H41" s="40"/>
      <c r="I41" s="40"/>
      <c r="J41" s="40"/>
      <c r="K41" s="40"/>
      <c r="L41" s="40"/>
      <c r="M41" s="40"/>
      <c r="N41" s="40"/>
      <c r="O41" s="40"/>
      <c r="P41" s="40"/>
      <c r="Q41" s="40"/>
      <c r="R41" s="40"/>
      <c r="S41" s="40"/>
      <c r="T41" s="40"/>
      <c r="U41" s="40"/>
      <c r="V41" s="40"/>
      <c r="W41" s="40"/>
      <c r="X41" s="40"/>
      <c r="Y41" s="40"/>
      <c r="Z41" s="40"/>
      <c r="AA41" s="41"/>
      <c r="AB41" s="41"/>
      <c r="AC41" s="42"/>
      <c r="AD41" s="40"/>
      <c r="AE41" s="43"/>
      <c r="AF41" s="43"/>
      <c r="AG41" s="16"/>
      <c r="AH41" s="3" t="s">
        <v>114</v>
      </c>
    </row>
    <row r="42" spans="1:34" ht="15.75" customHeight="1" hidden="1">
      <c r="A42" s="38"/>
      <c r="B42" s="14"/>
      <c r="C42" s="4" t="s">
        <v>151</v>
      </c>
      <c r="D42" s="39"/>
      <c r="E42" s="39"/>
      <c r="F42" s="39"/>
      <c r="G42" s="39"/>
      <c r="H42" s="40"/>
      <c r="I42" s="40"/>
      <c r="J42" s="40"/>
      <c r="K42" s="40"/>
      <c r="L42" s="40"/>
      <c r="M42" s="40"/>
      <c r="N42" s="40"/>
      <c r="O42" s="40"/>
      <c r="P42" s="40"/>
      <c r="Q42" s="40"/>
      <c r="R42" s="40"/>
      <c r="S42" s="40"/>
      <c r="T42" s="40"/>
      <c r="U42" s="40"/>
      <c r="V42" s="40"/>
      <c r="W42" s="40"/>
      <c r="X42" s="40"/>
      <c r="Y42" s="40"/>
      <c r="Z42" s="40"/>
      <c r="AA42" s="61"/>
      <c r="AB42" s="61"/>
      <c r="AC42" s="62"/>
      <c r="AD42" s="40"/>
      <c r="AE42" s="63"/>
      <c r="AF42" s="63"/>
      <c r="AG42" s="64"/>
      <c r="AH42" s="3" t="s">
        <v>114</v>
      </c>
    </row>
    <row r="43" spans="1:34" ht="15.75">
      <c r="A43" s="792" t="s">
        <v>152</v>
      </c>
      <c r="B43" s="793"/>
      <c r="C43" s="793"/>
      <c r="D43" s="793"/>
      <c r="E43" s="793"/>
      <c r="F43" s="793"/>
      <c r="G43" s="793"/>
      <c r="H43" s="793"/>
      <c r="I43" s="793"/>
      <c r="J43" s="793"/>
      <c r="K43" s="793"/>
      <c r="L43" s="793"/>
      <c r="M43" s="793"/>
      <c r="N43" s="793"/>
      <c r="O43" s="793"/>
      <c r="P43" s="793"/>
      <c r="Q43" s="793"/>
      <c r="R43" s="793"/>
      <c r="S43" s="793"/>
      <c r="T43" s="793"/>
      <c r="U43" s="793"/>
      <c r="V43" s="793"/>
      <c r="W43" s="793"/>
      <c r="X43" s="793"/>
      <c r="Y43" s="793"/>
      <c r="Z43" s="40"/>
      <c r="AA43" s="41"/>
      <c r="AB43" s="41"/>
      <c r="AC43" s="42">
        <v>3108</v>
      </c>
      <c r="AD43" s="40"/>
      <c r="AE43" s="43"/>
      <c r="AF43" s="43"/>
      <c r="AG43" s="16"/>
      <c r="AH43" s="3" t="s">
        <v>114</v>
      </c>
    </row>
    <row r="44" spans="1:34" ht="0.75" customHeight="1">
      <c r="A44" s="790"/>
      <c r="B44" s="791"/>
      <c r="C44" s="791"/>
      <c r="D44" s="791"/>
      <c r="E44" s="791"/>
      <c r="F44" s="791"/>
      <c r="G44" s="791"/>
      <c r="H44" s="791"/>
      <c r="I44" s="791"/>
      <c r="J44" s="791"/>
      <c r="K44" s="791"/>
      <c r="L44" s="791"/>
      <c r="M44" s="791"/>
      <c r="N44" s="791"/>
      <c r="O44" s="791"/>
      <c r="P44" s="791"/>
      <c r="Q44" s="791"/>
      <c r="R44" s="791"/>
      <c r="S44" s="791"/>
      <c r="T44" s="791"/>
      <c r="U44" s="791"/>
      <c r="V44" s="791"/>
      <c r="W44" s="791"/>
      <c r="X44" s="791"/>
      <c r="Y44" s="791"/>
      <c r="Z44" s="33"/>
      <c r="AA44" s="34"/>
      <c r="AB44" s="34"/>
      <c r="AC44" s="35"/>
      <c r="AD44" s="33"/>
      <c r="AE44" s="36"/>
      <c r="AF44" s="36"/>
      <c r="AG44" s="37"/>
      <c r="AH44" s="3" t="s">
        <v>114</v>
      </c>
    </row>
    <row r="45" spans="1:34" ht="15.75">
      <c r="A45" s="777" t="s">
        <v>153</v>
      </c>
      <c r="B45" s="774"/>
      <c r="C45" s="774"/>
      <c r="D45" s="774"/>
      <c r="E45" s="774"/>
      <c r="F45" s="774"/>
      <c r="G45" s="774"/>
      <c r="H45" s="774"/>
      <c r="I45" s="774"/>
      <c r="J45" s="774"/>
      <c r="K45" s="774"/>
      <c r="L45" s="774"/>
      <c r="M45" s="774"/>
      <c r="N45" s="774"/>
      <c r="O45" s="774"/>
      <c r="P45" s="774"/>
      <c r="Q45" s="774"/>
      <c r="R45" s="774"/>
      <c r="S45" s="774"/>
      <c r="T45" s="774"/>
      <c r="U45" s="774"/>
      <c r="V45" s="774"/>
      <c r="W45" s="774"/>
      <c r="X45" s="774"/>
      <c r="Y45" s="774"/>
      <c r="Z45" s="33"/>
      <c r="AA45" s="34"/>
      <c r="AB45" s="34"/>
      <c r="AC45" s="34">
        <f>SUM(AC27:AC44)</f>
        <v>85575</v>
      </c>
      <c r="AD45" s="33"/>
      <c r="AE45" s="36">
        <f>SUM(AE27:AE42)</f>
        <v>0</v>
      </c>
      <c r="AF45" s="36">
        <f>SUM(AF27:AF42)</f>
        <v>0</v>
      </c>
      <c r="AG45" s="37">
        <f>SUM(AG27:AG42)</f>
        <v>0</v>
      </c>
      <c r="AH45" s="3" t="s">
        <v>114</v>
      </c>
    </row>
    <row r="46" spans="1:34" ht="15.75">
      <c r="A46" s="781" t="s">
        <v>154</v>
      </c>
      <c r="B46" s="782"/>
      <c r="C46" s="782"/>
      <c r="D46" s="782"/>
      <c r="E46" s="782"/>
      <c r="F46" s="782"/>
      <c r="G46" s="782"/>
      <c r="H46" s="782"/>
      <c r="I46" s="782"/>
      <c r="J46" s="782"/>
      <c r="K46" s="782"/>
      <c r="L46" s="782"/>
      <c r="M46" s="782"/>
      <c r="N46" s="782"/>
      <c r="O46" s="782"/>
      <c r="P46" s="782"/>
      <c r="Q46" s="782"/>
      <c r="R46" s="782"/>
      <c r="S46" s="782"/>
      <c r="T46" s="782"/>
      <c r="U46" s="782"/>
      <c r="V46" s="782"/>
      <c r="W46" s="782"/>
      <c r="X46" s="782"/>
      <c r="Y46" s="782"/>
      <c r="Z46" s="33"/>
      <c r="AA46" s="34"/>
      <c r="AB46" s="34"/>
      <c r="AC46" s="35"/>
      <c r="AD46" s="33"/>
      <c r="AE46" s="36"/>
      <c r="AF46" s="36"/>
      <c r="AG46" s="37"/>
      <c r="AH46" s="3" t="s">
        <v>114</v>
      </c>
    </row>
    <row r="47" spans="1:34" ht="15.75">
      <c r="A47" s="773" t="s">
        <v>155</v>
      </c>
      <c r="B47" s="774"/>
      <c r="C47" s="774"/>
      <c r="D47" s="774"/>
      <c r="E47" s="774"/>
      <c r="F47" s="774"/>
      <c r="G47" s="774"/>
      <c r="H47" s="774"/>
      <c r="I47" s="774"/>
      <c r="J47" s="774"/>
      <c r="K47" s="774"/>
      <c r="L47" s="774"/>
      <c r="M47" s="774"/>
      <c r="N47" s="774"/>
      <c r="O47" s="774"/>
      <c r="P47" s="774"/>
      <c r="Q47" s="774"/>
      <c r="R47" s="774"/>
      <c r="S47" s="774"/>
      <c r="T47" s="774"/>
      <c r="U47" s="774"/>
      <c r="V47" s="774"/>
      <c r="W47" s="774"/>
      <c r="X47" s="774"/>
      <c r="Y47" s="774"/>
      <c r="Z47" s="33"/>
      <c r="AA47" s="34"/>
      <c r="AB47" s="34"/>
      <c r="AC47" s="35">
        <v>-12</v>
      </c>
      <c r="AD47" s="33"/>
      <c r="AE47" s="36"/>
      <c r="AF47" s="36"/>
      <c r="AG47" s="37"/>
      <c r="AH47" s="3" t="s">
        <v>114</v>
      </c>
    </row>
    <row r="48" spans="1:34" ht="15.75" hidden="1">
      <c r="A48" s="783" t="s">
        <v>156</v>
      </c>
      <c r="B48" s="774"/>
      <c r="C48" s="774"/>
      <c r="D48" s="774"/>
      <c r="E48" s="774"/>
      <c r="F48" s="774"/>
      <c r="G48" s="774"/>
      <c r="H48" s="774"/>
      <c r="I48" s="774"/>
      <c r="J48" s="774"/>
      <c r="K48" s="774"/>
      <c r="L48" s="774"/>
      <c r="M48" s="774"/>
      <c r="N48" s="774"/>
      <c r="O48" s="774"/>
      <c r="P48" s="774"/>
      <c r="Q48" s="774"/>
      <c r="R48" s="774"/>
      <c r="S48" s="774"/>
      <c r="T48" s="774"/>
      <c r="U48" s="774"/>
      <c r="V48" s="774"/>
      <c r="W48" s="774"/>
      <c r="X48" s="774"/>
      <c r="Y48" s="774"/>
      <c r="Z48" s="33"/>
      <c r="AA48" s="34"/>
      <c r="AB48" s="34"/>
      <c r="AC48" s="35"/>
      <c r="AD48" s="33"/>
      <c r="AE48" s="36">
        <v>0</v>
      </c>
      <c r="AF48" s="36">
        <v>0</v>
      </c>
      <c r="AG48" s="37"/>
      <c r="AH48" s="3" t="s">
        <v>114</v>
      </c>
    </row>
    <row r="49" spans="1:34" ht="15.75" hidden="1">
      <c r="A49" s="777" t="s">
        <v>157</v>
      </c>
      <c r="B49" s="774"/>
      <c r="C49" s="774"/>
      <c r="D49" s="774"/>
      <c r="E49" s="774"/>
      <c r="F49" s="774"/>
      <c r="G49" s="774"/>
      <c r="H49" s="774"/>
      <c r="I49" s="774"/>
      <c r="J49" s="774"/>
      <c r="K49" s="774"/>
      <c r="L49" s="774"/>
      <c r="M49" s="774"/>
      <c r="N49" s="774"/>
      <c r="O49" s="774"/>
      <c r="P49" s="774"/>
      <c r="Q49" s="774"/>
      <c r="R49" s="774"/>
      <c r="S49" s="774"/>
      <c r="T49" s="774"/>
      <c r="U49" s="774"/>
      <c r="V49" s="774"/>
      <c r="W49" s="774"/>
      <c r="X49" s="774"/>
      <c r="Y49" s="774"/>
      <c r="Z49" s="33"/>
      <c r="AA49" s="34">
        <f>+AA47+AA48</f>
        <v>0</v>
      </c>
      <c r="AB49" s="34">
        <f>+AB47+AB48</f>
        <v>0</v>
      </c>
      <c r="AC49" s="34">
        <f>+AC47+AC48</f>
        <v>-12</v>
      </c>
      <c r="AD49" s="33"/>
      <c r="AE49" s="36">
        <f>AE48</f>
        <v>0</v>
      </c>
      <c r="AF49" s="36">
        <f>AF48</f>
        <v>0</v>
      </c>
      <c r="AG49" s="37">
        <f>AG48</f>
        <v>0</v>
      </c>
      <c r="AH49" s="3" t="s">
        <v>114</v>
      </c>
    </row>
    <row r="50" spans="1:34" ht="15.75">
      <c r="A50" s="788" t="s">
        <v>158</v>
      </c>
      <c r="B50" s="782"/>
      <c r="C50" s="782"/>
      <c r="D50" s="782"/>
      <c r="E50" s="782"/>
      <c r="F50" s="782"/>
      <c r="G50" s="782"/>
      <c r="H50" s="782"/>
      <c r="I50" s="782"/>
      <c r="J50" s="782"/>
      <c r="K50" s="782"/>
      <c r="L50" s="782"/>
      <c r="M50" s="782"/>
      <c r="N50" s="782"/>
      <c r="O50" s="782"/>
      <c r="P50" s="782"/>
      <c r="Q50" s="782"/>
      <c r="R50" s="782"/>
      <c r="S50" s="782"/>
      <c r="T50" s="782"/>
      <c r="U50" s="782"/>
      <c r="V50" s="782"/>
      <c r="W50" s="782"/>
      <c r="X50" s="782"/>
      <c r="Y50" s="782"/>
      <c r="Z50" s="33"/>
      <c r="AA50" s="34"/>
      <c r="AB50" s="34"/>
      <c r="AC50" s="34">
        <f>+AC45+AC49</f>
        <v>85563</v>
      </c>
      <c r="AD50" s="33"/>
      <c r="AE50" s="36" t="e">
        <f>AE49+AE45+#REF!</f>
        <v>#REF!</v>
      </c>
      <c r="AF50" s="36" t="e">
        <f>AF49+AF45+#REF!</f>
        <v>#REF!</v>
      </c>
      <c r="AG50" s="37" t="e">
        <f>AG49+AG45+#REF!</f>
        <v>#REF!</v>
      </c>
      <c r="AH50" s="3" t="s">
        <v>114</v>
      </c>
    </row>
    <row r="51" spans="1:34" ht="15.75" hidden="1">
      <c r="A51" s="788" t="s">
        <v>159</v>
      </c>
      <c r="B51" s="782"/>
      <c r="C51" s="782"/>
      <c r="D51" s="782"/>
      <c r="E51" s="782"/>
      <c r="F51" s="782"/>
      <c r="G51" s="782"/>
      <c r="H51" s="782"/>
      <c r="I51" s="782"/>
      <c r="J51" s="782"/>
      <c r="K51" s="782"/>
      <c r="L51" s="782"/>
      <c r="M51" s="782"/>
      <c r="N51" s="782"/>
      <c r="O51" s="782"/>
      <c r="P51" s="782"/>
      <c r="Q51" s="782"/>
      <c r="R51" s="782"/>
      <c r="S51" s="782"/>
      <c r="T51" s="782"/>
      <c r="U51" s="782"/>
      <c r="V51" s="782"/>
      <c r="W51" s="782"/>
      <c r="X51" s="782"/>
      <c r="Y51" s="782"/>
      <c r="Z51" s="33"/>
      <c r="AA51" s="34">
        <f>AA50+AA24</f>
        <v>0</v>
      </c>
      <c r="AB51" s="34">
        <f>AB50+AB24</f>
        <v>0</v>
      </c>
      <c r="AC51" s="34">
        <f>AC50+AC24</f>
        <v>85563</v>
      </c>
      <c r="AD51" s="33"/>
      <c r="AE51" s="36"/>
      <c r="AF51" s="36"/>
      <c r="AG51" s="37"/>
      <c r="AH51" s="3" t="s">
        <v>114</v>
      </c>
    </row>
    <row r="52" spans="1:34" ht="15.75">
      <c r="A52" s="66" t="s">
        <v>160</v>
      </c>
      <c r="B52" s="67"/>
      <c r="C52" s="67"/>
      <c r="D52" s="67"/>
      <c r="E52" s="67"/>
      <c r="F52" s="67"/>
      <c r="G52" s="67"/>
      <c r="H52" s="67"/>
      <c r="I52" s="67"/>
      <c r="J52" s="67"/>
      <c r="K52" s="67"/>
      <c r="L52" s="67"/>
      <c r="M52" s="67"/>
      <c r="N52" s="67"/>
      <c r="O52" s="67"/>
      <c r="P52" s="67"/>
      <c r="Q52" s="67"/>
      <c r="R52" s="67"/>
      <c r="S52" s="67"/>
      <c r="T52" s="67"/>
      <c r="U52" s="67"/>
      <c r="V52" s="67"/>
      <c r="W52" s="67"/>
      <c r="X52" s="67"/>
      <c r="Y52" s="67"/>
      <c r="Z52" s="68"/>
      <c r="AA52" s="69">
        <f>AA51+AA20</f>
        <v>21</v>
      </c>
      <c r="AB52" s="69">
        <f>AB51+AB20</f>
        <v>21</v>
      </c>
      <c r="AC52" s="69">
        <f>AC51+AC20</f>
        <v>1311483</v>
      </c>
      <c r="AD52" s="68"/>
      <c r="AE52" s="43"/>
      <c r="AF52" s="43"/>
      <c r="AG52" s="16"/>
      <c r="AH52" s="3" t="s">
        <v>114</v>
      </c>
    </row>
    <row r="53" spans="1:34" ht="15.75">
      <c r="A53" s="779" t="s">
        <v>161</v>
      </c>
      <c r="B53" s="780"/>
      <c r="C53" s="780"/>
      <c r="D53" s="780"/>
      <c r="E53" s="780"/>
      <c r="F53" s="780"/>
      <c r="G53" s="780"/>
      <c r="H53" s="780"/>
      <c r="I53" s="780"/>
      <c r="J53" s="780"/>
      <c r="K53" s="780"/>
      <c r="L53" s="780"/>
      <c r="M53" s="780"/>
      <c r="N53" s="780"/>
      <c r="O53" s="780"/>
      <c r="P53" s="780"/>
      <c r="Q53" s="780"/>
      <c r="R53" s="780"/>
      <c r="S53" s="780"/>
      <c r="T53" s="780"/>
      <c r="U53" s="780"/>
      <c r="V53" s="780"/>
      <c r="W53" s="780"/>
      <c r="X53" s="780"/>
      <c r="Y53" s="780"/>
      <c r="Z53" s="33"/>
      <c r="AA53" s="34"/>
      <c r="AB53" s="34"/>
      <c r="AC53" s="35"/>
      <c r="AD53" s="33"/>
      <c r="AE53" s="36"/>
      <c r="AF53" s="36"/>
      <c r="AG53" s="37"/>
      <c r="AH53" s="3" t="s">
        <v>114</v>
      </c>
    </row>
    <row r="54" spans="1:34" ht="15.75">
      <c r="A54" s="781" t="s">
        <v>162</v>
      </c>
      <c r="B54" s="782"/>
      <c r="C54" s="782"/>
      <c r="D54" s="782"/>
      <c r="E54" s="782"/>
      <c r="F54" s="782"/>
      <c r="G54" s="782"/>
      <c r="H54" s="782"/>
      <c r="I54" s="782"/>
      <c r="J54" s="782"/>
      <c r="K54" s="782"/>
      <c r="L54" s="782"/>
      <c r="M54" s="782"/>
      <c r="N54" s="782"/>
      <c r="O54" s="782"/>
      <c r="P54" s="782"/>
      <c r="Q54" s="782"/>
      <c r="R54" s="782"/>
      <c r="S54" s="782"/>
      <c r="T54" s="782"/>
      <c r="U54" s="782"/>
      <c r="V54" s="782"/>
      <c r="W54" s="782"/>
      <c r="X54" s="782"/>
      <c r="Y54" s="782"/>
      <c r="Z54" s="33"/>
      <c r="AA54" s="34" t="s">
        <v>128</v>
      </c>
      <c r="AB54" s="34"/>
      <c r="AC54" s="35"/>
      <c r="AD54" s="33" t="s">
        <v>128</v>
      </c>
      <c r="AE54" s="36" t="s">
        <v>128</v>
      </c>
      <c r="AF54" s="36"/>
      <c r="AG54" s="37"/>
      <c r="AH54" s="3" t="s">
        <v>114</v>
      </c>
    </row>
    <row r="55" spans="1:34" ht="15.75">
      <c r="A55" s="777" t="s">
        <v>163</v>
      </c>
      <c r="B55" s="774"/>
      <c r="C55" s="774"/>
      <c r="D55" s="774"/>
      <c r="E55" s="774"/>
      <c r="F55" s="774"/>
      <c r="G55" s="774"/>
      <c r="H55" s="774"/>
      <c r="I55" s="774"/>
      <c r="J55" s="774"/>
      <c r="K55" s="774"/>
      <c r="L55" s="774"/>
      <c r="M55" s="774"/>
      <c r="N55" s="774"/>
      <c r="O55" s="774"/>
      <c r="P55" s="774"/>
      <c r="Q55" s="774"/>
      <c r="R55" s="774"/>
      <c r="S55" s="774"/>
      <c r="T55" s="774"/>
      <c r="U55" s="774"/>
      <c r="V55" s="774"/>
      <c r="W55" s="774"/>
      <c r="X55" s="774"/>
      <c r="Y55" s="774"/>
      <c r="Z55" s="33"/>
      <c r="AA55" s="70">
        <v>0</v>
      </c>
      <c r="AB55" s="70">
        <v>0</v>
      </c>
      <c r="AC55" s="35">
        <v>37570</v>
      </c>
      <c r="AD55" s="33"/>
      <c r="AE55" s="36"/>
      <c r="AF55" s="36"/>
      <c r="AG55" s="37"/>
      <c r="AH55" s="3" t="s">
        <v>114</v>
      </c>
    </row>
    <row r="56" spans="1:34" ht="15.75">
      <c r="A56" s="777" t="s">
        <v>164</v>
      </c>
      <c r="B56" s="774"/>
      <c r="C56" s="774"/>
      <c r="D56" s="774"/>
      <c r="E56" s="774"/>
      <c r="F56" s="774"/>
      <c r="G56" s="774"/>
      <c r="H56" s="774"/>
      <c r="I56" s="774"/>
      <c r="J56" s="774"/>
      <c r="K56" s="774"/>
      <c r="L56" s="774"/>
      <c r="M56" s="774"/>
      <c r="N56" s="774"/>
      <c r="O56" s="774"/>
      <c r="P56" s="774"/>
      <c r="Q56" s="774"/>
      <c r="R56" s="774"/>
      <c r="S56" s="774"/>
      <c r="T56" s="774"/>
      <c r="U56" s="774"/>
      <c r="V56" s="774"/>
      <c r="W56" s="774"/>
      <c r="X56" s="774"/>
      <c r="Y56" s="774"/>
      <c r="Z56" s="33"/>
      <c r="AA56" s="34">
        <v>2</v>
      </c>
      <c r="AB56" s="34">
        <v>2</v>
      </c>
      <c r="AC56" s="71">
        <v>0</v>
      </c>
      <c r="AD56" s="33"/>
      <c r="AE56" s="36"/>
      <c r="AF56" s="36"/>
      <c r="AG56" s="37"/>
      <c r="AH56" s="3" t="s">
        <v>114</v>
      </c>
    </row>
    <row r="57" spans="1:34" ht="15.75" hidden="1">
      <c r="A57" s="65"/>
      <c r="B57" s="72"/>
      <c r="C57" s="72" t="s">
        <v>165</v>
      </c>
      <c r="D57" s="72"/>
      <c r="E57" s="72"/>
      <c r="F57" s="72"/>
      <c r="G57" s="72"/>
      <c r="H57" s="73"/>
      <c r="I57" s="73"/>
      <c r="J57" s="73"/>
      <c r="K57" s="33"/>
      <c r="L57" s="33"/>
      <c r="M57" s="33"/>
      <c r="N57" s="33"/>
      <c r="O57" s="33"/>
      <c r="P57" s="33"/>
      <c r="Q57" s="33"/>
      <c r="R57" s="33"/>
      <c r="S57" s="33"/>
      <c r="T57" s="33"/>
      <c r="U57" s="33"/>
      <c r="V57" s="33"/>
      <c r="W57" s="33"/>
      <c r="X57" s="33"/>
      <c r="Y57" s="33"/>
      <c r="Z57" s="33"/>
      <c r="AA57" s="34"/>
      <c r="AB57" s="34"/>
      <c r="AC57" s="35"/>
      <c r="AD57" s="33"/>
      <c r="AE57" s="36"/>
      <c r="AF57" s="36"/>
      <c r="AG57" s="37"/>
      <c r="AH57" s="3" t="s">
        <v>114</v>
      </c>
    </row>
    <row r="58" spans="1:34" ht="16.5" customHeight="1" hidden="1">
      <c r="A58" s="38"/>
      <c r="B58" s="14"/>
      <c r="C58" s="4" t="s">
        <v>166</v>
      </c>
      <c r="K58" s="40"/>
      <c r="L58" s="40"/>
      <c r="M58" s="40"/>
      <c r="N58" s="40"/>
      <c r="O58" s="40"/>
      <c r="P58" s="40"/>
      <c r="Q58" s="40"/>
      <c r="R58" s="40"/>
      <c r="S58" s="40"/>
      <c r="T58" s="40"/>
      <c r="U58" s="40"/>
      <c r="V58" s="40"/>
      <c r="W58" s="40"/>
      <c r="X58" s="40"/>
      <c r="Y58" s="40"/>
      <c r="Z58" s="40"/>
      <c r="AA58" s="41"/>
      <c r="AB58" s="41"/>
      <c r="AC58" s="42"/>
      <c r="AD58" s="40"/>
      <c r="AE58" s="43"/>
      <c r="AF58" s="43"/>
      <c r="AG58" s="16"/>
      <c r="AH58" s="3" t="s">
        <v>114</v>
      </c>
    </row>
    <row r="59" spans="1:34" ht="15.75" hidden="1">
      <c r="A59" s="38"/>
      <c r="B59" s="14"/>
      <c r="C59" s="4" t="s">
        <v>167</v>
      </c>
      <c r="K59" s="40"/>
      <c r="L59" s="40"/>
      <c r="M59" s="40"/>
      <c r="N59" s="40"/>
      <c r="O59" s="40"/>
      <c r="P59" s="40"/>
      <c r="Q59" s="40"/>
      <c r="R59" s="40"/>
      <c r="S59" s="40"/>
      <c r="T59" s="40"/>
      <c r="U59" s="40"/>
      <c r="V59" s="40"/>
      <c r="W59" s="40"/>
      <c r="X59" s="40"/>
      <c r="Y59" s="40"/>
      <c r="Z59" s="40"/>
      <c r="AA59" s="41"/>
      <c r="AB59" s="41"/>
      <c r="AC59" s="42"/>
      <c r="AD59" s="40"/>
      <c r="AE59" s="43"/>
      <c r="AF59" s="43"/>
      <c r="AG59" s="16"/>
      <c r="AH59" s="3" t="s">
        <v>114</v>
      </c>
    </row>
    <row r="60" spans="1:34" ht="15.75" hidden="1">
      <c r="A60" s="38"/>
      <c r="B60" s="14"/>
      <c r="C60" s="4" t="s">
        <v>168</v>
      </c>
      <c r="K60" s="40"/>
      <c r="L60" s="40"/>
      <c r="M60" s="40"/>
      <c r="N60" s="40"/>
      <c r="O60" s="40"/>
      <c r="P60" s="40"/>
      <c r="Q60" s="40"/>
      <c r="R60" s="40"/>
      <c r="S60" s="40"/>
      <c r="T60" s="40"/>
      <c r="U60" s="40"/>
      <c r="V60" s="40"/>
      <c r="W60" s="40"/>
      <c r="X60" s="40"/>
      <c r="Y60" s="40"/>
      <c r="Z60" s="40"/>
      <c r="AA60" s="61"/>
      <c r="AB60" s="61"/>
      <c r="AC60" s="62"/>
      <c r="AD60" s="40"/>
      <c r="AE60" s="63"/>
      <c r="AF60" s="63"/>
      <c r="AG60" s="64"/>
      <c r="AH60" s="3" t="s">
        <v>114</v>
      </c>
    </row>
    <row r="61" spans="1:34" ht="15.75">
      <c r="A61" s="775" t="s">
        <v>169</v>
      </c>
      <c r="B61" s="789"/>
      <c r="C61" s="789"/>
      <c r="D61" s="789"/>
      <c r="E61" s="789"/>
      <c r="F61" s="789"/>
      <c r="G61" s="789"/>
      <c r="H61" s="789"/>
      <c r="I61" s="789"/>
      <c r="J61" s="789"/>
      <c r="K61" s="789"/>
      <c r="L61" s="789"/>
      <c r="M61" s="789"/>
      <c r="N61" s="789"/>
      <c r="O61" s="789"/>
      <c r="P61" s="789"/>
      <c r="Q61" s="789"/>
      <c r="R61" s="789"/>
      <c r="S61" s="789"/>
      <c r="T61" s="789"/>
      <c r="U61" s="789"/>
      <c r="V61" s="789"/>
      <c r="W61" s="789"/>
      <c r="X61" s="789"/>
      <c r="Y61" s="789"/>
      <c r="Z61" s="33"/>
      <c r="AA61" s="34">
        <f>SUM(AA55:AA60)</f>
        <v>2</v>
      </c>
      <c r="AB61" s="34">
        <f>SUM(AB55:AB60)</f>
        <v>2</v>
      </c>
      <c r="AC61" s="35">
        <f>SUM(AC55:AC60)</f>
        <v>37570</v>
      </c>
      <c r="AD61" s="33"/>
      <c r="AE61" s="36">
        <f>SUM(AE55:AE60)</f>
        <v>0</v>
      </c>
      <c r="AF61" s="36">
        <f>SUM(AF55:AF60)</f>
        <v>0</v>
      </c>
      <c r="AG61" s="37">
        <f>SUM(AG55:AG60)</f>
        <v>0</v>
      </c>
      <c r="AH61" s="3" t="s">
        <v>114</v>
      </c>
    </row>
    <row r="62" spans="1:34" ht="15.75">
      <c r="A62" s="781" t="s">
        <v>170</v>
      </c>
      <c r="B62" s="782"/>
      <c r="C62" s="782"/>
      <c r="D62" s="782"/>
      <c r="E62" s="782"/>
      <c r="F62" s="782"/>
      <c r="G62" s="782"/>
      <c r="H62" s="782"/>
      <c r="I62" s="782"/>
      <c r="J62" s="782"/>
      <c r="K62" s="782"/>
      <c r="L62" s="782"/>
      <c r="M62" s="782"/>
      <c r="N62" s="782"/>
      <c r="O62" s="782"/>
      <c r="P62" s="782"/>
      <c r="Q62" s="782"/>
      <c r="R62" s="782"/>
      <c r="S62" s="782"/>
      <c r="T62" s="782"/>
      <c r="U62" s="782"/>
      <c r="V62" s="782"/>
      <c r="W62" s="782"/>
      <c r="X62" s="782"/>
      <c r="Y62" s="782"/>
      <c r="Z62" s="33"/>
      <c r="AA62" s="34"/>
      <c r="AB62" s="34"/>
      <c r="AC62" s="35"/>
      <c r="AD62" s="33"/>
      <c r="AE62" s="36"/>
      <c r="AF62" s="36"/>
      <c r="AG62" s="37"/>
      <c r="AH62" s="3" t="s">
        <v>114</v>
      </c>
    </row>
    <row r="63" spans="1:34" ht="15.75">
      <c r="A63" s="777" t="s">
        <v>171</v>
      </c>
      <c r="B63" s="774"/>
      <c r="C63" s="774"/>
      <c r="D63" s="774"/>
      <c r="E63" s="774"/>
      <c r="F63" s="774"/>
      <c r="G63" s="774"/>
      <c r="H63" s="774"/>
      <c r="I63" s="774"/>
      <c r="J63" s="774"/>
      <c r="K63" s="774"/>
      <c r="L63" s="774"/>
      <c r="M63" s="774"/>
      <c r="N63" s="774"/>
      <c r="O63" s="774"/>
      <c r="P63" s="774"/>
      <c r="Q63" s="774"/>
      <c r="R63" s="774"/>
      <c r="S63" s="774"/>
      <c r="T63" s="774"/>
      <c r="U63" s="774"/>
      <c r="V63" s="774"/>
      <c r="W63" s="774"/>
      <c r="X63" s="774"/>
      <c r="Y63" s="774"/>
      <c r="Z63" s="33"/>
      <c r="AA63" s="34"/>
      <c r="AB63" s="34"/>
      <c r="AC63" s="35">
        <v>-53734</v>
      </c>
      <c r="AD63" s="33"/>
      <c r="AE63" s="36"/>
      <c r="AF63" s="36"/>
      <c r="AG63" s="37"/>
      <c r="AH63" s="3" t="s">
        <v>114</v>
      </c>
    </row>
    <row r="64" spans="1:34" ht="15.75">
      <c r="A64" s="777"/>
      <c r="B64" s="774"/>
      <c r="C64" s="774"/>
      <c r="D64" s="774"/>
      <c r="E64" s="774"/>
      <c r="F64" s="774"/>
      <c r="G64" s="774"/>
      <c r="H64" s="774"/>
      <c r="I64" s="774"/>
      <c r="J64" s="774"/>
      <c r="K64" s="774"/>
      <c r="L64" s="774"/>
      <c r="M64" s="774"/>
      <c r="N64" s="774"/>
      <c r="O64" s="774"/>
      <c r="P64" s="774"/>
      <c r="Q64" s="774"/>
      <c r="R64" s="774"/>
      <c r="S64" s="774"/>
      <c r="T64" s="774"/>
      <c r="U64" s="774"/>
      <c r="V64" s="774"/>
      <c r="W64" s="774"/>
      <c r="X64" s="774"/>
      <c r="Y64" s="774"/>
      <c r="Z64" s="33"/>
      <c r="AA64" s="34"/>
      <c r="AB64" s="34"/>
      <c r="AC64" s="35"/>
      <c r="AD64" s="33"/>
      <c r="AE64" s="36"/>
      <c r="AF64" s="36"/>
      <c r="AG64" s="37"/>
      <c r="AH64" s="3" t="s">
        <v>114</v>
      </c>
    </row>
    <row r="65" spans="1:34" ht="15.75" hidden="1">
      <c r="A65" s="777" t="s">
        <v>172</v>
      </c>
      <c r="B65" s="774"/>
      <c r="C65" s="774"/>
      <c r="D65" s="774"/>
      <c r="E65" s="774"/>
      <c r="F65" s="774"/>
      <c r="G65" s="774"/>
      <c r="H65" s="774"/>
      <c r="I65" s="774"/>
      <c r="J65" s="774"/>
      <c r="K65" s="774"/>
      <c r="L65" s="774"/>
      <c r="M65" s="774"/>
      <c r="N65" s="774"/>
      <c r="O65" s="774"/>
      <c r="P65" s="774"/>
      <c r="Q65" s="774"/>
      <c r="R65" s="774"/>
      <c r="S65" s="774"/>
      <c r="T65" s="774"/>
      <c r="U65" s="774"/>
      <c r="V65" s="774"/>
      <c r="W65" s="774"/>
      <c r="X65" s="774"/>
      <c r="Y65" s="774"/>
      <c r="Z65" s="33"/>
      <c r="AA65" s="34">
        <f>SUM(AA63:AA64)</f>
        <v>0</v>
      </c>
      <c r="AB65" s="34">
        <f>SUM(AB63:AB64)</f>
        <v>0</v>
      </c>
      <c r="AC65" s="34">
        <f>SUM(AC63:AC64)</f>
        <v>-53734</v>
      </c>
      <c r="AD65" s="33"/>
      <c r="AE65" s="36"/>
      <c r="AF65" s="36"/>
      <c r="AG65" s="37"/>
      <c r="AH65" s="3" t="s">
        <v>114</v>
      </c>
    </row>
    <row r="66" spans="1:34" ht="15.75">
      <c r="A66" s="781" t="s">
        <v>173</v>
      </c>
      <c r="B66" s="782"/>
      <c r="C66" s="782"/>
      <c r="D66" s="782"/>
      <c r="E66" s="782"/>
      <c r="F66" s="782"/>
      <c r="G66" s="782"/>
      <c r="H66" s="782"/>
      <c r="I66" s="782"/>
      <c r="J66" s="782"/>
      <c r="K66" s="782"/>
      <c r="L66" s="782"/>
      <c r="M66" s="782"/>
      <c r="N66" s="782"/>
      <c r="O66" s="782"/>
      <c r="P66" s="782"/>
      <c r="Q66" s="782"/>
      <c r="R66" s="782"/>
      <c r="S66" s="782"/>
      <c r="T66" s="782"/>
      <c r="U66" s="782"/>
      <c r="V66" s="782"/>
      <c r="W66" s="782"/>
      <c r="X66" s="782"/>
      <c r="Y66" s="782"/>
      <c r="Z66" s="33"/>
      <c r="AA66" s="74">
        <f>SUM(AA61+AA65)</f>
        <v>2</v>
      </c>
      <c r="AB66" s="74">
        <f>SUM(AB61+AB65)</f>
        <v>2</v>
      </c>
      <c r="AC66" s="74">
        <f>SUM(AC61+AC65)</f>
        <v>-16164</v>
      </c>
      <c r="AD66" s="33"/>
      <c r="AE66" s="36">
        <f>SUM(AE62+AE64)</f>
        <v>0</v>
      </c>
      <c r="AF66" s="36">
        <f>SUM(AF62+AF64)</f>
        <v>0</v>
      </c>
      <c r="AG66" s="36">
        <f>SUM(AG62+AG64)</f>
        <v>0</v>
      </c>
      <c r="AH66" s="3" t="s">
        <v>114</v>
      </c>
    </row>
    <row r="67" spans="1:34" ht="15.75">
      <c r="A67" s="787" t="s">
        <v>174</v>
      </c>
      <c r="B67" s="786"/>
      <c r="C67" s="786"/>
      <c r="D67" s="786"/>
      <c r="E67" s="786"/>
      <c r="F67" s="786"/>
      <c r="G67" s="786"/>
      <c r="H67" s="786"/>
      <c r="I67" s="786"/>
      <c r="J67" s="786"/>
      <c r="K67" s="786"/>
      <c r="L67" s="786"/>
      <c r="M67" s="786"/>
      <c r="N67" s="786"/>
      <c r="O67" s="786"/>
      <c r="P67" s="786"/>
      <c r="Q67" s="786"/>
      <c r="R67" s="786"/>
      <c r="S67" s="786"/>
      <c r="T67" s="786"/>
      <c r="U67" s="786"/>
      <c r="V67" s="786"/>
      <c r="W67" s="786"/>
      <c r="X67" s="786"/>
      <c r="Y67" s="786"/>
      <c r="Z67" s="30"/>
      <c r="AA67" s="75">
        <f>AA52+AA66</f>
        <v>23</v>
      </c>
      <c r="AB67" s="75">
        <f>AB52+AB66</f>
        <v>23</v>
      </c>
      <c r="AC67" s="76">
        <f>AC52+AC66</f>
        <v>1295319</v>
      </c>
      <c r="AD67" s="30"/>
      <c r="AE67" s="31"/>
      <c r="AF67" s="31"/>
      <c r="AG67" s="51"/>
      <c r="AH67" s="3" t="s">
        <v>114</v>
      </c>
    </row>
    <row r="68" spans="1:34" ht="15.75">
      <c r="A68" s="785" t="s">
        <v>175</v>
      </c>
      <c r="B68" s="786"/>
      <c r="C68" s="786"/>
      <c r="D68" s="786"/>
      <c r="E68" s="786"/>
      <c r="F68" s="786"/>
      <c r="G68" s="786"/>
      <c r="H68" s="786"/>
      <c r="I68" s="786"/>
      <c r="J68" s="786"/>
      <c r="K68" s="786"/>
      <c r="L68" s="786"/>
      <c r="M68" s="786"/>
      <c r="N68" s="786"/>
      <c r="O68" s="786"/>
      <c r="P68" s="786"/>
      <c r="Q68" s="786"/>
      <c r="R68" s="786"/>
      <c r="S68" s="786"/>
      <c r="T68" s="786"/>
      <c r="U68" s="786"/>
      <c r="V68" s="786"/>
      <c r="W68" s="786"/>
      <c r="X68" s="786"/>
      <c r="Y68" s="786"/>
      <c r="Z68" s="78"/>
      <c r="AA68" s="61">
        <f>AA67-AA20</f>
        <v>2</v>
      </c>
      <c r="AB68" s="61">
        <f>AB67-AB20</f>
        <v>2</v>
      </c>
      <c r="AC68" s="62">
        <f>AC67-AC20</f>
        <v>69399</v>
      </c>
      <c r="AD68" s="78"/>
      <c r="AE68" s="63" t="e">
        <f>#REF!-AE20</f>
        <v>#REF!</v>
      </c>
      <c r="AF68" s="63" t="e">
        <f>#REF!-AF20</f>
        <v>#REF!</v>
      </c>
      <c r="AG68" s="64" t="e">
        <f>#REF!-AG20</f>
        <v>#REF!</v>
      </c>
      <c r="AH68" s="3" t="s">
        <v>114</v>
      </c>
    </row>
    <row r="69" ht="15.75">
      <c r="AH69" s="3" t="s">
        <v>114</v>
      </c>
    </row>
    <row r="70" spans="15:34" ht="15.75">
      <c r="O70" s="79" t="s">
        <v>176</v>
      </c>
      <c r="AH70" s="3" t="s">
        <v>114</v>
      </c>
    </row>
    <row r="71" ht="15.75">
      <c r="AH71" s="3" t="s">
        <v>114</v>
      </c>
    </row>
    <row r="72" spans="1:34" ht="22.5">
      <c r="A72" s="753" t="s">
        <v>115</v>
      </c>
      <c r="B72" s="754"/>
      <c r="C72" s="754"/>
      <c r="D72" s="754"/>
      <c r="E72" s="754"/>
      <c r="F72" s="754"/>
      <c r="G72" s="754"/>
      <c r="H72" s="754"/>
      <c r="I72" s="754"/>
      <c r="J72" s="754"/>
      <c r="K72" s="754"/>
      <c r="L72" s="754"/>
      <c r="M72" s="754"/>
      <c r="N72" s="754"/>
      <c r="O72" s="754"/>
      <c r="P72" s="754"/>
      <c r="Q72" s="754"/>
      <c r="R72" s="754"/>
      <c r="S72" s="754"/>
      <c r="T72" s="754"/>
      <c r="U72" s="754"/>
      <c r="V72" s="754"/>
      <c r="W72" s="754"/>
      <c r="X72" s="754"/>
      <c r="Y72" s="754"/>
      <c r="Z72" s="754"/>
      <c r="AA72" s="754"/>
      <c r="AB72" s="754"/>
      <c r="AC72" s="754"/>
      <c r="AD72" s="8"/>
      <c r="AE72" s="8"/>
      <c r="AF72" s="8"/>
      <c r="AG72" s="8"/>
      <c r="AH72" s="3" t="s">
        <v>114</v>
      </c>
    </row>
    <row r="73" spans="1:34" ht="23.25">
      <c r="A73" s="730" t="s">
        <v>116</v>
      </c>
      <c r="B73" s="731"/>
      <c r="C73" s="731"/>
      <c r="D73" s="731"/>
      <c r="E73" s="731"/>
      <c r="F73" s="731"/>
      <c r="G73" s="731"/>
      <c r="H73" s="731"/>
      <c r="I73" s="731"/>
      <c r="J73" s="731"/>
      <c r="K73" s="731"/>
      <c r="L73" s="731"/>
      <c r="M73" s="731"/>
      <c r="N73" s="731"/>
      <c r="O73" s="731"/>
      <c r="P73" s="731"/>
      <c r="Q73" s="731"/>
      <c r="R73" s="731"/>
      <c r="S73" s="731"/>
      <c r="T73" s="731"/>
      <c r="U73" s="731"/>
      <c r="V73" s="731"/>
      <c r="W73" s="731"/>
      <c r="X73" s="731"/>
      <c r="Y73" s="731"/>
      <c r="Z73" s="731"/>
      <c r="AA73" s="731"/>
      <c r="AB73" s="731"/>
      <c r="AC73" s="731"/>
      <c r="AD73" s="8"/>
      <c r="AE73" s="8"/>
      <c r="AF73" s="8"/>
      <c r="AG73" s="8"/>
      <c r="AH73" s="3" t="s">
        <v>114</v>
      </c>
    </row>
    <row r="74" spans="1:34" ht="23.25">
      <c r="A74" s="730" t="s">
        <v>117</v>
      </c>
      <c r="B74" s="754"/>
      <c r="C74" s="754"/>
      <c r="D74" s="754"/>
      <c r="E74" s="754"/>
      <c r="F74" s="754"/>
      <c r="G74" s="754"/>
      <c r="H74" s="754"/>
      <c r="I74" s="754"/>
      <c r="J74" s="754"/>
      <c r="K74" s="754"/>
      <c r="L74" s="754"/>
      <c r="M74" s="754"/>
      <c r="N74" s="754"/>
      <c r="O74" s="754"/>
      <c r="P74" s="754"/>
      <c r="Q74" s="754"/>
      <c r="R74" s="754"/>
      <c r="S74" s="754"/>
      <c r="T74" s="754"/>
      <c r="U74" s="754"/>
      <c r="V74" s="754"/>
      <c r="W74" s="754"/>
      <c r="X74" s="754"/>
      <c r="Y74" s="754"/>
      <c r="Z74" s="754"/>
      <c r="AA74" s="754"/>
      <c r="AB74" s="754"/>
      <c r="AC74" s="754"/>
      <c r="AD74" s="8"/>
      <c r="AE74" s="8"/>
      <c r="AF74" s="8"/>
      <c r="AG74" s="8"/>
      <c r="AH74" s="3" t="s">
        <v>114</v>
      </c>
    </row>
    <row r="75" spans="1:34" ht="23.25">
      <c r="A75" s="730" t="s">
        <v>118</v>
      </c>
      <c r="B75" s="731"/>
      <c r="C75" s="731"/>
      <c r="D75" s="731"/>
      <c r="E75" s="731"/>
      <c r="F75" s="731"/>
      <c r="G75" s="731"/>
      <c r="H75" s="731"/>
      <c r="I75" s="731"/>
      <c r="J75" s="731"/>
      <c r="K75" s="731"/>
      <c r="L75" s="731"/>
      <c r="M75" s="731"/>
      <c r="N75" s="731"/>
      <c r="O75" s="731"/>
      <c r="P75" s="731"/>
      <c r="Q75" s="731"/>
      <c r="R75" s="731"/>
      <c r="S75" s="731"/>
      <c r="T75" s="731"/>
      <c r="U75" s="731"/>
      <c r="V75" s="731"/>
      <c r="W75" s="731"/>
      <c r="X75" s="731"/>
      <c r="Y75" s="731"/>
      <c r="Z75" s="731"/>
      <c r="AA75" s="731"/>
      <c r="AB75" s="731"/>
      <c r="AC75" s="731"/>
      <c r="AD75" s="8"/>
      <c r="AE75" s="8"/>
      <c r="AF75" s="8"/>
      <c r="AG75" s="8"/>
      <c r="AH75" s="3" t="s">
        <v>114</v>
      </c>
    </row>
    <row r="76" ht="15.75">
      <c r="AH76" s="3" t="s">
        <v>114</v>
      </c>
    </row>
    <row r="77" ht="15.75">
      <c r="AH77" s="3" t="s">
        <v>114</v>
      </c>
    </row>
    <row r="78" ht="15.75">
      <c r="AH78" s="3" t="s">
        <v>114</v>
      </c>
    </row>
    <row r="79" ht="18" customHeight="1">
      <c r="AH79" s="3" t="s">
        <v>114</v>
      </c>
    </row>
    <row r="80" spans="1:34" ht="18" customHeight="1">
      <c r="A80" s="80"/>
      <c r="B80" s="80"/>
      <c r="C80" s="80"/>
      <c r="D80" s="80"/>
      <c r="E80" s="80"/>
      <c r="F80" s="80"/>
      <c r="G80" s="80"/>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3" t="s">
        <v>114</v>
      </c>
    </row>
    <row r="81" spans="1:34" ht="18" customHeight="1">
      <c r="A81" s="801" t="s">
        <v>177</v>
      </c>
      <c r="B81" s="802"/>
      <c r="C81" s="802"/>
      <c r="D81" s="802"/>
      <c r="E81" s="802"/>
      <c r="F81" s="802"/>
      <c r="G81" s="803"/>
      <c r="H81" s="825" t="s">
        <v>178</v>
      </c>
      <c r="I81" s="829"/>
      <c r="J81" s="832"/>
      <c r="K81" s="840" t="s">
        <v>132</v>
      </c>
      <c r="L81" s="841"/>
      <c r="M81" s="842"/>
      <c r="N81" s="825" t="s">
        <v>179</v>
      </c>
      <c r="O81" s="829"/>
      <c r="P81" s="832"/>
      <c r="Q81" s="825" t="s">
        <v>160</v>
      </c>
      <c r="R81" s="829"/>
      <c r="S81" s="832"/>
      <c r="T81" s="825" t="s">
        <v>180</v>
      </c>
      <c r="U81" s="826"/>
      <c r="V81" s="826"/>
      <c r="W81" s="825" t="s">
        <v>181</v>
      </c>
      <c r="X81" s="829"/>
      <c r="Y81" s="829"/>
      <c r="Z81" s="82"/>
      <c r="AA81" s="825" t="s">
        <v>182</v>
      </c>
      <c r="AB81" s="829"/>
      <c r="AC81" s="832"/>
      <c r="AD81" s="83"/>
      <c r="AE81" s="84" t="s">
        <v>183</v>
      </c>
      <c r="AF81" s="85"/>
      <c r="AG81" s="86"/>
      <c r="AH81" s="3" t="s">
        <v>114</v>
      </c>
    </row>
    <row r="82" spans="1:34" ht="28.5" customHeight="1">
      <c r="A82" s="804"/>
      <c r="B82" s="805"/>
      <c r="C82" s="805"/>
      <c r="D82" s="805"/>
      <c r="E82" s="805"/>
      <c r="F82" s="805"/>
      <c r="G82" s="806"/>
      <c r="H82" s="830"/>
      <c r="I82" s="831"/>
      <c r="J82" s="833"/>
      <c r="K82" s="843"/>
      <c r="L82" s="844"/>
      <c r="M82" s="845"/>
      <c r="N82" s="830"/>
      <c r="O82" s="831"/>
      <c r="P82" s="833"/>
      <c r="Q82" s="830"/>
      <c r="R82" s="831"/>
      <c r="S82" s="833"/>
      <c r="T82" s="827"/>
      <c r="U82" s="828"/>
      <c r="V82" s="828"/>
      <c r="W82" s="830"/>
      <c r="X82" s="831"/>
      <c r="Y82" s="831"/>
      <c r="Z82" s="87"/>
      <c r="AA82" s="830"/>
      <c r="AB82" s="831"/>
      <c r="AC82" s="833"/>
      <c r="AD82" s="88"/>
      <c r="AE82" s="89" t="s">
        <v>184</v>
      </c>
      <c r="AF82" s="90"/>
      <c r="AG82" s="91"/>
      <c r="AH82" s="3" t="s">
        <v>114</v>
      </c>
    </row>
    <row r="83" spans="1:34" ht="18" customHeight="1" thickBot="1">
      <c r="A83" s="807"/>
      <c r="B83" s="808"/>
      <c r="C83" s="808"/>
      <c r="D83" s="808"/>
      <c r="E83" s="808"/>
      <c r="F83" s="808"/>
      <c r="G83" s="809"/>
      <c r="H83" s="92" t="s">
        <v>125</v>
      </c>
      <c r="I83" s="93" t="s">
        <v>122</v>
      </c>
      <c r="J83" s="94" t="s">
        <v>123</v>
      </c>
      <c r="K83" s="92" t="s">
        <v>125</v>
      </c>
      <c r="L83" s="93" t="s">
        <v>122</v>
      </c>
      <c r="M83" s="94" t="s">
        <v>123</v>
      </c>
      <c r="N83" s="92" t="s">
        <v>125</v>
      </c>
      <c r="O83" s="93" t="s">
        <v>122</v>
      </c>
      <c r="P83" s="94" t="s">
        <v>123</v>
      </c>
      <c r="Q83" s="92" t="s">
        <v>125</v>
      </c>
      <c r="R83" s="93" t="s">
        <v>122</v>
      </c>
      <c r="S83" s="94" t="s">
        <v>123</v>
      </c>
      <c r="T83" s="92" t="s">
        <v>125</v>
      </c>
      <c r="U83" s="93" t="s">
        <v>122</v>
      </c>
      <c r="V83" s="94" t="s">
        <v>123</v>
      </c>
      <c r="W83" s="92" t="s">
        <v>125</v>
      </c>
      <c r="X83" s="93" t="s">
        <v>122</v>
      </c>
      <c r="Y83" s="94" t="s">
        <v>123</v>
      </c>
      <c r="Z83" s="95"/>
      <c r="AA83" s="92" t="s">
        <v>125</v>
      </c>
      <c r="AB83" s="93" t="s">
        <v>122</v>
      </c>
      <c r="AC83" s="96" t="s">
        <v>123</v>
      </c>
      <c r="AD83" s="95"/>
      <c r="AE83" s="92" t="s">
        <v>125</v>
      </c>
      <c r="AF83" s="93" t="s">
        <v>122</v>
      </c>
      <c r="AG83" s="96" t="s">
        <v>123</v>
      </c>
      <c r="AH83" s="3" t="s">
        <v>114</v>
      </c>
    </row>
    <row r="84" spans="1:34" ht="18" customHeight="1">
      <c r="A84" s="822" t="s">
        <v>116</v>
      </c>
      <c r="B84" s="823"/>
      <c r="C84" s="823"/>
      <c r="D84" s="823"/>
      <c r="E84" s="823"/>
      <c r="F84" s="823"/>
      <c r="G84" s="824"/>
      <c r="H84" s="97">
        <v>21</v>
      </c>
      <c r="I84" s="98">
        <v>21</v>
      </c>
      <c r="J84" s="98">
        <v>1225816</v>
      </c>
      <c r="K84" s="97">
        <v>21</v>
      </c>
      <c r="L84" s="98">
        <v>21</v>
      </c>
      <c r="M84" s="98">
        <v>1225920</v>
      </c>
      <c r="N84" s="99">
        <v>0</v>
      </c>
      <c r="O84" s="100">
        <v>0</v>
      </c>
      <c r="P84" s="98">
        <v>85563</v>
      </c>
      <c r="Q84" s="97">
        <f>N84+K84</f>
        <v>21</v>
      </c>
      <c r="R84" s="98">
        <f>+L84+O84</f>
        <v>21</v>
      </c>
      <c r="S84" s="98">
        <f>P84+M84</f>
        <v>1311483</v>
      </c>
      <c r="T84" s="97">
        <v>2</v>
      </c>
      <c r="U84" s="98">
        <v>2</v>
      </c>
      <c r="V84" s="98">
        <v>37570</v>
      </c>
      <c r="W84" s="99">
        <v>0</v>
      </c>
      <c r="X84" s="100">
        <v>0</v>
      </c>
      <c r="Y84" s="98">
        <v>-53734</v>
      </c>
      <c r="Z84" s="98"/>
      <c r="AA84" s="97">
        <f>T84+Q84</f>
        <v>23</v>
      </c>
      <c r="AB84" s="98">
        <f>+R84+U84+X84</f>
        <v>23</v>
      </c>
      <c r="AC84" s="101">
        <f>V84+S84+Y84</f>
        <v>1295319</v>
      </c>
      <c r="AD84" s="102"/>
      <c r="AE84" s="103">
        <f aca="true" t="shared" si="0" ref="AE84:AG87">AA84-K84</f>
        <v>2</v>
      </c>
      <c r="AF84" s="102">
        <f t="shared" si="0"/>
        <v>2</v>
      </c>
      <c r="AG84" s="104">
        <f t="shared" si="0"/>
        <v>69399</v>
      </c>
      <c r="AH84" s="3" t="s">
        <v>114</v>
      </c>
    </row>
    <row r="85" spans="1:34" ht="18" customHeight="1" hidden="1">
      <c r="A85" s="714" t="s">
        <v>185</v>
      </c>
      <c r="B85" s="715"/>
      <c r="C85" s="715"/>
      <c r="D85" s="715"/>
      <c r="E85" s="715"/>
      <c r="F85" s="715"/>
      <c r="G85" s="712"/>
      <c r="H85" s="97"/>
      <c r="I85" s="98"/>
      <c r="J85" s="98"/>
      <c r="K85" s="97"/>
      <c r="L85" s="98"/>
      <c r="M85" s="98"/>
      <c r="N85" s="97"/>
      <c r="O85" s="98"/>
      <c r="P85" s="98"/>
      <c r="Q85" s="97"/>
      <c r="R85" s="98"/>
      <c r="S85" s="98"/>
      <c r="T85" s="97"/>
      <c r="U85" s="98"/>
      <c r="V85" s="98"/>
      <c r="W85" s="97"/>
      <c r="X85" s="98"/>
      <c r="Y85" s="98"/>
      <c r="Z85" s="98"/>
      <c r="AA85" s="97"/>
      <c r="AB85" s="98"/>
      <c r="AC85" s="101"/>
      <c r="AD85" s="102"/>
      <c r="AE85" s="103">
        <f t="shared" si="0"/>
        <v>0</v>
      </c>
      <c r="AF85" s="102">
        <f t="shared" si="0"/>
        <v>0</v>
      </c>
      <c r="AG85" s="105">
        <f t="shared" si="0"/>
        <v>0</v>
      </c>
      <c r="AH85" s="3" t="s">
        <v>114</v>
      </c>
    </row>
    <row r="86" spans="1:34" ht="18" customHeight="1" hidden="1">
      <c r="A86" s="714" t="s">
        <v>186</v>
      </c>
      <c r="B86" s="715"/>
      <c r="C86" s="715"/>
      <c r="D86" s="715"/>
      <c r="E86" s="715"/>
      <c r="F86" s="715"/>
      <c r="G86" s="712"/>
      <c r="H86" s="97"/>
      <c r="I86" s="98"/>
      <c r="J86" s="98"/>
      <c r="K86" s="97"/>
      <c r="L86" s="98"/>
      <c r="M86" s="98"/>
      <c r="N86" s="97"/>
      <c r="O86" s="98"/>
      <c r="P86" s="98"/>
      <c r="Q86" s="97"/>
      <c r="R86" s="98"/>
      <c r="S86" s="98"/>
      <c r="T86" s="97"/>
      <c r="U86" s="98"/>
      <c r="V86" s="98"/>
      <c r="W86" s="97"/>
      <c r="X86" s="98"/>
      <c r="Y86" s="98"/>
      <c r="Z86" s="98"/>
      <c r="AA86" s="97"/>
      <c r="AB86" s="98"/>
      <c r="AC86" s="101"/>
      <c r="AD86" s="102"/>
      <c r="AE86" s="103">
        <f t="shared" si="0"/>
        <v>0</v>
      </c>
      <c r="AF86" s="102">
        <f t="shared" si="0"/>
        <v>0</v>
      </c>
      <c r="AG86" s="105">
        <f t="shared" si="0"/>
        <v>0</v>
      </c>
      <c r="AH86" s="3" t="s">
        <v>114</v>
      </c>
    </row>
    <row r="87" spans="1:34" ht="18" customHeight="1" hidden="1">
      <c r="A87" s="714" t="s">
        <v>187</v>
      </c>
      <c r="B87" s="715"/>
      <c r="C87" s="715"/>
      <c r="D87" s="715"/>
      <c r="E87" s="715"/>
      <c r="F87" s="715"/>
      <c r="G87" s="712"/>
      <c r="H87" s="106"/>
      <c r="I87" s="107"/>
      <c r="J87" s="107"/>
      <c r="K87" s="106"/>
      <c r="L87" s="107"/>
      <c r="M87" s="107"/>
      <c r="N87" s="106"/>
      <c r="O87" s="107"/>
      <c r="P87" s="107"/>
      <c r="Q87" s="106"/>
      <c r="R87" s="107"/>
      <c r="S87" s="107"/>
      <c r="T87" s="106"/>
      <c r="U87" s="107"/>
      <c r="V87" s="107"/>
      <c r="W87" s="106"/>
      <c r="X87" s="107"/>
      <c r="Y87" s="107"/>
      <c r="Z87" s="107"/>
      <c r="AA87" s="106"/>
      <c r="AB87" s="107"/>
      <c r="AC87" s="108"/>
      <c r="AD87" s="88"/>
      <c r="AE87" s="109">
        <f t="shared" si="0"/>
        <v>0</v>
      </c>
      <c r="AF87" s="88">
        <f t="shared" si="0"/>
        <v>0</v>
      </c>
      <c r="AG87" s="110">
        <f t="shared" si="0"/>
        <v>0</v>
      </c>
      <c r="AH87" s="3" t="s">
        <v>114</v>
      </c>
    </row>
    <row r="88" spans="1:34" ht="18" customHeight="1" hidden="1">
      <c r="A88" s="810" t="s">
        <v>188</v>
      </c>
      <c r="B88" s="811"/>
      <c r="C88" s="811"/>
      <c r="D88" s="811"/>
      <c r="E88" s="811"/>
      <c r="F88" s="811"/>
      <c r="G88" s="812"/>
      <c r="H88" s="111">
        <f>SUM(H84:H87)</f>
        <v>21</v>
      </c>
      <c r="I88" s="112">
        <f aca="true" t="shared" si="1" ref="I88:Y88">SUM(I84:I87)</f>
        <v>21</v>
      </c>
      <c r="J88" s="113">
        <f t="shared" si="1"/>
        <v>1225816</v>
      </c>
      <c r="K88" s="114">
        <f t="shared" si="1"/>
        <v>21</v>
      </c>
      <c r="L88" s="115">
        <f t="shared" si="1"/>
        <v>21</v>
      </c>
      <c r="M88" s="113">
        <f t="shared" si="1"/>
        <v>1225920</v>
      </c>
      <c r="N88" s="114">
        <f t="shared" si="1"/>
        <v>0</v>
      </c>
      <c r="O88" s="115">
        <f t="shared" si="1"/>
        <v>0</v>
      </c>
      <c r="P88" s="113">
        <f t="shared" si="1"/>
        <v>85563</v>
      </c>
      <c r="Q88" s="114">
        <f t="shared" si="1"/>
        <v>21</v>
      </c>
      <c r="R88" s="115">
        <f t="shared" si="1"/>
        <v>21</v>
      </c>
      <c r="S88" s="113">
        <f t="shared" si="1"/>
        <v>1311483</v>
      </c>
      <c r="T88" s="114">
        <f t="shared" si="1"/>
        <v>2</v>
      </c>
      <c r="U88" s="115">
        <f t="shared" si="1"/>
        <v>2</v>
      </c>
      <c r="V88" s="113">
        <f t="shared" si="1"/>
        <v>37570</v>
      </c>
      <c r="W88" s="114">
        <f t="shared" si="1"/>
        <v>0</v>
      </c>
      <c r="X88" s="115">
        <f t="shared" si="1"/>
        <v>0</v>
      </c>
      <c r="Y88" s="113">
        <f t="shared" si="1"/>
        <v>-53734</v>
      </c>
      <c r="Z88" s="112"/>
      <c r="AA88" s="114">
        <f>SUM(AA84:AA87)</f>
        <v>23</v>
      </c>
      <c r="AB88" s="115">
        <f>SUM(AB84:AB87)</f>
        <v>23</v>
      </c>
      <c r="AC88" s="116">
        <f>SUM(AC84:AC87)</f>
        <v>1295319</v>
      </c>
      <c r="AD88" s="117"/>
      <c r="AE88" s="118">
        <f>SUM(AE84:AE87)</f>
        <v>2</v>
      </c>
      <c r="AF88" s="117">
        <f>SUM(AF84:AF87)</f>
        <v>2</v>
      </c>
      <c r="AG88" s="119">
        <f>SUM(AG84:AG87)</f>
        <v>69399</v>
      </c>
      <c r="AH88" s="3" t="s">
        <v>114</v>
      </c>
    </row>
    <row r="89" spans="1:34" ht="18" customHeight="1">
      <c r="A89" s="834" t="s">
        <v>189</v>
      </c>
      <c r="B89" s="835"/>
      <c r="C89" s="835"/>
      <c r="D89" s="835"/>
      <c r="E89" s="835"/>
      <c r="F89" s="835"/>
      <c r="G89" s="836"/>
      <c r="H89" s="740"/>
      <c r="I89" s="738"/>
      <c r="J89" s="742"/>
      <c r="K89" s="740"/>
      <c r="L89" s="738"/>
      <c r="M89" s="742"/>
      <c r="N89" s="740"/>
      <c r="O89" s="738"/>
      <c r="P89" s="742"/>
      <c r="Q89" s="740"/>
      <c r="R89" s="738"/>
      <c r="S89" s="742"/>
      <c r="T89" s="740"/>
      <c r="U89" s="738"/>
      <c r="V89" s="742"/>
      <c r="W89" s="740"/>
      <c r="X89" s="738"/>
      <c r="Y89" s="738"/>
      <c r="Z89" s="122"/>
      <c r="AA89" s="740"/>
      <c r="AB89" s="738"/>
      <c r="AC89" s="742"/>
      <c r="AD89" s="123"/>
      <c r="AE89" s="124"/>
      <c r="AF89" s="123"/>
      <c r="AG89" s="125"/>
      <c r="AH89" s="3" t="s">
        <v>114</v>
      </c>
    </row>
    <row r="90" spans="1:34" ht="18" customHeight="1">
      <c r="A90" s="837"/>
      <c r="B90" s="838"/>
      <c r="C90" s="838"/>
      <c r="D90" s="838"/>
      <c r="E90" s="838"/>
      <c r="F90" s="838"/>
      <c r="G90" s="839"/>
      <c r="H90" s="741"/>
      <c r="I90" s="739"/>
      <c r="J90" s="743"/>
      <c r="K90" s="741"/>
      <c r="L90" s="739"/>
      <c r="M90" s="743"/>
      <c r="N90" s="741"/>
      <c r="O90" s="739"/>
      <c r="P90" s="743"/>
      <c r="Q90" s="741"/>
      <c r="R90" s="739"/>
      <c r="S90" s="743"/>
      <c r="T90" s="741"/>
      <c r="U90" s="739"/>
      <c r="V90" s="743"/>
      <c r="W90" s="741"/>
      <c r="X90" s="739"/>
      <c r="Y90" s="739"/>
      <c r="Z90" s="126"/>
      <c r="AA90" s="741"/>
      <c r="AB90" s="739"/>
      <c r="AC90" s="743"/>
      <c r="AD90" s="88"/>
      <c r="AE90" s="109"/>
      <c r="AF90" s="88">
        <f>AB89-L89</f>
        <v>0</v>
      </c>
      <c r="AG90" s="110"/>
      <c r="AH90" s="3" t="s">
        <v>114</v>
      </c>
    </row>
    <row r="91" spans="1:34" ht="18" customHeight="1">
      <c r="A91" s="813" t="s">
        <v>190</v>
      </c>
      <c r="B91" s="814"/>
      <c r="C91" s="814"/>
      <c r="D91" s="814"/>
      <c r="E91" s="814"/>
      <c r="F91" s="814"/>
      <c r="G91" s="815"/>
      <c r="H91" s="127"/>
      <c r="I91" s="98">
        <f>+I88+I89</f>
        <v>21</v>
      </c>
      <c r="J91" s="98"/>
      <c r="K91" s="97"/>
      <c r="L91" s="98">
        <f>+L88+L89</f>
        <v>21</v>
      </c>
      <c r="M91" s="98"/>
      <c r="N91" s="97"/>
      <c r="O91" s="98"/>
      <c r="P91" s="98"/>
      <c r="Q91" s="97"/>
      <c r="R91" s="98">
        <f>+R88+R89</f>
        <v>21</v>
      </c>
      <c r="S91" s="98"/>
      <c r="T91" s="97"/>
      <c r="U91" s="98">
        <f>+U88+U90</f>
        <v>2</v>
      </c>
      <c r="V91" s="98"/>
      <c r="W91" s="97"/>
      <c r="X91" s="98"/>
      <c r="Y91" s="98"/>
      <c r="Z91" s="98"/>
      <c r="AA91" s="97"/>
      <c r="AB91" s="98">
        <f>+AB88+AB89</f>
        <v>23</v>
      </c>
      <c r="AC91" s="101"/>
      <c r="AD91" s="102"/>
      <c r="AE91" s="103"/>
      <c r="AF91" s="102">
        <f>+AF88+AF90</f>
        <v>2</v>
      </c>
      <c r="AG91" s="105"/>
      <c r="AH91" s="3" t="s">
        <v>114</v>
      </c>
    </row>
    <row r="92" spans="1:34" ht="18" customHeight="1">
      <c r="A92" s="816" t="s">
        <v>191</v>
      </c>
      <c r="B92" s="817"/>
      <c r="C92" s="817"/>
      <c r="D92" s="817"/>
      <c r="E92" s="817"/>
      <c r="F92" s="817"/>
      <c r="G92" s="818"/>
      <c r="H92" s="744"/>
      <c r="I92" s="732"/>
      <c r="J92" s="736"/>
      <c r="K92" s="734"/>
      <c r="L92" s="732"/>
      <c r="M92" s="736"/>
      <c r="N92" s="734"/>
      <c r="O92" s="732"/>
      <c r="P92" s="736"/>
      <c r="Q92" s="734"/>
      <c r="R92" s="732"/>
      <c r="S92" s="736"/>
      <c r="T92" s="734"/>
      <c r="U92" s="732"/>
      <c r="V92" s="736"/>
      <c r="W92" s="734"/>
      <c r="X92" s="732"/>
      <c r="Y92" s="732"/>
      <c r="Z92" s="128"/>
      <c r="AA92" s="734"/>
      <c r="AB92" s="732"/>
      <c r="AC92" s="736"/>
      <c r="AD92" s="123"/>
      <c r="AE92" s="124"/>
      <c r="AF92" s="123"/>
      <c r="AG92" s="125"/>
      <c r="AH92" s="3" t="s">
        <v>114</v>
      </c>
    </row>
    <row r="93" spans="1:34" ht="18" customHeight="1">
      <c r="A93" s="819"/>
      <c r="B93" s="820"/>
      <c r="C93" s="820"/>
      <c r="D93" s="820"/>
      <c r="E93" s="820"/>
      <c r="F93" s="820"/>
      <c r="G93" s="821"/>
      <c r="H93" s="745"/>
      <c r="I93" s="733"/>
      <c r="J93" s="737"/>
      <c r="K93" s="735"/>
      <c r="L93" s="733"/>
      <c r="M93" s="737"/>
      <c r="N93" s="735"/>
      <c r="O93" s="733"/>
      <c r="P93" s="737"/>
      <c r="Q93" s="735"/>
      <c r="R93" s="733"/>
      <c r="S93" s="737"/>
      <c r="T93" s="735"/>
      <c r="U93" s="733"/>
      <c r="V93" s="737"/>
      <c r="W93" s="735"/>
      <c r="X93" s="733"/>
      <c r="Y93" s="733"/>
      <c r="Z93" s="98"/>
      <c r="AA93" s="735"/>
      <c r="AB93" s="733"/>
      <c r="AC93" s="737"/>
      <c r="AD93" s="102"/>
      <c r="AE93" s="103"/>
      <c r="AF93" s="102"/>
      <c r="AG93" s="105"/>
      <c r="AH93" s="3" t="s">
        <v>114</v>
      </c>
    </row>
    <row r="94" spans="1:34" ht="18" customHeight="1">
      <c r="A94" s="799" t="s">
        <v>192</v>
      </c>
      <c r="B94" s="774"/>
      <c r="C94" s="774"/>
      <c r="D94" s="774"/>
      <c r="E94" s="774"/>
      <c r="F94" s="774"/>
      <c r="G94" s="800"/>
      <c r="H94" s="127"/>
      <c r="I94" s="98"/>
      <c r="J94" s="98"/>
      <c r="K94" s="97"/>
      <c r="L94" s="98"/>
      <c r="M94" s="98"/>
      <c r="N94" s="97"/>
      <c r="O94" s="98"/>
      <c r="P94" s="98"/>
      <c r="Q94" s="97"/>
      <c r="R94" s="98"/>
      <c r="S94" s="98"/>
      <c r="T94" s="97"/>
      <c r="U94" s="98"/>
      <c r="V94" s="98"/>
      <c r="W94" s="97"/>
      <c r="X94" s="98"/>
      <c r="Y94" s="98"/>
      <c r="Z94" s="98"/>
      <c r="AA94" s="97"/>
      <c r="AB94" s="98"/>
      <c r="AC94" s="101"/>
      <c r="AD94" s="102"/>
      <c r="AE94" s="103"/>
      <c r="AF94" s="102">
        <f>AB94-L94</f>
        <v>0</v>
      </c>
      <c r="AG94" s="105"/>
      <c r="AH94" s="3" t="s">
        <v>114</v>
      </c>
    </row>
    <row r="95" spans="1:34" ht="18" customHeight="1">
      <c r="A95" s="720" t="s">
        <v>193</v>
      </c>
      <c r="B95" s="716"/>
      <c r="C95" s="716"/>
      <c r="D95" s="716"/>
      <c r="E95" s="716"/>
      <c r="F95" s="716"/>
      <c r="G95" s="717"/>
      <c r="H95" s="129"/>
      <c r="I95" s="107"/>
      <c r="J95" s="107"/>
      <c r="K95" s="106"/>
      <c r="L95" s="107"/>
      <c r="M95" s="107"/>
      <c r="N95" s="106"/>
      <c r="O95" s="107"/>
      <c r="P95" s="107"/>
      <c r="Q95" s="106"/>
      <c r="R95" s="107"/>
      <c r="S95" s="107"/>
      <c r="T95" s="106"/>
      <c r="U95" s="107"/>
      <c r="V95" s="107"/>
      <c r="W95" s="106"/>
      <c r="X95" s="107"/>
      <c r="Y95" s="107"/>
      <c r="Z95" s="107"/>
      <c r="AA95" s="106"/>
      <c r="AB95" s="107"/>
      <c r="AC95" s="108"/>
      <c r="AD95" s="88"/>
      <c r="AE95" s="109"/>
      <c r="AF95" s="88">
        <f>AB95-L95</f>
        <v>0</v>
      </c>
      <c r="AG95" s="110"/>
      <c r="AH95" s="3" t="s">
        <v>114</v>
      </c>
    </row>
    <row r="96" spans="1:34" ht="18" customHeight="1">
      <c r="A96" s="718" t="s">
        <v>194</v>
      </c>
      <c r="B96" s="719"/>
      <c r="C96" s="719"/>
      <c r="D96" s="719"/>
      <c r="E96" s="719"/>
      <c r="F96" s="719"/>
      <c r="G96" s="713"/>
      <c r="H96" s="129"/>
      <c r="I96" s="107">
        <f>I95+I94+I91</f>
        <v>21</v>
      </c>
      <c r="J96" s="107"/>
      <c r="K96" s="106"/>
      <c r="L96" s="107">
        <f>L95+L94+L91</f>
        <v>21</v>
      </c>
      <c r="M96" s="107"/>
      <c r="N96" s="106"/>
      <c r="O96" s="107"/>
      <c r="P96" s="107"/>
      <c r="Q96" s="106"/>
      <c r="R96" s="107">
        <f>R95+R94+R91</f>
        <v>21</v>
      </c>
      <c r="S96" s="107"/>
      <c r="T96" s="106"/>
      <c r="U96" s="107">
        <f>U95+U94+U91</f>
        <v>2</v>
      </c>
      <c r="V96" s="107"/>
      <c r="W96" s="106"/>
      <c r="X96" s="107"/>
      <c r="Y96" s="107"/>
      <c r="Z96" s="107"/>
      <c r="AA96" s="106"/>
      <c r="AB96" s="107">
        <f>AB95+AB94+AB91</f>
        <v>23</v>
      </c>
      <c r="AC96" s="108"/>
      <c r="AD96" s="88"/>
      <c r="AE96" s="109"/>
      <c r="AF96" s="88">
        <f>AF95+AF94+AF91</f>
        <v>2</v>
      </c>
      <c r="AG96" s="110"/>
      <c r="AH96" s="3" t="s">
        <v>195</v>
      </c>
    </row>
    <row r="97" spans="1:34" ht="18" customHeight="1">
      <c r="A97" s="750"/>
      <c r="B97" s="751"/>
      <c r="C97" s="751"/>
      <c r="D97" s="751"/>
      <c r="E97" s="751"/>
      <c r="F97" s="751"/>
      <c r="G97" s="751"/>
      <c r="H97" s="751"/>
      <c r="I97" s="751"/>
      <c r="J97" s="751"/>
      <c r="K97" s="751"/>
      <c r="L97" s="751"/>
      <c r="M97" s="751"/>
      <c r="N97" s="751"/>
      <c r="O97" s="751"/>
      <c r="P97" s="751"/>
      <c r="Q97" s="751"/>
      <c r="R97" s="751"/>
      <c r="S97" s="751"/>
      <c r="T97" s="751"/>
      <c r="U97" s="751"/>
      <c r="V97" s="751"/>
      <c r="W97" s="751"/>
      <c r="X97" s="751"/>
      <c r="Y97" s="751"/>
      <c r="Z97" s="751"/>
      <c r="AA97" s="751"/>
      <c r="AB97" s="751"/>
      <c r="AC97" s="752"/>
      <c r="AH97" s="3"/>
    </row>
    <row r="98" spans="1:34" ht="18" customHeight="1" hidden="1">
      <c r="A98" s="80" t="s">
        <v>196</v>
      </c>
      <c r="B98" s="80"/>
      <c r="C98" s="80"/>
      <c r="D98" s="80"/>
      <c r="E98" s="80"/>
      <c r="F98" s="80"/>
      <c r="G98" s="80"/>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130"/>
    </row>
    <row r="99" spans="1:34" ht="18" customHeight="1" hidden="1">
      <c r="A99" s="120"/>
      <c r="B99" s="121"/>
      <c r="C99" s="121"/>
      <c r="D99" s="121"/>
      <c r="E99" s="121"/>
      <c r="F99" s="121"/>
      <c r="G99" s="121"/>
      <c r="H99" s="84" t="s">
        <v>197</v>
      </c>
      <c r="I99" s="85"/>
      <c r="J99" s="85"/>
      <c r="K99" s="84" t="s">
        <v>198</v>
      </c>
      <c r="L99" s="85"/>
      <c r="M99" s="85"/>
      <c r="N99" s="131">
        <v>2007</v>
      </c>
      <c r="O99" s="132"/>
      <c r="P99" s="132"/>
      <c r="Q99" s="131">
        <v>2007</v>
      </c>
      <c r="R99" s="132"/>
      <c r="S99" s="132"/>
      <c r="T99" s="131">
        <v>2007</v>
      </c>
      <c r="U99" s="132"/>
      <c r="V99" s="132"/>
      <c r="W99" s="131">
        <v>2007</v>
      </c>
      <c r="X99" s="132"/>
      <c r="Y99" s="132"/>
      <c r="Z99" s="83"/>
      <c r="AA99" s="131">
        <v>2007</v>
      </c>
      <c r="AB99" s="132"/>
      <c r="AC99" s="132"/>
      <c r="AD99" s="83"/>
      <c r="AE99" s="84" t="s">
        <v>183</v>
      </c>
      <c r="AF99" s="85"/>
      <c r="AG99" s="86"/>
      <c r="AH99" s="3"/>
    </row>
    <row r="100" spans="1:34" ht="18" customHeight="1" hidden="1">
      <c r="A100" s="133"/>
      <c r="B100" s="134"/>
      <c r="C100" s="135"/>
      <c r="D100" s="135"/>
      <c r="E100" s="122"/>
      <c r="F100" s="134"/>
      <c r="G100" s="122"/>
      <c r="H100" s="89" t="s">
        <v>199</v>
      </c>
      <c r="I100" s="90"/>
      <c r="J100" s="90"/>
      <c r="K100" s="89" t="s">
        <v>200</v>
      </c>
      <c r="L100" s="90"/>
      <c r="M100" s="90"/>
      <c r="N100" s="89" t="s">
        <v>136</v>
      </c>
      <c r="O100" s="136"/>
      <c r="P100" s="136"/>
      <c r="Q100" s="89" t="s">
        <v>201</v>
      </c>
      <c r="R100" s="90"/>
      <c r="S100" s="90"/>
      <c r="T100" s="89" t="s">
        <v>162</v>
      </c>
      <c r="U100" s="136"/>
      <c r="V100" s="136"/>
      <c r="W100" s="89" t="s">
        <v>170</v>
      </c>
      <c r="X100" s="136"/>
      <c r="Y100" s="136"/>
      <c r="Z100" s="88"/>
      <c r="AA100" s="89" t="s">
        <v>202</v>
      </c>
      <c r="AB100" s="90"/>
      <c r="AC100" s="90"/>
      <c r="AD100" s="88"/>
      <c r="AE100" s="89" t="s">
        <v>184</v>
      </c>
      <c r="AF100" s="90"/>
      <c r="AG100" s="91"/>
      <c r="AH100" s="3"/>
    </row>
    <row r="101" spans="1:34" ht="18" customHeight="1" hidden="1" thickBot="1">
      <c r="A101" s="137" t="s">
        <v>177</v>
      </c>
      <c r="B101" s="138"/>
      <c r="C101" s="138"/>
      <c r="D101" s="138"/>
      <c r="E101" s="138"/>
      <c r="F101" s="138"/>
      <c r="G101" s="138"/>
      <c r="H101" s="92" t="s">
        <v>125</v>
      </c>
      <c r="I101" s="93" t="s">
        <v>122</v>
      </c>
      <c r="J101" s="94" t="s">
        <v>123</v>
      </c>
      <c r="K101" s="92" t="s">
        <v>125</v>
      </c>
      <c r="L101" s="93" t="s">
        <v>122</v>
      </c>
      <c r="M101" s="94" t="s">
        <v>123</v>
      </c>
      <c r="N101" s="92" t="s">
        <v>125</v>
      </c>
      <c r="O101" s="93" t="s">
        <v>122</v>
      </c>
      <c r="P101" s="94" t="s">
        <v>123</v>
      </c>
      <c r="Q101" s="92" t="s">
        <v>125</v>
      </c>
      <c r="R101" s="93" t="s">
        <v>122</v>
      </c>
      <c r="S101" s="94" t="s">
        <v>123</v>
      </c>
      <c r="T101" s="92" t="s">
        <v>125</v>
      </c>
      <c r="U101" s="93" t="s">
        <v>122</v>
      </c>
      <c r="V101" s="94" t="s">
        <v>123</v>
      </c>
      <c r="W101" s="92" t="s">
        <v>125</v>
      </c>
      <c r="X101" s="93" t="s">
        <v>122</v>
      </c>
      <c r="Y101" s="94" t="s">
        <v>123</v>
      </c>
      <c r="Z101" s="95"/>
      <c r="AA101" s="92" t="s">
        <v>125</v>
      </c>
      <c r="AB101" s="93" t="s">
        <v>122</v>
      </c>
      <c r="AC101" s="94" t="s">
        <v>123</v>
      </c>
      <c r="AD101" s="95"/>
      <c r="AE101" s="92" t="s">
        <v>125</v>
      </c>
      <c r="AF101" s="93" t="s">
        <v>122</v>
      </c>
      <c r="AG101" s="96" t="s">
        <v>123</v>
      </c>
      <c r="AH101" s="3"/>
    </row>
    <row r="102" spans="1:34" ht="18" customHeight="1" hidden="1">
      <c r="A102" s="127"/>
      <c r="B102" s="764" t="s">
        <v>203</v>
      </c>
      <c r="C102" s="764"/>
      <c r="D102" s="764"/>
      <c r="E102" s="764"/>
      <c r="F102" s="764"/>
      <c r="G102" s="765"/>
      <c r="H102" s="103"/>
      <c r="I102" s="102"/>
      <c r="J102" s="139">
        <v>0</v>
      </c>
      <c r="K102" s="103"/>
      <c r="L102" s="102"/>
      <c r="M102" s="139">
        <v>0</v>
      </c>
      <c r="N102" s="103"/>
      <c r="O102" s="102"/>
      <c r="P102" s="139">
        <v>0</v>
      </c>
      <c r="Q102" s="103">
        <f aca="true" t="shared" si="2" ref="Q102:S105">N102+K102</f>
        <v>0</v>
      </c>
      <c r="R102" s="102">
        <f t="shared" si="2"/>
        <v>0</v>
      </c>
      <c r="S102" s="102">
        <f t="shared" si="2"/>
        <v>0</v>
      </c>
      <c r="T102" s="103">
        <v>0</v>
      </c>
      <c r="U102" s="102">
        <v>0</v>
      </c>
      <c r="V102" s="139">
        <v>0</v>
      </c>
      <c r="W102" s="103">
        <v>0</v>
      </c>
      <c r="X102" s="102">
        <v>0</v>
      </c>
      <c r="Y102" s="139">
        <v>0</v>
      </c>
      <c r="Z102" s="102"/>
      <c r="AA102" s="103">
        <f aca="true" t="shared" si="3" ref="AA102:AC105">T102+Q102</f>
        <v>0</v>
      </c>
      <c r="AB102" s="102">
        <f t="shared" si="3"/>
        <v>0</v>
      </c>
      <c r="AC102" s="139">
        <f t="shared" si="3"/>
        <v>0</v>
      </c>
      <c r="AD102" s="102"/>
      <c r="AE102" s="103">
        <f aca="true" t="shared" si="4" ref="AE102:AG105">AA102-K102</f>
        <v>0</v>
      </c>
      <c r="AF102" s="102">
        <f t="shared" si="4"/>
        <v>0</v>
      </c>
      <c r="AG102" s="104">
        <f t="shared" si="4"/>
        <v>0</v>
      </c>
      <c r="AH102" s="3"/>
    </row>
    <row r="103" spans="1:34" ht="18" customHeight="1" hidden="1">
      <c r="A103" s="127"/>
      <c r="B103" s="723" t="s">
        <v>185</v>
      </c>
      <c r="C103" s="723"/>
      <c r="D103" s="723"/>
      <c r="E103" s="723"/>
      <c r="F103" s="723"/>
      <c r="G103" s="724"/>
      <c r="H103" s="103"/>
      <c r="I103" s="102"/>
      <c r="J103" s="102"/>
      <c r="K103" s="103"/>
      <c r="L103" s="102"/>
      <c r="M103" s="102"/>
      <c r="N103" s="103"/>
      <c r="O103" s="102"/>
      <c r="P103" s="102"/>
      <c r="Q103" s="103">
        <f t="shared" si="2"/>
        <v>0</v>
      </c>
      <c r="R103" s="102">
        <f t="shared" si="2"/>
        <v>0</v>
      </c>
      <c r="S103" s="102">
        <f t="shared" si="2"/>
        <v>0</v>
      </c>
      <c r="T103" s="103"/>
      <c r="U103" s="102"/>
      <c r="V103" s="102"/>
      <c r="W103" s="103"/>
      <c r="X103" s="102"/>
      <c r="Y103" s="102"/>
      <c r="Z103" s="102"/>
      <c r="AA103" s="103">
        <f t="shared" si="3"/>
        <v>0</v>
      </c>
      <c r="AB103" s="102">
        <f t="shared" si="3"/>
        <v>0</v>
      </c>
      <c r="AC103" s="102">
        <f t="shared" si="3"/>
        <v>0</v>
      </c>
      <c r="AD103" s="102"/>
      <c r="AE103" s="103">
        <f t="shared" si="4"/>
        <v>0</v>
      </c>
      <c r="AF103" s="102">
        <f t="shared" si="4"/>
        <v>0</v>
      </c>
      <c r="AG103" s="105">
        <f t="shared" si="4"/>
        <v>0</v>
      </c>
      <c r="AH103" s="3"/>
    </row>
    <row r="104" spans="1:34" ht="18" customHeight="1" hidden="1">
      <c r="A104" s="127"/>
      <c r="B104" s="723" t="s">
        <v>186</v>
      </c>
      <c r="C104" s="723"/>
      <c r="D104" s="723"/>
      <c r="E104" s="723"/>
      <c r="F104" s="723"/>
      <c r="G104" s="724"/>
      <c r="H104" s="103"/>
      <c r="I104" s="102"/>
      <c r="J104" s="102"/>
      <c r="K104" s="103"/>
      <c r="L104" s="102"/>
      <c r="M104" s="102"/>
      <c r="N104" s="103"/>
      <c r="O104" s="102"/>
      <c r="P104" s="102"/>
      <c r="Q104" s="103">
        <f t="shared" si="2"/>
        <v>0</v>
      </c>
      <c r="R104" s="102">
        <f t="shared" si="2"/>
        <v>0</v>
      </c>
      <c r="S104" s="102">
        <f t="shared" si="2"/>
        <v>0</v>
      </c>
      <c r="T104" s="103"/>
      <c r="U104" s="102"/>
      <c r="V104" s="102"/>
      <c r="W104" s="103"/>
      <c r="X104" s="102"/>
      <c r="Y104" s="102"/>
      <c r="Z104" s="102"/>
      <c r="AA104" s="103">
        <f t="shared" si="3"/>
        <v>0</v>
      </c>
      <c r="AB104" s="102">
        <f t="shared" si="3"/>
        <v>0</v>
      </c>
      <c r="AC104" s="102">
        <f t="shared" si="3"/>
        <v>0</v>
      </c>
      <c r="AD104" s="102"/>
      <c r="AE104" s="103">
        <f t="shared" si="4"/>
        <v>0</v>
      </c>
      <c r="AF104" s="102">
        <f t="shared" si="4"/>
        <v>0</v>
      </c>
      <c r="AG104" s="105">
        <f t="shared" si="4"/>
        <v>0</v>
      </c>
      <c r="AH104" s="3"/>
    </row>
    <row r="105" spans="1:34" ht="18" customHeight="1" hidden="1">
      <c r="A105" s="140"/>
      <c r="B105" s="766" t="s">
        <v>187</v>
      </c>
      <c r="C105" s="766"/>
      <c r="D105" s="766"/>
      <c r="E105" s="766"/>
      <c r="F105" s="766"/>
      <c r="G105" s="767"/>
      <c r="H105" s="109"/>
      <c r="I105" s="88"/>
      <c r="J105" s="88"/>
      <c r="K105" s="109"/>
      <c r="L105" s="88"/>
      <c r="M105" s="88"/>
      <c r="N105" s="109"/>
      <c r="O105" s="88"/>
      <c r="P105" s="88"/>
      <c r="Q105" s="109">
        <f t="shared" si="2"/>
        <v>0</v>
      </c>
      <c r="R105" s="88">
        <f t="shared" si="2"/>
        <v>0</v>
      </c>
      <c r="S105" s="88">
        <f t="shared" si="2"/>
        <v>0</v>
      </c>
      <c r="T105" s="109"/>
      <c r="U105" s="88"/>
      <c r="V105" s="88"/>
      <c r="W105" s="109"/>
      <c r="X105" s="88"/>
      <c r="Y105" s="88"/>
      <c r="Z105" s="88"/>
      <c r="AA105" s="109">
        <f t="shared" si="3"/>
        <v>0</v>
      </c>
      <c r="AB105" s="88">
        <f t="shared" si="3"/>
        <v>0</v>
      </c>
      <c r="AC105" s="88">
        <f t="shared" si="3"/>
        <v>0</v>
      </c>
      <c r="AD105" s="88"/>
      <c r="AE105" s="109">
        <f t="shared" si="4"/>
        <v>0</v>
      </c>
      <c r="AF105" s="88">
        <f t="shared" si="4"/>
        <v>0</v>
      </c>
      <c r="AG105" s="110">
        <f t="shared" si="4"/>
        <v>0</v>
      </c>
      <c r="AH105" s="3"/>
    </row>
    <row r="106" spans="1:34" ht="18" customHeight="1" hidden="1">
      <c r="A106" s="129"/>
      <c r="B106" s="112"/>
      <c r="C106" s="112" t="s">
        <v>188</v>
      </c>
      <c r="D106" s="141"/>
      <c r="E106" s="141"/>
      <c r="F106" s="141"/>
      <c r="G106" s="112"/>
      <c r="H106" s="118">
        <f aca="true" t="shared" si="5" ref="H106:Y106">SUM(H102:H105)</f>
        <v>0</v>
      </c>
      <c r="I106" s="117">
        <f t="shared" si="5"/>
        <v>0</v>
      </c>
      <c r="J106" s="117">
        <f t="shared" si="5"/>
        <v>0</v>
      </c>
      <c r="K106" s="118">
        <f t="shared" si="5"/>
        <v>0</v>
      </c>
      <c r="L106" s="117">
        <f t="shared" si="5"/>
        <v>0</v>
      </c>
      <c r="M106" s="117">
        <f t="shared" si="5"/>
        <v>0</v>
      </c>
      <c r="N106" s="118">
        <f t="shared" si="5"/>
        <v>0</v>
      </c>
      <c r="O106" s="117">
        <f t="shared" si="5"/>
        <v>0</v>
      </c>
      <c r="P106" s="117">
        <f t="shared" si="5"/>
        <v>0</v>
      </c>
      <c r="Q106" s="118">
        <f t="shared" si="5"/>
        <v>0</v>
      </c>
      <c r="R106" s="117">
        <f t="shared" si="5"/>
        <v>0</v>
      </c>
      <c r="S106" s="117">
        <f t="shared" si="5"/>
        <v>0</v>
      </c>
      <c r="T106" s="118">
        <f t="shared" si="5"/>
        <v>0</v>
      </c>
      <c r="U106" s="117">
        <f t="shared" si="5"/>
        <v>0</v>
      </c>
      <c r="V106" s="117">
        <f t="shared" si="5"/>
        <v>0</v>
      </c>
      <c r="W106" s="118">
        <f t="shared" si="5"/>
        <v>0</v>
      </c>
      <c r="X106" s="117">
        <f t="shared" si="5"/>
        <v>0</v>
      </c>
      <c r="Y106" s="117">
        <f t="shared" si="5"/>
        <v>0</v>
      </c>
      <c r="Z106" s="117"/>
      <c r="AA106" s="118">
        <f>SUM(AA102:AA105)</f>
        <v>0</v>
      </c>
      <c r="AB106" s="117">
        <f>SUM(AB102:AB105)</f>
        <v>0</v>
      </c>
      <c r="AC106" s="117">
        <f>SUM(AC102:AC105)</f>
        <v>0</v>
      </c>
      <c r="AD106" s="117"/>
      <c r="AE106" s="118">
        <f>SUM(AE102:AE105)</f>
        <v>0</v>
      </c>
      <c r="AF106" s="117">
        <f>SUM(AF102:AF105)</f>
        <v>0</v>
      </c>
      <c r="AG106" s="119">
        <f>SUM(AG102:AG105)</f>
        <v>0</v>
      </c>
      <c r="AH106" s="142"/>
    </row>
    <row r="107" spans="1:34" ht="18" customHeight="1" hidden="1">
      <c r="A107" s="133"/>
      <c r="B107" s="122"/>
      <c r="C107" s="122"/>
      <c r="D107" s="122"/>
      <c r="E107" s="122"/>
      <c r="F107" s="122"/>
      <c r="G107" s="122"/>
      <c r="H107" s="124"/>
      <c r="I107" s="123"/>
      <c r="J107" s="123"/>
      <c r="K107" s="124"/>
      <c r="L107" s="123"/>
      <c r="M107" s="123"/>
      <c r="N107" s="124"/>
      <c r="O107" s="123"/>
      <c r="P107" s="123"/>
      <c r="Q107" s="124"/>
      <c r="R107" s="123"/>
      <c r="S107" s="123"/>
      <c r="T107" s="124"/>
      <c r="U107" s="123"/>
      <c r="V107" s="123"/>
      <c r="W107" s="124"/>
      <c r="X107" s="123"/>
      <c r="Y107" s="123"/>
      <c r="Z107" s="123"/>
      <c r="AA107" s="124"/>
      <c r="AB107" s="123"/>
      <c r="AC107" s="123"/>
      <c r="AD107" s="123"/>
      <c r="AE107" s="124"/>
      <c r="AF107" s="123"/>
      <c r="AG107" s="125"/>
      <c r="AH107" s="3"/>
    </row>
    <row r="108" spans="1:34" ht="18" customHeight="1" hidden="1">
      <c r="A108" s="129" t="s">
        <v>189</v>
      </c>
      <c r="B108" s="126"/>
      <c r="C108" s="143"/>
      <c r="D108" s="143"/>
      <c r="E108" s="143"/>
      <c r="F108" s="143"/>
      <c r="G108" s="126"/>
      <c r="H108" s="109"/>
      <c r="I108" s="88"/>
      <c r="J108" s="88"/>
      <c r="K108" s="109"/>
      <c r="L108" s="88"/>
      <c r="M108" s="88"/>
      <c r="N108" s="109"/>
      <c r="O108" s="88"/>
      <c r="P108" s="88"/>
      <c r="Q108" s="109"/>
      <c r="R108" s="88">
        <f>+L108+O108</f>
        <v>0</v>
      </c>
      <c r="S108" s="88"/>
      <c r="T108" s="109"/>
      <c r="U108" s="88"/>
      <c r="V108" s="88"/>
      <c r="W108" s="109"/>
      <c r="X108" s="88"/>
      <c r="Y108" s="88"/>
      <c r="Z108" s="88"/>
      <c r="AA108" s="109"/>
      <c r="AB108" s="88">
        <f>U108+R108</f>
        <v>0</v>
      </c>
      <c r="AC108" s="88"/>
      <c r="AD108" s="88"/>
      <c r="AE108" s="109"/>
      <c r="AF108" s="88">
        <f>AB108-L108</f>
        <v>0</v>
      </c>
      <c r="AG108" s="110"/>
      <c r="AH108" s="3"/>
    </row>
    <row r="109" spans="1:34" ht="18" customHeight="1" hidden="1">
      <c r="A109" s="127"/>
      <c r="B109" s="144" t="s">
        <v>190</v>
      </c>
      <c r="C109" s="145"/>
      <c r="D109" s="145"/>
      <c r="E109" s="145"/>
      <c r="F109" s="145"/>
      <c r="G109" s="144"/>
      <c r="H109" s="103"/>
      <c r="I109" s="102">
        <f>+I106+I108</f>
        <v>0</v>
      </c>
      <c r="J109" s="102"/>
      <c r="K109" s="103"/>
      <c r="L109" s="102">
        <f>+L106+L108</f>
        <v>0</v>
      </c>
      <c r="M109" s="102"/>
      <c r="N109" s="103"/>
      <c r="O109" s="102">
        <f>+O106+O108</f>
        <v>0</v>
      </c>
      <c r="P109" s="102"/>
      <c r="Q109" s="103"/>
      <c r="R109" s="102">
        <f>+R106+R108</f>
        <v>0</v>
      </c>
      <c r="S109" s="102"/>
      <c r="T109" s="103"/>
      <c r="U109" s="102">
        <f>+U106+U108</f>
        <v>0</v>
      </c>
      <c r="V109" s="102"/>
      <c r="W109" s="103"/>
      <c r="X109" s="102">
        <f>+X106+X108</f>
        <v>0</v>
      </c>
      <c r="Y109" s="102"/>
      <c r="Z109" s="102"/>
      <c r="AA109" s="103"/>
      <c r="AB109" s="102">
        <f>+AB106+AB108</f>
        <v>0</v>
      </c>
      <c r="AC109" s="102"/>
      <c r="AD109" s="102"/>
      <c r="AE109" s="103"/>
      <c r="AF109" s="102">
        <f>+AF106+AF108</f>
        <v>0</v>
      </c>
      <c r="AG109" s="105"/>
      <c r="AH109" s="3"/>
    </row>
    <row r="110" spans="1:34" ht="18" customHeight="1" hidden="1">
      <c r="A110" s="133"/>
      <c r="B110" s="122"/>
      <c r="C110" s="122"/>
      <c r="D110" s="122"/>
      <c r="E110" s="122"/>
      <c r="F110" s="122"/>
      <c r="G110" s="122"/>
      <c r="H110" s="124"/>
      <c r="I110" s="123"/>
      <c r="J110" s="123"/>
      <c r="K110" s="124"/>
      <c r="L110" s="123"/>
      <c r="M110" s="123"/>
      <c r="N110" s="124"/>
      <c r="O110" s="123"/>
      <c r="P110" s="123"/>
      <c r="Q110" s="124"/>
      <c r="R110" s="123"/>
      <c r="S110" s="123"/>
      <c r="T110" s="124"/>
      <c r="U110" s="123"/>
      <c r="V110" s="123"/>
      <c r="W110" s="124"/>
      <c r="X110" s="123"/>
      <c r="Y110" s="123"/>
      <c r="Z110" s="123"/>
      <c r="AA110" s="124"/>
      <c r="AB110" s="123"/>
      <c r="AC110" s="123"/>
      <c r="AD110" s="123"/>
      <c r="AE110" s="124"/>
      <c r="AF110" s="123"/>
      <c r="AG110" s="125"/>
      <c r="AH110" s="3"/>
    </row>
    <row r="111" spans="1:34" ht="18" customHeight="1" hidden="1">
      <c r="A111" s="127"/>
      <c r="B111" s="144" t="s">
        <v>191</v>
      </c>
      <c r="C111" s="144"/>
      <c r="D111" s="144"/>
      <c r="E111" s="144"/>
      <c r="F111" s="144"/>
      <c r="G111" s="144"/>
      <c r="H111" s="103"/>
      <c r="I111" s="102"/>
      <c r="J111" s="102"/>
      <c r="K111" s="103"/>
      <c r="L111" s="102"/>
      <c r="M111" s="102"/>
      <c r="N111" s="103"/>
      <c r="O111" s="102"/>
      <c r="P111" s="102"/>
      <c r="Q111" s="103"/>
      <c r="R111" s="102"/>
      <c r="S111" s="102"/>
      <c r="T111" s="103"/>
      <c r="U111" s="102"/>
      <c r="V111" s="102"/>
      <c r="W111" s="103"/>
      <c r="X111" s="102"/>
      <c r="Y111" s="102"/>
      <c r="Z111" s="102"/>
      <c r="AA111" s="103"/>
      <c r="AB111" s="102"/>
      <c r="AC111" s="102"/>
      <c r="AD111" s="102"/>
      <c r="AE111" s="103"/>
      <c r="AF111" s="102"/>
      <c r="AG111" s="105"/>
      <c r="AH111" s="3"/>
    </row>
    <row r="112" spans="1:34" ht="18" customHeight="1" hidden="1">
      <c r="A112" s="127"/>
      <c r="B112" s="145"/>
      <c r="C112" s="144" t="s">
        <v>192</v>
      </c>
      <c r="D112" s="145"/>
      <c r="E112" s="145"/>
      <c r="F112" s="145"/>
      <c r="G112" s="144"/>
      <c r="H112" s="103"/>
      <c r="I112" s="102"/>
      <c r="J112" s="102"/>
      <c r="K112" s="103"/>
      <c r="L112" s="102"/>
      <c r="M112" s="102"/>
      <c r="N112" s="103"/>
      <c r="O112" s="102">
        <v>0</v>
      </c>
      <c r="P112" s="102"/>
      <c r="Q112" s="103"/>
      <c r="R112" s="102"/>
      <c r="S112" s="102"/>
      <c r="T112" s="103"/>
      <c r="U112" s="102">
        <v>0</v>
      </c>
      <c r="V112" s="102"/>
      <c r="W112" s="103"/>
      <c r="X112" s="102">
        <v>0</v>
      </c>
      <c r="Y112" s="102"/>
      <c r="Z112" s="102"/>
      <c r="AA112" s="103"/>
      <c r="AB112" s="102"/>
      <c r="AC112" s="102"/>
      <c r="AD112" s="102"/>
      <c r="AE112" s="103"/>
      <c r="AF112" s="102">
        <f>AB112-L112</f>
        <v>0</v>
      </c>
      <c r="AG112" s="105"/>
      <c r="AH112" s="3"/>
    </row>
    <row r="113" spans="1:34" ht="18" customHeight="1" hidden="1">
      <c r="A113" s="129"/>
      <c r="B113" s="143"/>
      <c r="C113" s="126" t="s">
        <v>193</v>
      </c>
      <c r="D113" s="143"/>
      <c r="E113" s="143"/>
      <c r="F113" s="143"/>
      <c r="G113" s="126"/>
      <c r="H113" s="109"/>
      <c r="I113" s="88"/>
      <c r="J113" s="88"/>
      <c r="K113" s="109"/>
      <c r="L113" s="88"/>
      <c r="M113" s="88"/>
      <c r="N113" s="109"/>
      <c r="O113" s="88">
        <v>0</v>
      </c>
      <c r="P113" s="88"/>
      <c r="Q113" s="109"/>
      <c r="R113" s="88"/>
      <c r="S113" s="88"/>
      <c r="T113" s="109"/>
      <c r="U113" s="88">
        <v>0</v>
      </c>
      <c r="V113" s="88"/>
      <c r="W113" s="109"/>
      <c r="X113" s="88">
        <v>0</v>
      </c>
      <c r="Y113" s="88"/>
      <c r="Z113" s="88"/>
      <c r="AA113" s="109"/>
      <c r="AB113" s="88"/>
      <c r="AC113" s="88"/>
      <c r="AD113" s="88"/>
      <c r="AE113" s="109"/>
      <c r="AF113" s="88">
        <f>AB113-L113</f>
        <v>0</v>
      </c>
      <c r="AG113" s="110"/>
      <c r="AH113" s="3"/>
    </row>
    <row r="114" spans="1:34" ht="18" customHeight="1" hidden="1">
      <c r="A114" s="129"/>
      <c r="B114" s="126" t="s">
        <v>194</v>
      </c>
      <c r="C114" s="143"/>
      <c r="D114" s="143"/>
      <c r="E114" s="143"/>
      <c r="F114" s="143"/>
      <c r="G114" s="126"/>
      <c r="H114" s="109"/>
      <c r="I114" s="88">
        <f>I113+I112+I109</f>
        <v>0</v>
      </c>
      <c r="J114" s="88"/>
      <c r="K114" s="109"/>
      <c r="L114" s="88">
        <f>L113+L112+L109</f>
        <v>0</v>
      </c>
      <c r="M114" s="88"/>
      <c r="N114" s="109"/>
      <c r="O114" s="88">
        <f>O113+O112+O109</f>
        <v>0</v>
      </c>
      <c r="P114" s="88"/>
      <c r="Q114" s="109"/>
      <c r="R114" s="88">
        <f>R113+R112+R109</f>
        <v>0</v>
      </c>
      <c r="S114" s="88"/>
      <c r="T114" s="109"/>
      <c r="U114" s="88">
        <f>U113+U112+U109</f>
        <v>0</v>
      </c>
      <c r="V114" s="88"/>
      <c r="W114" s="109"/>
      <c r="X114" s="88">
        <f>X113+X112+X109</f>
        <v>0</v>
      </c>
      <c r="Y114" s="88"/>
      <c r="Z114" s="88"/>
      <c r="AA114" s="109"/>
      <c r="AB114" s="88">
        <f>AB113+AB112+AB109</f>
        <v>0</v>
      </c>
      <c r="AC114" s="88"/>
      <c r="AD114" s="88"/>
      <c r="AE114" s="109"/>
      <c r="AF114" s="88">
        <f>AF113+AF112+AF109</f>
        <v>0</v>
      </c>
      <c r="AG114" s="110"/>
      <c r="AH114" s="3"/>
    </row>
    <row r="115" spans="3:34" ht="18" customHeight="1">
      <c r="C115" s="39"/>
      <c r="D115" s="39"/>
      <c r="E115" s="39"/>
      <c r="F115" s="39"/>
      <c r="AH115" s="3"/>
    </row>
    <row r="116" spans="3:34" ht="18" customHeight="1">
      <c r="C116" s="39"/>
      <c r="D116" s="39"/>
      <c r="E116" s="39"/>
      <c r="F116" s="39"/>
      <c r="AH116" s="3"/>
    </row>
    <row r="117" ht="15.75">
      <c r="AH117" s="3"/>
    </row>
    <row r="118" ht="15.75">
      <c r="AH118" s="3"/>
    </row>
    <row r="119" ht="15.75">
      <c r="AH119" s="3"/>
    </row>
    <row r="120" spans="3:34" ht="15.75">
      <c r="C120" s="146" t="s">
        <v>204</v>
      </c>
      <c r="D120" s="146"/>
      <c r="E120" s="146"/>
      <c r="F120" s="146"/>
      <c r="G120" s="147"/>
      <c r="H120" s="147">
        <f>+H88-AA19</f>
        <v>0</v>
      </c>
      <c r="I120" s="147">
        <f>+I88-AB19</f>
        <v>0</v>
      </c>
      <c r="J120" s="147">
        <f>+J88-AC19</f>
        <v>0</v>
      </c>
      <c r="K120" s="147">
        <f>+K88-AA22</f>
        <v>0</v>
      </c>
      <c r="L120" s="147">
        <f>+L88-AB22</f>
        <v>0</v>
      </c>
      <c r="M120" s="147">
        <f>+M88-AC22</f>
        <v>0</v>
      </c>
      <c r="N120" s="147">
        <f>+N88-AA51</f>
        <v>0</v>
      </c>
      <c r="O120" s="147">
        <f>+O88-AB51</f>
        <v>0</v>
      </c>
      <c r="P120" s="147">
        <f>+P88-AC51</f>
        <v>0</v>
      </c>
      <c r="Q120" s="147">
        <f>+Q88-AA52</f>
        <v>0</v>
      </c>
      <c r="R120" s="147">
        <f>+R88-AB52</f>
        <v>0</v>
      </c>
      <c r="S120" s="147">
        <f>+S88-AC52</f>
        <v>0</v>
      </c>
      <c r="T120" s="147">
        <f>+T88-AA61</f>
        <v>0</v>
      </c>
      <c r="U120" s="147">
        <f>+U88-AB61</f>
        <v>0</v>
      </c>
      <c r="V120" s="147">
        <f>+V88-AC61</f>
        <v>0</v>
      </c>
      <c r="W120" s="147">
        <f>+W88-AA65</f>
        <v>0</v>
      </c>
      <c r="X120" s="147">
        <f>+X88-AB65</f>
        <v>0</v>
      </c>
      <c r="Y120" s="147">
        <f>+Y88-AC65</f>
        <v>0</v>
      </c>
      <c r="Z120" s="147"/>
      <c r="AA120" s="147">
        <f>+AA88-AA67</f>
        <v>0</v>
      </c>
      <c r="AB120" s="147">
        <f>+AB88-AB67</f>
        <v>0</v>
      </c>
      <c r="AC120" s="147">
        <f>+AC88-AC67</f>
        <v>0</v>
      </c>
      <c r="AD120" s="148"/>
      <c r="AE120" s="148" t="e">
        <f>AE106-AE68</f>
        <v>#REF!</v>
      </c>
      <c r="AF120" s="148" t="e">
        <f>AF106-AF68</f>
        <v>#REF!</v>
      </c>
      <c r="AG120" s="148" t="e">
        <f>AG106-AG68</f>
        <v>#REF!</v>
      </c>
      <c r="AH120" s="3"/>
    </row>
    <row r="121" spans="3:33" ht="15.75">
      <c r="C121" s="149"/>
      <c r="D121" s="149"/>
      <c r="E121" s="149"/>
      <c r="F121" s="149"/>
      <c r="G121" s="149"/>
      <c r="H121" s="150"/>
      <c r="I121" s="150"/>
      <c r="J121" s="150"/>
      <c r="K121" s="150"/>
      <c r="L121" s="150"/>
      <c r="M121" s="150"/>
      <c r="N121" s="150"/>
      <c r="O121" s="150"/>
      <c r="P121" s="150"/>
      <c r="Q121" s="150"/>
      <c r="R121" s="150"/>
      <c r="S121" s="150"/>
      <c r="T121" s="150"/>
      <c r="U121" s="150"/>
      <c r="V121" s="150"/>
      <c r="W121" s="150"/>
      <c r="X121" s="150"/>
      <c r="Y121" s="150"/>
      <c r="Z121" s="150"/>
      <c r="AA121" s="150"/>
      <c r="AB121" s="150"/>
      <c r="AC121" s="150"/>
      <c r="AD121" s="150"/>
      <c r="AE121" s="150"/>
      <c r="AF121" s="150"/>
      <c r="AG121" s="150"/>
    </row>
    <row r="122" spans="1:34" ht="32.25" customHeight="1">
      <c r="A122" s="770" t="s">
        <v>205</v>
      </c>
      <c r="B122" s="770"/>
      <c r="C122" s="770"/>
      <c r="D122" s="770"/>
      <c r="E122" s="770"/>
      <c r="F122" s="770"/>
      <c r="G122" s="770"/>
      <c r="H122" s="770"/>
      <c r="I122" s="770"/>
      <c r="J122" s="770"/>
      <c r="K122" s="770"/>
      <c r="L122" s="770"/>
      <c r="M122" s="770"/>
      <c r="N122" s="770"/>
      <c r="O122" s="770"/>
      <c r="P122" s="770"/>
      <c r="Q122" s="770"/>
      <c r="R122" s="770"/>
      <c r="S122" s="770"/>
      <c r="T122" s="770"/>
      <c r="U122" s="770"/>
      <c r="V122" s="770"/>
      <c r="W122" s="770"/>
      <c r="X122" s="770"/>
      <c r="Y122" s="770"/>
      <c r="Z122" s="770"/>
      <c r="AA122" s="770"/>
      <c r="AB122" s="152"/>
      <c r="AC122" s="152"/>
      <c r="AD122" s="152"/>
      <c r="AE122" s="152"/>
      <c r="AF122" s="152"/>
      <c r="AG122" s="152"/>
      <c r="AH122" s="153"/>
    </row>
    <row r="123" spans="1:34" ht="94.5" customHeight="1">
      <c r="A123" s="768" t="s">
        <v>206</v>
      </c>
      <c r="B123" s="769"/>
      <c r="C123" s="769"/>
      <c r="D123" s="769"/>
      <c r="E123" s="769"/>
      <c r="F123" s="769"/>
      <c r="G123" s="769"/>
      <c r="H123" s="769"/>
      <c r="I123" s="769"/>
      <c r="J123" s="769"/>
      <c r="K123" s="769"/>
      <c r="L123" s="769"/>
      <c r="M123" s="769"/>
      <c r="N123" s="769"/>
      <c r="O123" s="769"/>
      <c r="P123" s="769"/>
      <c r="Q123" s="769"/>
      <c r="R123" s="769"/>
      <c r="S123" s="769"/>
      <c r="T123" s="769"/>
      <c r="U123" s="769"/>
      <c r="V123" s="769"/>
      <c r="W123" s="769"/>
      <c r="X123" s="769"/>
      <c r="Y123" s="769"/>
      <c r="Z123" s="769"/>
      <c r="AA123" s="769"/>
      <c r="AB123" s="154"/>
      <c r="AC123" s="154"/>
      <c r="AD123" s="154"/>
      <c r="AE123" s="154"/>
      <c r="AF123" s="154"/>
      <c r="AG123" s="154"/>
      <c r="AH123" s="155"/>
    </row>
    <row r="124" spans="1:34" ht="45.75" customHeight="1">
      <c r="A124" s="762" t="s">
        <v>207</v>
      </c>
      <c r="B124" s="763"/>
      <c r="C124" s="763"/>
      <c r="D124" s="763"/>
      <c r="E124" s="763"/>
      <c r="F124" s="763"/>
      <c r="G124" s="763"/>
      <c r="H124" s="763"/>
      <c r="I124" s="763"/>
      <c r="J124" s="763"/>
      <c r="K124" s="763"/>
      <c r="L124" s="763"/>
      <c r="M124" s="763"/>
      <c r="N124" s="763"/>
      <c r="O124" s="763"/>
      <c r="P124" s="763"/>
      <c r="Q124" s="763"/>
      <c r="R124" s="763"/>
      <c r="S124" s="763"/>
      <c r="T124" s="763"/>
      <c r="U124" s="763"/>
      <c r="V124" s="763"/>
      <c r="W124" s="763"/>
      <c r="X124" s="763"/>
      <c r="Y124" s="763"/>
      <c r="Z124" s="763"/>
      <c r="AA124" s="763"/>
      <c r="AB124" s="154"/>
      <c r="AC124" s="154"/>
      <c r="AD124" s="154"/>
      <c r="AE124" s="154"/>
      <c r="AF124" s="154"/>
      <c r="AG124" s="154"/>
      <c r="AH124" s="155"/>
    </row>
    <row r="125" spans="1:34" ht="17.25" customHeight="1">
      <c r="A125" s="763"/>
      <c r="B125" s="763"/>
      <c r="C125" s="763"/>
      <c r="D125" s="763"/>
      <c r="E125" s="763"/>
      <c r="F125" s="763"/>
      <c r="G125" s="763"/>
      <c r="H125" s="763"/>
      <c r="I125" s="763"/>
      <c r="J125" s="763"/>
      <c r="K125" s="763"/>
      <c r="L125" s="763"/>
      <c r="M125" s="763"/>
      <c r="N125" s="763"/>
      <c r="O125" s="763"/>
      <c r="P125" s="763"/>
      <c r="Q125" s="763"/>
      <c r="R125" s="763"/>
      <c r="S125" s="763"/>
      <c r="T125" s="763"/>
      <c r="U125" s="763"/>
      <c r="V125" s="763"/>
      <c r="W125" s="763"/>
      <c r="X125" s="763"/>
      <c r="Y125" s="763"/>
      <c r="Z125" s="763"/>
      <c r="AA125" s="763"/>
      <c r="AB125" s="154"/>
      <c r="AC125" s="154"/>
      <c r="AD125" s="154"/>
      <c r="AE125" s="154"/>
      <c r="AF125" s="154"/>
      <c r="AG125" s="154"/>
      <c r="AH125" s="155"/>
    </row>
    <row r="126" spans="1:34" ht="56.25" customHeight="1">
      <c r="A126" s="725" t="s">
        <v>208</v>
      </c>
      <c r="B126" s="722"/>
      <c r="C126" s="722"/>
      <c r="D126" s="722"/>
      <c r="E126" s="722"/>
      <c r="F126" s="722"/>
      <c r="G126" s="722"/>
      <c r="H126" s="722"/>
      <c r="I126" s="722"/>
      <c r="J126" s="722"/>
      <c r="K126" s="722"/>
      <c r="L126" s="722"/>
      <c r="M126" s="722"/>
      <c r="N126" s="722"/>
      <c r="O126" s="722"/>
      <c r="P126" s="722"/>
      <c r="Q126" s="722"/>
      <c r="R126" s="722"/>
      <c r="S126" s="722"/>
      <c r="T126" s="722"/>
      <c r="U126" s="722"/>
      <c r="V126" s="722"/>
      <c r="W126" s="722"/>
      <c r="X126" s="722"/>
      <c r="Y126" s="722"/>
      <c r="Z126" s="722"/>
      <c r="AA126" s="722"/>
      <c r="AB126" s="157"/>
      <c r="AC126" s="157"/>
      <c r="AD126" s="157"/>
      <c r="AE126" s="157"/>
      <c r="AF126" s="157"/>
      <c r="AG126" s="157"/>
      <c r="AH126" s="158"/>
    </row>
    <row r="127" spans="1:34" ht="17.25" customHeight="1">
      <c r="A127" s="159"/>
      <c r="B127" s="160"/>
      <c r="C127" s="160"/>
      <c r="D127" s="160"/>
      <c r="E127" s="160"/>
      <c r="F127" s="160"/>
      <c r="G127" s="160"/>
      <c r="H127" s="160"/>
      <c r="I127" s="160"/>
      <c r="J127" s="160"/>
      <c r="K127" s="160"/>
      <c r="L127" s="160"/>
      <c r="M127" s="160"/>
      <c r="N127" s="160"/>
      <c r="O127" s="160"/>
      <c r="P127" s="160"/>
      <c r="Q127" s="160"/>
      <c r="R127" s="160"/>
      <c r="S127" s="160"/>
      <c r="T127" s="160"/>
      <c r="U127" s="160"/>
      <c r="V127" s="160"/>
      <c r="W127" s="160"/>
      <c r="X127" s="160"/>
      <c r="Y127" s="160"/>
      <c r="Z127" s="160"/>
      <c r="AA127" s="160"/>
      <c r="AB127" s="161"/>
      <c r="AC127" s="161"/>
      <c r="AD127" s="161"/>
      <c r="AE127" s="161"/>
      <c r="AF127" s="161"/>
      <c r="AG127" s="161"/>
      <c r="AH127" s="162"/>
    </row>
    <row r="128" spans="1:34" ht="89.25" customHeight="1">
      <c r="A128" s="721" t="s">
        <v>209</v>
      </c>
      <c r="B128" s="722"/>
      <c r="C128" s="722"/>
      <c r="D128" s="722"/>
      <c r="E128" s="722"/>
      <c r="F128" s="722"/>
      <c r="G128" s="722"/>
      <c r="H128" s="722"/>
      <c r="I128" s="722"/>
      <c r="J128" s="722"/>
      <c r="K128" s="722"/>
      <c r="L128" s="722"/>
      <c r="M128" s="722"/>
      <c r="N128" s="722"/>
      <c r="O128" s="722"/>
      <c r="P128" s="722"/>
      <c r="Q128" s="722"/>
      <c r="R128" s="722"/>
      <c r="S128" s="722"/>
      <c r="T128" s="722"/>
      <c r="U128" s="722"/>
      <c r="V128" s="722"/>
      <c r="W128" s="722"/>
      <c r="X128" s="722"/>
      <c r="Y128" s="722"/>
      <c r="Z128" s="722"/>
      <c r="AA128" s="722"/>
      <c r="AB128" s="157"/>
      <c r="AC128" s="157"/>
      <c r="AD128" s="157"/>
      <c r="AE128" s="157"/>
      <c r="AF128" s="157"/>
      <c r="AG128" s="157"/>
      <c r="AH128" s="163"/>
    </row>
    <row r="129" spans="1:34" ht="58.5" customHeight="1">
      <c r="A129" s="759" t="s">
        <v>210</v>
      </c>
      <c r="B129" s="760"/>
      <c r="C129" s="760"/>
      <c r="D129" s="760"/>
      <c r="E129" s="760"/>
      <c r="F129" s="760"/>
      <c r="G129" s="760"/>
      <c r="H129" s="760"/>
      <c r="I129" s="760"/>
      <c r="J129" s="760"/>
      <c r="K129" s="760"/>
      <c r="L129" s="760"/>
      <c r="M129" s="760"/>
      <c r="N129" s="760"/>
      <c r="O129" s="760"/>
      <c r="P129" s="760"/>
      <c r="Q129" s="760"/>
      <c r="R129" s="760"/>
      <c r="S129" s="760"/>
      <c r="T129" s="760"/>
      <c r="U129" s="760"/>
      <c r="V129" s="760"/>
      <c r="W129" s="760"/>
      <c r="X129" s="760"/>
      <c r="Y129" s="760"/>
      <c r="Z129" s="760"/>
      <c r="AA129" s="761"/>
      <c r="AB129" s="161"/>
      <c r="AC129" s="161"/>
      <c r="AD129" s="161"/>
      <c r="AE129" s="161"/>
      <c r="AF129" s="161"/>
      <c r="AG129" s="161"/>
      <c r="AH129" s="162"/>
    </row>
    <row r="130" spans="28:34" ht="15.75">
      <c r="AB130" s="150"/>
      <c r="AC130" s="165"/>
      <c r="AD130" s="150"/>
      <c r="AE130" s="150"/>
      <c r="AF130" s="150"/>
      <c r="AG130" s="150"/>
      <c r="AH130" s="166"/>
    </row>
    <row r="131" spans="28:34" ht="15.75">
      <c r="AB131" s="150"/>
      <c r="AC131" s="150"/>
      <c r="AD131" s="150"/>
      <c r="AE131" s="150"/>
      <c r="AF131" s="150"/>
      <c r="AG131" s="150"/>
      <c r="AH131" s="166"/>
    </row>
  </sheetData>
  <mergeCells count="126">
    <mergeCell ref="T81:V82"/>
    <mergeCell ref="W81:Y82"/>
    <mergeCell ref="AA81:AC82"/>
    <mergeCell ref="A89:G90"/>
    <mergeCell ref="H81:J82"/>
    <mergeCell ref="K81:M82"/>
    <mergeCell ref="N81:P82"/>
    <mergeCell ref="Q81:S82"/>
    <mergeCell ref="A87:G87"/>
    <mergeCell ref="K89:K90"/>
    <mergeCell ref="AC12:AC13"/>
    <mergeCell ref="AB12:AB13"/>
    <mergeCell ref="AA12:AA13"/>
    <mergeCell ref="A94:G94"/>
    <mergeCell ref="A81:G83"/>
    <mergeCell ref="A88:G88"/>
    <mergeCell ref="A91:G91"/>
    <mergeCell ref="A92:G93"/>
    <mergeCell ref="A84:G84"/>
    <mergeCell ref="A85:G85"/>
    <mergeCell ref="A48:Y48"/>
    <mergeCell ref="A44:Y44"/>
    <mergeCell ref="A37:Y37"/>
    <mergeCell ref="A43:Y43"/>
    <mergeCell ref="A45:Y45"/>
    <mergeCell ref="A46:Y46"/>
    <mergeCell ref="A47:Y47"/>
    <mergeCell ref="A66:Y66"/>
    <mergeCell ref="A63:Y63"/>
    <mergeCell ref="A62:Y62"/>
    <mergeCell ref="A61:Y61"/>
    <mergeCell ref="A64:Y64"/>
    <mergeCell ref="A49:Y49"/>
    <mergeCell ref="A54:Y54"/>
    <mergeCell ref="A68:Y68"/>
    <mergeCell ref="A67:Y67"/>
    <mergeCell ref="A50:Y50"/>
    <mergeCell ref="A51:Y51"/>
    <mergeCell ref="A53:Y53"/>
    <mergeCell ref="A65:Y65"/>
    <mergeCell ref="A55:Y55"/>
    <mergeCell ref="A56:Y56"/>
    <mergeCell ref="A31:Y31"/>
    <mergeCell ref="A36:Y36"/>
    <mergeCell ref="A25:Y25"/>
    <mergeCell ref="A26:Y26"/>
    <mergeCell ref="A27:Y27"/>
    <mergeCell ref="A32:Y32"/>
    <mergeCell ref="A33:Y33"/>
    <mergeCell ref="A34:Y34"/>
    <mergeCell ref="A35:Y35"/>
    <mergeCell ref="A22:Y22"/>
    <mergeCell ref="A23:Y23"/>
    <mergeCell ref="A24:Y24"/>
    <mergeCell ref="A30:Y30"/>
    <mergeCell ref="AE11:AG11"/>
    <mergeCell ref="AA11:AC11"/>
    <mergeCell ref="A15:Y15"/>
    <mergeCell ref="A129:AA129"/>
    <mergeCell ref="A124:AA125"/>
    <mergeCell ref="B102:G102"/>
    <mergeCell ref="B105:G105"/>
    <mergeCell ref="B103:G103"/>
    <mergeCell ref="A123:AA123"/>
    <mergeCell ref="A122:AA122"/>
    <mergeCell ref="A128:AA128"/>
    <mergeCell ref="A72:AC72"/>
    <mergeCell ref="A73:AC73"/>
    <mergeCell ref="A74:AC74"/>
    <mergeCell ref="A75:AC75"/>
    <mergeCell ref="B104:G104"/>
    <mergeCell ref="A126:AA126"/>
    <mergeCell ref="A95:G95"/>
    <mergeCell ref="A96:G96"/>
    <mergeCell ref="A86:G86"/>
    <mergeCell ref="A1:AC1"/>
    <mergeCell ref="A14:Y14"/>
    <mergeCell ref="A20:Y20"/>
    <mergeCell ref="A97:AC97"/>
    <mergeCell ref="A4:AC4"/>
    <mergeCell ref="A5:AC5"/>
    <mergeCell ref="A6:AC6"/>
    <mergeCell ref="A7:AC7"/>
    <mergeCell ref="A19:Y19"/>
    <mergeCell ref="A21:Y21"/>
    <mergeCell ref="H92:H93"/>
    <mergeCell ref="I92:I93"/>
    <mergeCell ref="J92:J93"/>
    <mergeCell ref="H89:H90"/>
    <mergeCell ref="J89:J90"/>
    <mergeCell ref="I89:I90"/>
    <mergeCell ref="L89:L90"/>
    <mergeCell ref="M89:M90"/>
    <mergeCell ref="O89:O90"/>
    <mergeCell ref="P89:P90"/>
    <mergeCell ref="N89:N90"/>
    <mergeCell ref="Q89:Q90"/>
    <mergeCell ref="R89:R90"/>
    <mergeCell ref="S89:S90"/>
    <mergeCell ref="T89:T90"/>
    <mergeCell ref="U89:U90"/>
    <mergeCell ref="V89:V90"/>
    <mergeCell ref="W89:W90"/>
    <mergeCell ref="X89:X90"/>
    <mergeCell ref="Y89:Y90"/>
    <mergeCell ref="AA89:AA90"/>
    <mergeCell ref="AB89:AB90"/>
    <mergeCell ref="AC89:AC90"/>
    <mergeCell ref="AA92:AA93"/>
    <mergeCell ref="AB92:AB93"/>
    <mergeCell ref="AC92:AC93"/>
    <mergeCell ref="Y92:Y93"/>
    <mergeCell ref="R92:R93"/>
    <mergeCell ref="Q92:Q93"/>
    <mergeCell ref="X92:X93"/>
    <mergeCell ref="W92:W93"/>
    <mergeCell ref="V92:V93"/>
    <mergeCell ref="U92:U93"/>
    <mergeCell ref="T92:T93"/>
    <mergeCell ref="S92:S93"/>
    <mergeCell ref="L92:L93"/>
    <mergeCell ref="K92:K93"/>
    <mergeCell ref="P92:P93"/>
    <mergeCell ref="O92:O93"/>
    <mergeCell ref="N92:N93"/>
    <mergeCell ref="M92:M93"/>
  </mergeCells>
  <printOptions horizontalCentered="1"/>
  <pageMargins left="0.5" right="0.4" top="0.5" bottom="0.25" header="0" footer="0"/>
  <pageSetup firstPageNumber="8" useFirstPageNumber="1" fitToHeight="0" fitToWidth="1" horizontalDpi="300" verticalDpi="300" orientation="landscape" scale="55" r:id="rId1"/>
  <headerFooter alignWithMargins="0">
    <oddFooter>&amp;C&amp;"Times New Roman,Regular"Exhibit B - Summary of Requirements</oddFooter>
  </headerFooter>
  <rowBreaks count="1" manualBreakCount="1">
    <brk id="70" max="33" man="1"/>
  </rowBreaks>
</worksheet>
</file>

<file path=xl/worksheets/sheet10.xml><?xml version="1.0" encoding="utf-8"?>
<worksheet xmlns="http://schemas.openxmlformats.org/spreadsheetml/2006/main" xmlns:r="http://schemas.openxmlformats.org/officeDocument/2006/relationships">
  <sheetPr codeName="Sheet16"/>
  <dimension ref="A1:K37"/>
  <sheetViews>
    <sheetView showGridLines="0" showOutlineSymbols="0" zoomScale="75" zoomScaleNormal="75" workbookViewId="0" topLeftCell="B1">
      <pane xSplit="1" ySplit="11" topLeftCell="C27" activePane="bottomRight" state="frozen"/>
      <selection pane="topLeft" activeCell="AC44" sqref="AC44"/>
      <selection pane="topRight" activeCell="AC44" sqref="AC44"/>
      <selection pane="bottomLeft" activeCell="AC44" sqref="AC44"/>
      <selection pane="bottomRight" activeCell="B9" sqref="B9:B11"/>
    </sheetView>
  </sheetViews>
  <sheetFormatPr defaultColWidth="8.88671875" defaultRowHeight="15"/>
  <cols>
    <col min="1" max="1" width="3.88671875" style="2" hidden="1" customWidth="1"/>
    <col min="2" max="2" width="56.99609375" style="2" customWidth="1"/>
    <col min="3" max="3" width="8.3359375" style="2" customWidth="1"/>
    <col min="4" max="4" width="9.77734375" style="2" customWidth="1"/>
    <col min="5" max="5" width="8.77734375" style="2" customWidth="1"/>
    <col min="6" max="6" width="9.77734375" style="2" customWidth="1"/>
    <col min="7" max="7" width="9.21484375" style="2" customWidth="1"/>
    <col min="8" max="8" width="9.77734375" style="2" customWidth="1"/>
    <col min="9" max="9" width="7.77734375" style="2" customWidth="1"/>
    <col min="10" max="10" width="11.77734375" style="2" bestFit="1" customWidth="1"/>
    <col min="11" max="11" width="1.2265625" style="441" customWidth="1"/>
    <col min="12" max="16384" width="9.6640625" style="2" customWidth="1"/>
  </cols>
  <sheetData>
    <row r="1" spans="1:11" ht="20.25">
      <c r="A1" s="1" t="s">
        <v>15</v>
      </c>
      <c r="B1" s="1049" t="s">
        <v>16</v>
      </c>
      <c r="C1" s="982"/>
      <c r="D1" s="982"/>
      <c r="E1" s="982"/>
      <c r="F1" s="982"/>
      <c r="G1" s="982"/>
      <c r="H1" s="982"/>
      <c r="I1" s="982"/>
      <c r="J1" s="982"/>
      <c r="K1" s="427" t="s">
        <v>114</v>
      </c>
    </row>
    <row r="2" spans="1:11" ht="20.25">
      <c r="A2" s="1"/>
      <c r="B2" s="568"/>
      <c r="C2" s="569"/>
      <c r="D2" s="569"/>
      <c r="E2" s="569"/>
      <c r="F2" s="569"/>
      <c r="G2" s="569"/>
      <c r="H2" s="569"/>
      <c r="I2" s="569"/>
      <c r="J2" s="569"/>
      <c r="K2" s="427" t="s">
        <v>114</v>
      </c>
    </row>
    <row r="3" spans="1:11" ht="20.25">
      <c r="A3" s="1"/>
      <c r="B3" s="569"/>
      <c r="C3" s="569"/>
      <c r="D3" s="569"/>
      <c r="E3" s="569"/>
      <c r="F3" s="569"/>
      <c r="G3" s="569"/>
      <c r="H3" s="569"/>
      <c r="I3" s="569"/>
      <c r="J3" s="569"/>
      <c r="K3" s="427" t="s">
        <v>114</v>
      </c>
    </row>
    <row r="4" spans="1:11" ht="20.25">
      <c r="A4" s="1"/>
      <c r="B4" s="1048" t="s">
        <v>17</v>
      </c>
      <c r="C4" s="754"/>
      <c r="D4" s="754"/>
      <c r="E4" s="754"/>
      <c r="F4" s="754"/>
      <c r="G4" s="754"/>
      <c r="H4" s="754"/>
      <c r="I4" s="754"/>
      <c r="J4" s="754"/>
      <c r="K4" s="427" t="s">
        <v>114</v>
      </c>
    </row>
    <row r="5" spans="1:11" ht="18.75">
      <c r="A5" s="570" t="s">
        <v>17</v>
      </c>
      <c r="B5" s="1047" t="str">
        <f>+'[2]B. Summary of Requirements '!A5</f>
        <v>Office of the Federal Detention Trustee</v>
      </c>
      <c r="C5" s="731"/>
      <c r="D5" s="731"/>
      <c r="E5" s="731"/>
      <c r="F5" s="731"/>
      <c r="G5" s="731"/>
      <c r="H5" s="731"/>
      <c r="I5" s="731"/>
      <c r="J5" s="731"/>
      <c r="K5" s="427" t="s">
        <v>114</v>
      </c>
    </row>
    <row r="6" spans="1:11" ht="18.75">
      <c r="A6" s="571" t="e">
        <f>+#REF!</f>
        <v>#REF!</v>
      </c>
      <c r="B6" s="1047" t="str">
        <f>+'[2]B. Summary of Requirements '!A6</f>
        <v>Salaries and Expenses</v>
      </c>
      <c r="C6" s="754"/>
      <c r="D6" s="754"/>
      <c r="E6" s="754"/>
      <c r="F6" s="754"/>
      <c r="G6" s="754"/>
      <c r="H6" s="754"/>
      <c r="I6" s="754"/>
      <c r="J6" s="754"/>
      <c r="K6" s="427" t="s">
        <v>114</v>
      </c>
    </row>
    <row r="7" spans="1:11" ht="15.75">
      <c r="A7" s="572"/>
      <c r="B7" s="573"/>
      <c r="C7" s="573"/>
      <c r="D7" s="573"/>
      <c r="E7" s="573"/>
      <c r="F7" s="573"/>
      <c r="G7" s="573"/>
      <c r="H7" s="573"/>
      <c r="I7" s="573"/>
      <c r="J7" s="573"/>
      <c r="K7" s="427" t="s">
        <v>114</v>
      </c>
    </row>
    <row r="8" spans="1:11" ht="16.5" thickBot="1">
      <c r="A8" s="569"/>
      <c r="B8" s="569" t="s">
        <v>128</v>
      </c>
      <c r="C8" s="569"/>
      <c r="D8" s="569"/>
      <c r="E8" s="569"/>
      <c r="F8" s="569"/>
      <c r="G8" s="569"/>
      <c r="H8" s="569"/>
      <c r="I8" s="569"/>
      <c r="J8" s="569"/>
      <c r="K8" s="427" t="s">
        <v>114</v>
      </c>
    </row>
    <row r="9" spans="1:11" ht="15.75">
      <c r="A9" s="574"/>
      <c r="B9" s="1050" t="s">
        <v>18</v>
      </c>
      <c r="C9" s="1053" t="s">
        <v>19</v>
      </c>
      <c r="D9" s="1054"/>
      <c r="E9" s="1053" t="s">
        <v>132</v>
      </c>
      <c r="F9" s="1057"/>
      <c r="G9" s="1053" t="s">
        <v>182</v>
      </c>
      <c r="H9" s="1057"/>
      <c r="I9" s="1053" t="s">
        <v>338</v>
      </c>
      <c r="J9" s="1057"/>
      <c r="K9" s="427" t="s">
        <v>114</v>
      </c>
    </row>
    <row r="10" spans="1:11" ht="15.75">
      <c r="A10" s="575"/>
      <c r="B10" s="862"/>
      <c r="C10" s="1055"/>
      <c r="D10" s="1056"/>
      <c r="E10" s="1058"/>
      <c r="F10" s="1059"/>
      <c r="G10" s="1058"/>
      <c r="H10" s="1059"/>
      <c r="I10" s="1058"/>
      <c r="J10" s="1059"/>
      <c r="K10" s="427" t="s">
        <v>114</v>
      </c>
    </row>
    <row r="11" spans="1:11" ht="16.5" thickBot="1">
      <c r="A11" s="576"/>
      <c r="B11" s="1051"/>
      <c r="C11" s="577" t="s">
        <v>125</v>
      </c>
      <c r="D11" s="578" t="s">
        <v>123</v>
      </c>
      <c r="E11" s="577" t="s">
        <v>125</v>
      </c>
      <c r="F11" s="578" t="s">
        <v>123</v>
      </c>
      <c r="G11" s="577" t="s">
        <v>125</v>
      </c>
      <c r="H11" s="578" t="s">
        <v>123</v>
      </c>
      <c r="I11" s="577" t="s">
        <v>125</v>
      </c>
      <c r="J11" s="579" t="s">
        <v>123</v>
      </c>
      <c r="K11" s="427" t="s">
        <v>114</v>
      </c>
    </row>
    <row r="12" spans="1:11" ht="15.75" hidden="1">
      <c r="A12" s="575"/>
      <c r="B12" s="580" t="s">
        <v>20</v>
      </c>
      <c r="C12" s="575"/>
      <c r="D12" s="581"/>
      <c r="E12" s="575"/>
      <c r="F12" s="581"/>
      <c r="G12" s="575"/>
      <c r="H12" s="581"/>
      <c r="I12" s="575">
        <f>G12-E12</f>
        <v>0</v>
      </c>
      <c r="J12" s="582"/>
      <c r="K12" s="427" t="s">
        <v>114</v>
      </c>
    </row>
    <row r="13" spans="1:11" ht="15.75" hidden="1">
      <c r="A13" s="575"/>
      <c r="B13" s="580" t="s">
        <v>21</v>
      </c>
      <c r="C13" s="575"/>
      <c r="D13" s="581"/>
      <c r="E13" s="575"/>
      <c r="F13" s="581"/>
      <c r="G13" s="575"/>
      <c r="H13" s="581"/>
      <c r="I13" s="575">
        <f>G13-E13</f>
        <v>0</v>
      </c>
      <c r="J13" s="582"/>
      <c r="K13" s="427" t="s">
        <v>114</v>
      </c>
    </row>
    <row r="14" spans="1:11" ht="15.75" hidden="1">
      <c r="A14" s="575"/>
      <c r="B14" s="580" t="s">
        <v>22</v>
      </c>
      <c r="C14" s="575"/>
      <c r="D14" s="581"/>
      <c r="E14" s="575"/>
      <c r="F14" s="581"/>
      <c r="G14" s="575"/>
      <c r="H14" s="581"/>
      <c r="I14" s="575">
        <f>G14-E14</f>
        <v>0</v>
      </c>
      <c r="J14" s="582"/>
      <c r="K14" s="427" t="s">
        <v>114</v>
      </c>
    </row>
    <row r="15" spans="1:11" ht="15.75" hidden="1">
      <c r="A15" s="575"/>
      <c r="B15" s="580" t="s">
        <v>23</v>
      </c>
      <c r="C15" s="575"/>
      <c r="D15" s="581"/>
      <c r="E15" s="575"/>
      <c r="F15" s="581"/>
      <c r="G15" s="575"/>
      <c r="H15" s="581"/>
      <c r="I15" s="575">
        <f>G15-E15</f>
        <v>0</v>
      </c>
      <c r="J15" s="582"/>
      <c r="K15" s="427" t="s">
        <v>114</v>
      </c>
    </row>
    <row r="16" spans="1:11" ht="15.75">
      <c r="A16" s="575"/>
      <c r="B16" s="583" t="s">
        <v>24</v>
      </c>
      <c r="C16" s="584">
        <v>1</v>
      </c>
      <c r="D16" s="585"/>
      <c r="E16" s="584">
        <v>1</v>
      </c>
      <c r="F16" s="585"/>
      <c r="G16" s="584">
        <v>1</v>
      </c>
      <c r="H16" s="585"/>
      <c r="I16" s="584"/>
      <c r="J16" s="586"/>
      <c r="K16" s="427" t="s">
        <v>114</v>
      </c>
    </row>
    <row r="17" spans="1:11" ht="15.75">
      <c r="A17" s="575"/>
      <c r="B17" s="587" t="s">
        <v>25</v>
      </c>
      <c r="C17" s="584">
        <v>8</v>
      </c>
      <c r="D17" s="585"/>
      <c r="E17" s="584">
        <v>8</v>
      </c>
      <c r="F17" s="585"/>
      <c r="G17" s="584">
        <v>10</v>
      </c>
      <c r="H17" s="585"/>
      <c r="I17" s="584">
        <f>G17-E17</f>
        <v>2</v>
      </c>
      <c r="J17" s="586"/>
      <c r="K17" s="427" t="s">
        <v>114</v>
      </c>
    </row>
    <row r="18" spans="1:11" ht="15.75">
      <c r="A18" s="575"/>
      <c r="B18" s="587" t="s">
        <v>26</v>
      </c>
      <c r="C18" s="584">
        <v>6</v>
      </c>
      <c r="D18" s="585"/>
      <c r="E18" s="584">
        <v>6</v>
      </c>
      <c r="F18" s="585"/>
      <c r="G18" s="584">
        <v>6</v>
      </c>
      <c r="H18" s="585"/>
      <c r="I18" s="584"/>
      <c r="J18" s="586"/>
      <c r="K18" s="427" t="s">
        <v>114</v>
      </c>
    </row>
    <row r="19" spans="1:11" ht="15.75">
      <c r="A19" s="575"/>
      <c r="B19" s="587" t="s">
        <v>27</v>
      </c>
      <c r="C19" s="584">
        <v>5</v>
      </c>
      <c r="D19" s="585"/>
      <c r="E19" s="584">
        <v>5</v>
      </c>
      <c r="F19" s="585"/>
      <c r="G19" s="584">
        <v>5</v>
      </c>
      <c r="H19" s="585"/>
      <c r="I19" s="584"/>
      <c r="J19" s="586"/>
      <c r="K19" s="427" t="s">
        <v>114</v>
      </c>
    </row>
    <row r="20" spans="1:11" ht="15.75">
      <c r="A20" s="575"/>
      <c r="B20" s="587" t="s">
        <v>28</v>
      </c>
      <c r="C20" s="584"/>
      <c r="D20" s="585"/>
      <c r="E20" s="584"/>
      <c r="F20" s="585"/>
      <c r="G20" s="584"/>
      <c r="H20" s="585"/>
      <c r="I20" s="584"/>
      <c r="J20" s="586"/>
      <c r="K20" s="427" t="s">
        <v>114</v>
      </c>
    </row>
    <row r="21" spans="1:11" ht="15.75">
      <c r="A21" s="575"/>
      <c r="B21" s="587" t="s">
        <v>29</v>
      </c>
      <c r="C21" s="584"/>
      <c r="D21" s="585"/>
      <c r="E21" s="584"/>
      <c r="F21" s="585"/>
      <c r="G21" s="584"/>
      <c r="H21" s="585"/>
      <c r="I21" s="584"/>
      <c r="J21" s="586"/>
      <c r="K21" s="427" t="s">
        <v>114</v>
      </c>
    </row>
    <row r="22" spans="1:11" ht="15.75">
      <c r="A22" s="575"/>
      <c r="B22" s="587" t="s">
        <v>30</v>
      </c>
      <c r="C22" s="584"/>
      <c r="D22" s="585"/>
      <c r="E22" s="584"/>
      <c r="F22" s="585"/>
      <c r="G22" s="584"/>
      <c r="H22" s="585"/>
      <c r="I22" s="584"/>
      <c r="J22" s="586"/>
      <c r="K22" s="427" t="s">
        <v>114</v>
      </c>
    </row>
    <row r="23" spans="1:11" ht="15.75">
      <c r="A23" s="575"/>
      <c r="B23" s="587" t="s">
        <v>31</v>
      </c>
      <c r="C23" s="584">
        <v>1</v>
      </c>
      <c r="D23" s="585"/>
      <c r="E23" s="584">
        <v>1</v>
      </c>
      <c r="F23" s="585"/>
      <c r="G23" s="584">
        <v>1</v>
      </c>
      <c r="H23" s="585"/>
      <c r="I23" s="584"/>
      <c r="J23" s="586"/>
      <c r="K23" s="427" t="s">
        <v>114</v>
      </c>
    </row>
    <row r="24" spans="1:11" ht="15.75">
      <c r="A24" s="575"/>
      <c r="B24" s="587" t="s">
        <v>32</v>
      </c>
      <c r="C24" s="584"/>
      <c r="D24" s="585"/>
      <c r="E24" s="584"/>
      <c r="F24" s="585"/>
      <c r="G24" s="584"/>
      <c r="H24" s="585"/>
      <c r="I24" s="584"/>
      <c r="J24" s="586"/>
      <c r="K24" s="427" t="s">
        <v>114</v>
      </c>
    </row>
    <row r="25" spans="1:11" ht="15.75">
      <c r="A25" s="575"/>
      <c r="B25" s="587" t="s">
        <v>33</v>
      </c>
      <c r="C25" s="584"/>
      <c r="D25" s="585"/>
      <c r="E25" s="584"/>
      <c r="F25" s="585"/>
      <c r="G25" s="584"/>
      <c r="H25" s="585"/>
      <c r="I25" s="584"/>
      <c r="J25" s="586"/>
      <c r="K25" s="427" t="s">
        <v>114</v>
      </c>
    </row>
    <row r="26" spans="1:11" ht="15.75">
      <c r="A26" s="575"/>
      <c r="B26" s="587" t="s">
        <v>34</v>
      </c>
      <c r="C26" s="584"/>
      <c r="D26" s="585"/>
      <c r="E26" s="584"/>
      <c r="F26" s="585"/>
      <c r="G26" s="584"/>
      <c r="H26" s="585"/>
      <c r="I26" s="584"/>
      <c r="J26" s="586"/>
      <c r="K26" s="427" t="s">
        <v>114</v>
      </c>
    </row>
    <row r="27" spans="1:11" ht="15.75">
      <c r="A27" s="575"/>
      <c r="B27" s="587" t="s">
        <v>35</v>
      </c>
      <c r="C27" s="584"/>
      <c r="D27" s="585"/>
      <c r="E27" s="584"/>
      <c r="F27" s="585"/>
      <c r="G27" s="584"/>
      <c r="H27" s="585"/>
      <c r="I27" s="584"/>
      <c r="J27" s="586"/>
      <c r="K27" s="427" t="s">
        <v>114</v>
      </c>
    </row>
    <row r="28" spans="1:11" ht="15.75">
      <c r="A28" s="575"/>
      <c r="B28" s="587" t="s">
        <v>36</v>
      </c>
      <c r="C28" s="588"/>
      <c r="D28" s="585"/>
      <c r="E28" s="584"/>
      <c r="F28" s="585"/>
      <c r="G28" s="584"/>
      <c r="H28" s="585"/>
      <c r="I28" s="584"/>
      <c r="J28" s="586"/>
      <c r="K28" s="427" t="s">
        <v>114</v>
      </c>
    </row>
    <row r="29" spans="1:11" ht="15.75">
      <c r="A29" s="575"/>
      <c r="B29" s="587" t="s">
        <v>37</v>
      </c>
      <c r="C29" s="588"/>
      <c r="D29" s="585"/>
      <c r="E29" s="584"/>
      <c r="F29" s="585"/>
      <c r="G29" s="584"/>
      <c r="H29" s="585"/>
      <c r="I29" s="584"/>
      <c r="J29" s="586"/>
      <c r="K29" s="427" t="s">
        <v>114</v>
      </c>
    </row>
    <row r="30" spans="1:11" ht="15.75">
      <c r="A30" s="575"/>
      <c r="B30" s="587" t="s">
        <v>38</v>
      </c>
      <c r="C30" s="584"/>
      <c r="D30" s="585"/>
      <c r="E30" s="584"/>
      <c r="F30" s="585"/>
      <c r="G30" s="584"/>
      <c r="H30" s="585"/>
      <c r="I30" s="584"/>
      <c r="J30" s="586"/>
      <c r="K30" s="427" t="s">
        <v>114</v>
      </c>
    </row>
    <row r="31" spans="1:11" ht="15.75">
      <c r="A31" s="575"/>
      <c r="B31" s="589" t="s">
        <v>39</v>
      </c>
      <c r="C31" s="590"/>
      <c r="D31" s="591"/>
      <c r="E31" s="590"/>
      <c r="F31" s="591"/>
      <c r="G31" s="590"/>
      <c r="H31" s="591"/>
      <c r="I31" s="590"/>
      <c r="J31" s="592"/>
      <c r="K31" s="427" t="s">
        <v>114</v>
      </c>
    </row>
    <row r="32" spans="1:11" ht="15.75">
      <c r="A32" s="575"/>
      <c r="B32" s="593" t="s">
        <v>40</v>
      </c>
      <c r="C32" s="594">
        <f>SUM(C16:C31)</f>
        <v>21</v>
      </c>
      <c r="D32" s="595"/>
      <c r="E32" s="594">
        <f>SUM(E16:E31)</f>
        <v>21</v>
      </c>
      <c r="F32" s="595"/>
      <c r="G32" s="594">
        <f>SUM(G16:G31)</f>
        <v>23</v>
      </c>
      <c r="H32" s="595"/>
      <c r="I32" s="594">
        <f>SUM(I16:I31)</f>
        <v>2</v>
      </c>
      <c r="J32" s="596"/>
      <c r="K32" s="427" t="s">
        <v>114</v>
      </c>
    </row>
    <row r="33" spans="1:11" ht="15.75">
      <c r="A33" s="575"/>
      <c r="B33" s="597" t="s">
        <v>41</v>
      </c>
      <c r="C33" s="598"/>
      <c r="D33" s="599">
        <v>164000</v>
      </c>
      <c r="E33" s="598"/>
      <c r="F33" s="600">
        <f>D33*1.031</f>
        <v>169084</v>
      </c>
      <c r="G33" s="601"/>
      <c r="H33" s="600">
        <f>F33*1.022</f>
        <v>172803.848</v>
      </c>
      <c r="I33" s="598"/>
      <c r="J33" s="602"/>
      <c r="K33" s="427" t="s">
        <v>114</v>
      </c>
    </row>
    <row r="34" spans="1:11" ht="15.75">
      <c r="A34" s="575"/>
      <c r="B34" s="597" t="s">
        <v>42</v>
      </c>
      <c r="C34" s="603"/>
      <c r="D34" s="599">
        <v>94443</v>
      </c>
      <c r="E34" s="598"/>
      <c r="F34" s="600">
        <f>D34*1.031</f>
        <v>97370.733</v>
      </c>
      <c r="G34" s="601"/>
      <c r="H34" s="600">
        <f>F34*1.022</f>
        <v>99512.889126</v>
      </c>
      <c r="I34" s="598"/>
      <c r="J34" s="602"/>
      <c r="K34" s="427" t="s">
        <v>114</v>
      </c>
    </row>
    <row r="35" spans="1:11" ht="16.5" thickBot="1">
      <c r="A35" s="604"/>
      <c r="B35" s="605" t="s">
        <v>43</v>
      </c>
      <c r="C35" s="606"/>
      <c r="D35" s="607"/>
      <c r="E35" s="608"/>
      <c r="F35" s="607"/>
      <c r="G35" s="608"/>
      <c r="H35" s="607"/>
      <c r="I35" s="608"/>
      <c r="J35" s="609"/>
      <c r="K35" s="427" t="s">
        <v>195</v>
      </c>
    </row>
    <row r="36" spans="1:11" ht="15.75">
      <c r="A36" s="569"/>
      <c r="B36" s="1052"/>
      <c r="C36" s="751"/>
      <c r="D36" s="751"/>
      <c r="E36" s="751"/>
      <c r="F36" s="751"/>
      <c r="G36" s="751"/>
      <c r="H36" s="751"/>
      <c r="I36" s="751"/>
      <c r="J36" s="751"/>
      <c r="K36" s="751"/>
    </row>
    <row r="37" ht="15.75">
      <c r="K37" s="427"/>
    </row>
  </sheetData>
  <mergeCells count="10">
    <mergeCell ref="B9:B11"/>
    <mergeCell ref="B36:K36"/>
    <mergeCell ref="C9:D10"/>
    <mergeCell ref="E9:F10"/>
    <mergeCell ref="G9:H10"/>
    <mergeCell ref="I9:J10"/>
    <mergeCell ref="B6:J6"/>
    <mergeCell ref="B5:J5"/>
    <mergeCell ref="B4:J4"/>
    <mergeCell ref="B1:J1"/>
  </mergeCells>
  <printOptions horizontalCentered="1"/>
  <pageMargins left="0.5" right="0.5" top="0.5" bottom="0.55" header="0" footer="0"/>
  <pageSetup horizontalDpi="300" verticalDpi="300" orientation="landscape" scale="67" r:id="rId1"/>
  <headerFooter alignWithMargins="0">
    <oddFooter>&amp;C&amp;"Times New Roman,Regular"Exhibit K - Summary of Requirements by Grade</oddFooter>
  </headerFooter>
</worksheet>
</file>

<file path=xl/worksheets/sheet11.xml><?xml version="1.0" encoding="utf-8"?>
<worksheet xmlns="http://schemas.openxmlformats.org/spreadsheetml/2006/main" xmlns:r="http://schemas.openxmlformats.org/officeDocument/2006/relationships">
  <sheetPr codeName="Sheet17"/>
  <dimension ref="A1:P77"/>
  <sheetViews>
    <sheetView zoomScale="75" zoomScaleNormal="75" zoomScaleSheetLayoutView="50" workbookViewId="0" topLeftCell="A1">
      <pane xSplit="4" ySplit="9" topLeftCell="E34" activePane="bottomRight" state="frozen"/>
      <selection pane="topLeft" activeCell="AC44" sqref="AC44"/>
      <selection pane="topRight" activeCell="AC44" sqref="AC44"/>
      <selection pane="bottomLeft" activeCell="AC44" sqref="AC44"/>
      <selection pane="bottomRight" activeCell="B47" sqref="B47"/>
    </sheetView>
  </sheetViews>
  <sheetFormatPr defaultColWidth="8.88671875" defaultRowHeight="15"/>
  <cols>
    <col min="1" max="1" width="1.88671875" style="610" customWidth="1"/>
    <col min="2" max="2" width="27.10546875" style="610" customWidth="1"/>
    <col min="3" max="3" width="12.5546875" style="610" customWidth="1"/>
    <col min="4" max="4" width="18.10546875" style="610" customWidth="1"/>
    <col min="5" max="5" width="8.88671875" style="610" customWidth="1"/>
    <col min="6" max="6" width="10.10546875" style="610" customWidth="1"/>
    <col min="7" max="7" width="8.88671875" style="610" customWidth="1"/>
    <col min="8" max="8" width="10.6640625" style="610" customWidth="1"/>
    <col min="9" max="9" width="8.88671875" style="610" customWidth="1"/>
    <col min="10" max="10" width="9.88671875" style="610" customWidth="1"/>
    <col min="11" max="11" width="8.88671875" style="610" customWidth="1"/>
    <col min="12" max="12" width="10.3359375" style="610" customWidth="1"/>
    <col min="13" max="15" width="0" style="610" hidden="1" customWidth="1"/>
    <col min="16" max="16" width="0.9921875" style="646" customWidth="1"/>
    <col min="18" max="16384" width="8.88671875" style="610" customWidth="1"/>
  </cols>
  <sheetData>
    <row r="1" spans="1:16" ht="18.75" customHeight="1">
      <c r="A1" s="746" t="s">
        <v>44</v>
      </c>
      <c r="B1" s="805"/>
      <c r="C1" s="805"/>
      <c r="D1" s="805"/>
      <c r="E1" s="805"/>
      <c r="F1" s="805"/>
      <c r="G1" s="805"/>
      <c r="H1" s="805"/>
      <c r="I1" s="805"/>
      <c r="J1" s="805"/>
      <c r="K1" s="805"/>
      <c r="L1" s="990"/>
      <c r="P1" s="611" t="s">
        <v>114</v>
      </c>
    </row>
    <row r="2" spans="1:16" ht="18.75" customHeight="1">
      <c r="A2" s="944"/>
      <c r="B2" s="1081"/>
      <c r="C2" s="1081"/>
      <c r="D2" s="1081"/>
      <c r="E2" s="1081"/>
      <c r="F2" s="1081"/>
      <c r="G2" s="1081"/>
      <c r="H2" s="1081"/>
      <c r="I2" s="1081"/>
      <c r="J2" s="1081"/>
      <c r="K2" s="1081"/>
      <c r="L2" s="1082"/>
      <c r="P2" s="611" t="s">
        <v>114</v>
      </c>
    </row>
    <row r="3" spans="1:16" ht="18.75">
      <c r="A3" s="1083" t="s">
        <v>45</v>
      </c>
      <c r="B3" s="1084"/>
      <c r="C3" s="1084"/>
      <c r="D3" s="1084"/>
      <c r="E3" s="1084"/>
      <c r="F3" s="1084"/>
      <c r="G3" s="1084"/>
      <c r="H3" s="1084"/>
      <c r="I3" s="1084"/>
      <c r="J3" s="1084"/>
      <c r="K3" s="1084"/>
      <c r="L3" s="1085"/>
      <c r="P3" s="611" t="s">
        <v>114</v>
      </c>
    </row>
    <row r="4" spans="1:16" ht="16.5">
      <c r="A4" s="1074" t="str">
        <f>+'[2]B. Summary of Requirements '!A5</f>
        <v>Office of the Federal Detention Trustee</v>
      </c>
      <c r="B4" s="805"/>
      <c r="C4" s="805"/>
      <c r="D4" s="805"/>
      <c r="E4" s="805"/>
      <c r="F4" s="805"/>
      <c r="G4" s="805"/>
      <c r="H4" s="805"/>
      <c r="I4" s="805"/>
      <c r="J4" s="805"/>
      <c r="K4" s="805"/>
      <c r="L4" s="990"/>
      <c r="P4" s="611" t="s">
        <v>114</v>
      </c>
    </row>
    <row r="5" spans="1:16" ht="16.5">
      <c r="A5" s="1074" t="str">
        <f>+'[2]B. Summary of Requirements '!A6</f>
        <v>Salaries and Expenses</v>
      </c>
      <c r="B5" s="805"/>
      <c r="C5" s="805"/>
      <c r="D5" s="805"/>
      <c r="E5" s="805"/>
      <c r="F5" s="805"/>
      <c r="G5" s="805"/>
      <c r="H5" s="805"/>
      <c r="I5" s="805"/>
      <c r="J5" s="805"/>
      <c r="K5" s="805"/>
      <c r="L5" s="990"/>
      <c r="P5" s="611" t="s">
        <v>114</v>
      </c>
    </row>
    <row r="6" spans="1:16" ht="15.75">
      <c r="A6" s="1076" t="s">
        <v>118</v>
      </c>
      <c r="B6" s="805"/>
      <c r="C6" s="805"/>
      <c r="D6" s="805"/>
      <c r="E6" s="805"/>
      <c r="F6" s="805"/>
      <c r="G6" s="805"/>
      <c r="H6" s="805"/>
      <c r="I6" s="805"/>
      <c r="J6" s="805"/>
      <c r="K6" s="805"/>
      <c r="L6" s="990"/>
      <c r="P6" s="611" t="s">
        <v>114</v>
      </c>
    </row>
    <row r="7" spans="1:16" ht="11.25" customHeight="1">
      <c r="A7" s="612"/>
      <c r="B7" s="571"/>
      <c r="C7" s="613"/>
      <c r="D7" s="613"/>
      <c r="E7" s="613"/>
      <c r="F7" s="613"/>
      <c r="G7" s="613"/>
      <c r="H7" s="613"/>
      <c r="I7" s="613"/>
      <c r="J7" s="613"/>
      <c r="K7" s="614"/>
      <c r="L7" s="614"/>
      <c r="P7" s="611" t="s">
        <v>114</v>
      </c>
    </row>
    <row r="8" spans="1:16" ht="44.25" customHeight="1">
      <c r="A8" s="1075" t="s">
        <v>46</v>
      </c>
      <c r="B8" s="802"/>
      <c r="C8" s="802"/>
      <c r="D8" s="803"/>
      <c r="E8" s="1087" t="s">
        <v>47</v>
      </c>
      <c r="F8" s="1088"/>
      <c r="G8" s="1079" t="s">
        <v>132</v>
      </c>
      <c r="H8" s="1080"/>
      <c r="I8" s="1077" t="s">
        <v>182</v>
      </c>
      <c r="J8" s="1078"/>
      <c r="K8" s="1077" t="s">
        <v>338</v>
      </c>
      <c r="L8" s="850"/>
      <c r="M8" s="2"/>
      <c r="P8" s="611" t="s">
        <v>114</v>
      </c>
    </row>
    <row r="9" spans="1:16" ht="25.5" customHeight="1" thickBot="1">
      <c r="A9" s="807"/>
      <c r="B9" s="808"/>
      <c r="C9" s="808"/>
      <c r="D9" s="809"/>
      <c r="E9" s="615" t="s">
        <v>122</v>
      </c>
      <c r="F9" s="616" t="s">
        <v>123</v>
      </c>
      <c r="G9" s="615" t="s">
        <v>122</v>
      </c>
      <c r="H9" s="616" t="s">
        <v>123</v>
      </c>
      <c r="I9" s="615" t="s">
        <v>122</v>
      </c>
      <c r="J9" s="616" t="s">
        <v>123</v>
      </c>
      <c r="K9" s="615" t="s">
        <v>122</v>
      </c>
      <c r="L9" s="617" t="s">
        <v>123</v>
      </c>
      <c r="M9" s="2"/>
      <c r="P9" s="611" t="s">
        <v>114</v>
      </c>
    </row>
    <row r="10" spans="1:16" ht="15.75">
      <c r="A10" s="1063" t="s">
        <v>48</v>
      </c>
      <c r="B10" s="1064"/>
      <c r="C10" s="1064"/>
      <c r="D10" s="1065"/>
      <c r="E10" s="618">
        <v>21</v>
      </c>
      <c r="F10" s="619">
        <v>2305</v>
      </c>
      <c r="G10" s="618">
        <v>21</v>
      </c>
      <c r="H10" s="619">
        <v>2487</v>
      </c>
      <c r="I10" s="618">
        <v>23</v>
      </c>
      <c r="J10" s="619">
        <v>2555</v>
      </c>
      <c r="K10" s="618">
        <f>I10-G10</f>
        <v>2</v>
      </c>
      <c r="L10" s="468">
        <f>J10-H10</f>
        <v>68</v>
      </c>
      <c r="M10" s="2"/>
      <c r="P10" s="611" t="s">
        <v>114</v>
      </c>
    </row>
    <row r="11" spans="1:16" ht="15.75">
      <c r="A11" s="1060" t="s">
        <v>49</v>
      </c>
      <c r="B11" s="1068"/>
      <c r="C11" s="1068"/>
      <c r="D11" s="1069"/>
      <c r="E11" s="618"/>
      <c r="F11" s="619"/>
      <c r="G11" s="618"/>
      <c r="H11" s="619"/>
      <c r="I11" s="618">
        <v>0</v>
      </c>
      <c r="J11" s="619">
        <f>+H11*1.034</f>
        <v>0</v>
      </c>
      <c r="K11" s="618">
        <f>I11-G11</f>
        <v>0</v>
      </c>
      <c r="L11" s="468">
        <f>J11-H11</f>
        <v>0</v>
      </c>
      <c r="M11" s="620" t="s">
        <v>50</v>
      </c>
      <c r="N11" s="610" t="s">
        <v>51</v>
      </c>
      <c r="P11" s="611" t="s">
        <v>114</v>
      </c>
    </row>
    <row r="12" spans="1:16" ht="15.75">
      <c r="A12" s="1060" t="s">
        <v>52</v>
      </c>
      <c r="B12" s="1068"/>
      <c r="C12" s="1068"/>
      <c r="D12" s="1069"/>
      <c r="E12" s="618">
        <f aca="true" t="shared" si="0" ref="E12:K12">+E13+E14</f>
        <v>0</v>
      </c>
      <c r="F12" s="619">
        <f t="shared" si="0"/>
        <v>10</v>
      </c>
      <c r="G12" s="618">
        <f t="shared" si="0"/>
        <v>0</v>
      </c>
      <c r="H12" s="619">
        <f t="shared" si="0"/>
        <v>10</v>
      </c>
      <c r="I12" s="618">
        <f t="shared" si="0"/>
        <v>0</v>
      </c>
      <c r="J12" s="619">
        <f t="shared" si="0"/>
        <v>10</v>
      </c>
      <c r="K12" s="618">
        <f t="shared" si="0"/>
        <v>0</v>
      </c>
      <c r="L12" s="468">
        <f>J12-H12</f>
        <v>0</v>
      </c>
      <c r="M12" s="2">
        <v>93</v>
      </c>
      <c r="P12" s="611" t="s">
        <v>114</v>
      </c>
    </row>
    <row r="13" spans="1:16" ht="15.75">
      <c r="A13" s="1089" t="s">
        <v>53</v>
      </c>
      <c r="B13" s="782"/>
      <c r="C13" s="782"/>
      <c r="D13" s="1067"/>
      <c r="E13" s="621"/>
      <c r="F13" s="622">
        <v>10</v>
      </c>
      <c r="G13" s="621"/>
      <c r="H13" s="622">
        <v>10</v>
      </c>
      <c r="I13" s="621"/>
      <c r="J13" s="622">
        <v>10</v>
      </c>
      <c r="K13" s="621">
        <f>I13-G13</f>
        <v>0</v>
      </c>
      <c r="L13" s="623">
        <f>J13-H13</f>
        <v>0</v>
      </c>
      <c r="M13" s="2"/>
      <c r="P13" s="611" t="s">
        <v>114</v>
      </c>
    </row>
    <row r="14" spans="1:16" ht="15.75">
      <c r="A14" s="1089" t="s">
        <v>54</v>
      </c>
      <c r="B14" s="782"/>
      <c r="C14" s="782"/>
      <c r="D14" s="1067"/>
      <c r="E14" s="621"/>
      <c r="F14" s="622"/>
      <c r="G14" s="621"/>
      <c r="H14" s="622"/>
      <c r="I14" s="621"/>
      <c r="J14" s="622"/>
      <c r="K14" s="621">
        <f>I14-G14</f>
        <v>0</v>
      </c>
      <c r="L14" s="623">
        <f>J14-H14</f>
        <v>0</v>
      </c>
      <c r="M14" s="2"/>
      <c r="P14" s="611" t="s">
        <v>114</v>
      </c>
    </row>
    <row r="15" spans="1:16" ht="15.75">
      <c r="A15" s="1090" t="s">
        <v>55</v>
      </c>
      <c r="B15" s="1091"/>
      <c r="C15" s="1091"/>
      <c r="D15" s="1092"/>
      <c r="E15" s="624"/>
      <c r="F15" s="625"/>
      <c r="G15" s="624"/>
      <c r="H15" s="625"/>
      <c r="I15" s="624"/>
      <c r="J15" s="625"/>
      <c r="K15" s="624">
        <f>I15-G15</f>
        <v>0</v>
      </c>
      <c r="L15" s="626">
        <f>J15-H15</f>
        <v>0</v>
      </c>
      <c r="M15" s="2"/>
      <c r="P15" s="611" t="s">
        <v>114</v>
      </c>
    </row>
    <row r="16" spans="1:16" ht="15.75">
      <c r="A16" s="1086" t="s">
        <v>56</v>
      </c>
      <c r="B16" s="814"/>
      <c r="C16" s="814"/>
      <c r="D16" s="815"/>
      <c r="E16" s="627">
        <f aca="true" t="shared" si="1" ref="E16:J16">+E10+E11+E12+E15</f>
        <v>21</v>
      </c>
      <c r="F16" s="628">
        <f t="shared" si="1"/>
        <v>2315</v>
      </c>
      <c r="G16" s="627">
        <f t="shared" si="1"/>
        <v>21</v>
      </c>
      <c r="H16" s="628">
        <f t="shared" si="1"/>
        <v>2497</v>
      </c>
      <c r="I16" s="627">
        <f t="shared" si="1"/>
        <v>23</v>
      </c>
      <c r="J16" s="628">
        <f t="shared" si="1"/>
        <v>2565</v>
      </c>
      <c r="K16" s="627">
        <f>SUM(K10:K15)</f>
        <v>2</v>
      </c>
      <c r="L16" s="629">
        <f>SUM(L10:L15)</f>
        <v>68</v>
      </c>
      <c r="M16" s="630">
        <f>697+630+957+2333</f>
        <v>4617</v>
      </c>
      <c r="N16" s="610">
        <f>2451-93</f>
        <v>2358</v>
      </c>
      <c r="O16" s="610">
        <f>+H16-J16</f>
        <v>-68</v>
      </c>
      <c r="P16" s="611" t="s">
        <v>114</v>
      </c>
    </row>
    <row r="17" spans="1:16" ht="15.75">
      <c r="A17" s="1060" t="s">
        <v>57</v>
      </c>
      <c r="B17" s="1068"/>
      <c r="C17" s="1068"/>
      <c r="D17" s="1069"/>
      <c r="E17" s="618"/>
      <c r="F17" s="619"/>
      <c r="G17" s="618"/>
      <c r="H17" s="619"/>
      <c r="I17" s="618"/>
      <c r="J17" s="619"/>
      <c r="K17" s="618"/>
      <c r="L17" s="468"/>
      <c r="M17" s="2"/>
      <c r="P17" s="611" t="s">
        <v>114</v>
      </c>
    </row>
    <row r="18" spans="1:16" ht="15.75">
      <c r="A18" s="1066" t="s">
        <v>58</v>
      </c>
      <c r="B18" s="782"/>
      <c r="C18" s="782"/>
      <c r="D18" s="1067"/>
      <c r="E18" s="618"/>
      <c r="F18" s="619">
        <v>643</v>
      </c>
      <c r="G18" s="618"/>
      <c r="H18" s="619">
        <v>696</v>
      </c>
      <c r="I18" s="618"/>
      <c r="J18" s="619">
        <v>722</v>
      </c>
      <c r="K18" s="618"/>
      <c r="L18" s="468">
        <f>J18-H18</f>
        <v>26</v>
      </c>
      <c r="M18" s="2">
        <v>359</v>
      </c>
      <c r="N18" s="610">
        <f>1171+93</f>
        <v>1264</v>
      </c>
      <c r="O18" s="610">
        <f>+H18-J18</f>
        <v>-26</v>
      </c>
      <c r="P18" s="611" t="s">
        <v>114</v>
      </c>
    </row>
    <row r="19" spans="1:16" ht="15.75">
      <c r="A19" s="1066" t="s">
        <v>59</v>
      </c>
      <c r="B19" s="782"/>
      <c r="C19" s="782"/>
      <c r="D19" s="1067"/>
      <c r="E19" s="618"/>
      <c r="F19" s="619">
        <v>119</v>
      </c>
      <c r="G19" s="618"/>
      <c r="H19" s="619">
        <v>125</v>
      </c>
      <c r="I19" s="618"/>
      <c r="J19" s="619">
        <v>125</v>
      </c>
      <c r="K19" s="618"/>
      <c r="L19" s="468">
        <f>J19-H19</f>
        <v>0</v>
      </c>
      <c r="M19" s="2"/>
      <c r="N19" s="610">
        <v>110</v>
      </c>
      <c r="O19" s="610">
        <f>+H19-J19</f>
        <v>0</v>
      </c>
      <c r="P19" s="611" t="s">
        <v>114</v>
      </c>
    </row>
    <row r="20" spans="1:16" ht="15.75">
      <c r="A20" s="1066" t="s">
        <v>60</v>
      </c>
      <c r="B20" s="782"/>
      <c r="C20" s="782"/>
      <c r="D20" s="1067"/>
      <c r="E20" s="618"/>
      <c r="F20" s="619">
        <v>6</v>
      </c>
      <c r="G20" s="618"/>
      <c r="H20" s="619">
        <v>12</v>
      </c>
      <c r="I20" s="618"/>
      <c r="J20" s="619">
        <v>12</v>
      </c>
      <c r="K20" s="618"/>
      <c r="L20" s="468">
        <f>J20-H20</f>
        <v>0</v>
      </c>
      <c r="M20" s="2"/>
      <c r="N20" s="610">
        <v>0</v>
      </c>
      <c r="O20" s="610">
        <f>+H20-J20</f>
        <v>0</v>
      </c>
      <c r="P20" s="611" t="s">
        <v>114</v>
      </c>
    </row>
    <row r="21" spans="1:16" ht="15.75">
      <c r="A21" s="1066" t="s">
        <v>61</v>
      </c>
      <c r="B21" s="782"/>
      <c r="C21" s="782"/>
      <c r="D21" s="1067"/>
      <c r="E21" s="618"/>
      <c r="F21" s="619">
        <v>460</v>
      </c>
      <c r="G21" s="618"/>
      <c r="H21" s="619">
        <v>544</v>
      </c>
      <c r="I21" s="618"/>
      <c r="J21" s="619">
        <v>544</v>
      </c>
      <c r="K21" s="618"/>
      <c r="L21" s="468">
        <f>J21-H21</f>
        <v>0</v>
      </c>
      <c r="M21" s="2">
        <f>4220-576</f>
        <v>3644</v>
      </c>
      <c r="O21" s="610">
        <f>+H21-J21</f>
        <v>0</v>
      </c>
      <c r="P21" s="611" t="s">
        <v>114</v>
      </c>
    </row>
    <row r="22" spans="1:16" ht="15.75" hidden="1">
      <c r="A22" s="1066" t="s">
        <v>62</v>
      </c>
      <c r="B22" s="782"/>
      <c r="C22" s="782"/>
      <c r="D22" s="1067"/>
      <c r="E22" s="618"/>
      <c r="F22" s="619"/>
      <c r="G22" s="618"/>
      <c r="H22" s="619"/>
      <c r="I22" s="618"/>
      <c r="J22" s="619"/>
      <c r="K22" s="618"/>
      <c r="L22" s="468"/>
      <c r="M22" s="2"/>
      <c r="P22" s="611" t="s">
        <v>114</v>
      </c>
    </row>
    <row r="23" spans="1:16" ht="15.75">
      <c r="A23" s="1066" t="s">
        <v>63</v>
      </c>
      <c r="B23" s="782"/>
      <c r="C23" s="782"/>
      <c r="D23" s="1067"/>
      <c r="E23" s="618"/>
      <c r="F23" s="619">
        <v>156</v>
      </c>
      <c r="G23" s="618"/>
      <c r="H23" s="619">
        <v>201</v>
      </c>
      <c r="I23" s="618"/>
      <c r="J23" s="619">
        <v>201</v>
      </c>
      <c r="K23" s="618"/>
      <c r="L23" s="468">
        <f aca="true" t="shared" si="2" ref="L23:L32">J23-H23</f>
        <v>0</v>
      </c>
      <c r="M23" s="2">
        <v>332</v>
      </c>
      <c r="N23" s="610">
        <v>175</v>
      </c>
      <c r="O23" s="610">
        <f>+H23-J23</f>
        <v>0</v>
      </c>
      <c r="P23" s="611" t="s">
        <v>114</v>
      </c>
    </row>
    <row r="24" spans="1:16" ht="15.75">
      <c r="A24" s="1066" t="s">
        <v>64</v>
      </c>
      <c r="B24" s="782"/>
      <c r="C24" s="782"/>
      <c r="D24" s="1067"/>
      <c r="E24" s="618"/>
      <c r="F24" s="619">
        <v>12</v>
      </c>
      <c r="G24" s="618"/>
      <c r="H24" s="619">
        <v>13</v>
      </c>
      <c r="I24" s="618"/>
      <c r="J24" s="619">
        <v>13</v>
      </c>
      <c r="K24" s="618"/>
      <c r="L24" s="468">
        <f t="shared" si="2"/>
        <v>0</v>
      </c>
      <c r="M24" s="2"/>
      <c r="O24" s="610">
        <f>+H24-J24</f>
        <v>0</v>
      </c>
      <c r="P24" s="611" t="s">
        <v>114</v>
      </c>
    </row>
    <row r="25" spans="1:16" ht="15.75">
      <c r="A25" s="1066" t="s">
        <v>65</v>
      </c>
      <c r="B25" s="782"/>
      <c r="C25" s="782"/>
      <c r="D25" s="1067"/>
      <c r="E25" s="618"/>
      <c r="F25" s="619">
        <v>7717</v>
      </c>
      <c r="G25" s="618"/>
      <c r="H25" s="619">
        <v>7282</v>
      </c>
      <c r="I25" s="618"/>
      <c r="J25" s="619">
        <v>7282</v>
      </c>
      <c r="K25" s="618"/>
      <c r="L25" s="468">
        <f t="shared" si="2"/>
        <v>0</v>
      </c>
      <c r="M25" s="2"/>
      <c r="N25" s="610">
        <v>14918</v>
      </c>
      <c r="O25" s="610">
        <f>+H25-J25</f>
        <v>0</v>
      </c>
      <c r="P25" s="611" t="s">
        <v>114</v>
      </c>
    </row>
    <row r="26" spans="1:16" ht="15.75">
      <c r="A26" s="1066" t="s">
        <v>66</v>
      </c>
      <c r="B26" s="782"/>
      <c r="C26" s="782"/>
      <c r="D26" s="1067"/>
      <c r="E26" s="618"/>
      <c r="F26" s="619">
        <v>50656</v>
      </c>
      <c r="G26" s="618"/>
      <c r="H26" s="619">
        <f>55880-17519</f>
        <v>38361</v>
      </c>
      <c r="I26" s="618"/>
      <c r="J26" s="619">
        <f>38361+9765</f>
        <v>48126</v>
      </c>
      <c r="K26" s="618"/>
      <c r="L26" s="468">
        <f t="shared" si="2"/>
        <v>9765</v>
      </c>
      <c r="M26" s="2">
        <v>276</v>
      </c>
      <c r="N26" s="610">
        <v>14853</v>
      </c>
      <c r="O26" s="610">
        <f>+H26-J26</f>
        <v>-9765</v>
      </c>
      <c r="P26" s="611" t="s">
        <v>114</v>
      </c>
    </row>
    <row r="27" spans="1:16" ht="15.75">
      <c r="A27" s="1066" t="s">
        <v>67</v>
      </c>
      <c r="B27" s="1094"/>
      <c r="C27" s="1094"/>
      <c r="D27" s="1095"/>
      <c r="E27" s="618"/>
      <c r="F27" s="619"/>
      <c r="G27" s="618"/>
      <c r="H27" s="619"/>
      <c r="I27" s="618"/>
      <c r="J27" s="619"/>
      <c r="K27" s="618"/>
      <c r="L27" s="468">
        <f t="shared" si="2"/>
        <v>0</v>
      </c>
      <c r="M27" s="2"/>
      <c r="N27" s="610">
        <v>135</v>
      </c>
      <c r="O27" s="610">
        <f>+H27-J27</f>
        <v>0</v>
      </c>
      <c r="P27" s="611" t="s">
        <v>114</v>
      </c>
    </row>
    <row r="28" spans="1:16" ht="15.75">
      <c r="A28" s="1066" t="s">
        <v>68</v>
      </c>
      <c r="B28" s="782"/>
      <c r="C28" s="782"/>
      <c r="D28" s="1067"/>
      <c r="E28" s="618"/>
      <c r="F28" s="619">
        <f>69501+11798-30</f>
        <v>81269</v>
      </c>
      <c r="G28" s="618"/>
      <c r="H28" s="619">
        <v>81269</v>
      </c>
      <c r="I28" s="618"/>
      <c r="J28" s="619">
        <v>96441</v>
      </c>
      <c r="K28" s="618"/>
      <c r="L28" s="468">
        <f t="shared" si="2"/>
        <v>15172</v>
      </c>
      <c r="M28" s="2"/>
      <c r="P28" s="611" t="s">
        <v>114</v>
      </c>
    </row>
    <row r="29" spans="1:16" ht="15.75">
      <c r="A29" s="1066" t="s">
        <v>69</v>
      </c>
      <c r="B29" s="782"/>
      <c r="C29" s="782"/>
      <c r="D29" s="1067"/>
      <c r="E29" s="618"/>
      <c r="F29" s="619">
        <v>1037797</v>
      </c>
      <c r="G29" s="618"/>
      <c r="H29" s="619">
        <v>1094778</v>
      </c>
      <c r="I29" s="618"/>
      <c r="J29" s="619">
        <v>1139146</v>
      </c>
      <c r="K29" s="618"/>
      <c r="L29" s="468">
        <f t="shared" si="2"/>
        <v>44368</v>
      </c>
      <c r="M29" s="2"/>
      <c r="O29" s="610">
        <f>+H29-J29</f>
        <v>-44368</v>
      </c>
      <c r="P29" s="611" t="s">
        <v>114</v>
      </c>
    </row>
    <row r="30" spans="1:16" ht="15.75">
      <c r="A30" s="1066" t="s">
        <v>70</v>
      </c>
      <c r="B30" s="782"/>
      <c r="C30" s="782"/>
      <c r="D30" s="1067"/>
      <c r="E30" s="618"/>
      <c r="F30" s="619"/>
      <c r="G30" s="618"/>
      <c r="H30" s="619"/>
      <c r="I30" s="618"/>
      <c r="J30" s="619"/>
      <c r="K30" s="618"/>
      <c r="L30" s="468">
        <f t="shared" si="2"/>
        <v>0</v>
      </c>
      <c r="M30" s="2"/>
      <c r="N30" s="610">
        <v>10</v>
      </c>
      <c r="O30" s="610">
        <f>+H30-J30</f>
        <v>0</v>
      </c>
      <c r="P30" s="611" t="s">
        <v>114</v>
      </c>
    </row>
    <row r="31" spans="1:16" ht="15.75">
      <c r="A31" s="1066" t="s">
        <v>71</v>
      </c>
      <c r="B31" s="782"/>
      <c r="C31" s="782"/>
      <c r="D31" s="1067"/>
      <c r="E31" s="618"/>
      <c r="F31" s="619">
        <v>48</v>
      </c>
      <c r="G31" s="618"/>
      <c r="H31" s="619">
        <f>+F31*1.016</f>
        <v>48.768</v>
      </c>
      <c r="I31" s="618"/>
      <c r="J31" s="619">
        <v>49</v>
      </c>
      <c r="K31" s="618"/>
      <c r="L31" s="468">
        <f t="shared" si="2"/>
        <v>0.23199999999999932</v>
      </c>
      <c r="M31" s="2"/>
      <c r="N31" s="610">
        <v>85</v>
      </c>
      <c r="O31" s="610">
        <f>+H31-J31</f>
        <v>-0.23199999999999932</v>
      </c>
      <c r="P31" s="611" t="s">
        <v>114</v>
      </c>
    </row>
    <row r="32" spans="1:16" ht="15.75">
      <c r="A32" s="1066" t="s">
        <v>72</v>
      </c>
      <c r="B32" s="782"/>
      <c r="C32" s="782"/>
      <c r="D32" s="1067"/>
      <c r="E32" s="618"/>
      <c r="F32" s="619">
        <v>92</v>
      </c>
      <c r="G32" s="618"/>
      <c r="H32" s="619">
        <f>+F32*1.016</f>
        <v>93.47200000000001</v>
      </c>
      <c r="I32" s="618"/>
      <c r="J32" s="619">
        <v>93</v>
      </c>
      <c r="K32" s="618"/>
      <c r="L32" s="468">
        <f t="shared" si="2"/>
        <v>-0.4720000000000084</v>
      </c>
      <c r="M32" s="2"/>
      <c r="N32" s="610">
        <v>37758</v>
      </c>
      <c r="O32" s="610">
        <f>+H32-J32</f>
        <v>0.4720000000000084</v>
      </c>
      <c r="P32" s="611" t="s">
        <v>114</v>
      </c>
    </row>
    <row r="33" spans="1:16" ht="15.75">
      <c r="A33" s="1096" t="s">
        <v>73</v>
      </c>
      <c r="B33" s="1097"/>
      <c r="C33" s="1097"/>
      <c r="D33" s="925"/>
      <c r="E33" s="631"/>
      <c r="F33" s="632">
        <f>SUM(F16:F32)</f>
        <v>1181290</v>
      </c>
      <c r="G33" s="631"/>
      <c r="H33" s="632">
        <f>SUM(H16:H32)</f>
        <v>1225920.24</v>
      </c>
      <c r="I33" s="631"/>
      <c r="J33" s="632">
        <f>SUM(J16:J32)</f>
        <v>1295319</v>
      </c>
      <c r="K33" s="631">
        <f>SUM(K16:K32)</f>
        <v>2</v>
      </c>
      <c r="L33" s="633">
        <f>SUM(L16:L32)</f>
        <v>69398.76000000001</v>
      </c>
      <c r="M33" s="2">
        <f>SUM(M12:M32)</f>
        <v>9321</v>
      </c>
      <c r="N33" s="610">
        <f>SUM(N16:N32)</f>
        <v>71666</v>
      </c>
      <c r="O33" s="610">
        <f>+H33-J33</f>
        <v>-69398.76000000001</v>
      </c>
      <c r="P33" s="611" t="s">
        <v>114</v>
      </c>
    </row>
    <row r="34" spans="1:16" ht="16.5" customHeight="1">
      <c r="A34" s="1070" t="s">
        <v>74</v>
      </c>
      <c r="B34" s="782"/>
      <c r="C34" s="782"/>
      <c r="D34" s="1067"/>
      <c r="E34" s="634"/>
      <c r="F34" s="635">
        <v>85576</v>
      </c>
      <c r="G34" s="634"/>
      <c r="H34" s="635">
        <f>-F35</f>
        <v>-137732</v>
      </c>
      <c r="I34" s="634"/>
      <c r="J34" s="636">
        <f>-H35</f>
        <v>0</v>
      </c>
      <c r="K34" s="634"/>
      <c r="L34" s="637"/>
      <c r="M34" s="2"/>
      <c r="P34" s="611" t="s">
        <v>114</v>
      </c>
    </row>
    <row r="35" spans="1:16" ht="15.75">
      <c r="A35" s="1070" t="s">
        <v>75</v>
      </c>
      <c r="B35" s="782"/>
      <c r="C35" s="782"/>
      <c r="D35" s="1067"/>
      <c r="E35" s="634"/>
      <c r="F35" s="635">
        <v>137732</v>
      </c>
      <c r="G35" s="634"/>
      <c r="H35" s="635"/>
      <c r="I35" s="634"/>
      <c r="J35" s="635"/>
      <c r="K35" s="634"/>
      <c r="L35" s="637"/>
      <c r="M35" s="2"/>
      <c r="P35" s="611" t="s">
        <v>114</v>
      </c>
    </row>
    <row r="36" spans="1:16" ht="15.75">
      <c r="A36" s="1070" t="s">
        <v>76</v>
      </c>
      <c r="B36" s="782"/>
      <c r="C36" s="782"/>
      <c r="D36" s="1067"/>
      <c r="E36" s="634"/>
      <c r="F36" s="635">
        <v>7866</v>
      </c>
      <c r="G36" s="634"/>
      <c r="H36" s="635"/>
      <c r="I36" s="634"/>
      <c r="J36" s="635"/>
      <c r="K36" s="634"/>
      <c r="L36" s="637"/>
      <c r="M36" s="2"/>
      <c r="P36" s="611" t="s">
        <v>114</v>
      </c>
    </row>
    <row r="37" spans="1:16" ht="16.5" thickBot="1">
      <c r="A37" s="1071" t="s">
        <v>77</v>
      </c>
      <c r="B37" s="1072"/>
      <c r="C37" s="1072"/>
      <c r="D37" s="1073"/>
      <c r="E37" s="638"/>
      <c r="F37" s="639">
        <f>F33-F34+F35-F36</f>
        <v>1225580</v>
      </c>
      <c r="G37" s="638"/>
      <c r="H37" s="639">
        <f>H33-H34+H35-H36</f>
        <v>1363652.24</v>
      </c>
      <c r="I37" s="638"/>
      <c r="J37" s="639">
        <f>J33-J34+J35-J36</f>
        <v>1295319</v>
      </c>
      <c r="K37" s="638"/>
      <c r="L37" s="640"/>
      <c r="M37" s="2"/>
      <c r="P37" s="611" t="s">
        <v>114</v>
      </c>
    </row>
    <row r="38" spans="1:16" ht="15.75">
      <c r="A38" s="1063" t="s">
        <v>78</v>
      </c>
      <c r="B38" s="1064"/>
      <c r="C38" s="1064"/>
      <c r="D38" s="1065"/>
      <c r="E38" s="618"/>
      <c r="F38" s="619"/>
      <c r="G38" s="618"/>
      <c r="H38" s="619"/>
      <c r="I38" s="618"/>
      <c r="J38" s="619"/>
      <c r="K38" s="618"/>
      <c r="L38" s="468"/>
      <c r="M38" s="2"/>
      <c r="P38" s="611" t="s">
        <v>114</v>
      </c>
    </row>
    <row r="39" spans="1:16" ht="15.75">
      <c r="A39" s="1066" t="s">
        <v>79</v>
      </c>
      <c r="B39" s="782"/>
      <c r="C39" s="782"/>
      <c r="D39" s="1067"/>
      <c r="E39" s="641">
        <v>21</v>
      </c>
      <c r="F39" s="619"/>
      <c r="G39" s="641">
        <v>21</v>
      </c>
      <c r="H39" s="619"/>
      <c r="I39" s="641">
        <v>23</v>
      </c>
      <c r="J39" s="619"/>
      <c r="K39" s="634">
        <f>I39-G39</f>
        <v>2</v>
      </c>
      <c r="L39" s="468"/>
      <c r="M39" s="2"/>
      <c r="P39" s="611" t="s">
        <v>114</v>
      </c>
    </row>
    <row r="40" spans="1:16" ht="15.75">
      <c r="A40" s="1060" t="s">
        <v>80</v>
      </c>
      <c r="B40" s="1068"/>
      <c r="C40" s="1068"/>
      <c r="D40" s="1069"/>
      <c r="E40" s="618"/>
      <c r="F40" s="619"/>
      <c r="G40" s="618"/>
      <c r="H40" s="619"/>
      <c r="I40" s="618"/>
      <c r="J40" s="619"/>
      <c r="K40" s="634"/>
      <c r="L40" s="468"/>
      <c r="M40" s="2"/>
      <c r="P40" s="611" t="s">
        <v>114</v>
      </c>
    </row>
    <row r="41" spans="1:16" ht="15.75">
      <c r="A41" s="1060" t="s">
        <v>81</v>
      </c>
      <c r="B41" s="1061"/>
      <c r="C41" s="1061"/>
      <c r="D41" s="1062"/>
      <c r="E41" s="618"/>
      <c r="F41" s="619"/>
      <c r="G41" s="618"/>
      <c r="H41" s="619"/>
      <c r="I41" s="618"/>
      <c r="J41" s="619"/>
      <c r="K41" s="634"/>
      <c r="L41" s="468"/>
      <c r="M41" s="2"/>
      <c r="P41" s="611" t="s">
        <v>114</v>
      </c>
    </row>
    <row r="42" spans="1:16" ht="15.75">
      <c r="A42" s="15"/>
      <c r="B42" s="642"/>
      <c r="C42" s="643"/>
      <c r="D42" s="644"/>
      <c r="E42" s="643"/>
      <c r="F42" s="643"/>
      <c r="G42" s="643"/>
      <c r="H42" s="643"/>
      <c r="I42" s="643"/>
      <c r="J42" s="643"/>
      <c r="K42" s="643"/>
      <c r="L42" s="643"/>
      <c r="M42" s="2"/>
      <c r="P42" s="611" t="s">
        <v>195</v>
      </c>
    </row>
    <row r="43" spans="1:16" ht="15.75">
      <c r="A43" s="1093"/>
      <c r="B43" s="751"/>
      <c r="C43" s="751"/>
      <c r="D43" s="751"/>
      <c r="E43" s="751"/>
      <c r="F43" s="751"/>
      <c r="G43" s="751"/>
      <c r="H43" s="751"/>
      <c r="I43" s="751"/>
      <c r="J43" s="751"/>
      <c r="K43" s="751"/>
      <c r="L43" s="751"/>
      <c r="M43" s="751"/>
      <c r="N43" s="751"/>
      <c r="O43" s="751"/>
      <c r="P43" s="752"/>
    </row>
    <row r="44" spans="11:13" ht="15.75">
      <c r="K44" s="569"/>
      <c r="L44" s="645"/>
      <c r="M44" s="2"/>
    </row>
    <row r="45" spans="11:13" ht="15.75">
      <c r="K45" s="569"/>
      <c r="L45" s="569"/>
      <c r="M45" s="2"/>
    </row>
    <row r="46" spans="11:13" ht="15.75">
      <c r="K46" s="569"/>
      <c r="L46" s="569"/>
      <c r="M46" s="2"/>
    </row>
    <row r="47" spans="11:13" ht="15.75">
      <c r="K47" s="569"/>
      <c r="L47" s="569"/>
      <c r="M47" s="2"/>
    </row>
    <row r="48" spans="11:13" ht="15.75">
      <c r="K48" s="569"/>
      <c r="L48" s="569"/>
      <c r="M48" s="2"/>
    </row>
    <row r="49" spans="11:13" ht="15.75">
      <c r="K49" s="569"/>
      <c r="L49" s="569"/>
      <c r="M49" s="2"/>
    </row>
    <row r="50" spans="11:13" ht="15.75">
      <c r="K50" s="569"/>
      <c r="L50" s="569"/>
      <c r="M50" s="2"/>
    </row>
    <row r="51" spans="11:13" ht="15.75">
      <c r="K51" s="569"/>
      <c r="L51" s="569"/>
      <c r="M51" s="2"/>
    </row>
    <row r="52" spans="11:13" ht="15.75">
      <c r="K52" s="569"/>
      <c r="L52" s="569"/>
      <c r="M52" s="2"/>
    </row>
    <row r="53" spans="11:13" ht="15.75">
      <c r="K53" s="569"/>
      <c r="L53" s="569"/>
      <c r="M53" s="2"/>
    </row>
    <row r="54" spans="11:13" ht="15.75">
      <c r="K54" s="569"/>
      <c r="L54" s="569"/>
      <c r="M54" s="2"/>
    </row>
    <row r="55" spans="11:13" ht="15.75">
      <c r="K55" s="569"/>
      <c r="L55" s="647"/>
      <c r="M55" s="2"/>
    </row>
    <row r="56" spans="11:13" ht="15.75">
      <c r="K56" s="569"/>
      <c r="L56" s="647"/>
      <c r="M56" s="2"/>
    </row>
    <row r="57" spans="11:13" ht="15.75">
      <c r="K57" s="569"/>
      <c r="L57" s="569"/>
      <c r="M57" s="2"/>
    </row>
    <row r="58" spans="11:13" ht="15.75">
      <c r="K58" s="569"/>
      <c r="L58" s="569"/>
      <c r="M58" s="2"/>
    </row>
    <row r="59" spans="11:13" ht="15.75">
      <c r="K59" s="569"/>
      <c r="L59" s="569"/>
      <c r="M59" s="2"/>
    </row>
    <row r="60" spans="11:13" ht="15.75">
      <c r="K60" s="569"/>
      <c r="L60" s="569"/>
      <c r="M60" s="2"/>
    </row>
    <row r="61" spans="11:13" ht="15.75">
      <c r="K61" s="569"/>
      <c r="L61" s="569"/>
      <c r="M61" s="2"/>
    </row>
    <row r="62" spans="11:13" ht="15.75">
      <c r="K62" s="569"/>
      <c r="L62" s="569"/>
      <c r="M62" s="2"/>
    </row>
    <row r="63" spans="11:13" ht="15.75">
      <c r="K63" s="569"/>
      <c r="L63" s="569"/>
      <c r="M63" s="2"/>
    </row>
    <row r="64" spans="11:13" ht="15.75">
      <c r="K64" s="569"/>
      <c r="L64" s="569"/>
      <c r="M64" s="2"/>
    </row>
    <row r="65" spans="11:13" ht="15.75">
      <c r="K65" s="569"/>
      <c r="L65" s="569"/>
      <c r="M65" s="2"/>
    </row>
    <row r="66" spans="11:13" ht="15.75">
      <c r="K66" s="569"/>
      <c r="L66" s="569"/>
      <c r="M66" s="2"/>
    </row>
    <row r="67" spans="11:13" ht="15.75">
      <c r="K67" s="569"/>
      <c r="L67" s="569"/>
      <c r="M67" s="2"/>
    </row>
    <row r="68" spans="11:13" ht="15.75">
      <c r="K68" s="569"/>
      <c r="L68" s="569"/>
      <c r="M68" s="2"/>
    </row>
    <row r="69" spans="11:13" ht="15.75">
      <c r="K69" s="569"/>
      <c r="L69" s="569"/>
      <c r="M69" s="2"/>
    </row>
    <row r="70" spans="11:13" ht="15.75">
      <c r="K70" s="648"/>
      <c r="L70" s="569"/>
      <c r="M70" s="2"/>
    </row>
    <row r="71" spans="11:13" ht="15.75">
      <c r="K71" s="2"/>
      <c r="L71" s="2"/>
      <c r="M71" s="2"/>
    </row>
    <row r="72" spans="11:13" ht="15.75">
      <c r="K72" s="6"/>
      <c r="L72" s="6"/>
      <c r="M72" s="2"/>
    </row>
    <row r="73" spans="11:13" ht="15.75">
      <c r="K73" s="6"/>
      <c r="L73" s="6"/>
      <c r="M73" s="2"/>
    </row>
    <row r="74" spans="11:13" ht="15.75">
      <c r="K74" s="6"/>
      <c r="L74" s="6"/>
      <c r="M74" s="2"/>
    </row>
    <row r="75" spans="11:13" ht="15.75">
      <c r="K75" s="6"/>
      <c r="L75" s="6"/>
      <c r="M75" s="2"/>
    </row>
    <row r="76" ht="15.75">
      <c r="M76" s="2"/>
    </row>
    <row r="77" ht="15.75">
      <c r="M77" s="2"/>
    </row>
  </sheetData>
  <mergeCells count="44">
    <mergeCell ref="A43:P43"/>
    <mergeCell ref="A23:D23"/>
    <mergeCell ref="A24:D24"/>
    <mergeCell ref="A25:D25"/>
    <mergeCell ref="A26:D26"/>
    <mergeCell ref="A27:D27"/>
    <mergeCell ref="A28:D28"/>
    <mergeCell ref="A31:D31"/>
    <mergeCell ref="A32:D32"/>
    <mergeCell ref="A33:D33"/>
    <mergeCell ref="A16:D16"/>
    <mergeCell ref="E8:F8"/>
    <mergeCell ref="A20:D20"/>
    <mergeCell ref="A21:D21"/>
    <mergeCell ref="A17:D17"/>
    <mergeCell ref="A12:D12"/>
    <mergeCell ref="A13:D13"/>
    <mergeCell ref="A14:D14"/>
    <mergeCell ref="A15:D15"/>
    <mergeCell ref="A18:D18"/>
    <mergeCell ref="A1:L1"/>
    <mergeCell ref="A2:L2"/>
    <mergeCell ref="A3:L3"/>
    <mergeCell ref="A4:L4"/>
    <mergeCell ref="A5:L5"/>
    <mergeCell ref="A8:D9"/>
    <mergeCell ref="A10:D10"/>
    <mergeCell ref="A11:D11"/>
    <mergeCell ref="A6:L6"/>
    <mergeCell ref="K8:L8"/>
    <mergeCell ref="I8:J8"/>
    <mergeCell ref="G8:H8"/>
    <mergeCell ref="A19:D19"/>
    <mergeCell ref="A22:D22"/>
    <mergeCell ref="A29:D29"/>
    <mergeCell ref="A30:D30"/>
    <mergeCell ref="A34:D34"/>
    <mergeCell ref="A35:D35"/>
    <mergeCell ref="A36:D36"/>
    <mergeCell ref="A37:D37"/>
    <mergeCell ref="A41:D41"/>
    <mergeCell ref="A38:D38"/>
    <mergeCell ref="A39:D39"/>
    <mergeCell ref="A40:D40"/>
  </mergeCells>
  <printOptions horizontalCentered="1"/>
  <pageMargins left="0.5" right="0.5" top="0.5" bottom="0.25" header="0.5" footer="0.5"/>
  <pageSetup horizontalDpi="600" verticalDpi="600" orientation="landscape" scale="70" r:id="rId1"/>
  <headerFooter alignWithMargins="0">
    <oddFooter>&amp;C&amp;"Times New Roman,Regular"Exhibit L - Summary of Requirements by Object Class</oddFooter>
  </headerFooter>
</worksheet>
</file>

<file path=xl/worksheets/sheet12.xml><?xml version="1.0" encoding="utf-8"?>
<worksheet xmlns="http://schemas.openxmlformats.org/spreadsheetml/2006/main" xmlns:r="http://schemas.openxmlformats.org/officeDocument/2006/relationships">
  <dimension ref="A1:K30"/>
  <sheetViews>
    <sheetView workbookViewId="0" topLeftCell="A1">
      <selection activeCell="A1" sqref="A1"/>
    </sheetView>
  </sheetViews>
  <sheetFormatPr defaultColWidth="8.88671875" defaultRowHeight="15"/>
  <cols>
    <col min="4" max="4" width="7.3359375" style="0" customWidth="1"/>
    <col min="5" max="11" width="10.77734375" style="0" customWidth="1"/>
  </cols>
  <sheetData>
    <row r="1" spans="1:11" ht="15">
      <c r="A1" s="649" t="s">
        <v>82</v>
      </c>
      <c r="B1" s="650"/>
      <c r="C1" s="650"/>
      <c r="D1" s="650"/>
      <c r="E1" s="650"/>
      <c r="F1" s="650"/>
      <c r="G1" s="650"/>
      <c r="H1" s="650"/>
      <c r="I1" s="650"/>
      <c r="J1" s="650"/>
      <c r="K1" s="650"/>
    </row>
    <row r="2" spans="1:11" ht="15">
      <c r="A2" s="651" t="s">
        <v>83</v>
      </c>
      <c r="B2" s="650"/>
      <c r="C2" s="650"/>
      <c r="D2" s="650"/>
      <c r="E2" s="650"/>
      <c r="F2" s="650"/>
      <c r="G2" s="650"/>
      <c r="H2" s="650"/>
      <c r="I2" s="650"/>
      <c r="J2" s="650"/>
      <c r="K2" s="650"/>
    </row>
    <row r="3" spans="1:11" ht="15">
      <c r="A3" s="652"/>
      <c r="B3" s="653"/>
      <c r="C3" s="653"/>
      <c r="D3" s="653"/>
      <c r="E3" s="653"/>
      <c r="F3" s="653"/>
      <c r="G3" s="653"/>
      <c r="H3" s="653"/>
      <c r="I3" s="653"/>
      <c r="J3" s="653"/>
      <c r="K3" s="654"/>
    </row>
    <row r="4" spans="1:11" ht="15">
      <c r="A4" s="652"/>
      <c r="B4" s="653"/>
      <c r="C4" s="653"/>
      <c r="D4" s="653"/>
      <c r="E4" s="653"/>
      <c r="F4" s="653"/>
      <c r="G4" s="653"/>
      <c r="H4" s="653"/>
      <c r="I4" s="653"/>
      <c r="J4" s="653"/>
      <c r="K4" s="654"/>
    </row>
    <row r="5" spans="1:11" ht="15.75">
      <c r="A5" s="1098" t="s">
        <v>84</v>
      </c>
      <c r="B5" s="1099"/>
      <c r="C5" s="1099"/>
      <c r="D5" s="1099"/>
      <c r="E5" s="1099"/>
      <c r="F5" s="1099"/>
      <c r="G5" s="1099"/>
      <c r="H5" s="1099"/>
      <c r="I5" s="1099"/>
      <c r="J5" s="1099"/>
      <c r="K5" s="1100"/>
    </row>
    <row r="6" spans="1:11" ht="15">
      <c r="A6" s="655"/>
      <c r="B6" s="656"/>
      <c r="C6" s="656"/>
      <c r="D6" s="657"/>
      <c r="E6" s="658" t="s">
        <v>85</v>
      </c>
      <c r="F6" s="659" t="s">
        <v>86</v>
      </c>
      <c r="G6" s="660"/>
      <c r="H6" s="1101" t="s">
        <v>87</v>
      </c>
      <c r="I6" s="1102"/>
      <c r="J6" s="1102"/>
      <c r="K6" s="1103"/>
    </row>
    <row r="7" spans="1:11" ht="15">
      <c r="A7" s="661"/>
      <c r="B7" s="662"/>
      <c r="C7" s="662"/>
      <c r="D7" s="663"/>
      <c r="E7" s="664" t="s">
        <v>88</v>
      </c>
      <c r="F7" s="665"/>
      <c r="G7" s="666" t="s">
        <v>89</v>
      </c>
      <c r="H7" s="666" t="s">
        <v>90</v>
      </c>
      <c r="I7" s="665" t="s">
        <v>349</v>
      </c>
      <c r="J7" s="666" t="s">
        <v>349</v>
      </c>
      <c r="K7" s="665" t="s">
        <v>91</v>
      </c>
    </row>
    <row r="8" spans="1:11" ht="15">
      <c r="A8" s="1104" t="s">
        <v>92</v>
      </c>
      <c r="B8" s="1105"/>
      <c r="C8" s="1105"/>
      <c r="D8" s="1106"/>
      <c r="E8" s="667" t="s">
        <v>93</v>
      </c>
      <c r="F8" s="668" t="s">
        <v>94</v>
      </c>
      <c r="G8" s="667" t="s">
        <v>90</v>
      </c>
      <c r="H8" s="667" t="s">
        <v>95</v>
      </c>
      <c r="I8" s="668" t="s">
        <v>162</v>
      </c>
      <c r="J8" s="667" t="s">
        <v>170</v>
      </c>
      <c r="K8" s="668" t="s">
        <v>202</v>
      </c>
    </row>
    <row r="9" spans="1:11" ht="15">
      <c r="A9" s="661" t="s">
        <v>96</v>
      </c>
      <c r="B9" s="662"/>
      <c r="C9" s="662"/>
      <c r="D9" s="669"/>
      <c r="E9" s="670">
        <f>1047005+683</f>
        <v>1047688</v>
      </c>
      <c r="F9" s="671">
        <v>1083756</v>
      </c>
      <c r="G9" s="672">
        <v>60000</v>
      </c>
      <c r="H9" s="672">
        <v>22455</v>
      </c>
      <c r="I9" s="671">
        <v>36485</v>
      </c>
      <c r="J9" s="673">
        <v>-53734</v>
      </c>
      <c r="K9" s="671">
        <f>+F9+G9+H9+I9+J9</f>
        <v>1148962</v>
      </c>
    </row>
    <row r="10" spans="1:11" ht="15">
      <c r="A10" s="661" t="s">
        <v>97</v>
      </c>
      <c r="B10" s="662"/>
      <c r="C10" s="662"/>
      <c r="D10" s="663"/>
      <c r="E10" s="674">
        <v>69501</v>
      </c>
      <c r="F10" s="675">
        <v>77879</v>
      </c>
      <c r="G10" s="673">
        <v>0</v>
      </c>
      <c r="H10" s="674">
        <v>3108</v>
      </c>
      <c r="I10" s="672">
        <v>0</v>
      </c>
      <c r="J10" s="674"/>
      <c r="K10" s="675">
        <f aca="true" t="shared" si="0" ref="K10:K16">+F10+G10+H10+I10+J10</f>
        <v>80987</v>
      </c>
    </row>
    <row r="11" spans="1:11" ht="15">
      <c r="A11" s="661" t="s">
        <v>98</v>
      </c>
      <c r="B11" s="662"/>
      <c r="C11" s="662"/>
      <c r="D11" s="663"/>
      <c r="E11" s="674">
        <v>11798</v>
      </c>
      <c r="F11" s="675">
        <v>15454</v>
      </c>
      <c r="G11" s="673">
        <v>0</v>
      </c>
      <c r="H11" s="673">
        <v>0</v>
      </c>
      <c r="I11" s="672">
        <v>0</v>
      </c>
      <c r="J11" s="673">
        <v>0</v>
      </c>
      <c r="K11" s="675">
        <f t="shared" si="0"/>
        <v>15454</v>
      </c>
    </row>
    <row r="12" spans="1:11" ht="15">
      <c r="A12" s="661" t="s">
        <v>99</v>
      </c>
      <c r="B12" s="662"/>
      <c r="C12" s="662"/>
      <c r="D12" s="663"/>
      <c r="E12" s="674">
        <v>17851</v>
      </c>
      <c r="F12" s="675">
        <v>13655</v>
      </c>
      <c r="G12" s="673">
        <v>0</v>
      </c>
      <c r="H12" s="673">
        <v>0</v>
      </c>
      <c r="I12" s="672">
        <v>0</v>
      </c>
      <c r="J12" s="673">
        <v>0</v>
      </c>
      <c r="K12" s="675">
        <f t="shared" si="0"/>
        <v>13655</v>
      </c>
    </row>
    <row r="13" spans="1:11" ht="15">
      <c r="A13" s="661" t="s">
        <v>100</v>
      </c>
      <c r="B13" s="662"/>
      <c r="C13" s="662"/>
      <c r="D13" s="676"/>
      <c r="E13" s="675">
        <f aca="true" t="shared" si="1" ref="E13:J13">SUM(E14:E15)</f>
        <v>32835</v>
      </c>
      <c r="F13" s="675">
        <f t="shared" si="1"/>
        <v>31835</v>
      </c>
      <c r="G13" s="673">
        <f t="shared" si="1"/>
        <v>0</v>
      </c>
      <c r="H13" s="673">
        <f t="shared" si="1"/>
        <v>0</v>
      </c>
      <c r="I13" s="673">
        <f t="shared" si="1"/>
        <v>1085</v>
      </c>
      <c r="J13" s="673">
        <f t="shared" si="1"/>
        <v>0</v>
      </c>
      <c r="K13" s="675">
        <f t="shared" si="0"/>
        <v>32920</v>
      </c>
    </row>
    <row r="14" spans="1:11" ht="15">
      <c r="A14" s="661" t="s">
        <v>101</v>
      </c>
      <c r="B14" s="662"/>
      <c r="C14" s="662"/>
      <c r="D14" s="663"/>
      <c r="E14" s="673">
        <v>29225</v>
      </c>
      <c r="F14" s="675">
        <v>28225</v>
      </c>
      <c r="G14" s="673">
        <v>0</v>
      </c>
      <c r="H14" s="673">
        <v>0</v>
      </c>
      <c r="I14" s="672">
        <v>1085</v>
      </c>
      <c r="J14" s="673">
        <v>0</v>
      </c>
      <c r="K14" s="675">
        <f t="shared" si="0"/>
        <v>29310</v>
      </c>
    </row>
    <row r="15" spans="1:11" ht="15">
      <c r="A15" s="661" t="s">
        <v>102</v>
      </c>
      <c r="B15" s="662"/>
      <c r="C15" s="662"/>
      <c r="D15" s="663"/>
      <c r="E15" s="673">
        <v>3610</v>
      </c>
      <c r="F15" s="675">
        <v>3610</v>
      </c>
      <c r="G15" s="673">
        <v>0</v>
      </c>
      <c r="H15" s="673">
        <v>0</v>
      </c>
      <c r="I15" s="672">
        <v>0</v>
      </c>
      <c r="J15" s="673">
        <v>0</v>
      </c>
      <c r="K15" s="675">
        <f t="shared" si="0"/>
        <v>3610</v>
      </c>
    </row>
    <row r="16" spans="1:11" ht="15">
      <c r="A16" s="661" t="s">
        <v>103</v>
      </c>
      <c r="B16" s="662"/>
      <c r="C16" s="662"/>
      <c r="D16" s="663"/>
      <c r="E16" s="674">
        <v>1617</v>
      </c>
      <c r="F16" s="675">
        <v>3341</v>
      </c>
      <c r="G16" s="673">
        <v>0</v>
      </c>
      <c r="H16" s="673">
        <v>0</v>
      </c>
      <c r="I16" s="672">
        <v>0</v>
      </c>
      <c r="J16" s="673">
        <v>0</v>
      </c>
      <c r="K16" s="675">
        <f t="shared" si="0"/>
        <v>3341</v>
      </c>
    </row>
    <row r="17" spans="1:11" ht="15">
      <c r="A17" s="661"/>
      <c r="B17" s="662"/>
      <c r="C17" s="662"/>
      <c r="D17" s="663"/>
      <c r="E17" s="674"/>
      <c r="F17" s="675"/>
      <c r="G17" s="673"/>
      <c r="H17" s="673"/>
      <c r="I17" s="672"/>
      <c r="J17" s="673"/>
      <c r="K17" s="671"/>
    </row>
    <row r="18" spans="1:11" ht="15">
      <c r="A18" s="677" t="s">
        <v>104</v>
      </c>
      <c r="B18" s="662"/>
      <c r="C18" s="663"/>
      <c r="D18" s="678"/>
      <c r="E18" s="679">
        <f aca="true" t="shared" si="2" ref="E18:K18">+E9+E10+E11+E12+E13+E16+E17</f>
        <v>1181290</v>
      </c>
      <c r="F18" s="679">
        <f t="shared" si="2"/>
        <v>1225920</v>
      </c>
      <c r="G18" s="680">
        <f t="shared" si="2"/>
        <v>60000</v>
      </c>
      <c r="H18" s="680">
        <f t="shared" si="2"/>
        <v>25563</v>
      </c>
      <c r="I18" s="679">
        <f t="shared" si="2"/>
        <v>37570</v>
      </c>
      <c r="J18" s="681">
        <f t="shared" si="2"/>
        <v>-53734</v>
      </c>
      <c r="K18" s="682">
        <f t="shared" si="2"/>
        <v>1295319</v>
      </c>
    </row>
    <row r="19" spans="1:11" ht="15">
      <c r="A19" s="661"/>
      <c r="B19" s="662"/>
      <c r="C19" s="663"/>
      <c r="D19" s="676"/>
      <c r="E19" s="683"/>
      <c r="F19" s="684"/>
      <c r="G19" s="685"/>
      <c r="H19" s="685"/>
      <c r="I19" s="686"/>
      <c r="J19" s="685"/>
      <c r="K19" s="686"/>
    </row>
    <row r="20" spans="1:11" ht="15">
      <c r="A20" s="661"/>
      <c r="B20" s="662"/>
      <c r="C20" s="663"/>
      <c r="D20" s="678"/>
      <c r="E20" s="687"/>
      <c r="F20" s="688"/>
      <c r="G20" s="689"/>
      <c r="H20" s="689"/>
      <c r="I20" s="690"/>
      <c r="J20" s="689"/>
      <c r="K20" s="690"/>
    </row>
    <row r="21" spans="1:11" ht="15">
      <c r="A21" s="677" t="s">
        <v>105</v>
      </c>
      <c r="B21" s="691"/>
      <c r="C21" s="692"/>
      <c r="D21" s="693"/>
      <c r="E21" s="694">
        <f>SUM(E22:E23,E26)</f>
        <v>56289</v>
      </c>
      <c r="F21" s="694">
        <f>SUM(F22:F23,F26)</f>
        <v>59001</v>
      </c>
      <c r="G21" s="695">
        <f>SUM(G22:G23)</f>
        <v>0</v>
      </c>
      <c r="H21" s="695">
        <f>SUM(H22:H23)</f>
        <v>0</v>
      </c>
      <c r="I21" s="696">
        <f>SUM(I22:I23)</f>
        <v>221</v>
      </c>
      <c r="J21" s="695">
        <f>SUM(J22:J23)</f>
        <v>0</v>
      </c>
      <c r="K21" s="694">
        <f>+K22+K23+K26</f>
        <v>59222</v>
      </c>
    </row>
    <row r="22" spans="1:11" ht="15">
      <c r="A22" s="661" t="s">
        <v>106</v>
      </c>
      <c r="B22" s="662"/>
      <c r="C22" s="663"/>
      <c r="D22" s="678"/>
      <c r="E22" s="674">
        <v>11673</v>
      </c>
      <c r="F22" s="675">
        <v>12035</v>
      </c>
      <c r="G22" s="673">
        <v>0</v>
      </c>
      <c r="H22" s="673">
        <v>0</v>
      </c>
      <c r="I22" s="672">
        <v>0</v>
      </c>
      <c r="J22" s="673">
        <v>0</v>
      </c>
      <c r="K22" s="675">
        <f>+F22+H22+I22</f>
        <v>12035</v>
      </c>
    </row>
    <row r="23" spans="1:11" ht="15">
      <c r="A23" s="661" t="s">
        <v>107</v>
      </c>
      <c r="B23" s="662"/>
      <c r="C23" s="663"/>
      <c r="D23" s="678"/>
      <c r="E23" s="697">
        <f>+E24+E25</f>
        <v>43813</v>
      </c>
      <c r="F23" s="697">
        <f>+F24+F25</f>
        <v>46116</v>
      </c>
      <c r="G23" s="673">
        <v>0</v>
      </c>
      <c r="H23" s="673">
        <v>0</v>
      </c>
      <c r="I23" s="697">
        <f>+I24+I25</f>
        <v>221</v>
      </c>
      <c r="J23" s="672">
        <f>+J24+J25</f>
        <v>0</v>
      </c>
      <c r="K23" s="697">
        <f>+K24+K25</f>
        <v>46337</v>
      </c>
    </row>
    <row r="24" spans="1:11" ht="15">
      <c r="A24" s="661" t="s">
        <v>108</v>
      </c>
      <c r="B24" s="662"/>
      <c r="C24" s="663"/>
      <c r="D24" s="678"/>
      <c r="E24" s="672">
        <v>36380</v>
      </c>
      <c r="F24" s="672">
        <v>38711</v>
      </c>
      <c r="G24" s="673">
        <v>0</v>
      </c>
      <c r="H24" s="673">
        <v>0</v>
      </c>
      <c r="I24" s="672">
        <v>176</v>
      </c>
      <c r="J24" s="673">
        <v>0</v>
      </c>
      <c r="K24" s="675">
        <f>+F24+H24+I24+J24</f>
        <v>38887</v>
      </c>
    </row>
    <row r="25" spans="1:11" ht="15">
      <c r="A25" s="661" t="s">
        <v>109</v>
      </c>
      <c r="B25" s="662"/>
      <c r="C25" s="663"/>
      <c r="D25" s="678"/>
      <c r="E25" s="672">
        <v>7433</v>
      </c>
      <c r="F25" s="672">
        <v>7405</v>
      </c>
      <c r="G25" s="673">
        <v>0</v>
      </c>
      <c r="H25" s="673">
        <v>0</v>
      </c>
      <c r="I25" s="672">
        <v>45</v>
      </c>
      <c r="J25" s="673">
        <v>0</v>
      </c>
      <c r="K25" s="675">
        <f>+F25+H25+I25+J25</f>
        <v>7450</v>
      </c>
    </row>
    <row r="26" spans="1:11" ht="15">
      <c r="A26" s="661" t="s">
        <v>110</v>
      </c>
      <c r="B26" s="662"/>
      <c r="C26" s="663"/>
      <c r="D26" s="678"/>
      <c r="E26" s="672">
        <v>803</v>
      </c>
      <c r="F26" s="672">
        <v>850</v>
      </c>
      <c r="G26" s="673">
        <v>0</v>
      </c>
      <c r="H26" s="673">
        <v>0</v>
      </c>
      <c r="I26" s="672">
        <v>0</v>
      </c>
      <c r="J26" s="673">
        <v>0</v>
      </c>
      <c r="K26" s="675">
        <f>+F26+H26+I26+J26</f>
        <v>850</v>
      </c>
    </row>
    <row r="27" spans="1:11" ht="15">
      <c r="A27" s="661"/>
      <c r="B27" s="662"/>
      <c r="C27" s="663"/>
      <c r="D27" s="678"/>
      <c r="E27" s="674"/>
      <c r="F27" s="698"/>
      <c r="G27" s="699"/>
      <c r="H27" s="699"/>
      <c r="I27" s="673"/>
      <c r="J27" s="699"/>
      <c r="K27" s="698"/>
    </row>
    <row r="28" spans="1:11" ht="15">
      <c r="A28" s="677" t="s">
        <v>111</v>
      </c>
      <c r="B28" s="691"/>
      <c r="C28" s="691"/>
      <c r="D28" s="700"/>
      <c r="E28" s="701">
        <v>64.4</v>
      </c>
      <c r="F28" s="702">
        <v>65.62</v>
      </c>
      <c r="G28" s="703">
        <v>0</v>
      </c>
      <c r="H28" s="702">
        <v>1.78</v>
      </c>
      <c r="I28" s="704">
        <v>0</v>
      </c>
      <c r="J28" s="673">
        <v>0</v>
      </c>
      <c r="K28" s="702">
        <f>+F28+H28+I28</f>
        <v>67.4</v>
      </c>
    </row>
    <row r="29" spans="1:11" ht="15">
      <c r="A29" s="705"/>
      <c r="B29" s="706"/>
      <c r="C29" s="706"/>
      <c r="D29" s="707"/>
      <c r="E29" s="708"/>
      <c r="F29" s="709"/>
      <c r="G29" s="709"/>
      <c r="H29" s="709"/>
      <c r="I29" s="710"/>
      <c r="J29" s="708"/>
      <c r="K29" s="709"/>
    </row>
    <row r="30" ht="15">
      <c r="A30" s="711" t="s">
        <v>112</v>
      </c>
    </row>
  </sheetData>
  <mergeCells count="3">
    <mergeCell ref="A5:K5"/>
    <mergeCell ref="H6:K6"/>
    <mergeCell ref="A8:D8"/>
  </mergeCells>
  <printOptions/>
  <pageMargins left="0.5" right="0.5" top="1" bottom="1" header="0.5" footer="0.5"/>
  <pageSetup horizontalDpi="600" verticalDpi="600" orientation="landscape" scale="95" r:id="rId1"/>
</worksheet>
</file>

<file path=xl/worksheets/sheet2.xml><?xml version="1.0" encoding="utf-8"?>
<worksheet xmlns="http://schemas.openxmlformats.org/spreadsheetml/2006/main" xmlns:r="http://schemas.openxmlformats.org/officeDocument/2006/relationships">
  <sheetPr codeName="Sheet6">
    <pageSetUpPr fitToPage="1"/>
  </sheetPr>
  <dimension ref="A1:T28"/>
  <sheetViews>
    <sheetView zoomScale="75" zoomScaleNormal="75" zoomScaleSheetLayoutView="75" workbookViewId="0" topLeftCell="A1">
      <selection activeCell="D7" sqref="D7"/>
    </sheetView>
  </sheetViews>
  <sheetFormatPr defaultColWidth="8.88671875" defaultRowHeight="15"/>
  <cols>
    <col min="1" max="1" width="20.10546875" style="168" customWidth="1"/>
    <col min="2" max="2" width="15.88671875" style="168" customWidth="1"/>
    <col min="3" max="6" width="10.77734375" style="168" customWidth="1"/>
    <col min="7" max="7" width="4.6640625" style="168" hidden="1" customWidth="1"/>
    <col min="8" max="8" width="7.4453125" style="168" hidden="1" customWidth="1"/>
    <col min="9" max="9" width="4.6640625" style="168" hidden="1" customWidth="1"/>
    <col min="10" max="10" width="7.21484375" style="168" hidden="1" customWidth="1"/>
    <col min="11" max="11" width="4.6640625" style="168" hidden="1" customWidth="1"/>
    <col min="12" max="12" width="7.21484375" style="168" hidden="1" customWidth="1"/>
    <col min="13" max="13" width="4.6640625" style="168" hidden="1" customWidth="1"/>
    <col min="14" max="14" width="7.88671875" style="168" hidden="1" customWidth="1"/>
    <col min="15" max="15" width="4.6640625" style="168" hidden="1" customWidth="1"/>
    <col min="16" max="16" width="7.21484375" style="168" hidden="1" customWidth="1"/>
    <col min="17" max="17" width="4.6640625" style="168" hidden="1" customWidth="1"/>
    <col min="18" max="18" width="7.88671875" style="168" hidden="1" customWidth="1"/>
    <col min="19" max="19" width="11.21484375" style="168" customWidth="1"/>
    <col min="20" max="20" width="1.1171875" style="214" customWidth="1"/>
    <col min="21" max="16384" width="7.21484375" style="168" customWidth="1"/>
  </cols>
  <sheetData>
    <row r="1" spans="1:20" ht="20.25">
      <c r="A1" s="746" t="s">
        <v>213</v>
      </c>
      <c r="B1" s="747"/>
      <c r="C1" s="747"/>
      <c r="D1" s="747"/>
      <c r="E1" s="747"/>
      <c r="F1" s="747"/>
      <c r="G1" s="747"/>
      <c r="H1" s="747"/>
      <c r="I1" s="747"/>
      <c r="J1" s="747"/>
      <c r="K1" s="747"/>
      <c r="L1" s="747"/>
      <c r="M1" s="747"/>
      <c r="N1" s="747"/>
      <c r="O1" s="747"/>
      <c r="P1" s="747"/>
      <c r="Q1" s="747"/>
      <c r="R1" s="747"/>
      <c r="S1" s="747"/>
      <c r="T1" s="167" t="s">
        <v>114</v>
      </c>
    </row>
    <row r="2" spans="1:20" ht="20.25">
      <c r="A2" s="1"/>
      <c r="T2" s="167"/>
    </row>
    <row r="3" ht="12.75">
      <c r="T3" s="167"/>
    </row>
    <row r="4" spans="1:20" ht="23.25">
      <c r="A4" s="851" t="s">
        <v>214</v>
      </c>
      <c r="B4" s="852"/>
      <c r="C4" s="852"/>
      <c r="D4" s="852"/>
      <c r="E4" s="852"/>
      <c r="F4" s="852"/>
      <c r="G4" s="852"/>
      <c r="H4" s="852"/>
      <c r="I4" s="852"/>
      <c r="J4" s="852"/>
      <c r="K4" s="852"/>
      <c r="L4" s="852"/>
      <c r="M4" s="852"/>
      <c r="N4" s="852"/>
      <c r="O4" s="852"/>
      <c r="P4" s="852"/>
      <c r="Q4" s="852"/>
      <c r="R4" s="852"/>
      <c r="S4" s="852"/>
      <c r="T4" s="167" t="s">
        <v>114</v>
      </c>
    </row>
    <row r="5" spans="1:20" ht="23.25">
      <c r="A5" s="853" t="str">
        <f>'[2]B. Summary of Requirements '!A73</f>
        <v>Office of the Federal Detention Trustee</v>
      </c>
      <c r="B5" s="854"/>
      <c r="C5" s="854"/>
      <c r="D5" s="854"/>
      <c r="E5" s="854"/>
      <c r="F5" s="854"/>
      <c r="G5" s="854"/>
      <c r="H5" s="854"/>
      <c r="I5" s="854"/>
      <c r="J5" s="854"/>
      <c r="K5" s="854"/>
      <c r="L5" s="854"/>
      <c r="M5" s="854"/>
      <c r="N5" s="854"/>
      <c r="O5" s="854"/>
      <c r="P5" s="854"/>
      <c r="Q5" s="854"/>
      <c r="R5" s="854"/>
      <c r="S5" s="854"/>
      <c r="T5" s="167" t="s">
        <v>114</v>
      </c>
    </row>
    <row r="6" spans="1:20" ht="23.25">
      <c r="A6" s="855" t="s">
        <v>118</v>
      </c>
      <c r="B6" s="852"/>
      <c r="C6" s="852"/>
      <c r="D6" s="852"/>
      <c r="E6" s="852"/>
      <c r="F6" s="852"/>
      <c r="G6" s="852"/>
      <c r="H6" s="852"/>
      <c r="I6" s="852"/>
      <c r="J6" s="852"/>
      <c r="K6" s="852"/>
      <c r="L6" s="852"/>
      <c r="M6" s="852"/>
      <c r="N6" s="852"/>
      <c r="O6" s="852"/>
      <c r="P6" s="852"/>
      <c r="Q6" s="852"/>
      <c r="R6" s="852"/>
      <c r="S6" s="852"/>
      <c r="T6" s="167" t="s">
        <v>114</v>
      </c>
    </row>
    <row r="7" spans="1:20" ht="12.75">
      <c r="A7" s="169"/>
      <c r="B7" s="170"/>
      <c r="C7" s="170"/>
      <c r="D7" s="170"/>
      <c r="E7" s="170"/>
      <c r="F7" s="170"/>
      <c r="G7" s="170"/>
      <c r="H7" s="170"/>
      <c r="I7" s="170"/>
      <c r="J7" s="170"/>
      <c r="K7" s="170"/>
      <c r="L7" s="170"/>
      <c r="M7" s="170"/>
      <c r="N7" s="170"/>
      <c r="O7" s="170"/>
      <c r="P7" s="170"/>
      <c r="Q7" s="170"/>
      <c r="R7" s="170"/>
      <c r="S7" s="170"/>
      <c r="T7" s="167"/>
    </row>
    <row r="8" ht="12.75">
      <c r="T8" s="167"/>
    </row>
    <row r="9" spans="1:20" ht="15">
      <c r="A9" s="861" t="s">
        <v>215</v>
      </c>
      <c r="B9" s="846" t="s">
        <v>216</v>
      </c>
      <c r="C9" s="848" t="s">
        <v>217</v>
      </c>
      <c r="D9" s="849"/>
      <c r="E9" s="849"/>
      <c r="F9" s="850"/>
      <c r="G9" s="848" t="s">
        <v>185</v>
      </c>
      <c r="H9" s="849"/>
      <c r="I9" s="849"/>
      <c r="J9" s="850"/>
      <c r="K9" s="848" t="s">
        <v>186</v>
      </c>
      <c r="L9" s="849"/>
      <c r="M9" s="849"/>
      <c r="N9" s="850"/>
      <c r="O9" s="848" t="s">
        <v>187</v>
      </c>
      <c r="P9" s="849"/>
      <c r="Q9" s="849"/>
      <c r="R9" s="850"/>
      <c r="S9" s="846" t="s">
        <v>218</v>
      </c>
      <c r="T9" s="167" t="s">
        <v>114</v>
      </c>
    </row>
    <row r="10" spans="1:20" ht="12.75">
      <c r="A10" s="862"/>
      <c r="B10" s="847"/>
      <c r="C10" s="171" t="s">
        <v>125</v>
      </c>
      <c r="D10" s="171" t="s">
        <v>219</v>
      </c>
      <c r="E10" s="171" t="s">
        <v>122</v>
      </c>
      <c r="F10" s="172" t="s">
        <v>123</v>
      </c>
      <c r="G10" s="171" t="s">
        <v>125</v>
      </c>
      <c r="H10" s="171" t="s">
        <v>219</v>
      </c>
      <c r="I10" s="171" t="s">
        <v>122</v>
      </c>
      <c r="J10" s="172" t="s">
        <v>123</v>
      </c>
      <c r="K10" s="171" t="s">
        <v>125</v>
      </c>
      <c r="L10" s="171" t="s">
        <v>219</v>
      </c>
      <c r="M10" s="171" t="s">
        <v>122</v>
      </c>
      <c r="N10" s="172" t="s">
        <v>123</v>
      </c>
      <c r="O10" s="171" t="s">
        <v>125</v>
      </c>
      <c r="P10" s="171" t="s">
        <v>219</v>
      </c>
      <c r="Q10" s="171" t="s">
        <v>122</v>
      </c>
      <c r="R10" s="172" t="s">
        <v>123</v>
      </c>
      <c r="S10" s="847"/>
      <c r="T10" s="167" t="s">
        <v>114</v>
      </c>
    </row>
    <row r="11" spans="1:20" ht="15.75">
      <c r="A11" s="173" t="s">
        <v>163</v>
      </c>
      <c r="B11" s="174" t="s">
        <v>220</v>
      </c>
      <c r="C11" s="175">
        <v>0</v>
      </c>
      <c r="D11" s="176">
        <v>0</v>
      </c>
      <c r="E11" s="176">
        <v>0</v>
      </c>
      <c r="F11" s="177">
        <v>37570</v>
      </c>
      <c r="G11" s="178"/>
      <c r="H11" s="179"/>
      <c r="I11" s="179"/>
      <c r="J11" s="177"/>
      <c r="K11" s="178"/>
      <c r="L11" s="179"/>
      <c r="M11" s="179"/>
      <c r="N11" s="177"/>
      <c r="O11" s="178"/>
      <c r="P11" s="179"/>
      <c r="Q11" s="179"/>
      <c r="R11" s="177"/>
      <c r="S11" s="177">
        <f>+F11+J11+N11+R11</f>
        <v>37570</v>
      </c>
      <c r="T11" s="167" t="s">
        <v>114</v>
      </c>
    </row>
    <row r="12" spans="1:20" ht="18.75" customHeight="1">
      <c r="A12" s="173" t="s">
        <v>221</v>
      </c>
      <c r="B12" s="174" t="s">
        <v>220</v>
      </c>
      <c r="C12" s="178">
        <v>2</v>
      </c>
      <c r="D12" s="176">
        <v>0</v>
      </c>
      <c r="E12" s="179">
        <v>2</v>
      </c>
      <c r="F12" s="180">
        <v>0</v>
      </c>
      <c r="G12" s="175"/>
      <c r="H12" s="176"/>
      <c r="I12" s="176"/>
      <c r="J12" s="180"/>
      <c r="K12" s="175"/>
      <c r="L12" s="176"/>
      <c r="M12" s="176"/>
      <c r="N12" s="180"/>
      <c r="O12" s="175"/>
      <c r="P12" s="176"/>
      <c r="Q12" s="176"/>
      <c r="R12" s="180"/>
      <c r="S12" s="180">
        <f>+F12+J12+N12+R12</f>
        <v>0</v>
      </c>
      <c r="T12" s="167" t="s">
        <v>114</v>
      </c>
    </row>
    <row r="13" spans="1:20" ht="18.75" customHeight="1" hidden="1">
      <c r="A13" s="173" t="s">
        <v>222</v>
      </c>
      <c r="B13" s="174"/>
      <c r="C13" s="178"/>
      <c r="D13" s="179"/>
      <c r="E13" s="179"/>
      <c r="F13" s="177"/>
      <c r="G13" s="178"/>
      <c r="H13" s="179"/>
      <c r="I13" s="179"/>
      <c r="J13" s="177"/>
      <c r="K13" s="178"/>
      <c r="L13" s="179"/>
      <c r="M13" s="179"/>
      <c r="N13" s="177"/>
      <c r="O13" s="178"/>
      <c r="P13" s="179"/>
      <c r="Q13" s="179"/>
      <c r="R13" s="177"/>
      <c r="S13" s="177">
        <f>+F13+J13+N13+R13</f>
        <v>0</v>
      </c>
      <c r="T13" s="167" t="s">
        <v>114</v>
      </c>
    </row>
    <row r="14" spans="1:20" ht="18.75" customHeight="1" hidden="1">
      <c r="A14" s="173" t="s">
        <v>223</v>
      </c>
      <c r="B14" s="174"/>
      <c r="C14" s="178"/>
      <c r="D14" s="179"/>
      <c r="E14" s="179"/>
      <c r="F14" s="177"/>
      <c r="G14" s="178"/>
      <c r="H14" s="179"/>
      <c r="I14" s="179"/>
      <c r="J14" s="177"/>
      <c r="K14" s="178"/>
      <c r="L14" s="179"/>
      <c r="M14" s="179"/>
      <c r="N14" s="177"/>
      <c r="O14" s="178"/>
      <c r="P14" s="179"/>
      <c r="Q14" s="179"/>
      <c r="R14" s="177"/>
      <c r="S14" s="177">
        <f>+F14+J14+N14+R14</f>
        <v>0</v>
      </c>
      <c r="T14" s="167" t="s">
        <v>114</v>
      </c>
    </row>
    <row r="15" spans="1:20" ht="18.75" customHeight="1" hidden="1">
      <c r="A15" s="181" t="s">
        <v>224</v>
      </c>
      <c r="B15" s="182"/>
      <c r="C15" s="183"/>
      <c r="D15" s="184"/>
      <c r="E15" s="184"/>
      <c r="F15" s="185"/>
      <c r="G15" s="183"/>
      <c r="H15" s="184"/>
      <c r="I15" s="184"/>
      <c r="J15" s="185"/>
      <c r="K15" s="183"/>
      <c r="L15" s="184"/>
      <c r="M15" s="184"/>
      <c r="N15" s="185"/>
      <c r="O15" s="183"/>
      <c r="P15" s="184"/>
      <c r="Q15" s="184"/>
      <c r="R15" s="185"/>
      <c r="S15" s="186">
        <f>+F15+J15+N15+R15</f>
        <v>0</v>
      </c>
      <c r="T15" s="167" t="s">
        <v>114</v>
      </c>
    </row>
    <row r="16" spans="1:20" ht="18.75" customHeight="1">
      <c r="A16" s="187" t="s">
        <v>225</v>
      </c>
      <c r="B16" s="188"/>
      <c r="C16" s="189">
        <f>SUM(C11:C15)</f>
        <v>2</v>
      </c>
      <c r="D16" s="190">
        <f aca="true" t="shared" si="0" ref="D16:S16">SUM(D11:D15)</f>
        <v>0</v>
      </c>
      <c r="E16" s="191">
        <f t="shared" si="0"/>
        <v>2</v>
      </c>
      <c r="F16" s="192">
        <f t="shared" si="0"/>
        <v>37570</v>
      </c>
      <c r="G16" s="189">
        <f t="shared" si="0"/>
        <v>0</v>
      </c>
      <c r="H16" s="191">
        <f t="shared" si="0"/>
        <v>0</v>
      </c>
      <c r="I16" s="191">
        <f>SUM(I11:I15)</f>
        <v>0</v>
      </c>
      <c r="J16" s="192">
        <f t="shared" si="0"/>
        <v>0</v>
      </c>
      <c r="K16" s="189">
        <f t="shared" si="0"/>
        <v>0</v>
      </c>
      <c r="L16" s="191">
        <f>SUM(L11:L15)</f>
        <v>0</v>
      </c>
      <c r="M16" s="191">
        <f t="shared" si="0"/>
        <v>0</v>
      </c>
      <c r="N16" s="192">
        <f t="shared" si="0"/>
        <v>0</v>
      </c>
      <c r="O16" s="189">
        <f>SUM(O11:O15)</f>
        <v>0</v>
      </c>
      <c r="P16" s="191">
        <f>SUM(P11:P15)</f>
        <v>0</v>
      </c>
      <c r="Q16" s="191">
        <f>SUM(Q11:Q15)</f>
        <v>0</v>
      </c>
      <c r="R16" s="192">
        <f>SUM(R11:R15)</f>
        <v>0</v>
      </c>
      <c r="S16" s="193">
        <f t="shared" si="0"/>
        <v>37570</v>
      </c>
      <c r="T16" s="167" t="s">
        <v>114</v>
      </c>
    </row>
    <row r="17" spans="1:20" ht="18.75" customHeight="1">
      <c r="A17" s="194"/>
      <c r="B17" s="181"/>
      <c r="C17" s="194"/>
      <c r="D17" s="195"/>
      <c r="E17" s="195"/>
      <c r="F17" s="196"/>
      <c r="G17" s="195"/>
      <c r="H17" s="195"/>
      <c r="I17" s="195"/>
      <c r="J17" s="195"/>
      <c r="K17" s="194"/>
      <c r="L17" s="195"/>
      <c r="M17" s="195"/>
      <c r="N17" s="196"/>
      <c r="O17" s="194"/>
      <c r="P17" s="195"/>
      <c r="Q17" s="195"/>
      <c r="R17" s="196"/>
      <c r="S17" s="196"/>
      <c r="T17" s="167" t="s">
        <v>114</v>
      </c>
    </row>
    <row r="18" spans="1:20" ht="18.75" customHeight="1">
      <c r="A18" s="859" t="s">
        <v>226</v>
      </c>
      <c r="B18" s="846" t="s">
        <v>216</v>
      </c>
      <c r="C18" s="848"/>
      <c r="D18" s="849"/>
      <c r="E18" s="849"/>
      <c r="F18" s="850"/>
      <c r="G18" s="848" t="s">
        <v>185</v>
      </c>
      <c r="H18" s="849"/>
      <c r="I18" s="849"/>
      <c r="J18" s="850"/>
      <c r="K18" s="848" t="s">
        <v>186</v>
      </c>
      <c r="L18" s="849"/>
      <c r="M18" s="849"/>
      <c r="N18" s="850"/>
      <c r="O18" s="848" t="s">
        <v>187</v>
      </c>
      <c r="P18" s="849"/>
      <c r="Q18" s="849"/>
      <c r="R18" s="850"/>
      <c r="S18" s="846" t="s">
        <v>227</v>
      </c>
      <c r="T18" s="167" t="s">
        <v>114</v>
      </c>
    </row>
    <row r="19" spans="1:20" ht="18.75" customHeight="1">
      <c r="A19" s="860"/>
      <c r="B19" s="847"/>
      <c r="C19" s="171" t="s">
        <v>125</v>
      </c>
      <c r="D19" s="171" t="s">
        <v>219</v>
      </c>
      <c r="E19" s="171" t="s">
        <v>122</v>
      </c>
      <c r="F19" s="172" t="s">
        <v>123</v>
      </c>
      <c r="G19" s="171" t="s">
        <v>125</v>
      </c>
      <c r="H19" s="171" t="s">
        <v>219</v>
      </c>
      <c r="I19" s="171" t="s">
        <v>122</v>
      </c>
      <c r="J19" s="172" t="s">
        <v>123</v>
      </c>
      <c r="K19" s="171" t="s">
        <v>125</v>
      </c>
      <c r="L19" s="171" t="s">
        <v>219</v>
      </c>
      <c r="M19" s="171" t="s">
        <v>122</v>
      </c>
      <c r="N19" s="172" t="s">
        <v>123</v>
      </c>
      <c r="O19" s="171" t="s">
        <v>125</v>
      </c>
      <c r="P19" s="171" t="s">
        <v>219</v>
      </c>
      <c r="Q19" s="171" t="s">
        <v>122</v>
      </c>
      <c r="R19" s="172" t="s">
        <v>123</v>
      </c>
      <c r="S19" s="847"/>
      <c r="T19" s="167" t="s">
        <v>114</v>
      </c>
    </row>
    <row r="20" spans="1:20" ht="18.75" customHeight="1">
      <c r="A20" s="197" t="s">
        <v>171</v>
      </c>
      <c r="B20" s="198" t="s">
        <v>220</v>
      </c>
      <c r="C20" s="175">
        <v>0</v>
      </c>
      <c r="D20" s="176">
        <v>0</v>
      </c>
      <c r="E20" s="176">
        <v>0</v>
      </c>
      <c r="F20" s="177">
        <v>-53734</v>
      </c>
      <c r="G20" s="178"/>
      <c r="H20" s="179"/>
      <c r="I20" s="179"/>
      <c r="J20" s="177"/>
      <c r="K20" s="178"/>
      <c r="L20" s="179"/>
      <c r="M20" s="179"/>
      <c r="N20" s="177"/>
      <c r="O20" s="178"/>
      <c r="P20" s="179"/>
      <c r="Q20" s="179"/>
      <c r="R20" s="177"/>
      <c r="S20" s="177">
        <f>+F20+J20+N20+R20</f>
        <v>-53734</v>
      </c>
      <c r="T20" s="167" t="s">
        <v>114</v>
      </c>
    </row>
    <row r="21" spans="1:20" ht="18.75" customHeight="1" hidden="1">
      <c r="A21" s="197" t="s">
        <v>228</v>
      </c>
      <c r="B21" s="199"/>
      <c r="C21" s="178"/>
      <c r="D21" s="179"/>
      <c r="E21" s="179"/>
      <c r="F21" s="177"/>
      <c r="G21" s="178"/>
      <c r="H21" s="179"/>
      <c r="I21" s="179"/>
      <c r="J21" s="177"/>
      <c r="K21" s="178"/>
      <c r="L21" s="179"/>
      <c r="M21" s="179"/>
      <c r="N21" s="177"/>
      <c r="O21" s="178"/>
      <c r="P21" s="179"/>
      <c r="Q21" s="179"/>
      <c r="R21" s="177"/>
      <c r="S21" s="177">
        <f>+F21+J21+N21+R21</f>
        <v>0</v>
      </c>
      <c r="T21" s="167" t="s">
        <v>114</v>
      </c>
    </row>
    <row r="22" spans="1:20" ht="18.75" customHeight="1" hidden="1">
      <c r="A22" s="200" t="s">
        <v>229</v>
      </c>
      <c r="B22" s="199"/>
      <c r="C22" s="178"/>
      <c r="D22" s="179"/>
      <c r="E22" s="179"/>
      <c r="F22" s="177"/>
      <c r="G22" s="178"/>
      <c r="H22" s="179"/>
      <c r="I22" s="179"/>
      <c r="J22" s="177"/>
      <c r="K22" s="178"/>
      <c r="L22" s="179"/>
      <c r="M22" s="179"/>
      <c r="N22" s="177"/>
      <c r="O22" s="178"/>
      <c r="P22" s="179"/>
      <c r="Q22" s="179"/>
      <c r="R22" s="177"/>
      <c r="S22" s="177">
        <f>+F22+J22+N22+R22</f>
        <v>0</v>
      </c>
      <c r="T22" s="167" t="s">
        <v>114</v>
      </c>
    </row>
    <row r="23" spans="1:20" ht="18.75" customHeight="1" hidden="1">
      <c r="A23" s="200" t="s">
        <v>230</v>
      </c>
      <c r="B23" s="199"/>
      <c r="C23" s="178"/>
      <c r="D23" s="179"/>
      <c r="E23" s="179"/>
      <c r="F23" s="177"/>
      <c r="G23" s="178"/>
      <c r="H23" s="179"/>
      <c r="I23" s="179"/>
      <c r="J23" s="177"/>
      <c r="K23" s="178"/>
      <c r="L23" s="179"/>
      <c r="M23" s="179"/>
      <c r="N23" s="177"/>
      <c r="O23" s="178"/>
      <c r="P23" s="179"/>
      <c r="Q23" s="179"/>
      <c r="R23" s="177"/>
      <c r="S23" s="177">
        <f>+F23+J23+N23+R23</f>
        <v>0</v>
      </c>
      <c r="T23" s="167" t="s">
        <v>114</v>
      </c>
    </row>
    <row r="24" spans="1:20" ht="18.75" customHeight="1">
      <c r="A24" s="201"/>
      <c r="B24" s="202"/>
      <c r="C24" s="183"/>
      <c r="D24" s="184"/>
      <c r="E24" s="184"/>
      <c r="F24" s="185"/>
      <c r="G24" s="183"/>
      <c r="H24" s="184"/>
      <c r="I24" s="184"/>
      <c r="J24" s="185"/>
      <c r="K24" s="183"/>
      <c r="L24" s="184"/>
      <c r="M24" s="184"/>
      <c r="N24" s="185"/>
      <c r="O24" s="183"/>
      <c r="P24" s="184"/>
      <c r="Q24" s="184"/>
      <c r="R24" s="185"/>
      <c r="S24" s="186">
        <f>+F24+J24+N24+R24</f>
        <v>0</v>
      </c>
      <c r="T24" s="167" t="s">
        <v>114</v>
      </c>
    </row>
    <row r="25" spans="1:20" ht="18.75" customHeight="1">
      <c r="A25" s="203" t="s">
        <v>227</v>
      </c>
      <c r="B25" s="204"/>
      <c r="C25" s="205">
        <f>SUM(C20:C24)</f>
        <v>0</v>
      </c>
      <c r="D25" s="206">
        <f aca="true" t="shared" si="1" ref="D25:N25">SUM(D20:D24)</f>
        <v>0</v>
      </c>
      <c r="E25" s="206">
        <f>SUM(E20:E24)</f>
        <v>0</v>
      </c>
      <c r="F25" s="207">
        <f>SUM(F20:F24)</f>
        <v>-53734</v>
      </c>
      <c r="G25" s="208">
        <f t="shared" si="1"/>
        <v>0</v>
      </c>
      <c r="H25" s="209">
        <f t="shared" si="1"/>
        <v>0</v>
      </c>
      <c r="I25" s="209">
        <f>SUM(I20:I24)</f>
        <v>0</v>
      </c>
      <c r="J25" s="207">
        <f t="shared" si="1"/>
        <v>0</v>
      </c>
      <c r="K25" s="208">
        <f t="shared" si="1"/>
        <v>0</v>
      </c>
      <c r="L25" s="209">
        <f t="shared" si="1"/>
        <v>0</v>
      </c>
      <c r="M25" s="209">
        <f t="shared" si="1"/>
        <v>0</v>
      </c>
      <c r="N25" s="207">
        <f t="shared" si="1"/>
        <v>0</v>
      </c>
      <c r="O25" s="208">
        <f>SUM(O20:O24)</f>
        <v>0</v>
      </c>
      <c r="P25" s="209">
        <f>SUM(P20:P24)</f>
        <v>0</v>
      </c>
      <c r="Q25" s="209">
        <f>SUM(Q20:Q24)</f>
        <v>0</v>
      </c>
      <c r="R25" s="207">
        <f>SUM(R20:R24)</f>
        <v>0</v>
      </c>
      <c r="S25" s="210">
        <f>SUM(S20:S24)</f>
        <v>-53734</v>
      </c>
      <c r="T25" s="167" t="s">
        <v>195</v>
      </c>
    </row>
    <row r="26" spans="1:20" ht="18.75" customHeight="1">
      <c r="A26" s="856"/>
      <c r="B26" s="857"/>
      <c r="C26" s="857"/>
      <c r="D26" s="857"/>
      <c r="E26" s="857"/>
      <c r="F26" s="857"/>
      <c r="G26" s="857"/>
      <c r="H26" s="857"/>
      <c r="I26" s="857"/>
      <c r="J26" s="857"/>
      <c r="K26" s="857"/>
      <c r="L26" s="857"/>
      <c r="M26" s="857"/>
      <c r="N26" s="857"/>
      <c r="O26" s="857"/>
      <c r="P26" s="857"/>
      <c r="Q26" s="857"/>
      <c r="R26" s="857"/>
      <c r="S26" s="858"/>
      <c r="T26" s="167"/>
    </row>
    <row r="27" spans="1:20" ht="18.75" customHeight="1">
      <c r="A27" s="211"/>
      <c r="B27" s="212"/>
      <c r="C27" s="212"/>
      <c r="D27" s="212"/>
      <c r="E27" s="212"/>
      <c r="F27" s="212"/>
      <c r="G27" s="212"/>
      <c r="H27" s="212"/>
      <c r="I27" s="212"/>
      <c r="J27" s="212"/>
      <c r="K27" s="212"/>
      <c r="L27" s="212"/>
      <c r="M27" s="212"/>
      <c r="N27" s="212"/>
      <c r="O27" s="212"/>
      <c r="P27" s="212"/>
      <c r="Q27" s="212"/>
      <c r="R27" s="212"/>
      <c r="S27" s="212"/>
      <c r="T27" s="167"/>
    </row>
    <row r="28" spans="1:17" ht="12.75">
      <c r="A28" s="213"/>
      <c r="B28" s="213"/>
      <c r="C28" s="213"/>
      <c r="D28" s="213"/>
      <c r="E28" s="213"/>
      <c r="F28" s="213"/>
      <c r="G28" s="213"/>
      <c r="H28" s="213"/>
      <c r="I28" s="213"/>
      <c r="J28" s="213"/>
      <c r="K28" s="213"/>
      <c r="L28" s="213"/>
      <c r="M28" s="213"/>
      <c r="O28" s="213"/>
      <c r="P28" s="213"/>
      <c r="Q28" s="213"/>
    </row>
  </sheetData>
  <mergeCells count="19">
    <mergeCell ref="A9:A10"/>
    <mergeCell ref="C9:F9"/>
    <mergeCell ref="B9:B10"/>
    <mergeCell ref="C18:F18"/>
    <mergeCell ref="B18:B19"/>
    <mergeCell ref="A26:S26"/>
    <mergeCell ref="A18:A19"/>
    <mergeCell ref="K18:N18"/>
    <mergeCell ref="G18:J18"/>
    <mergeCell ref="A1:S1"/>
    <mergeCell ref="A4:S4"/>
    <mergeCell ref="A5:S5"/>
    <mergeCell ref="A6:S6"/>
    <mergeCell ref="S18:S19"/>
    <mergeCell ref="O9:R9"/>
    <mergeCell ref="O18:R18"/>
    <mergeCell ref="G9:J9"/>
    <mergeCell ref="S9:S10"/>
    <mergeCell ref="K9:N9"/>
  </mergeCells>
  <printOptions horizontalCentered="1"/>
  <pageMargins left="0.75" right="0.75" top="1" bottom="1" header="0.5" footer="0.5"/>
  <pageSetup fitToHeight="1" fitToWidth="1" horizontalDpi="600" verticalDpi="600" orientation="landscape" r:id="rId1"/>
  <headerFooter alignWithMargins="0">
    <oddFooter>&amp;C&amp;"Times New Roman,Regular"Exhibit C - Program Increases/Offsets By Decision Unit</oddFooter>
  </headerFooter>
</worksheet>
</file>

<file path=xl/worksheets/sheet3.xml><?xml version="1.0" encoding="utf-8"?>
<worksheet xmlns="http://schemas.openxmlformats.org/spreadsheetml/2006/main" xmlns:r="http://schemas.openxmlformats.org/officeDocument/2006/relationships">
  <sheetPr codeName="Sheet9"/>
  <dimension ref="A1:T86"/>
  <sheetViews>
    <sheetView zoomScale="75" zoomScaleNormal="75" zoomScaleSheetLayoutView="75" workbookViewId="0" topLeftCell="A1">
      <selection activeCell="F8" sqref="F8:G9"/>
    </sheetView>
  </sheetViews>
  <sheetFormatPr defaultColWidth="8.88671875" defaultRowHeight="15"/>
  <cols>
    <col min="1" max="1" width="49.5546875" style="217" customWidth="1"/>
    <col min="2" max="2" width="1.2265625" style="217" customWidth="1"/>
    <col min="3" max="3" width="10.77734375" style="217" customWidth="1"/>
    <col min="4" max="4" width="10.99609375" style="217" customWidth="1"/>
    <col min="5" max="5" width="1.2265625" style="217" customWidth="1"/>
    <col min="6" max="7" width="11.21484375" style="217" customWidth="1"/>
    <col min="8" max="8" width="1.2265625" style="217" customWidth="1"/>
    <col min="9" max="9" width="7.21484375" style="217" customWidth="1"/>
    <col min="10" max="10" width="9.4453125" style="217" customWidth="1"/>
    <col min="11" max="11" width="6.77734375" style="217" customWidth="1"/>
    <col min="12" max="12" width="7.5546875" style="217" customWidth="1"/>
    <col min="13" max="13" width="6.77734375" style="217" customWidth="1"/>
    <col min="14" max="14" width="8.21484375" style="217" customWidth="1"/>
    <col min="15" max="15" width="6.3359375" style="217" customWidth="1"/>
    <col min="16" max="16" width="9.99609375" style="217" customWidth="1"/>
    <col min="17" max="17" width="1.88671875" style="217" customWidth="1"/>
    <col min="18" max="16384" width="7.21484375" style="217" customWidth="1"/>
  </cols>
  <sheetData>
    <row r="1" spans="1:19" ht="20.25">
      <c r="A1" s="863" t="s">
        <v>231</v>
      </c>
      <c r="B1" s="864"/>
      <c r="C1" s="864"/>
      <c r="D1" s="864"/>
      <c r="E1" s="864"/>
      <c r="F1" s="864"/>
      <c r="G1" s="864"/>
      <c r="H1" s="864"/>
      <c r="I1" s="864"/>
      <c r="J1" s="864"/>
      <c r="K1" s="864"/>
      <c r="L1" s="864"/>
      <c r="M1" s="864"/>
      <c r="N1" s="864"/>
      <c r="O1" s="864"/>
      <c r="P1" s="865"/>
      <c r="Q1" s="215" t="s">
        <v>114</v>
      </c>
      <c r="R1" s="216"/>
      <c r="S1" s="216"/>
    </row>
    <row r="2" spans="1:20" ht="18.75" customHeight="1">
      <c r="A2" s="218"/>
      <c r="Q2" s="215" t="s">
        <v>114</v>
      </c>
      <c r="T2" s="215"/>
    </row>
    <row r="3" spans="1:20" ht="15.75">
      <c r="A3" s="866" t="s">
        <v>232</v>
      </c>
      <c r="B3" s="731"/>
      <c r="C3" s="731"/>
      <c r="D3" s="731"/>
      <c r="E3" s="731"/>
      <c r="F3" s="731"/>
      <c r="G3" s="731"/>
      <c r="H3" s="731"/>
      <c r="I3" s="731"/>
      <c r="J3" s="731"/>
      <c r="K3" s="731"/>
      <c r="L3" s="731"/>
      <c r="M3" s="731"/>
      <c r="N3" s="731"/>
      <c r="O3" s="731"/>
      <c r="P3" s="867"/>
      <c r="Q3" s="215" t="s">
        <v>114</v>
      </c>
      <c r="R3" s="7"/>
      <c r="S3" s="7"/>
      <c r="T3" s="215"/>
    </row>
    <row r="4" spans="1:19" ht="15.75">
      <c r="A4" s="868" t="str">
        <f>+'[2]B. Summary of Requirements '!A73</f>
        <v>Office of the Federal Detention Trustee</v>
      </c>
      <c r="B4" s="731"/>
      <c r="C4" s="731"/>
      <c r="D4" s="731"/>
      <c r="E4" s="731"/>
      <c r="F4" s="731"/>
      <c r="G4" s="731"/>
      <c r="H4" s="731"/>
      <c r="I4" s="731"/>
      <c r="J4" s="731"/>
      <c r="K4" s="731"/>
      <c r="L4" s="731"/>
      <c r="M4" s="731"/>
      <c r="N4" s="731"/>
      <c r="O4" s="731"/>
      <c r="P4" s="731"/>
      <c r="Q4" s="215" t="s">
        <v>114</v>
      </c>
      <c r="R4" s="9"/>
      <c r="S4" s="9"/>
    </row>
    <row r="5" spans="1:20" ht="15">
      <c r="A5" s="869" t="s">
        <v>118</v>
      </c>
      <c r="B5" s="731"/>
      <c r="C5" s="731"/>
      <c r="D5" s="731"/>
      <c r="E5" s="731"/>
      <c r="F5" s="731"/>
      <c r="G5" s="731"/>
      <c r="H5" s="731"/>
      <c r="I5" s="731"/>
      <c r="J5" s="731"/>
      <c r="K5" s="731"/>
      <c r="L5" s="731"/>
      <c r="M5" s="731"/>
      <c r="N5" s="731"/>
      <c r="O5" s="731"/>
      <c r="P5" s="867"/>
      <c r="Q5" s="215" t="s">
        <v>114</v>
      </c>
      <c r="R5" s="7"/>
      <c r="S5" s="7"/>
      <c r="T5" s="215"/>
    </row>
    <row r="6" spans="17:20" ht="12.75">
      <c r="Q6" s="215" t="s">
        <v>114</v>
      </c>
      <c r="T6" s="215"/>
    </row>
    <row r="7" spans="17:20" ht="13.5" thickBot="1">
      <c r="Q7" s="215" t="s">
        <v>114</v>
      </c>
      <c r="T7" s="215"/>
    </row>
    <row r="8" spans="1:20" ht="37.5" customHeight="1">
      <c r="A8" s="220"/>
      <c r="B8" s="221"/>
      <c r="C8" s="877" t="str">
        <f>+'[2]B. Summary of Requirements '!H81</f>
        <v>2007 Appropriation Enacted</v>
      </c>
      <c r="D8" s="876"/>
      <c r="E8" s="222"/>
      <c r="F8" s="877" t="str">
        <f>+'[2]B. Summary of Requirements '!K81</f>
        <v>2008 Enacted</v>
      </c>
      <c r="G8" s="876"/>
      <c r="H8" s="222"/>
      <c r="I8" s="875" t="str">
        <f>+'[2]B. Summary of Requirements '!Q81</f>
        <v>2009 Current Services</v>
      </c>
      <c r="J8" s="876"/>
      <c r="K8" s="879">
        <v>2009</v>
      </c>
      <c r="L8" s="880"/>
      <c r="M8" s="880"/>
      <c r="N8" s="881"/>
      <c r="O8" s="875" t="str">
        <f>+'[2]B. Summary of Requirements '!AA81</f>
        <v>2009 Request</v>
      </c>
      <c r="P8" s="876"/>
      <c r="Q8" s="215" t="s">
        <v>114</v>
      </c>
      <c r="R8" s="223"/>
      <c r="S8" s="224"/>
      <c r="T8" s="215"/>
    </row>
    <row r="9" spans="1:20" ht="14.25" customHeight="1">
      <c r="A9" s="221"/>
      <c r="B9" s="221"/>
      <c r="C9" s="827"/>
      <c r="D9" s="878"/>
      <c r="E9" s="222"/>
      <c r="F9" s="830"/>
      <c r="G9" s="833"/>
      <c r="H9" s="222"/>
      <c r="I9" s="830"/>
      <c r="J9" s="833"/>
      <c r="K9" s="883" t="s">
        <v>162</v>
      </c>
      <c r="L9" s="884"/>
      <c r="M9" s="882" t="s">
        <v>170</v>
      </c>
      <c r="N9" s="850"/>
      <c r="O9" s="830"/>
      <c r="P9" s="833"/>
      <c r="Q9" s="215" t="s">
        <v>114</v>
      </c>
      <c r="R9" s="224"/>
      <c r="S9" s="224"/>
      <c r="T9" s="215"/>
    </row>
    <row r="10" spans="1:20" ht="12.75" hidden="1">
      <c r="A10" s="870" t="s">
        <v>233</v>
      </c>
      <c r="B10" s="221"/>
      <c r="C10" s="225"/>
      <c r="D10" s="226"/>
      <c r="E10" s="227"/>
      <c r="F10" s="225"/>
      <c r="G10" s="226"/>
      <c r="H10" s="227"/>
      <c r="I10" s="225"/>
      <c r="J10" s="226"/>
      <c r="K10" s="225"/>
      <c r="L10" s="226"/>
      <c r="M10" s="228"/>
      <c r="N10" s="226"/>
      <c r="O10" s="225"/>
      <c r="P10" s="226"/>
      <c r="Q10" s="215" t="s">
        <v>114</v>
      </c>
      <c r="R10" s="228"/>
      <c r="S10" s="228"/>
      <c r="T10" s="215"/>
    </row>
    <row r="11" spans="1:20" ht="51">
      <c r="A11" s="871"/>
      <c r="B11" s="221"/>
      <c r="C11" s="229" t="s">
        <v>234</v>
      </c>
      <c r="D11" s="230" t="s">
        <v>235</v>
      </c>
      <c r="E11" s="227"/>
      <c r="F11" s="229" t="s">
        <v>234</v>
      </c>
      <c r="G11" s="230" t="s">
        <v>235</v>
      </c>
      <c r="H11" s="227"/>
      <c r="I11" s="229" t="s">
        <v>234</v>
      </c>
      <c r="J11" s="230" t="s">
        <v>235</v>
      </c>
      <c r="K11" s="229" t="s">
        <v>234</v>
      </c>
      <c r="L11" s="230" t="s">
        <v>235</v>
      </c>
      <c r="M11" s="229" t="s">
        <v>234</v>
      </c>
      <c r="N11" s="230" t="s">
        <v>235</v>
      </c>
      <c r="O11" s="229" t="s">
        <v>234</v>
      </c>
      <c r="P11" s="230" t="s">
        <v>235</v>
      </c>
      <c r="Q11" s="215" t="s">
        <v>114</v>
      </c>
      <c r="R11" s="231"/>
      <c r="S11" s="231"/>
      <c r="T11" s="215"/>
    </row>
    <row r="12" spans="1:20" ht="12.75">
      <c r="A12" s="232"/>
      <c r="B12" s="221"/>
      <c r="C12" s="233"/>
      <c r="D12" s="234"/>
      <c r="E12" s="235"/>
      <c r="F12" s="233"/>
      <c r="G12" s="234"/>
      <c r="H12" s="235"/>
      <c r="I12" s="233"/>
      <c r="J12" s="234"/>
      <c r="K12" s="233"/>
      <c r="L12" s="236"/>
      <c r="M12" s="237"/>
      <c r="N12" s="234"/>
      <c r="O12" s="233"/>
      <c r="P12" s="234"/>
      <c r="Q12" s="215" t="s">
        <v>114</v>
      </c>
      <c r="R12" s="238"/>
      <c r="S12" s="238"/>
      <c r="T12" s="215"/>
    </row>
    <row r="13" spans="1:20" ht="12.75" hidden="1">
      <c r="A13" s="239" t="s">
        <v>236</v>
      </c>
      <c r="B13" s="221"/>
      <c r="C13" s="233"/>
      <c r="D13" s="240"/>
      <c r="E13" s="235"/>
      <c r="F13" s="233"/>
      <c r="G13" s="240"/>
      <c r="H13" s="235"/>
      <c r="I13" s="233"/>
      <c r="J13" s="240"/>
      <c r="K13" s="233"/>
      <c r="L13" s="236"/>
      <c r="M13" s="233"/>
      <c r="N13" s="240"/>
      <c r="O13" s="233"/>
      <c r="P13" s="240"/>
      <c r="Q13" s="215" t="s">
        <v>114</v>
      </c>
      <c r="R13" s="241"/>
      <c r="S13" s="242"/>
      <c r="T13" s="215"/>
    </row>
    <row r="14" spans="1:20" ht="12.75" hidden="1">
      <c r="A14" s="243" t="s">
        <v>281</v>
      </c>
      <c r="B14" s="221"/>
      <c r="C14" s="233"/>
      <c r="D14" s="240"/>
      <c r="E14" s="235"/>
      <c r="F14" s="233"/>
      <c r="G14" s="240"/>
      <c r="H14" s="235"/>
      <c r="I14" s="233"/>
      <c r="J14" s="240"/>
      <c r="K14" s="233"/>
      <c r="L14" s="236"/>
      <c r="M14" s="233"/>
      <c r="N14" s="240"/>
      <c r="O14" s="233">
        <f aca="true" t="shared" si="0" ref="O14:P17">+I14+K14+M14</f>
        <v>0</v>
      </c>
      <c r="P14" s="234">
        <f t="shared" si="0"/>
        <v>0</v>
      </c>
      <c r="Q14" s="215" t="s">
        <v>114</v>
      </c>
      <c r="R14" s="241"/>
      <c r="S14" s="242"/>
      <c r="T14" s="215"/>
    </row>
    <row r="15" spans="1:20" ht="25.5" hidden="1">
      <c r="A15" s="244" t="s">
        <v>237</v>
      </c>
      <c r="B15" s="221"/>
      <c r="C15" s="233"/>
      <c r="D15" s="240"/>
      <c r="E15" s="235"/>
      <c r="F15" s="233"/>
      <c r="G15" s="240"/>
      <c r="H15" s="235"/>
      <c r="I15" s="233"/>
      <c r="J15" s="240"/>
      <c r="K15" s="233"/>
      <c r="L15" s="236"/>
      <c r="M15" s="233"/>
      <c r="N15" s="240"/>
      <c r="O15" s="233">
        <f t="shared" si="0"/>
        <v>0</v>
      </c>
      <c r="P15" s="234">
        <f t="shared" si="0"/>
        <v>0</v>
      </c>
      <c r="Q15" s="215" t="s">
        <v>114</v>
      </c>
      <c r="R15" s="241"/>
      <c r="S15" s="242"/>
      <c r="T15" s="215"/>
    </row>
    <row r="16" spans="1:20" ht="25.5" hidden="1">
      <c r="A16" s="244" t="s">
        <v>238</v>
      </c>
      <c r="B16" s="221"/>
      <c r="C16" s="233"/>
      <c r="D16" s="240"/>
      <c r="E16" s="235"/>
      <c r="F16" s="233"/>
      <c r="G16" s="240"/>
      <c r="H16" s="235"/>
      <c r="I16" s="233"/>
      <c r="J16" s="240"/>
      <c r="K16" s="233"/>
      <c r="L16" s="236"/>
      <c r="M16" s="233"/>
      <c r="N16" s="240"/>
      <c r="O16" s="233">
        <f t="shared" si="0"/>
        <v>0</v>
      </c>
      <c r="P16" s="234">
        <f t="shared" si="0"/>
        <v>0</v>
      </c>
      <c r="Q16" s="215" t="s">
        <v>114</v>
      </c>
      <c r="R16" s="241"/>
      <c r="S16" s="242"/>
      <c r="T16" s="215"/>
    </row>
    <row r="17" spans="1:20" ht="13.5" customHeight="1" hidden="1">
      <c r="A17" s="243" t="s">
        <v>239</v>
      </c>
      <c r="B17" s="245"/>
      <c r="C17" s="246"/>
      <c r="D17" s="247"/>
      <c r="E17" s="248"/>
      <c r="F17" s="246"/>
      <c r="G17" s="247"/>
      <c r="H17" s="249"/>
      <c r="I17" s="246"/>
      <c r="J17" s="247"/>
      <c r="K17" s="246"/>
      <c r="L17" s="250"/>
      <c r="M17" s="246"/>
      <c r="N17" s="247"/>
      <c r="O17" s="246">
        <f t="shared" si="0"/>
        <v>0</v>
      </c>
      <c r="P17" s="247">
        <f t="shared" si="0"/>
        <v>0</v>
      </c>
      <c r="Q17" s="215" t="s">
        <v>114</v>
      </c>
      <c r="R17" s="251"/>
      <c r="S17" s="251"/>
      <c r="T17" s="215"/>
    </row>
    <row r="18" spans="1:20" ht="12.75" hidden="1">
      <c r="A18" s="252" t="s">
        <v>240</v>
      </c>
      <c r="B18" s="221"/>
      <c r="C18" s="253"/>
      <c r="D18" s="254"/>
      <c r="E18" s="255"/>
      <c r="F18" s="253"/>
      <c r="G18" s="254"/>
      <c r="H18" s="255"/>
      <c r="I18" s="253"/>
      <c r="J18" s="254"/>
      <c r="K18" s="253"/>
      <c r="L18" s="256"/>
      <c r="M18" s="253"/>
      <c r="N18" s="254"/>
      <c r="O18" s="253"/>
      <c r="P18" s="254"/>
      <c r="Q18" s="215" t="s">
        <v>114</v>
      </c>
      <c r="R18" s="257"/>
      <c r="S18" s="257"/>
      <c r="T18" s="215"/>
    </row>
    <row r="19" spans="1:20" s="264" customFormat="1" ht="12.75" hidden="1">
      <c r="A19" s="258" t="s">
        <v>241</v>
      </c>
      <c r="B19" s="239"/>
      <c r="C19" s="259">
        <f>SUM(C14:C18)</f>
        <v>0</v>
      </c>
      <c r="D19" s="260">
        <f>SUM(D14:D18)</f>
        <v>0</v>
      </c>
      <c r="E19" s="261"/>
      <c r="F19" s="259">
        <f>SUM(F14:F18)</f>
        <v>0</v>
      </c>
      <c r="G19" s="260">
        <f>SUM(G14:G18)</f>
        <v>0</v>
      </c>
      <c r="H19" s="262"/>
      <c r="I19" s="259">
        <f aca="true" t="shared" si="1" ref="I19:P19">SUM(I14:I18)</f>
        <v>0</v>
      </c>
      <c r="J19" s="260">
        <f t="shared" si="1"/>
        <v>0</v>
      </c>
      <c r="K19" s="259">
        <f>SUM(K14:K18)</f>
        <v>0</v>
      </c>
      <c r="L19" s="260">
        <f t="shared" si="1"/>
        <v>0</v>
      </c>
      <c r="M19" s="259">
        <f t="shared" si="1"/>
        <v>0</v>
      </c>
      <c r="N19" s="260">
        <f t="shared" si="1"/>
        <v>0</v>
      </c>
      <c r="O19" s="259">
        <f t="shared" si="1"/>
        <v>0</v>
      </c>
      <c r="P19" s="260">
        <f t="shared" si="1"/>
        <v>0</v>
      </c>
      <c r="Q19" s="215" t="s">
        <v>114</v>
      </c>
      <c r="R19" s="263"/>
      <c r="S19" s="263"/>
      <c r="T19" s="215"/>
    </row>
    <row r="20" spans="1:20" ht="12.75" hidden="1">
      <c r="A20" s="245"/>
      <c r="B20" s="221"/>
      <c r="C20" s="233"/>
      <c r="D20" s="234"/>
      <c r="E20" s="265"/>
      <c r="F20" s="233"/>
      <c r="G20" s="234"/>
      <c r="H20" s="265"/>
      <c r="I20" s="233"/>
      <c r="J20" s="234"/>
      <c r="K20" s="233"/>
      <c r="L20" s="236"/>
      <c r="M20" s="233"/>
      <c r="N20" s="234"/>
      <c r="O20" s="233"/>
      <c r="P20" s="234"/>
      <c r="Q20" s="215" t="s">
        <v>114</v>
      </c>
      <c r="R20" s="238"/>
      <c r="S20" s="238"/>
      <c r="T20" s="215"/>
    </row>
    <row r="21" spans="1:20" ht="25.5" hidden="1">
      <c r="A21" s="266" t="s">
        <v>242</v>
      </c>
      <c r="B21" s="221"/>
      <c r="C21" s="233"/>
      <c r="D21" s="234"/>
      <c r="E21" s="267"/>
      <c r="F21" s="233"/>
      <c r="G21" s="234"/>
      <c r="H21" s="267"/>
      <c r="I21" s="233"/>
      <c r="J21" s="234"/>
      <c r="K21" s="233"/>
      <c r="L21" s="236"/>
      <c r="M21" s="233"/>
      <c r="N21" s="234"/>
      <c r="O21" s="268"/>
      <c r="P21" s="269"/>
      <c r="Q21" s="215" t="s">
        <v>114</v>
      </c>
      <c r="R21" s="238"/>
      <c r="S21" s="238"/>
      <c r="T21" s="215"/>
    </row>
    <row r="22" spans="1:20" ht="25.5" hidden="1">
      <c r="A22" s="244" t="s">
        <v>243</v>
      </c>
      <c r="B22" s="221"/>
      <c r="C22" s="233"/>
      <c r="D22" s="234"/>
      <c r="E22" s="267"/>
      <c r="F22" s="233"/>
      <c r="G22" s="234"/>
      <c r="H22" s="267"/>
      <c r="I22" s="233"/>
      <c r="J22" s="234"/>
      <c r="K22" s="233"/>
      <c r="L22" s="236"/>
      <c r="M22" s="233"/>
      <c r="N22" s="234"/>
      <c r="O22" s="233">
        <f aca="true" t="shared" si="2" ref="O22:P29">+I22+K22+M22</f>
        <v>0</v>
      </c>
      <c r="P22" s="234">
        <f t="shared" si="2"/>
        <v>0</v>
      </c>
      <c r="Q22" s="215" t="s">
        <v>114</v>
      </c>
      <c r="R22" s="238"/>
      <c r="S22" s="238"/>
      <c r="T22" s="215"/>
    </row>
    <row r="23" spans="1:20" ht="12.75" hidden="1">
      <c r="A23" s="243" t="s">
        <v>244</v>
      </c>
      <c r="B23" s="221"/>
      <c r="C23" s="233"/>
      <c r="D23" s="234"/>
      <c r="E23" s="267"/>
      <c r="F23" s="233"/>
      <c r="G23" s="234"/>
      <c r="H23" s="267"/>
      <c r="I23" s="233"/>
      <c r="J23" s="234"/>
      <c r="K23" s="233"/>
      <c r="L23" s="236"/>
      <c r="M23" s="233"/>
      <c r="N23" s="234"/>
      <c r="O23" s="233">
        <f t="shared" si="2"/>
        <v>0</v>
      </c>
      <c r="P23" s="234">
        <f t="shared" si="2"/>
        <v>0</v>
      </c>
      <c r="Q23" s="215" t="s">
        <v>114</v>
      </c>
      <c r="R23" s="238"/>
      <c r="S23" s="238"/>
      <c r="T23" s="215"/>
    </row>
    <row r="24" spans="1:20" ht="12.75" hidden="1">
      <c r="A24" s="243" t="s">
        <v>282</v>
      </c>
      <c r="B24" s="221"/>
      <c r="C24" s="233"/>
      <c r="D24" s="234"/>
      <c r="E24" s="267"/>
      <c r="F24" s="233"/>
      <c r="G24" s="234"/>
      <c r="H24" s="267"/>
      <c r="I24" s="233"/>
      <c r="J24" s="234"/>
      <c r="K24" s="233"/>
      <c r="L24" s="236"/>
      <c r="M24" s="233"/>
      <c r="N24" s="234"/>
      <c r="O24" s="233">
        <f t="shared" si="2"/>
        <v>0</v>
      </c>
      <c r="P24" s="234">
        <f t="shared" si="2"/>
        <v>0</v>
      </c>
      <c r="Q24" s="215" t="s">
        <v>114</v>
      </c>
      <c r="R24" s="238"/>
      <c r="S24" s="238"/>
      <c r="T24" s="215"/>
    </row>
    <row r="25" spans="1:20" ht="12.75" hidden="1">
      <c r="A25" s="243" t="s">
        <v>245</v>
      </c>
      <c r="B25" s="221"/>
      <c r="C25" s="233"/>
      <c r="D25" s="234"/>
      <c r="E25" s="267"/>
      <c r="F25" s="233"/>
      <c r="G25" s="234"/>
      <c r="H25" s="267"/>
      <c r="I25" s="233"/>
      <c r="J25" s="234"/>
      <c r="K25" s="233"/>
      <c r="L25" s="236"/>
      <c r="M25" s="233"/>
      <c r="N25" s="234"/>
      <c r="O25" s="233">
        <f t="shared" si="2"/>
        <v>0</v>
      </c>
      <c r="P25" s="234">
        <f t="shared" si="2"/>
        <v>0</v>
      </c>
      <c r="Q25" s="215" t="s">
        <v>114</v>
      </c>
      <c r="R25" s="238"/>
      <c r="S25" s="238"/>
      <c r="T25" s="215"/>
    </row>
    <row r="26" spans="1:20" ht="25.5" hidden="1">
      <c r="A26" s="244" t="s">
        <v>283</v>
      </c>
      <c r="B26" s="221"/>
      <c r="C26" s="233"/>
      <c r="D26" s="234"/>
      <c r="E26" s="267"/>
      <c r="F26" s="233"/>
      <c r="G26" s="234"/>
      <c r="H26" s="267"/>
      <c r="I26" s="233"/>
      <c r="J26" s="234"/>
      <c r="K26" s="233"/>
      <c r="L26" s="236"/>
      <c r="M26" s="233"/>
      <c r="N26" s="234"/>
      <c r="O26" s="233">
        <f t="shared" si="2"/>
        <v>0</v>
      </c>
      <c r="P26" s="234">
        <f t="shared" si="2"/>
        <v>0</v>
      </c>
      <c r="Q26" s="215" t="s">
        <v>114</v>
      </c>
      <c r="R26" s="238"/>
      <c r="S26" s="238"/>
      <c r="T26" s="215"/>
    </row>
    <row r="27" spans="1:20" ht="12.75" hidden="1">
      <c r="A27" s="243" t="s">
        <v>246</v>
      </c>
      <c r="B27" s="221"/>
      <c r="C27" s="233"/>
      <c r="D27" s="234"/>
      <c r="E27" s="267"/>
      <c r="F27" s="233"/>
      <c r="G27" s="234"/>
      <c r="H27" s="267"/>
      <c r="I27" s="233"/>
      <c r="J27" s="234"/>
      <c r="K27" s="233"/>
      <c r="L27" s="236"/>
      <c r="M27" s="233"/>
      <c r="N27" s="234"/>
      <c r="O27" s="233">
        <f t="shared" si="2"/>
        <v>0</v>
      </c>
      <c r="P27" s="234">
        <f t="shared" si="2"/>
        <v>0</v>
      </c>
      <c r="Q27" s="215" t="s">
        <v>114</v>
      </c>
      <c r="R27" s="238"/>
      <c r="S27" s="238"/>
      <c r="T27" s="215"/>
    </row>
    <row r="28" spans="1:20" ht="25.5" hidden="1">
      <c r="A28" s="244" t="s">
        <v>247</v>
      </c>
      <c r="B28" s="221"/>
      <c r="C28" s="233"/>
      <c r="D28" s="234"/>
      <c r="E28" s="267"/>
      <c r="F28" s="233"/>
      <c r="G28" s="234"/>
      <c r="H28" s="267"/>
      <c r="I28" s="233"/>
      <c r="J28" s="234"/>
      <c r="K28" s="233"/>
      <c r="L28" s="236"/>
      <c r="M28" s="233"/>
      <c r="N28" s="234"/>
      <c r="O28" s="233">
        <f t="shared" si="2"/>
        <v>0</v>
      </c>
      <c r="P28" s="234">
        <f t="shared" si="2"/>
        <v>0</v>
      </c>
      <c r="Q28" s="215" t="s">
        <v>114</v>
      </c>
      <c r="R28" s="238"/>
      <c r="S28" s="238"/>
      <c r="T28" s="215"/>
    </row>
    <row r="29" spans="1:20" ht="27.75" customHeight="1" hidden="1">
      <c r="A29" s="244" t="s">
        <v>248</v>
      </c>
      <c r="B29" s="245"/>
      <c r="C29" s="246"/>
      <c r="D29" s="247"/>
      <c r="E29" s="270"/>
      <c r="F29" s="246"/>
      <c r="G29" s="247"/>
      <c r="H29" s="271"/>
      <c r="I29" s="246"/>
      <c r="J29" s="247"/>
      <c r="K29" s="246"/>
      <c r="L29" s="250"/>
      <c r="M29" s="246"/>
      <c r="N29" s="247"/>
      <c r="O29" s="233">
        <f t="shared" si="2"/>
        <v>0</v>
      </c>
      <c r="P29" s="272">
        <f t="shared" si="2"/>
        <v>0</v>
      </c>
      <c r="Q29" s="215" t="s">
        <v>114</v>
      </c>
      <c r="R29" s="251"/>
      <c r="S29" s="251"/>
      <c r="T29" s="215"/>
    </row>
    <row r="30" spans="1:20" ht="12.75" hidden="1">
      <c r="A30" s="258" t="s">
        <v>249</v>
      </c>
      <c r="B30" s="239"/>
      <c r="C30" s="259">
        <f>SUM(C22:C29)</f>
        <v>0</v>
      </c>
      <c r="D30" s="260">
        <f>SUM(D22:D29)</f>
        <v>0</v>
      </c>
      <c r="E30" s="273"/>
      <c r="F30" s="259">
        <f>SUM(F22:F29)</f>
        <v>0</v>
      </c>
      <c r="G30" s="260">
        <f>SUM(G22:G29)</f>
        <v>0</v>
      </c>
      <c r="H30" s="274"/>
      <c r="I30" s="259">
        <f aca="true" t="shared" si="3" ref="I30:P30">SUM(I22:I29)</f>
        <v>0</v>
      </c>
      <c r="J30" s="260">
        <f t="shared" si="3"/>
        <v>0</v>
      </c>
      <c r="K30" s="275">
        <f t="shared" si="3"/>
        <v>0</v>
      </c>
      <c r="L30" s="276">
        <f t="shared" si="3"/>
        <v>0</v>
      </c>
      <c r="M30" s="259">
        <f t="shared" si="3"/>
        <v>0</v>
      </c>
      <c r="N30" s="260">
        <f t="shared" si="3"/>
        <v>0</v>
      </c>
      <c r="O30" s="275">
        <f t="shared" si="3"/>
        <v>0</v>
      </c>
      <c r="P30" s="260">
        <f t="shared" si="3"/>
        <v>0</v>
      </c>
      <c r="Q30" s="215" t="s">
        <v>114</v>
      </c>
      <c r="R30" s="263"/>
      <c r="S30" s="263"/>
      <c r="T30" s="215"/>
    </row>
    <row r="31" spans="1:20" ht="12.75">
      <c r="A31" s="245"/>
      <c r="B31" s="221"/>
      <c r="C31" s="233"/>
      <c r="D31" s="234"/>
      <c r="E31" s="221"/>
      <c r="F31" s="233"/>
      <c r="G31" s="234"/>
      <c r="H31" s="221"/>
      <c r="I31" s="233"/>
      <c r="J31" s="234"/>
      <c r="K31" s="233"/>
      <c r="L31" s="236"/>
      <c r="M31" s="233"/>
      <c r="N31" s="234"/>
      <c r="O31" s="233"/>
      <c r="P31" s="234"/>
      <c r="Q31" s="215" t="s">
        <v>114</v>
      </c>
      <c r="R31" s="238"/>
      <c r="S31" s="238"/>
      <c r="T31" s="215"/>
    </row>
    <row r="32" spans="1:20" ht="25.5">
      <c r="A32" s="266" t="s">
        <v>250</v>
      </c>
      <c r="B32" s="221"/>
      <c r="C32" s="233"/>
      <c r="D32" s="234"/>
      <c r="E32" s="235"/>
      <c r="F32" s="233"/>
      <c r="G32" s="234"/>
      <c r="H32" s="235"/>
      <c r="I32" s="233"/>
      <c r="J32" s="234"/>
      <c r="K32" s="233"/>
      <c r="L32" s="236"/>
      <c r="M32" s="233"/>
      <c r="N32" s="234"/>
      <c r="O32" s="233"/>
      <c r="P32" s="234"/>
      <c r="Q32" s="215" t="s">
        <v>114</v>
      </c>
      <c r="R32" s="238"/>
      <c r="S32" s="238"/>
      <c r="T32" s="215"/>
    </row>
    <row r="33" spans="1:20" ht="38.25">
      <c r="A33" s="244" t="s">
        <v>251</v>
      </c>
      <c r="B33" s="221"/>
      <c r="C33" s="277">
        <v>0</v>
      </c>
      <c r="D33" s="234">
        <v>27935</v>
      </c>
      <c r="E33" s="235"/>
      <c r="F33" s="277">
        <v>0</v>
      </c>
      <c r="G33" s="234">
        <v>31835</v>
      </c>
      <c r="H33" s="235"/>
      <c r="I33" s="233"/>
      <c r="J33" s="234">
        <v>31835</v>
      </c>
      <c r="K33" s="277">
        <v>0</v>
      </c>
      <c r="L33" s="236">
        <v>1085</v>
      </c>
      <c r="M33" s="277">
        <v>0</v>
      </c>
      <c r="N33" s="278">
        <v>0</v>
      </c>
      <c r="O33" s="277">
        <f aca="true" t="shared" si="4" ref="O33:P39">+I33+K33+M33</f>
        <v>0</v>
      </c>
      <c r="P33" s="234">
        <f t="shared" si="4"/>
        <v>32920</v>
      </c>
      <c r="Q33" s="215" t="s">
        <v>114</v>
      </c>
      <c r="R33" s="238"/>
      <c r="S33" s="238"/>
      <c r="T33" s="215"/>
    </row>
    <row r="34" spans="1:20" ht="12.75">
      <c r="A34" s="243" t="s">
        <v>284</v>
      </c>
      <c r="B34" s="221"/>
      <c r="C34" s="233"/>
      <c r="D34" s="234"/>
      <c r="E34" s="235"/>
      <c r="F34" s="233"/>
      <c r="G34" s="234"/>
      <c r="H34" s="235"/>
      <c r="I34" s="233"/>
      <c r="J34" s="234"/>
      <c r="K34" s="277"/>
      <c r="L34" s="236"/>
      <c r="M34" s="277"/>
      <c r="N34" s="234"/>
      <c r="O34" s="233"/>
      <c r="P34" s="234"/>
      <c r="Q34" s="215" t="s">
        <v>114</v>
      </c>
      <c r="R34" s="238"/>
      <c r="S34" s="238"/>
      <c r="T34" s="215"/>
    </row>
    <row r="35" spans="1:20" ht="38.25">
      <c r="A35" s="244" t="s">
        <v>252</v>
      </c>
      <c r="B35" s="221"/>
      <c r="C35" s="233">
        <v>21</v>
      </c>
      <c r="D35" s="234">
        <v>1197881</v>
      </c>
      <c r="E35" s="235"/>
      <c r="F35" s="233">
        <v>21</v>
      </c>
      <c r="G35" s="234">
        <f>1184413+9672</f>
        <v>1194085</v>
      </c>
      <c r="H35" s="235"/>
      <c r="I35" s="233">
        <v>21</v>
      </c>
      <c r="J35" s="234">
        <f>1269832+9816</f>
        <v>1279648</v>
      </c>
      <c r="K35" s="277">
        <v>2</v>
      </c>
      <c r="L35" s="236">
        <v>36485</v>
      </c>
      <c r="M35" s="277">
        <v>0</v>
      </c>
      <c r="N35" s="234">
        <v>-53734</v>
      </c>
      <c r="O35" s="233">
        <f t="shared" si="4"/>
        <v>23</v>
      </c>
      <c r="P35" s="234">
        <f t="shared" si="4"/>
        <v>1262399</v>
      </c>
      <c r="Q35" s="215" t="s">
        <v>114</v>
      </c>
      <c r="R35" s="238"/>
      <c r="S35" s="238"/>
      <c r="T35" s="215"/>
    </row>
    <row r="36" spans="1:20" ht="38.25">
      <c r="A36" s="244" t="s">
        <v>253</v>
      </c>
      <c r="B36" s="221"/>
      <c r="C36" s="233"/>
      <c r="D36" s="234"/>
      <c r="E36" s="235"/>
      <c r="F36" s="233"/>
      <c r="G36" s="234"/>
      <c r="H36" s="235"/>
      <c r="I36" s="233"/>
      <c r="J36" s="234"/>
      <c r="K36" s="233"/>
      <c r="L36" s="236"/>
      <c r="M36" s="233"/>
      <c r="N36" s="234"/>
      <c r="O36" s="233">
        <f t="shared" si="4"/>
        <v>0</v>
      </c>
      <c r="P36" s="234">
        <f t="shared" si="4"/>
        <v>0</v>
      </c>
      <c r="Q36" s="215" t="s">
        <v>114</v>
      </c>
      <c r="R36" s="238"/>
      <c r="S36" s="238"/>
      <c r="T36" s="215"/>
    </row>
    <row r="37" spans="1:20" ht="25.5">
      <c r="A37" s="244" t="s">
        <v>254</v>
      </c>
      <c r="B37" s="221"/>
      <c r="C37" s="233"/>
      <c r="D37" s="234"/>
      <c r="E37" s="235"/>
      <c r="F37" s="233"/>
      <c r="G37" s="234"/>
      <c r="H37" s="235"/>
      <c r="I37" s="233"/>
      <c r="J37" s="234"/>
      <c r="K37" s="233"/>
      <c r="L37" s="236"/>
      <c r="M37" s="233"/>
      <c r="N37" s="234"/>
      <c r="O37" s="233">
        <f t="shared" si="4"/>
        <v>0</v>
      </c>
      <c r="P37" s="234">
        <f t="shared" si="4"/>
        <v>0</v>
      </c>
      <c r="Q37" s="215" t="s">
        <v>114</v>
      </c>
      <c r="R37" s="238"/>
      <c r="S37" s="238"/>
      <c r="T37" s="215"/>
    </row>
    <row r="38" spans="1:20" ht="25.5">
      <c r="A38" s="244" t="s">
        <v>255</v>
      </c>
      <c r="B38" s="221"/>
      <c r="C38" s="233"/>
      <c r="D38" s="234"/>
      <c r="E38" s="235"/>
      <c r="F38" s="233"/>
      <c r="G38" s="234"/>
      <c r="H38" s="235"/>
      <c r="I38" s="233"/>
      <c r="J38" s="234"/>
      <c r="K38" s="233"/>
      <c r="L38" s="236"/>
      <c r="M38" s="233"/>
      <c r="N38" s="234"/>
      <c r="O38" s="233">
        <f t="shared" si="4"/>
        <v>0</v>
      </c>
      <c r="P38" s="234">
        <f t="shared" si="4"/>
        <v>0</v>
      </c>
      <c r="Q38" s="215" t="s">
        <v>114</v>
      </c>
      <c r="R38" s="238"/>
      <c r="S38" s="238"/>
      <c r="T38" s="215"/>
    </row>
    <row r="39" spans="1:20" ht="12.75">
      <c r="A39" s="243" t="s">
        <v>256</v>
      </c>
      <c r="B39" s="221"/>
      <c r="C39" s="233"/>
      <c r="D39" s="234"/>
      <c r="E39" s="235"/>
      <c r="F39" s="233"/>
      <c r="G39" s="234"/>
      <c r="H39" s="235"/>
      <c r="I39" s="233"/>
      <c r="J39" s="234"/>
      <c r="K39" s="233"/>
      <c r="L39" s="236"/>
      <c r="M39" s="233"/>
      <c r="N39" s="234"/>
      <c r="O39" s="233">
        <f t="shared" si="4"/>
        <v>0</v>
      </c>
      <c r="P39" s="234">
        <f t="shared" si="4"/>
        <v>0</v>
      </c>
      <c r="Q39" s="215" t="s">
        <v>114</v>
      </c>
      <c r="R39" s="238"/>
      <c r="S39" s="238"/>
      <c r="T39" s="215"/>
    </row>
    <row r="40" spans="1:20" ht="12.75" hidden="1">
      <c r="A40" s="252" t="s">
        <v>257</v>
      </c>
      <c r="B40" s="221"/>
      <c r="C40" s="270"/>
      <c r="D40" s="279"/>
      <c r="E40" s="255"/>
      <c r="F40" s="270"/>
      <c r="G40" s="279"/>
      <c r="H40" s="255"/>
      <c r="I40" s="270"/>
      <c r="J40" s="279"/>
      <c r="K40" s="270"/>
      <c r="L40" s="280"/>
      <c r="M40" s="270"/>
      <c r="N40" s="279"/>
      <c r="O40" s="270">
        <f>K40+I40+M40</f>
        <v>0</v>
      </c>
      <c r="P40" s="279">
        <f>N40+J40+L40</f>
        <v>0</v>
      </c>
      <c r="Q40" s="215" t="s">
        <v>114</v>
      </c>
      <c r="R40" s="251"/>
      <c r="S40" s="251"/>
      <c r="T40" s="215"/>
    </row>
    <row r="41" spans="1:20" ht="12.75" hidden="1">
      <c r="A41" s="252" t="s">
        <v>258</v>
      </c>
      <c r="B41" s="221"/>
      <c r="C41" s="253"/>
      <c r="D41" s="254"/>
      <c r="E41" s="255"/>
      <c r="F41" s="253"/>
      <c r="G41" s="254"/>
      <c r="H41" s="255"/>
      <c r="I41" s="253"/>
      <c r="J41" s="254"/>
      <c r="K41" s="253"/>
      <c r="L41" s="256"/>
      <c r="M41" s="253"/>
      <c r="N41" s="254"/>
      <c r="O41" s="253">
        <f>K41+I41+M41</f>
        <v>0</v>
      </c>
      <c r="P41" s="254">
        <f>N41+J41+L41</f>
        <v>0</v>
      </c>
      <c r="Q41" s="215" t="s">
        <v>114</v>
      </c>
      <c r="R41" s="257"/>
      <c r="S41" s="257"/>
      <c r="T41" s="215"/>
    </row>
    <row r="42" spans="1:20" ht="12.75">
      <c r="A42" s="258" t="s">
        <v>259</v>
      </c>
      <c r="B42" s="239"/>
      <c r="C42" s="259">
        <f>SUM(C33:C39)</f>
        <v>21</v>
      </c>
      <c r="D42" s="260">
        <f>SUM(D33:D39)</f>
        <v>1225816</v>
      </c>
      <c r="E42" s="261"/>
      <c r="F42" s="259">
        <f>SUM(F33:F39)</f>
        <v>21</v>
      </c>
      <c r="G42" s="260">
        <f>SUM(G33:G39)</f>
        <v>1225920</v>
      </c>
      <c r="H42" s="262"/>
      <c r="I42" s="259">
        <f aca="true" t="shared" si="5" ref="I42:P42">SUM(I33:I39)</f>
        <v>21</v>
      </c>
      <c r="J42" s="260">
        <f t="shared" si="5"/>
        <v>1311483</v>
      </c>
      <c r="K42" s="259">
        <f t="shared" si="5"/>
        <v>2</v>
      </c>
      <c r="L42" s="276">
        <f t="shared" si="5"/>
        <v>37570</v>
      </c>
      <c r="M42" s="281">
        <f t="shared" si="5"/>
        <v>0</v>
      </c>
      <c r="N42" s="260">
        <f t="shared" si="5"/>
        <v>-53734</v>
      </c>
      <c r="O42" s="259">
        <f t="shared" si="5"/>
        <v>23</v>
      </c>
      <c r="P42" s="260">
        <f t="shared" si="5"/>
        <v>1295319</v>
      </c>
      <c r="Q42" s="215" t="s">
        <v>114</v>
      </c>
      <c r="R42" s="263"/>
      <c r="S42" s="263"/>
      <c r="T42" s="215"/>
    </row>
    <row r="43" spans="1:20" ht="13.5" thickBot="1">
      <c r="A43" s="221"/>
      <c r="B43" s="221"/>
      <c r="C43" s="221"/>
      <c r="D43" s="221"/>
      <c r="E43" s="221"/>
      <c r="F43" s="221"/>
      <c r="G43" s="221"/>
      <c r="H43" s="221"/>
      <c r="I43" s="221"/>
      <c r="J43" s="221"/>
      <c r="K43" s="282"/>
      <c r="L43" s="282"/>
      <c r="M43" s="283"/>
      <c r="N43" s="221"/>
      <c r="O43" s="221"/>
      <c r="P43" s="221"/>
      <c r="Q43" s="215" t="s">
        <v>114</v>
      </c>
      <c r="R43" s="238"/>
      <c r="S43" s="238"/>
      <c r="T43" s="215"/>
    </row>
    <row r="44" spans="1:20" s="291" customFormat="1" ht="13.5" thickBot="1">
      <c r="A44" s="284" t="s">
        <v>260</v>
      </c>
      <c r="B44" s="285"/>
      <c r="C44" s="286">
        <f>C19+C30+C42</f>
        <v>21</v>
      </c>
      <c r="D44" s="287">
        <f>D19+D30+D42</f>
        <v>1225816</v>
      </c>
      <c r="E44" s="285"/>
      <c r="F44" s="286">
        <f>F19+F30+F42</f>
        <v>21</v>
      </c>
      <c r="G44" s="287">
        <f>G19+G30+G42</f>
        <v>1225920</v>
      </c>
      <c r="H44" s="285"/>
      <c r="I44" s="286">
        <f aca="true" t="shared" si="6" ref="I44:P44">I19+I30+I42</f>
        <v>21</v>
      </c>
      <c r="J44" s="287">
        <f t="shared" si="6"/>
        <v>1311483</v>
      </c>
      <c r="K44" s="286">
        <f t="shared" si="6"/>
        <v>2</v>
      </c>
      <c r="L44" s="287">
        <f t="shared" si="6"/>
        <v>37570</v>
      </c>
      <c r="M44" s="288">
        <f t="shared" si="6"/>
        <v>0</v>
      </c>
      <c r="N44" s="287">
        <f t="shared" si="6"/>
        <v>-53734</v>
      </c>
      <c r="O44" s="286">
        <f t="shared" si="6"/>
        <v>23</v>
      </c>
      <c r="P44" s="287">
        <f t="shared" si="6"/>
        <v>1295319</v>
      </c>
      <c r="Q44" s="215" t="s">
        <v>195</v>
      </c>
      <c r="R44" s="289"/>
      <c r="S44" s="290"/>
      <c r="T44" s="215"/>
    </row>
    <row r="45" spans="1:20" s="291" customFormat="1" ht="15">
      <c r="A45" s="874"/>
      <c r="B45" s="751"/>
      <c r="C45" s="751"/>
      <c r="D45" s="751"/>
      <c r="E45" s="751"/>
      <c r="F45" s="751"/>
      <c r="G45" s="751"/>
      <c r="H45" s="751"/>
      <c r="I45" s="751"/>
      <c r="J45" s="751"/>
      <c r="K45" s="751"/>
      <c r="L45" s="751"/>
      <c r="M45" s="751"/>
      <c r="N45" s="751"/>
      <c r="O45" s="751"/>
      <c r="P45" s="751"/>
      <c r="Q45" s="292"/>
      <c r="R45" s="293"/>
      <c r="S45" s="293"/>
      <c r="T45" s="215"/>
    </row>
    <row r="46" spans="1:20" s="291" customFormat="1" ht="15.75" hidden="1">
      <c r="A46" s="294" t="s">
        <v>232</v>
      </c>
      <c r="B46" s="295"/>
      <c r="C46" s="295"/>
      <c r="D46" s="295"/>
      <c r="E46" s="295"/>
      <c r="F46" s="295"/>
      <c r="G46" s="295"/>
      <c r="H46" s="295"/>
      <c r="I46" s="295"/>
      <c r="J46" s="295"/>
      <c r="K46" s="295"/>
      <c r="L46" s="295"/>
      <c r="M46" s="295"/>
      <c r="N46" s="295"/>
      <c r="O46" s="295"/>
      <c r="P46" s="295"/>
      <c r="Q46" s="295"/>
      <c r="R46" s="296"/>
      <c r="S46" s="296"/>
      <c r="T46" s="215"/>
    </row>
    <row r="47" spans="1:20" s="291" customFormat="1" ht="15.75" hidden="1">
      <c r="A47" s="297" t="e">
        <f>+#REF!</f>
        <v>#REF!</v>
      </c>
      <c r="B47" s="295"/>
      <c r="C47" s="295"/>
      <c r="D47" s="295"/>
      <c r="E47" s="295"/>
      <c r="F47" s="295"/>
      <c r="G47" s="295"/>
      <c r="H47" s="295"/>
      <c r="I47" s="295"/>
      <c r="J47" s="295"/>
      <c r="K47" s="295"/>
      <c r="L47" s="295"/>
      <c r="M47" s="295"/>
      <c r="N47" s="295"/>
      <c r="O47" s="295"/>
      <c r="P47" s="295"/>
      <c r="Q47" s="295"/>
      <c r="R47" s="296"/>
      <c r="S47" s="296"/>
      <c r="T47" s="215"/>
    </row>
    <row r="48" spans="1:20" s="291" customFormat="1" ht="12.75" hidden="1">
      <c r="A48" s="298" t="s">
        <v>118</v>
      </c>
      <c r="B48" s="295"/>
      <c r="C48" s="295"/>
      <c r="D48" s="295"/>
      <c r="E48" s="295"/>
      <c r="F48" s="295"/>
      <c r="G48" s="295"/>
      <c r="H48" s="295"/>
      <c r="I48" s="295"/>
      <c r="J48" s="295"/>
      <c r="K48" s="295"/>
      <c r="L48" s="295"/>
      <c r="M48" s="295"/>
      <c r="N48" s="295"/>
      <c r="O48" s="295"/>
      <c r="P48" s="295"/>
      <c r="Q48" s="295"/>
      <c r="R48" s="296"/>
      <c r="S48" s="296"/>
      <c r="T48" s="215"/>
    </row>
    <row r="49" spans="1:20" s="291" customFormat="1" ht="12.75" hidden="1">
      <c r="A49" s="217"/>
      <c r="B49" s="217"/>
      <c r="C49" s="217"/>
      <c r="D49" s="217"/>
      <c r="E49" s="217"/>
      <c r="F49" s="217"/>
      <c r="G49" s="217"/>
      <c r="H49" s="217"/>
      <c r="I49" s="217"/>
      <c r="J49" s="217"/>
      <c r="K49" s="217"/>
      <c r="L49" s="217"/>
      <c r="M49" s="217"/>
      <c r="N49" s="217"/>
      <c r="O49" s="217"/>
      <c r="P49" s="217"/>
      <c r="Q49" s="217"/>
      <c r="R49" s="299"/>
      <c r="S49" s="299"/>
      <c r="T49" s="215"/>
    </row>
    <row r="50" spans="18:20" ht="12.75" hidden="1">
      <c r="R50" s="299"/>
      <c r="S50" s="299"/>
      <c r="T50" s="215"/>
    </row>
    <row r="51" spans="1:20" ht="12.75" hidden="1">
      <c r="A51" s="220" t="s">
        <v>120</v>
      </c>
      <c r="B51" s="221"/>
      <c r="C51" s="300" t="e">
        <f>+#REF!</f>
        <v>#REF!</v>
      </c>
      <c r="D51" s="301"/>
      <c r="E51" s="227"/>
      <c r="F51" s="300" t="e">
        <f>+#REF!</f>
        <v>#REF!</v>
      </c>
      <c r="G51" s="301"/>
      <c r="H51" s="227"/>
      <c r="I51" s="302" t="e">
        <f>+#REF!</f>
        <v>#REF!</v>
      </c>
      <c r="J51" s="301"/>
      <c r="K51" s="302" t="e">
        <f>+#REF!</f>
        <v>#REF!</v>
      </c>
      <c r="L51" s="303"/>
      <c r="M51" s="303"/>
      <c r="N51" s="301"/>
      <c r="O51" s="302" t="e">
        <f>+#REF!</f>
        <v>#REF!</v>
      </c>
      <c r="P51" s="301"/>
      <c r="Q51" s="304"/>
      <c r="R51" s="223"/>
      <c r="S51" s="224"/>
      <c r="T51" s="215"/>
    </row>
    <row r="52" spans="2:20" ht="12.75" hidden="1">
      <c r="B52" s="221"/>
      <c r="C52" s="305" t="e">
        <f>+#REF!</f>
        <v>#REF!</v>
      </c>
      <c r="D52" s="306"/>
      <c r="E52" s="227"/>
      <c r="F52" s="305" t="e">
        <f>+#REF!</f>
        <v>#REF!</v>
      </c>
      <c r="G52" s="307"/>
      <c r="H52" s="227"/>
      <c r="I52" s="305" t="e">
        <f>+#REF!</f>
        <v>#REF!</v>
      </c>
      <c r="J52" s="307"/>
      <c r="K52" s="305" t="s">
        <v>261</v>
      </c>
      <c r="L52" s="308"/>
      <c r="M52" s="308"/>
      <c r="N52" s="307"/>
      <c r="O52" s="305" t="e">
        <f>+#REF!</f>
        <v>#REF!</v>
      </c>
      <c r="P52" s="307"/>
      <c r="Q52" s="304"/>
      <c r="R52" s="224"/>
      <c r="S52" s="224"/>
      <c r="T52" s="215"/>
    </row>
    <row r="53" spans="1:20" ht="12.75" hidden="1">
      <c r="A53" s="872" t="s">
        <v>262</v>
      </c>
      <c r="B53" s="221"/>
      <c r="C53" s="225"/>
      <c r="D53" s="226" t="s">
        <v>123</v>
      </c>
      <c r="E53" s="227"/>
      <c r="F53" s="225"/>
      <c r="G53" s="226" t="s">
        <v>123</v>
      </c>
      <c r="H53" s="227"/>
      <c r="I53" s="225"/>
      <c r="J53" s="226" t="s">
        <v>123</v>
      </c>
      <c r="K53" s="225"/>
      <c r="L53" s="228"/>
      <c r="M53" s="228"/>
      <c r="N53" s="226" t="s">
        <v>123</v>
      </c>
      <c r="O53" s="225"/>
      <c r="P53" s="226" t="s">
        <v>123</v>
      </c>
      <c r="Q53" s="304"/>
      <c r="R53" s="228"/>
      <c r="S53" s="228"/>
      <c r="T53" s="215"/>
    </row>
    <row r="54" spans="1:20" ht="12.75" hidden="1">
      <c r="A54" s="873"/>
      <c r="B54" s="221"/>
      <c r="C54" s="309" t="s">
        <v>122</v>
      </c>
      <c r="D54" s="310" t="s">
        <v>263</v>
      </c>
      <c r="E54" s="227"/>
      <c r="F54" s="309" t="s">
        <v>122</v>
      </c>
      <c r="G54" s="310" t="s">
        <v>263</v>
      </c>
      <c r="H54" s="227"/>
      <c r="I54" s="309" t="s">
        <v>122</v>
      </c>
      <c r="J54" s="310" t="s">
        <v>263</v>
      </c>
      <c r="K54" s="309" t="s">
        <v>122</v>
      </c>
      <c r="L54" s="311"/>
      <c r="M54" s="311"/>
      <c r="N54" s="310" t="s">
        <v>263</v>
      </c>
      <c r="O54" s="309" t="s">
        <v>122</v>
      </c>
      <c r="P54" s="310" t="s">
        <v>263</v>
      </c>
      <c r="Q54" s="304"/>
      <c r="R54" s="231"/>
      <c r="S54" s="231"/>
      <c r="T54" s="215"/>
    </row>
    <row r="55" spans="1:20" ht="12.75" hidden="1">
      <c r="A55" s="245"/>
      <c r="B55" s="221"/>
      <c r="C55" s="312"/>
      <c r="D55" s="313"/>
      <c r="E55" s="221"/>
      <c r="F55" s="312"/>
      <c r="G55" s="313"/>
      <c r="H55" s="221"/>
      <c r="I55" s="312"/>
      <c r="J55" s="313"/>
      <c r="K55" s="312"/>
      <c r="L55" s="238"/>
      <c r="M55" s="238"/>
      <c r="N55" s="313"/>
      <c r="O55" s="312"/>
      <c r="P55" s="313"/>
      <c r="R55" s="238"/>
      <c r="S55" s="238"/>
      <c r="T55" s="215"/>
    </row>
    <row r="56" spans="1:20" ht="12.75" hidden="1">
      <c r="A56" s="239" t="s">
        <v>236</v>
      </c>
      <c r="B56" s="221"/>
      <c r="C56" s="314"/>
      <c r="D56" s="315"/>
      <c r="E56" s="221"/>
      <c r="F56" s="314"/>
      <c r="G56" s="315"/>
      <c r="H56" s="221"/>
      <c r="I56" s="314"/>
      <c r="J56" s="315"/>
      <c r="K56" s="314"/>
      <c r="L56" s="241"/>
      <c r="M56" s="241"/>
      <c r="N56" s="315"/>
      <c r="O56" s="314"/>
      <c r="P56" s="315"/>
      <c r="R56" s="241"/>
      <c r="S56" s="242"/>
      <c r="T56" s="215"/>
    </row>
    <row r="57" spans="1:20" ht="12.75" hidden="1">
      <c r="A57" s="316" t="s">
        <v>264</v>
      </c>
      <c r="B57" s="245"/>
      <c r="C57" s="317"/>
      <c r="D57" s="318"/>
      <c r="E57" s="319"/>
      <c r="F57" s="317"/>
      <c r="G57" s="318"/>
      <c r="H57" s="319"/>
      <c r="I57" s="317"/>
      <c r="J57" s="318"/>
      <c r="K57" s="317"/>
      <c r="L57" s="320"/>
      <c r="M57" s="320"/>
      <c r="N57" s="318"/>
      <c r="O57" s="317">
        <f>K57+I57</f>
        <v>0</v>
      </c>
      <c r="P57" s="318">
        <f>N57+J57</f>
        <v>0</v>
      </c>
      <c r="R57" s="251"/>
      <c r="S57" s="251"/>
      <c r="T57" s="215"/>
    </row>
    <row r="58" spans="1:20" ht="10.5" customHeight="1" hidden="1">
      <c r="A58" s="252" t="s">
        <v>240</v>
      </c>
      <c r="B58" s="221"/>
      <c r="C58" s="321"/>
      <c r="D58" s="322"/>
      <c r="E58" s="323"/>
      <c r="F58" s="321"/>
      <c r="G58" s="322"/>
      <c r="H58" s="323"/>
      <c r="I58" s="321"/>
      <c r="J58" s="322"/>
      <c r="K58" s="321"/>
      <c r="L58" s="257"/>
      <c r="M58" s="257"/>
      <c r="N58" s="322"/>
      <c r="O58" s="321"/>
      <c r="P58" s="322"/>
      <c r="R58" s="257"/>
      <c r="S58" s="257"/>
      <c r="T58" s="215"/>
    </row>
    <row r="59" spans="1:20" ht="12.75" hidden="1">
      <c r="A59" s="258" t="s">
        <v>241</v>
      </c>
      <c r="B59" s="239"/>
      <c r="C59" s="324">
        <f>SUM(C57:C58)</f>
        <v>0</v>
      </c>
      <c r="D59" s="325">
        <f>SUM(D57:D58)</f>
        <v>0</v>
      </c>
      <c r="E59" s="326"/>
      <c r="F59" s="324">
        <f>SUM(F57:F58)</f>
        <v>0</v>
      </c>
      <c r="G59" s="325">
        <f>SUM(G57:G58)</f>
        <v>0</v>
      </c>
      <c r="H59" s="326"/>
      <c r="I59" s="324">
        <f aca="true" t="shared" si="7" ref="I59:P59">SUM(I57:I58)</f>
        <v>0</v>
      </c>
      <c r="J59" s="325">
        <f t="shared" si="7"/>
        <v>0</v>
      </c>
      <c r="K59" s="324">
        <f t="shared" si="7"/>
        <v>0</v>
      </c>
      <c r="L59" s="327"/>
      <c r="M59" s="327"/>
      <c r="N59" s="325">
        <f t="shared" si="7"/>
        <v>0</v>
      </c>
      <c r="O59" s="324">
        <f t="shared" si="7"/>
        <v>0</v>
      </c>
      <c r="P59" s="325">
        <f t="shared" si="7"/>
        <v>0</v>
      </c>
      <c r="Q59" s="264"/>
      <c r="R59" s="263"/>
      <c r="S59" s="263"/>
      <c r="T59" s="215"/>
    </row>
    <row r="60" spans="1:20" ht="12.75" hidden="1">
      <c r="A60" s="245"/>
      <c r="B60" s="221"/>
      <c r="C60" s="312"/>
      <c r="D60" s="313"/>
      <c r="E60" s="221"/>
      <c r="F60" s="312"/>
      <c r="G60" s="313"/>
      <c r="H60" s="221"/>
      <c r="I60" s="312"/>
      <c r="J60" s="313"/>
      <c r="K60" s="312"/>
      <c r="L60" s="238"/>
      <c r="M60" s="238"/>
      <c r="N60" s="313"/>
      <c r="O60" s="312"/>
      <c r="P60" s="313"/>
      <c r="R60" s="238"/>
      <c r="S60" s="238"/>
      <c r="T60" s="215"/>
    </row>
    <row r="61" spans="1:20" ht="25.5" hidden="1">
      <c r="A61" s="266" t="s">
        <v>265</v>
      </c>
      <c r="B61" s="221"/>
      <c r="C61" s="312"/>
      <c r="D61" s="313"/>
      <c r="E61" s="221"/>
      <c r="F61" s="312"/>
      <c r="G61" s="313"/>
      <c r="H61" s="221"/>
      <c r="I61" s="312"/>
      <c r="J61" s="313"/>
      <c r="K61" s="312"/>
      <c r="L61" s="238"/>
      <c r="M61" s="238"/>
      <c r="N61" s="313"/>
      <c r="O61" s="312"/>
      <c r="P61" s="313"/>
      <c r="R61" s="238"/>
      <c r="S61" s="238"/>
      <c r="T61" s="215"/>
    </row>
    <row r="62" spans="1:20" ht="12.75" hidden="1">
      <c r="A62" s="316">
        <v>2.1</v>
      </c>
      <c r="B62" s="245"/>
      <c r="C62" s="317"/>
      <c r="D62" s="318"/>
      <c r="E62" s="319"/>
      <c r="F62" s="317"/>
      <c r="G62" s="318"/>
      <c r="H62" s="319"/>
      <c r="I62" s="317"/>
      <c r="J62" s="318"/>
      <c r="K62" s="317"/>
      <c r="L62" s="320"/>
      <c r="M62" s="320"/>
      <c r="N62" s="318"/>
      <c r="O62" s="317">
        <f>K62+I62</f>
        <v>0</v>
      </c>
      <c r="P62" s="318">
        <f>N62+J62</f>
        <v>0</v>
      </c>
      <c r="R62" s="251"/>
      <c r="S62" s="251"/>
      <c r="T62" s="215"/>
    </row>
    <row r="63" spans="1:20" ht="12.75" hidden="1">
      <c r="A63" s="252" t="s">
        <v>266</v>
      </c>
      <c r="B63" s="221"/>
      <c r="C63" s="328"/>
      <c r="D63" s="329"/>
      <c r="E63" s="323"/>
      <c r="F63" s="328"/>
      <c r="G63" s="329"/>
      <c r="H63" s="323"/>
      <c r="I63" s="328"/>
      <c r="J63" s="329"/>
      <c r="K63" s="328"/>
      <c r="L63" s="251"/>
      <c r="M63" s="251"/>
      <c r="N63" s="329"/>
      <c r="O63" s="328"/>
      <c r="P63" s="329"/>
      <c r="R63" s="251"/>
      <c r="S63" s="251"/>
      <c r="T63" s="215"/>
    </row>
    <row r="64" spans="1:20" ht="12.75" hidden="1">
      <c r="A64" s="252" t="s">
        <v>267</v>
      </c>
      <c r="B64" s="221"/>
      <c r="C64" s="328"/>
      <c r="D64" s="329"/>
      <c r="E64" s="323"/>
      <c r="F64" s="328"/>
      <c r="G64" s="329"/>
      <c r="H64" s="323"/>
      <c r="I64" s="328"/>
      <c r="J64" s="329"/>
      <c r="K64" s="328"/>
      <c r="L64" s="251"/>
      <c r="M64" s="251"/>
      <c r="N64" s="329"/>
      <c r="O64" s="328"/>
      <c r="P64" s="329"/>
      <c r="R64" s="251"/>
      <c r="S64" s="251"/>
      <c r="T64" s="215"/>
    </row>
    <row r="65" spans="1:20" ht="12.75" hidden="1">
      <c r="A65" s="252" t="s">
        <v>268</v>
      </c>
      <c r="B65" s="221"/>
      <c r="C65" s="328"/>
      <c r="D65" s="329"/>
      <c r="E65" s="323"/>
      <c r="F65" s="328"/>
      <c r="G65" s="329"/>
      <c r="H65" s="323"/>
      <c r="I65" s="328"/>
      <c r="J65" s="329"/>
      <c r="K65" s="328"/>
      <c r="L65" s="251"/>
      <c r="M65" s="251"/>
      <c r="N65" s="329"/>
      <c r="O65" s="328"/>
      <c r="P65" s="329"/>
      <c r="R65" s="251"/>
      <c r="S65" s="251"/>
      <c r="T65" s="215"/>
    </row>
    <row r="66" spans="1:20" ht="12.75" hidden="1">
      <c r="A66" s="252" t="s">
        <v>269</v>
      </c>
      <c r="B66" s="221"/>
      <c r="C66" s="328"/>
      <c r="D66" s="329"/>
      <c r="E66" s="323"/>
      <c r="F66" s="328"/>
      <c r="G66" s="329"/>
      <c r="H66" s="323"/>
      <c r="I66" s="328"/>
      <c r="J66" s="329"/>
      <c r="K66" s="328"/>
      <c r="L66" s="251"/>
      <c r="M66" s="251"/>
      <c r="N66" s="329"/>
      <c r="O66" s="328"/>
      <c r="P66" s="329"/>
      <c r="R66" s="251"/>
      <c r="S66" s="251"/>
      <c r="T66" s="215"/>
    </row>
    <row r="67" spans="1:20" ht="12.75" hidden="1">
      <c r="A67" s="252" t="s">
        <v>270</v>
      </c>
      <c r="B67" s="221"/>
      <c r="C67" s="321"/>
      <c r="D67" s="322"/>
      <c r="E67" s="323"/>
      <c r="F67" s="321"/>
      <c r="G67" s="322"/>
      <c r="H67" s="323"/>
      <c r="I67" s="321"/>
      <c r="J67" s="322"/>
      <c r="K67" s="321"/>
      <c r="L67" s="257"/>
      <c r="M67" s="257"/>
      <c r="N67" s="322"/>
      <c r="O67" s="321"/>
      <c r="P67" s="322"/>
      <c r="R67" s="257"/>
      <c r="S67" s="257"/>
      <c r="T67" s="215"/>
    </row>
    <row r="68" spans="1:20" ht="12.75" hidden="1">
      <c r="A68" s="258" t="s">
        <v>249</v>
      </c>
      <c r="B68" s="239"/>
      <c r="C68" s="324">
        <f>SUM(C62:C67)</f>
        <v>0</v>
      </c>
      <c r="D68" s="325">
        <f>SUM(D62:D67)</f>
        <v>0</v>
      </c>
      <c r="E68" s="326"/>
      <c r="F68" s="324">
        <f>SUM(F62:F67)</f>
        <v>0</v>
      </c>
      <c r="G68" s="325">
        <f>SUM(G62:G67)</f>
        <v>0</v>
      </c>
      <c r="H68" s="326"/>
      <c r="I68" s="324">
        <f aca="true" t="shared" si="8" ref="I68:P68">SUM(I62:I67)</f>
        <v>0</v>
      </c>
      <c r="J68" s="325">
        <f t="shared" si="8"/>
        <v>0</v>
      </c>
      <c r="K68" s="324">
        <f t="shared" si="8"/>
        <v>0</v>
      </c>
      <c r="L68" s="327"/>
      <c r="M68" s="327"/>
      <c r="N68" s="325">
        <f t="shared" si="8"/>
        <v>0</v>
      </c>
      <c r="O68" s="324">
        <f t="shared" si="8"/>
        <v>0</v>
      </c>
      <c r="P68" s="325">
        <f t="shared" si="8"/>
        <v>0</v>
      </c>
      <c r="R68" s="263"/>
      <c r="S68" s="263"/>
      <c r="T68" s="215"/>
    </row>
    <row r="69" spans="1:20" ht="12.75" hidden="1">
      <c r="A69" s="245"/>
      <c r="B69" s="221"/>
      <c r="C69" s="312"/>
      <c r="D69" s="313"/>
      <c r="E69" s="221"/>
      <c r="F69" s="312"/>
      <c r="G69" s="313"/>
      <c r="H69" s="221"/>
      <c r="I69" s="312"/>
      <c r="J69" s="313"/>
      <c r="K69" s="312"/>
      <c r="L69" s="238"/>
      <c r="M69" s="238"/>
      <c r="N69" s="313"/>
      <c r="O69" s="312"/>
      <c r="P69" s="313"/>
      <c r="R69" s="238"/>
      <c r="S69" s="238"/>
      <c r="T69" s="215"/>
    </row>
    <row r="70" spans="1:20" ht="25.5" hidden="1">
      <c r="A70" s="266" t="s">
        <v>271</v>
      </c>
      <c r="B70" s="221"/>
      <c r="C70" s="312"/>
      <c r="D70" s="313"/>
      <c r="E70" s="221"/>
      <c r="F70" s="312"/>
      <c r="G70" s="313"/>
      <c r="H70" s="221"/>
      <c r="I70" s="312"/>
      <c r="J70" s="313"/>
      <c r="K70" s="312"/>
      <c r="L70" s="238"/>
      <c r="M70" s="238"/>
      <c r="N70" s="313"/>
      <c r="O70" s="312"/>
      <c r="P70" s="313"/>
      <c r="R70" s="238"/>
      <c r="S70" s="238"/>
      <c r="T70" s="215"/>
    </row>
    <row r="71" spans="1:20" ht="12.75" hidden="1">
      <c r="A71" s="316" t="s">
        <v>272</v>
      </c>
      <c r="B71" s="245"/>
      <c r="C71" s="317"/>
      <c r="D71" s="318"/>
      <c r="E71" s="319"/>
      <c r="F71" s="317"/>
      <c r="G71" s="318"/>
      <c r="H71" s="319"/>
      <c r="I71" s="317"/>
      <c r="J71" s="318"/>
      <c r="K71" s="317"/>
      <c r="L71" s="320"/>
      <c r="M71" s="320"/>
      <c r="N71" s="318"/>
      <c r="O71" s="317">
        <f>K71+I71</f>
        <v>0</v>
      </c>
      <c r="P71" s="318">
        <f>N71+J71</f>
        <v>0</v>
      </c>
      <c r="R71" s="251"/>
      <c r="S71" s="251"/>
      <c r="T71" s="215"/>
    </row>
    <row r="72" spans="1:20" ht="12.75" hidden="1">
      <c r="A72" s="252" t="s">
        <v>257</v>
      </c>
      <c r="B72" s="221"/>
      <c r="C72" s="328"/>
      <c r="D72" s="329"/>
      <c r="E72" s="323"/>
      <c r="F72" s="328"/>
      <c r="G72" s="329"/>
      <c r="H72" s="323"/>
      <c r="I72" s="328"/>
      <c r="J72" s="329"/>
      <c r="K72" s="328"/>
      <c r="L72" s="251"/>
      <c r="M72" s="251"/>
      <c r="N72" s="329"/>
      <c r="O72" s="328"/>
      <c r="P72" s="329"/>
      <c r="R72" s="251"/>
      <c r="S72" s="251"/>
      <c r="T72" s="215"/>
    </row>
    <row r="73" spans="1:20" ht="12.75" hidden="1">
      <c r="A73" s="252" t="s">
        <v>258</v>
      </c>
      <c r="B73" s="221"/>
      <c r="C73" s="321"/>
      <c r="D73" s="322"/>
      <c r="E73" s="323"/>
      <c r="F73" s="321"/>
      <c r="G73" s="322"/>
      <c r="H73" s="323"/>
      <c r="I73" s="321"/>
      <c r="J73" s="322"/>
      <c r="K73" s="321"/>
      <c r="L73" s="257"/>
      <c r="M73" s="257"/>
      <c r="N73" s="322"/>
      <c r="O73" s="321"/>
      <c r="P73" s="322"/>
      <c r="R73" s="257"/>
      <c r="S73" s="257"/>
      <c r="T73" s="215"/>
    </row>
    <row r="74" spans="1:20" ht="12.75" hidden="1">
      <c r="A74" s="258" t="s">
        <v>259</v>
      </c>
      <c r="B74" s="239"/>
      <c r="C74" s="324">
        <f>SUM(C71:C73)</f>
        <v>0</v>
      </c>
      <c r="D74" s="325">
        <f>SUM(D71:D73)</f>
        <v>0</v>
      </c>
      <c r="E74" s="326"/>
      <c r="F74" s="324">
        <f>SUM(F71:F73)</f>
        <v>0</v>
      </c>
      <c r="G74" s="325">
        <f>SUM(G71:G73)</f>
        <v>0</v>
      </c>
      <c r="H74" s="326"/>
      <c r="I74" s="324">
        <f aca="true" t="shared" si="9" ref="I74:P74">SUM(I71:I73)</f>
        <v>0</v>
      </c>
      <c r="J74" s="325">
        <f t="shared" si="9"/>
        <v>0</v>
      </c>
      <c r="K74" s="324">
        <f t="shared" si="9"/>
        <v>0</v>
      </c>
      <c r="L74" s="327"/>
      <c r="M74" s="327"/>
      <c r="N74" s="325">
        <f t="shared" si="9"/>
        <v>0</v>
      </c>
      <c r="O74" s="324">
        <f t="shared" si="9"/>
        <v>0</v>
      </c>
      <c r="P74" s="325">
        <f t="shared" si="9"/>
        <v>0</v>
      </c>
      <c r="R74" s="263"/>
      <c r="S74" s="263"/>
      <c r="T74" s="215"/>
    </row>
    <row r="75" spans="1:20" ht="12.75" hidden="1">
      <c r="A75" s="245"/>
      <c r="B75" s="221"/>
      <c r="C75" s="312"/>
      <c r="D75" s="313"/>
      <c r="E75" s="221"/>
      <c r="F75" s="312"/>
      <c r="G75" s="313"/>
      <c r="H75" s="221"/>
      <c r="I75" s="312"/>
      <c r="J75" s="313"/>
      <c r="K75" s="312"/>
      <c r="L75" s="238"/>
      <c r="M75" s="238"/>
      <c r="N75" s="313"/>
      <c r="O75" s="312"/>
      <c r="P75" s="313"/>
      <c r="R75" s="238"/>
      <c r="S75" s="238"/>
      <c r="T75" s="215"/>
    </row>
    <row r="76" spans="1:20" ht="25.5" hidden="1">
      <c r="A76" s="266" t="s">
        <v>273</v>
      </c>
      <c r="B76" s="221"/>
      <c r="C76" s="312"/>
      <c r="D76" s="313"/>
      <c r="E76" s="221"/>
      <c r="F76" s="312"/>
      <c r="G76" s="313"/>
      <c r="H76" s="221"/>
      <c r="I76" s="312"/>
      <c r="J76" s="313"/>
      <c r="K76" s="312"/>
      <c r="L76" s="238"/>
      <c r="M76" s="238"/>
      <c r="N76" s="313"/>
      <c r="O76" s="312"/>
      <c r="P76" s="313"/>
      <c r="R76" s="238"/>
      <c r="S76" s="238"/>
      <c r="T76" s="215"/>
    </row>
    <row r="77" spans="1:20" ht="12.75" hidden="1">
      <c r="A77" s="316" t="s">
        <v>274</v>
      </c>
      <c r="B77" s="245"/>
      <c r="C77" s="317">
        <v>0</v>
      </c>
      <c r="D77" s="318">
        <v>0</v>
      </c>
      <c r="E77" s="319"/>
      <c r="F77" s="317">
        <v>0</v>
      </c>
      <c r="G77" s="318">
        <v>0</v>
      </c>
      <c r="H77" s="319"/>
      <c r="I77" s="317">
        <v>0</v>
      </c>
      <c r="J77" s="318">
        <v>0</v>
      </c>
      <c r="K77" s="317">
        <v>0</v>
      </c>
      <c r="L77" s="320"/>
      <c r="M77" s="320"/>
      <c r="N77" s="318">
        <v>0</v>
      </c>
      <c r="O77" s="317">
        <f>K77+I77</f>
        <v>0</v>
      </c>
      <c r="P77" s="318">
        <f>N77+J77</f>
        <v>0</v>
      </c>
      <c r="R77" s="251"/>
      <c r="S77" s="251"/>
      <c r="T77" s="215"/>
    </row>
    <row r="78" spans="1:20" ht="12.75" hidden="1">
      <c r="A78" s="252" t="s">
        <v>275</v>
      </c>
      <c r="B78" s="221"/>
      <c r="C78" s="328">
        <v>0</v>
      </c>
      <c r="D78" s="329">
        <v>0</v>
      </c>
      <c r="E78" s="323"/>
      <c r="F78" s="328">
        <v>0</v>
      </c>
      <c r="G78" s="329">
        <v>0</v>
      </c>
      <c r="H78" s="323"/>
      <c r="I78" s="328">
        <v>0</v>
      </c>
      <c r="J78" s="329">
        <v>0</v>
      </c>
      <c r="K78" s="328">
        <v>0</v>
      </c>
      <c r="L78" s="251"/>
      <c r="M78" s="251"/>
      <c r="N78" s="329">
        <v>0</v>
      </c>
      <c r="O78" s="328">
        <v>0</v>
      </c>
      <c r="P78" s="329">
        <v>0</v>
      </c>
      <c r="R78" s="251"/>
      <c r="S78" s="251"/>
      <c r="T78" s="215"/>
    </row>
    <row r="79" spans="1:20" ht="12.75" hidden="1">
      <c r="A79" s="252" t="s">
        <v>276</v>
      </c>
      <c r="B79" s="221"/>
      <c r="C79" s="328">
        <v>0</v>
      </c>
      <c r="D79" s="329">
        <v>0</v>
      </c>
      <c r="E79" s="323"/>
      <c r="F79" s="328">
        <v>0</v>
      </c>
      <c r="G79" s="329">
        <v>0</v>
      </c>
      <c r="H79" s="323"/>
      <c r="I79" s="328">
        <v>0</v>
      </c>
      <c r="J79" s="329">
        <v>0</v>
      </c>
      <c r="K79" s="328">
        <v>0</v>
      </c>
      <c r="L79" s="251"/>
      <c r="M79" s="251"/>
      <c r="N79" s="329">
        <v>0</v>
      </c>
      <c r="O79" s="328">
        <v>0</v>
      </c>
      <c r="P79" s="329">
        <v>0</v>
      </c>
      <c r="R79" s="251"/>
      <c r="S79" s="251"/>
      <c r="T79" s="215"/>
    </row>
    <row r="80" spans="1:20" ht="12.75" hidden="1">
      <c r="A80" s="252" t="s">
        <v>277</v>
      </c>
      <c r="B80" s="221"/>
      <c r="C80" s="328">
        <v>0</v>
      </c>
      <c r="D80" s="329">
        <v>0</v>
      </c>
      <c r="E80" s="323"/>
      <c r="F80" s="328">
        <v>0</v>
      </c>
      <c r="G80" s="329">
        <v>0</v>
      </c>
      <c r="H80" s="323"/>
      <c r="I80" s="328">
        <v>0</v>
      </c>
      <c r="J80" s="329">
        <v>0</v>
      </c>
      <c r="K80" s="328">
        <v>0</v>
      </c>
      <c r="L80" s="251"/>
      <c r="M80" s="251"/>
      <c r="N80" s="329">
        <v>0</v>
      </c>
      <c r="O80" s="328">
        <v>0</v>
      </c>
      <c r="P80" s="329">
        <v>0</v>
      </c>
      <c r="R80" s="251"/>
      <c r="S80" s="251"/>
      <c r="T80" s="215"/>
    </row>
    <row r="81" spans="1:20" ht="12.75" hidden="1">
      <c r="A81" s="252" t="s">
        <v>278</v>
      </c>
      <c r="B81" s="221"/>
      <c r="C81" s="328">
        <v>0</v>
      </c>
      <c r="D81" s="329">
        <v>0</v>
      </c>
      <c r="E81" s="323"/>
      <c r="F81" s="328">
        <v>0</v>
      </c>
      <c r="G81" s="329">
        <v>0</v>
      </c>
      <c r="H81" s="323"/>
      <c r="I81" s="328">
        <v>0</v>
      </c>
      <c r="J81" s="329">
        <v>0</v>
      </c>
      <c r="K81" s="328">
        <v>0</v>
      </c>
      <c r="L81" s="251"/>
      <c r="M81" s="251"/>
      <c r="N81" s="329">
        <v>0</v>
      </c>
      <c r="O81" s="328">
        <v>0</v>
      </c>
      <c r="P81" s="329">
        <v>0</v>
      </c>
      <c r="R81" s="251"/>
      <c r="S81" s="251"/>
      <c r="T81" s="215"/>
    </row>
    <row r="82" spans="1:20" ht="12.75" hidden="1">
      <c r="A82" s="252" t="s">
        <v>279</v>
      </c>
      <c r="B82" s="221"/>
      <c r="C82" s="321">
        <v>0</v>
      </c>
      <c r="D82" s="322">
        <v>0</v>
      </c>
      <c r="E82" s="323"/>
      <c r="F82" s="321">
        <v>0</v>
      </c>
      <c r="G82" s="322">
        <v>0</v>
      </c>
      <c r="H82" s="323"/>
      <c r="I82" s="321">
        <v>0</v>
      </c>
      <c r="J82" s="322">
        <v>0</v>
      </c>
      <c r="K82" s="321">
        <v>0</v>
      </c>
      <c r="L82" s="257"/>
      <c r="M82" s="257"/>
      <c r="N82" s="322">
        <v>0</v>
      </c>
      <c r="O82" s="321">
        <v>0</v>
      </c>
      <c r="P82" s="322">
        <v>0</v>
      </c>
      <c r="R82" s="257"/>
      <c r="S82" s="257"/>
      <c r="T82" s="215"/>
    </row>
    <row r="83" spans="1:20" ht="12.75" hidden="1">
      <c r="A83" s="258" t="s">
        <v>280</v>
      </c>
      <c r="B83" s="239"/>
      <c r="C83" s="324">
        <f>SUM(C77:C82)</f>
        <v>0</v>
      </c>
      <c r="D83" s="325">
        <f>SUM(D77:D82)</f>
        <v>0</v>
      </c>
      <c r="E83" s="330"/>
      <c r="F83" s="324">
        <f>SUM(F77:F82)</f>
        <v>0</v>
      </c>
      <c r="G83" s="325">
        <f>SUM(G77:G82)</f>
        <v>0</v>
      </c>
      <c r="H83" s="326"/>
      <c r="I83" s="324">
        <f aca="true" t="shared" si="10" ref="I83:P83">SUM(I77:I82)</f>
        <v>0</v>
      </c>
      <c r="J83" s="325">
        <f t="shared" si="10"/>
        <v>0</v>
      </c>
      <c r="K83" s="324">
        <f t="shared" si="10"/>
        <v>0</v>
      </c>
      <c r="L83" s="327"/>
      <c r="M83" s="327"/>
      <c r="N83" s="325">
        <f t="shared" si="10"/>
        <v>0</v>
      </c>
      <c r="O83" s="324">
        <f t="shared" si="10"/>
        <v>0</v>
      </c>
      <c r="P83" s="325">
        <f t="shared" si="10"/>
        <v>0</v>
      </c>
      <c r="R83" s="263"/>
      <c r="S83" s="263"/>
      <c r="T83" s="215"/>
    </row>
    <row r="84" spans="1:20" ht="12.75" hidden="1">
      <c r="A84" s="221"/>
      <c r="B84" s="221"/>
      <c r="C84" s="221"/>
      <c r="D84" s="221"/>
      <c r="E84" s="221"/>
      <c r="F84" s="221"/>
      <c r="G84" s="221"/>
      <c r="H84" s="221"/>
      <c r="I84" s="221"/>
      <c r="J84" s="221"/>
      <c r="K84" s="221"/>
      <c r="L84" s="221"/>
      <c r="M84" s="221"/>
      <c r="N84" s="221"/>
      <c r="O84" s="221"/>
      <c r="P84" s="221"/>
      <c r="R84" s="238"/>
      <c r="S84" s="238"/>
      <c r="T84" s="215"/>
    </row>
    <row r="85" spans="1:20" ht="13.5" hidden="1" thickBot="1">
      <c r="A85" s="284" t="s">
        <v>260</v>
      </c>
      <c r="B85" s="285"/>
      <c r="C85" s="331">
        <f>C59+C68+C74+C83</f>
        <v>0</v>
      </c>
      <c r="D85" s="332">
        <f>D59+D68+D74+D83</f>
        <v>0</v>
      </c>
      <c r="E85" s="285"/>
      <c r="F85" s="331">
        <f>F59+F68+F74+F83</f>
        <v>0</v>
      </c>
      <c r="G85" s="332">
        <f>G59+G68+G74+G83</f>
        <v>0</v>
      </c>
      <c r="H85" s="285"/>
      <c r="I85" s="331">
        <f aca="true" t="shared" si="11" ref="I85:P85">I59+I68+I74+I83</f>
        <v>0</v>
      </c>
      <c r="J85" s="332">
        <f t="shared" si="11"/>
        <v>0</v>
      </c>
      <c r="K85" s="331">
        <f t="shared" si="11"/>
        <v>0</v>
      </c>
      <c r="L85" s="333"/>
      <c r="M85" s="333"/>
      <c r="N85" s="332">
        <f t="shared" si="11"/>
        <v>0</v>
      </c>
      <c r="O85" s="331">
        <f t="shared" si="11"/>
        <v>0</v>
      </c>
      <c r="P85" s="332">
        <f t="shared" si="11"/>
        <v>0</v>
      </c>
      <c r="Q85" s="291"/>
      <c r="R85" s="289"/>
      <c r="S85" s="290"/>
      <c r="T85" s="215"/>
    </row>
    <row r="86" spans="1:20" ht="12.75">
      <c r="A86" s="334"/>
      <c r="B86" s="334"/>
      <c r="C86" s="289"/>
      <c r="D86" s="290"/>
      <c r="E86" s="334"/>
      <c r="F86" s="289"/>
      <c r="G86" s="290"/>
      <c r="H86" s="334"/>
      <c r="I86" s="289"/>
      <c r="J86" s="290"/>
      <c r="K86" s="291"/>
      <c r="L86" s="291"/>
      <c r="M86" s="291"/>
      <c r="N86" s="291"/>
      <c r="O86" s="291"/>
      <c r="P86" s="291"/>
      <c r="Q86" s="291"/>
      <c r="R86" s="293"/>
      <c r="S86" s="293"/>
      <c r="T86" s="215"/>
    </row>
  </sheetData>
  <mergeCells count="14">
    <mergeCell ref="A10:A11"/>
    <mergeCell ref="A53:A54"/>
    <mergeCell ref="A45:P45"/>
    <mergeCell ref="I8:J9"/>
    <mergeCell ref="O8:P9"/>
    <mergeCell ref="F8:G9"/>
    <mergeCell ref="C8:D9"/>
    <mergeCell ref="K8:N8"/>
    <mergeCell ref="M9:N9"/>
    <mergeCell ref="K9:L9"/>
    <mergeCell ref="A1:P1"/>
    <mergeCell ref="A3:P3"/>
    <mergeCell ref="A4:P4"/>
    <mergeCell ref="A5:P5"/>
  </mergeCells>
  <printOptions horizontalCentered="1"/>
  <pageMargins left="0.5" right="0.5" top="1" bottom="0.79" header="0.5" footer="0.5"/>
  <pageSetup horizontalDpi="600" verticalDpi="600" orientation="landscape" scale="65" r:id="rId1"/>
  <headerFooter alignWithMargins="0">
    <oddFooter>&amp;C&amp;"Times New Roman,Regular"Exhibit D - Resources by DOJ Strategic Goals &amp; Strategic Objectives</oddFooter>
  </headerFooter>
  <rowBreaks count="1" manualBreakCount="1">
    <brk id="45" max="16" man="1"/>
  </rowBreaks>
</worksheet>
</file>

<file path=xl/worksheets/sheet4.xml><?xml version="1.0" encoding="utf-8"?>
<worksheet xmlns="http://schemas.openxmlformats.org/spreadsheetml/2006/main" xmlns:r="http://schemas.openxmlformats.org/officeDocument/2006/relationships">
  <sheetPr codeName="Sheet10"/>
  <dimension ref="A1:AA77"/>
  <sheetViews>
    <sheetView zoomScale="75" zoomScaleNormal="75" zoomScaleSheetLayoutView="75" workbookViewId="0" topLeftCell="A31">
      <selection activeCell="A57" sqref="A57:M57"/>
    </sheetView>
  </sheetViews>
  <sheetFormatPr defaultColWidth="8.88671875" defaultRowHeight="15"/>
  <cols>
    <col min="1" max="1" width="9.4453125" style="0" customWidth="1"/>
    <col min="5" max="5" width="9.5546875" style="0" customWidth="1"/>
    <col min="6" max="6" width="0.78125" style="0" customWidth="1"/>
    <col min="7" max="7" width="10.3359375" style="0" customWidth="1"/>
    <col min="8" max="8" width="0.44140625" style="0" customWidth="1"/>
    <col min="9" max="9" width="9.5546875" style="0" customWidth="1"/>
    <col min="10" max="10" width="0.671875" style="0" customWidth="1"/>
    <col min="11" max="11" width="10.4453125" style="0" customWidth="1"/>
    <col min="13" max="13" width="9.3359375" style="0" customWidth="1"/>
    <col min="14" max="14" width="0.9921875" style="335" customWidth="1"/>
  </cols>
  <sheetData>
    <row r="1" spans="1:14" ht="20.25">
      <c r="A1" s="863" t="s">
        <v>285</v>
      </c>
      <c r="B1" s="885"/>
      <c r="C1" s="885"/>
      <c r="D1" s="885"/>
      <c r="E1" s="885"/>
      <c r="F1" s="885"/>
      <c r="G1" s="885"/>
      <c r="H1" s="885"/>
      <c r="I1" s="885"/>
      <c r="J1" s="885"/>
      <c r="K1" s="885"/>
      <c r="L1" s="885"/>
      <c r="M1" s="886"/>
      <c r="N1" s="335" t="s">
        <v>114</v>
      </c>
    </row>
    <row r="2" spans="1:14" ht="15.75">
      <c r="A2" s="336" t="s">
        <v>128</v>
      </c>
      <c r="N2" s="335" t="s">
        <v>114</v>
      </c>
    </row>
    <row r="3" spans="1:27" ht="15" customHeight="1">
      <c r="A3" s="866" t="s">
        <v>286</v>
      </c>
      <c r="B3" s="731"/>
      <c r="C3" s="731"/>
      <c r="D3" s="731"/>
      <c r="E3" s="731"/>
      <c r="F3" s="731"/>
      <c r="G3" s="731"/>
      <c r="H3" s="731"/>
      <c r="I3" s="731"/>
      <c r="J3" s="731"/>
      <c r="K3" s="731"/>
      <c r="L3" s="731"/>
      <c r="M3" s="731"/>
      <c r="N3" s="335" t="s">
        <v>114</v>
      </c>
      <c r="O3" s="9"/>
      <c r="P3" s="9"/>
      <c r="Q3" s="9"/>
      <c r="R3" s="9"/>
      <c r="S3" s="9"/>
      <c r="T3" s="9"/>
      <c r="U3" s="9"/>
      <c r="V3" s="9"/>
      <c r="W3" s="9"/>
      <c r="X3" s="9"/>
      <c r="Y3" s="9"/>
      <c r="Z3" s="9"/>
      <c r="AA3" s="219"/>
    </row>
    <row r="4" spans="1:27" ht="15.75">
      <c r="A4" s="868" t="str">
        <f>+'[2]B. Summary of Requirements '!A5</f>
        <v>Office of the Federal Detention Trustee</v>
      </c>
      <c r="B4" s="731"/>
      <c r="C4" s="731"/>
      <c r="D4" s="731"/>
      <c r="E4" s="731"/>
      <c r="F4" s="731"/>
      <c r="G4" s="731"/>
      <c r="H4" s="731"/>
      <c r="I4" s="731"/>
      <c r="J4" s="731"/>
      <c r="K4" s="731"/>
      <c r="L4" s="731"/>
      <c r="M4" s="867"/>
      <c r="N4" s="335" t="s">
        <v>114</v>
      </c>
      <c r="O4" s="7"/>
      <c r="P4" s="9"/>
      <c r="Q4" s="9"/>
      <c r="R4" s="9"/>
      <c r="S4" s="9"/>
      <c r="T4" s="9"/>
      <c r="U4" s="9"/>
      <c r="V4" s="9"/>
      <c r="W4" s="9"/>
      <c r="X4" s="9"/>
      <c r="Y4" s="9"/>
      <c r="Z4" s="9"/>
      <c r="AA4" s="219"/>
    </row>
    <row r="5" spans="1:27" ht="15">
      <c r="A5" s="337"/>
      <c r="B5" s="338"/>
      <c r="C5" s="338"/>
      <c r="D5" s="338"/>
      <c r="E5" s="338"/>
      <c r="F5" s="338"/>
      <c r="G5" s="338"/>
      <c r="H5" s="338"/>
      <c r="I5" s="338"/>
      <c r="J5" s="338"/>
      <c r="K5" s="338"/>
      <c r="L5" s="338"/>
      <c r="M5" s="338"/>
      <c r="N5" s="335" t="s">
        <v>114</v>
      </c>
      <c r="O5" s="338"/>
      <c r="P5" s="339"/>
      <c r="Q5" s="339"/>
      <c r="R5" s="339"/>
      <c r="S5" s="339"/>
      <c r="T5" s="339"/>
      <c r="U5" s="339"/>
      <c r="V5" s="339"/>
      <c r="W5" s="339"/>
      <c r="X5" s="339"/>
      <c r="Y5" s="339"/>
      <c r="Z5" s="339"/>
      <c r="AA5" s="340"/>
    </row>
    <row r="6" spans="1:15" ht="15" hidden="1">
      <c r="A6" s="341"/>
      <c r="B6" s="341"/>
      <c r="C6" s="341"/>
      <c r="D6" s="341"/>
      <c r="E6" s="341"/>
      <c r="F6" s="341"/>
      <c r="G6" s="341"/>
      <c r="H6" s="341"/>
      <c r="I6" s="341"/>
      <c r="J6" s="341"/>
      <c r="K6" s="341"/>
      <c r="L6" s="341"/>
      <c r="M6" s="341"/>
      <c r="N6" s="335" t="s">
        <v>114</v>
      </c>
      <c r="O6" s="341"/>
    </row>
    <row r="7" spans="1:17" ht="15" hidden="1">
      <c r="A7" s="907" t="s">
        <v>287</v>
      </c>
      <c r="B7" s="908"/>
      <c r="C7" s="908"/>
      <c r="D7" s="908"/>
      <c r="E7" s="908"/>
      <c r="F7" s="908"/>
      <c r="G7" s="908"/>
      <c r="H7" s="908"/>
      <c r="I7" s="908"/>
      <c r="J7" s="908"/>
      <c r="K7" s="908"/>
      <c r="L7" s="908"/>
      <c r="M7" s="908"/>
      <c r="N7" s="335" t="s">
        <v>114</v>
      </c>
      <c r="O7" s="342"/>
      <c r="P7" s="342"/>
      <c r="Q7" s="343"/>
    </row>
    <row r="8" spans="1:15" ht="15" hidden="1">
      <c r="A8" s="341"/>
      <c r="B8" s="341"/>
      <c r="C8" s="341"/>
      <c r="D8" s="341"/>
      <c r="E8" s="341"/>
      <c r="F8" s="341"/>
      <c r="G8" s="341"/>
      <c r="H8" s="341"/>
      <c r="I8" s="341"/>
      <c r="J8" s="341"/>
      <c r="K8" s="341"/>
      <c r="L8" s="341"/>
      <c r="M8" s="341"/>
      <c r="N8" s="335" t="s">
        <v>114</v>
      </c>
      <c r="O8" s="341"/>
    </row>
    <row r="9" spans="1:15" ht="26.25" customHeight="1" hidden="1">
      <c r="A9" s="909" t="s">
        <v>288</v>
      </c>
      <c r="B9" s="893"/>
      <c r="C9" s="893"/>
      <c r="D9" s="893"/>
      <c r="E9" s="893"/>
      <c r="F9" s="893"/>
      <c r="G9" s="893"/>
      <c r="H9" s="893"/>
      <c r="I9" s="893"/>
      <c r="J9" s="893"/>
      <c r="K9" s="893"/>
      <c r="L9" s="893"/>
      <c r="M9" s="893"/>
      <c r="N9" s="335" t="s">
        <v>114</v>
      </c>
      <c r="O9" s="345"/>
    </row>
    <row r="10" spans="1:15" ht="15" hidden="1">
      <c r="A10" s="341"/>
      <c r="B10" s="341"/>
      <c r="C10" s="341"/>
      <c r="D10" s="341"/>
      <c r="E10" s="341"/>
      <c r="F10" s="341"/>
      <c r="G10" s="341"/>
      <c r="H10" s="341"/>
      <c r="I10" s="341"/>
      <c r="J10" s="341"/>
      <c r="K10" s="341"/>
      <c r="L10" s="341"/>
      <c r="M10" s="341"/>
      <c r="N10" s="335" t="s">
        <v>114</v>
      </c>
      <c r="O10" s="341"/>
    </row>
    <row r="11" spans="1:15" ht="15" hidden="1">
      <c r="A11" s="907" t="s">
        <v>134</v>
      </c>
      <c r="B11" s="908"/>
      <c r="C11" s="908"/>
      <c r="D11" s="908"/>
      <c r="E11" s="908"/>
      <c r="F11" s="908"/>
      <c r="G11" s="908"/>
      <c r="H11" s="908"/>
      <c r="I11" s="908"/>
      <c r="J11" s="908"/>
      <c r="K11" s="908"/>
      <c r="L11" s="908"/>
      <c r="M11" s="908"/>
      <c r="O11" s="341"/>
    </row>
    <row r="12" spans="1:15" ht="15" hidden="1">
      <c r="A12" s="341"/>
      <c r="B12" s="341"/>
      <c r="C12" s="341"/>
      <c r="D12" s="341"/>
      <c r="E12" s="341"/>
      <c r="F12" s="341"/>
      <c r="G12" s="341"/>
      <c r="H12" s="341"/>
      <c r="I12" s="341"/>
      <c r="J12" s="341"/>
      <c r="K12" s="341"/>
      <c r="L12" s="341"/>
      <c r="M12" s="341"/>
      <c r="O12" s="341"/>
    </row>
    <row r="13" spans="1:15" ht="15" hidden="1">
      <c r="A13" s="341" t="s">
        <v>291</v>
      </c>
      <c r="B13" s="341"/>
      <c r="C13" s="341"/>
      <c r="D13" s="341"/>
      <c r="E13" s="341"/>
      <c r="F13" s="341"/>
      <c r="G13" s="341"/>
      <c r="H13" s="341"/>
      <c r="I13" s="341"/>
      <c r="J13" s="341"/>
      <c r="K13" s="341"/>
      <c r="L13" s="341"/>
      <c r="M13" s="341"/>
      <c r="O13" s="341"/>
    </row>
    <row r="14" spans="1:15" ht="15" hidden="1">
      <c r="A14" s="341"/>
      <c r="B14" s="341"/>
      <c r="C14" s="341"/>
      <c r="D14" s="341"/>
      <c r="E14" s="341"/>
      <c r="F14" s="341"/>
      <c r="G14" s="341"/>
      <c r="H14" s="341"/>
      <c r="I14" s="341"/>
      <c r="J14" s="341"/>
      <c r="K14" s="341"/>
      <c r="L14" s="341"/>
      <c r="M14" s="341"/>
      <c r="O14" s="341"/>
    </row>
    <row r="15" spans="1:15" ht="15">
      <c r="A15" s="907" t="s">
        <v>162</v>
      </c>
      <c r="B15" s="908"/>
      <c r="C15" s="908"/>
      <c r="D15" s="908"/>
      <c r="E15" s="908"/>
      <c r="F15" s="908"/>
      <c r="G15" s="908"/>
      <c r="H15" s="908"/>
      <c r="I15" s="908"/>
      <c r="J15" s="908"/>
      <c r="K15" s="908"/>
      <c r="L15" s="908"/>
      <c r="M15" s="908"/>
      <c r="N15" s="335" t="s">
        <v>114</v>
      </c>
      <c r="O15" s="343"/>
    </row>
    <row r="16" spans="1:15" ht="15">
      <c r="A16" s="341"/>
      <c r="B16" s="341"/>
      <c r="C16" s="341"/>
      <c r="D16" s="341"/>
      <c r="E16" s="341"/>
      <c r="F16" s="341"/>
      <c r="G16" s="341"/>
      <c r="H16" s="341"/>
      <c r="I16" s="341"/>
      <c r="J16" s="341"/>
      <c r="K16" s="341"/>
      <c r="L16" s="341"/>
      <c r="M16" s="341"/>
      <c r="N16" s="335" t="s">
        <v>114</v>
      </c>
      <c r="O16" s="341"/>
    </row>
    <row r="17" spans="1:15" ht="36.75" customHeight="1">
      <c r="A17" s="892" t="s">
        <v>292</v>
      </c>
      <c r="B17" s="893"/>
      <c r="C17" s="893"/>
      <c r="D17" s="893"/>
      <c r="E17" s="893"/>
      <c r="F17" s="893"/>
      <c r="G17" s="893"/>
      <c r="H17" s="893"/>
      <c r="I17" s="893"/>
      <c r="J17" s="893"/>
      <c r="K17" s="893"/>
      <c r="L17" s="893"/>
      <c r="M17" s="893"/>
      <c r="N17" s="335" t="s">
        <v>114</v>
      </c>
      <c r="O17" s="345"/>
    </row>
    <row r="18" spans="1:15" ht="15">
      <c r="A18" s="341"/>
      <c r="B18" s="341"/>
      <c r="C18" s="341"/>
      <c r="D18" s="341"/>
      <c r="E18" s="341"/>
      <c r="F18" s="341"/>
      <c r="G18" s="341"/>
      <c r="H18" s="341"/>
      <c r="I18" s="341"/>
      <c r="J18" s="341"/>
      <c r="K18" s="341"/>
      <c r="L18" s="341"/>
      <c r="M18" s="341"/>
      <c r="N18" s="335" t="s">
        <v>114</v>
      </c>
      <c r="O18" s="341"/>
    </row>
    <row r="19" spans="1:15" ht="35.25" customHeight="1">
      <c r="A19" s="887" t="s">
        <v>293</v>
      </c>
      <c r="B19" s="890"/>
      <c r="C19" s="890"/>
      <c r="D19" s="890"/>
      <c r="E19" s="890"/>
      <c r="F19" s="890"/>
      <c r="G19" s="890"/>
      <c r="H19" s="890"/>
      <c r="I19" s="890"/>
      <c r="J19" s="890"/>
      <c r="K19" s="890"/>
      <c r="L19" s="890"/>
      <c r="M19" s="890"/>
      <c r="N19" s="335" t="s">
        <v>114</v>
      </c>
      <c r="O19" s="347"/>
    </row>
    <row r="20" spans="1:15" ht="13.5" customHeight="1">
      <c r="A20" s="346"/>
      <c r="B20" s="344"/>
      <c r="C20" s="344"/>
      <c r="D20" s="344"/>
      <c r="E20" s="344"/>
      <c r="F20" s="344"/>
      <c r="G20" s="344"/>
      <c r="H20" s="344"/>
      <c r="I20" s="344"/>
      <c r="J20" s="344"/>
      <c r="K20" s="344"/>
      <c r="L20" s="344"/>
      <c r="M20" s="344"/>
      <c r="N20" s="335" t="s">
        <v>114</v>
      </c>
      <c r="O20" s="347"/>
    </row>
    <row r="21" spans="1:15" ht="29.25" customHeight="1">
      <c r="A21" s="895" t="s">
        <v>294</v>
      </c>
      <c r="B21" s="896"/>
      <c r="C21" s="896"/>
      <c r="D21" s="896"/>
      <c r="E21" s="896"/>
      <c r="F21" s="896"/>
      <c r="G21" s="896"/>
      <c r="H21" s="896"/>
      <c r="I21" s="896"/>
      <c r="J21" s="896"/>
      <c r="K21" s="896"/>
      <c r="L21" s="896"/>
      <c r="M21" s="896"/>
      <c r="N21" s="335" t="s">
        <v>114</v>
      </c>
      <c r="O21" s="347"/>
    </row>
    <row r="22" spans="1:15" ht="9.75" customHeight="1">
      <c r="A22" s="346"/>
      <c r="B22" s="344"/>
      <c r="C22" s="344"/>
      <c r="D22" s="344"/>
      <c r="E22" s="906"/>
      <c r="F22" s="906"/>
      <c r="G22" s="906"/>
      <c r="H22" s="344"/>
      <c r="I22" s="344"/>
      <c r="J22" s="344"/>
      <c r="K22" s="344"/>
      <c r="L22" s="344"/>
      <c r="M22" s="349"/>
      <c r="N22" s="335" t="s">
        <v>114</v>
      </c>
      <c r="O22" s="347"/>
    </row>
    <row r="23" spans="1:15" ht="38.25" customHeight="1">
      <c r="A23" s="892" t="s">
        <v>295</v>
      </c>
      <c r="B23" s="893"/>
      <c r="C23" s="893"/>
      <c r="D23" s="893"/>
      <c r="E23" s="893"/>
      <c r="F23" s="893"/>
      <c r="G23" s="893"/>
      <c r="H23" s="893"/>
      <c r="I23" s="893"/>
      <c r="J23" s="893"/>
      <c r="K23" s="893"/>
      <c r="L23" s="894"/>
      <c r="M23" s="341"/>
      <c r="N23" s="335" t="s">
        <v>114</v>
      </c>
      <c r="O23" s="341"/>
    </row>
    <row r="24" spans="1:15" ht="15" hidden="1">
      <c r="A24" s="346"/>
      <c r="B24" s="344"/>
      <c r="C24" s="344"/>
      <c r="D24" s="344"/>
      <c r="E24" s="164"/>
      <c r="F24" s="164"/>
      <c r="G24" s="164"/>
      <c r="H24" s="344"/>
      <c r="I24" s="344"/>
      <c r="J24" s="344"/>
      <c r="K24" s="344"/>
      <c r="L24" s="347"/>
      <c r="M24" s="341"/>
      <c r="O24" s="341"/>
    </row>
    <row r="25" spans="1:15" ht="26.25" customHeight="1" hidden="1">
      <c r="A25" s="903" t="s">
        <v>289</v>
      </c>
      <c r="B25" s="904"/>
      <c r="C25" s="904"/>
      <c r="D25" s="904"/>
      <c r="E25" s="904"/>
      <c r="F25" s="904"/>
      <c r="G25" s="904"/>
      <c r="H25" s="904"/>
      <c r="I25" s="904"/>
      <c r="J25" s="904"/>
      <c r="K25" s="904"/>
      <c r="L25" s="904"/>
      <c r="M25" s="905"/>
      <c r="O25" s="341"/>
    </row>
    <row r="26" spans="1:15" ht="12" customHeight="1">
      <c r="A26" s="341"/>
      <c r="B26" s="341"/>
      <c r="C26" s="341"/>
      <c r="D26" s="341"/>
      <c r="E26" s="348"/>
      <c r="F26" s="348"/>
      <c r="G26" s="348"/>
      <c r="J26" s="341"/>
      <c r="K26" s="341"/>
      <c r="L26" s="341"/>
      <c r="M26" s="341"/>
      <c r="N26" s="335" t="s">
        <v>114</v>
      </c>
      <c r="O26" s="341"/>
    </row>
    <row r="27" spans="1:15" ht="24" customHeight="1">
      <c r="A27" s="892" t="s">
        <v>296</v>
      </c>
      <c r="B27" s="901"/>
      <c r="C27" s="901"/>
      <c r="D27" s="901"/>
      <c r="E27" s="901"/>
      <c r="F27" s="901"/>
      <c r="G27" s="901"/>
      <c r="H27" s="901"/>
      <c r="I27" s="901"/>
      <c r="J27" s="901"/>
      <c r="K27" s="901"/>
      <c r="L27" s="902"/>
      <c r="M27" s="341"/>
      <c r="N27" s="335" t="s">
        <v>114</v>
      </c>
      <c r="O27" s="341"/>
    </row>
    <row r="28" spans="1:15" ht="6.75" customHeight="1">
      <c r="A28" s="341"/>
      <c r="B28" s="341"/>
      <c r="C28" s="341"/>
      <c r="D28" s="341"/>
      <c r="E28" s="341"/>
      <c r="F28" s="341"/>
      <c r="G28" s="341"/>
      <c r="H28" s="341"/>
      <c r="I28" s="341"/>
      <c r="J28" s="341"/>
      <c r="K28" s="341"/>
      <c r="L28" s="341"/>
      <c r="M28" s="341"/>
      <c r="N28" s="335" t="s">
        <v>114</v>
      </c>
      <c r="O28" s="341"/>
    </row>
    <row r="29" spans="1:15" ht="25.5" customHeight="1" hidden="1">
      <c r="A29" s="892" t="s">
        <v>297</v>
      </c>
      <c r="B29" s="893"/>
      <c r="C29" s="893"/>
      <c r="D29" s="893"/>
      <c r="E29" s="893"/>
      <c r="F29" s="893"/>
      <c r="G29" s="893"/>
      <c r="H29" s="893"/>
      <c r="I29" s="893"/>
      <c r="J29" s="893"/>
      <c r="K29" s="893"/>
      <c r="L29" s="893"/>
      <c r="M29" s="894"/>
      <c r="N29" s="335" t="s">
        <v>114</v>
      </c>
      <c r="O29" s="341"/>
    </row>
    <row r="30" spans="1:15" ht="12" customHeight="1" hidden="1">
      <c r="A30" s="346"/>
      <c r="B30" s="344"/>
      <c r="C30" s="344"/>
      <c r="D30" s="344"/>
      <c r="E30" s="344"/>
      <c r="F30" s="344"/>
      <c r="G30" s="344"/>
      <c r="H30" s="344"/>
      <c r="I30" s="344"/>
      <c r="J30" s="344"/>
      <c r="K30" s="344"/>
      <c r="L30" s="344"/>
      <c r="M30" s="347"/>
      <c r="N30" s="335" t="s">
        <v>114</v>
      </c>
      <c r="O30" s="341"/>
    </row>
    <row r="31" spans="1:15" ht="63" customHeight="1">
      <c r="A31" s="887" t="s">
        <v>298</v>
      </c>
      <c r="B31" s="899"/>
      <c r="C31" s="899"/>
      <c r="D31" s="899"/>
      <c r="E31" s="899"/>
      <c r="F31" s="899"/>
      <c r="G31" s="899"/>
      <c r="H31" s="899"/>
      <c r="I31" s="899"/>
      <c r="J31" s="899"/>
      <c r="K31" s="899"/>
      <c r="L31" s="899"/>
      <c r="M31" s="900"/>
      <c r="N31" s="335" t="s">
        <v>114</v>
      </c>
      <c r="O31" s="341"/>
    </row>
    <row r="32" spans="1:15" ht="9.75" customHeight="1">
      <c r="A32" s="346"/>
      <c r="B32" s="344"/>
      <c r="C32" s="344"/>
      <c r="D32" s="344"/>
      <c r="E32" s="344"/>
      <c r="F32" s="344"/>
      <c r="G32" s="344"/>
      <c r="H32" s="344"/>
      <c r="I32" s="344"/>
      <c r="J32" s="344"/>
      <c r="K32" s="344"/>
      <c r="L32" s="344"/>
      <c r="M32" s="347"/>
      <c r="N32" s="335" t="s">
        <v>114</v>
      </c>
      <c r="O32" s="341"/>
    </row>
    <row r="33" spans="1:15" ht="49.5" customHeight="1">
      <c r="A33" s="887" t="s">
        <v>299</v>
      </c>
      <c r="B33" s="890"/>
      <c r="C33" s="890"/>
      <c r="D33" s="890"/>
      <c r="E33" s="890"/>
      <c r="F33" s="890"/>
      <c r="G33" s="890"/>
      <c r="H33" s="890"/>
      <c r="I33" s="890"/>
      <c r="J33" s="890"/>
      <c r="K33" s="890"/>
      <c r="L33" s="890"/>
      <c r="M33" s="891"/>
      <c r="N33" s="335" t="s">
        <v>114</v>
      </c>
      <c r="O33" s="341"/>
    </row>
    <row r="34" spans="1:15" ht="12.75" customHeight="1">
      <c r="A34" s="346"/>
      <c r="B34" s="344"/>
      <c r="C34" s="344"/>
      <c r="D34" s="344"/>
      <c r="E34" s="344"/>
      <c r="F34" s="344"/>
      <c r="G34" s="344"/>
      <c r="H34" s="344"/>
      <c r="I34" s="344"/>
      <c r="J34" s="344"/>
      <c r="K34" s="344"/>
      <c r="L34" s="344"/>
      <c r="M34" s="347"/>
      <c r="N34" s="335" t="s">
        <v>114</v>
      </c>
      <c r="O34" s="341"/>
    </row>
    <row r="35" spans="1:15" ht="23.25" customHeight="1" hidden="1">
      <c r="A35" s="892" t="s">
        <v>300</v>
      </c>
      <c r="B35" s="897"/>
      <c r="C35" s="897"/>
      <c r="D35" s="897"/>
      <c r="E35" s="897"/>
      <c r="F35" s="897"/>
      <c r="G35" s="897"/>
      <c r="H35" s="897"/>
      <c r="I35" s="897"/>
      <c r="J35" s="897"/>
      <c r="K35" s="897"/>
      <c r="L35" s="897"/>
      <c r="M35" s="898"/>
      <c r="N35" s="335" t="s">
        <v>114</v>
      </c>
      <c r="O35" s="341"/>
    </row>
    <row r="36" spans="1:15" ht="13.5" customHeight="1" hidden="1">
      <c r="A36" s="346"/>
      <c r="B36" s="350"/>
      <c r="C36" s="350"/>
      <c r="D36" s="350"/>
      <c r="E36" s="350"/>
      <c r="F36" s="350"/>
      <c r="G36" s="350"/>
      <c r="H36" s="350"/>
      <c r="I36" s="350"/>
      <c r="J36" s="350"/>
      <c r="K36" s="350"/>
      <c r="L36" s="350"/>
      <c r="M36" s="345"/>
      <c r="N36" s="335" t="s">
        <v>114</v>
      </c>
      <c r="O36" s="341"/>
    </row>
    <row r="37" spans="1:15" ht="30.75" customHeight="1" hidden="1">
      <c r="A37" s="887" t="s">
        <v>301</v>
      </c>
      <c r="B37" s="888"/>
      <c r="C37" s="888"/>
      <c r="D37" s="888"/>
      <c r="E37" s="888"/>
      <c r="F37" s="888"/>
      <c r="G37" s="888"/>
      <c r="H37" s="888"/>
      <c r="I37" s="888"/>
      <c r="J37" s="888"/>
      <c r="K37" s="888"/>
      <c r="L37" s="888"/>
      <c r="M37" s="889"/>
      <c r="N37" s="335" t="s">
        <v>114</v>
      </c>
      <c r="O37" s="341"/>
    </row>
    <row r="38" spans="1:15" ht="13.5" customHeight="1" hidden="1">
      <c r="A38" s="346"/>
      <c r="B38" s="350"/>
      <c r="C38" s="350"/>
      <c r="D38" s="350"/>
      <c r="E38" s="350"/>
      <c r="F38" s="350"/>
      <c r="G38" s="350"/>
      <c r="H38" s="350"/>
      <c r="I38" s="350"/>
      <c r="J38" s="350"/>
      <c r="K38" s="350"/>
      <c r="L38" s="350"/>
      <c r="M38" s="345"/>
      <c r="N38" s="335" t="s">
        <v>114</v>
      </c>
      <c r="O38" s="341"/>
    </row>
    <row r="39" spans="1:15" ht="30" customHeight="1" hidden="1">
      <c r="A39" s="887" t="s">
        <v>302</v>
      </c>
      <c r="B39" s="890"/>
      <c r="C39" s="890"/>
      <c r="D39" s="890"/>
      <c r="E39" s="890"/>
      <c r="F39" s="890"/>
      <c r="G39" s="890"/>
      <c r="H39" s="890"/>
      <c r="I39" s="890"/>
      <c r="J39" s="890"/>
      <c r="K39" s="890"/>
      <c r="L39" s="890"/>
      <c r="M39" s="891"/>
      <c r="N39" s="335" t="s">
        <v>114</v>
      </c>
      <c r="O39" s="341"/>
    </row>
    <row r="40" spans="1:15" ht="13.5" customHeight="1" hidden="1">
      <c r="A40" s="346"/>
      <c r="B40" s="350"/>
      <c r="C40" s="350"/>
      <c r="D40" s="350"/>
      <c r="E40" s="350"/>
      <c r="F40" s="350"/>
      <c r="G40" s="350"/>
      <c r="H40" s="350"/>
      <c r="I40" s="350"/>
      <c r="J40" s="350"/>
      <c r="K40" s="350"/>
      <c r="L40" s="350"/>
      <c r="M40" s="345"/>
      <c r="N40" s="335" t="s">
        <v>114</v>
      </c>
      <c r="O40" s="341"/>
    </row>
    <row r="41" spans="1:15" ht="24.75" customHeight="1" hidden="1">
      <c r="A41" s="892" t="s">
        <v>303</v>
      </c>
      <c r="B41" s="893"/>
      <c r="C41" s="893"/>
      <c r="D41" s="893"/>
      <c r="E41" s="893"/>
      <c r="F41" s="893"/>
      <c r="G41" s="893"/>
      <c r="H41" s="893"/>
      <c r="I41" s="893"/>
      <c r="J41" s="893"/>
      <c r="K41" s="893"/>
      <c r="L41" s="893"/>
      <c r="M41" s="894"/>
      <c r="N41" s="335" t="s">
        <v>114</v>
      </c>
      <c r="O41" s="341"/>
    </row>
    <row r="42" spans="1:15" ht="13.5" customHeight="1" hidden="1">
      <c r="A42" s="346"/>
      <c r="B42" s="350"/>
      <c r="C42" s="350"/>
      <c r="D42" s="350"/>
      <c r="E42" s="350"/>
      <c r="F42" s="350"/>
      <c r="G42" s="350"/>
      <c r="H42" s="350"/>
      <c r="I42" s="350"/>
      <c r="J42" s="350"/>
      <c r="K42" s="350"/>
      <c r="L42" s="350"/>
      <c r="M42" s="345"/>
      <c r="N42" s="335" t="s">
        <v>114</v>
      </c>
      <c r="O42" s="341"/>
    </row>
    <row r="43" spans="1:15" ht="57.75" customHeight="1" hidden="1">
      <c r="A43" s="913" t="s">
        <v>304</v>
      </c>
      <c r="B43" s="914"/>
      <c r="C43" s="914"/>
      <c r="D43" s="914"/>
      <c r="E43" s="914"/>
      <c r="F43" s="914"/>
      <c r="G43" s="914"/>
      <c r="H43" s="914"/>
      <c r="I43" s="914"/>
      <c r="J43" s="914"/>
      <c r="K43" s="914"/>
      <c r="L43" s="914"/>
      <c r="M43" s="915"/>
      <c r="N43" s="335" t="s">
        <v>114</v>
      </c>
      <c r="O43" s="341"/>
    </row>
    <row r="44" spans="1:15" ht="11.25" customHeight="1" hidden="1">
      <c r="A44" s="346"/>
      <c r="B44" s="344"/>
      <c r="C44" s="344"/>
      <c r="D44" s="344"/>
      <c r="E44" s="344"/>
      <c r="F44" s="344"/>
      <c r="G44" s="344"/>
      <c r="H44" s="344"/>
      <c r="I44" s="344"/>
      <c r="J44" s="344"/>
      <c r="K44" s="344"/>
      <c r="L44" s="344"/>
      <c r="M44" s="347"/>
      <c r="N44" s="335" t="s">
        <v>114</v>
      </c>
      <c r="O44" s="341"/>
    </row>
    <row r="45" spans="1:15" ht="23.25" customHeight="1" hidden="1">
      <c r="A45" s="887" t="s">
        <v>305</v>
      </c>
      <c r="B45" s="893"/>
      <c r="C45" s="893"/>
      <c r="D45" s="893"/>
      <c r="E45" s="893"/>
      <c r="F45" s="893"/>
      <c r="G45" s="893"/>
      <c r="H45" s="893"/>
      <c r="I45" s="893"/>
      <c r="J45" s="893"/>
      <c r="K45" s="893"/>
      <c r="L45" s="893"/>
      <c r="M45" s="894"/>
      <c r="N45" s="335" t="s">
        <v>114</v>
      </c>
      <c r="O45" s="341"/>
    </row>
    <row r="46" spans="1:15" ht="14.25" customHeight="1" hidden="1">
      <c r="A46" s="346"/>
      <c r="B46" s="344"/>
      <c r="C46" s="344"/>
      <c r="D46" s="344"/>
      <c r="E46" s="344"/>
      <c r="F46" s="344"/>
      <c r="G46" s="344"/>
      <c r="H46" s="344"/>
      <c r="I46" s="344"/>
      <c r="J46" s="344"/>
      <c r="K46" s="344"/>
      <c r="L46" s="344"/>
      <c r="M46" s="347"/>
      <c r="N46" s="335" t="s">
        <v>114</v>
      </c>
      <c r="O46" s="341"/>
    </row>
    <row r="47" spans="1:15" ht="60" customHeight="1" hidden="1">
      <c r="A47" s="887" t="s">
        <v>306</v>
      </c>
      <c r="B47" s="899"/>
      <c r="C47" s="899"/>
      <c r="D47" s="899"/>
      <c r="E47" s="899"/>
      <c r="F47" s="899"/>
      <c r="G47" s="899"/>
      <c r="H47" s="899"/>
      <c r="I47" s="899"/>
      <c r="J47" s="899"/>
      <c r="K47" s="899"/>
      <c r="L47" s="899"/>
      <c r="M47" s="900"/>
      <c r="N47" s="335" t="s">
        <v>114</v>
      </c>
      <c r="O47" s="341"/>
    </row>
    <row r="48" spans="1:15" ht="11.25" customHeight="1" hidden="1">
      <c r="A48" s="346"/>
      <c r="B48" s="350"/>
      <c r="C48" s="350"/>
      <c r="D48" s="350"/>
      <c r="E48" s="350"/>
      <c r="F48" s="350"/>
      <c r="G48" s="350"/>
      <c r="H48" s="350"/>
      <c r="I48" s="350"/>
      <c r="J48" s="350"/>
      <c r="K48" s="350"/>
      <c r="L48" s="350"/>
      <c r="M48" s="345"/>
      <c r="N48" s="335" t="s">
        <v>114</v>
      </c>
      <c r="O48" s="341"/>
    </row>
    <row r="49" spans="1:15" ht="26.25" customHeight="1" hidden="1">
      <c r="A49" s="892" t="s">
        <v>307</v>
      </c>
      <c r="B49" s="893"/>
      <c r="C49" s="893"/>
      <c r="D49" s="893"/>
      <c r="E49" s="893"/>
      <c r="F49" s="893"/>
      <c r="G49" s="893"/>
      <c r="H49" s="893"/>
      <c r="I49" s="893"/>
      <c r="J49" s="893"/>
      <c r="K49" s="893"/>
      <c r="L49" s="893"/>
      <c r="M49" s="894"/>
      <c r="N49" s="335" t="s">
        <v>114</v>
      </c>
      <c r="O49" s="341"/>
    </row>
    <row r="50" spans="1:15" ht="15.75" customHeight="1" hidden="1">
      <c r="A50" s="346"/>
      <c r="B50" s="344"/>
      <c r="C50" s="344"/>
      <c r="D50" s="344"/>
      <c r="E50" s="344"/>
      <c r="F50" s="344"/>
      <c r="G50" s="344"/>
      <c r="H50" s="344"/>
      <c r="I50" s="344"/>
      <c r="J50" s="344"/>
      <c r="K50" s="344"/>
      <c r="L50" s="344"/>
      <c r="M50" s="347"/>
      <c r="N50" s="335" t="s">
        <v>114</v>
      </c>
      <c r="O50" s="341"/>
    </row>
    <row r="51" spans="1:15" ht="38.25" customHeight="1" hidden="1">
      <c r="A51" s="892" t="s">
        <v>308</v>
      </c>
      <c r="B51" s="910"/>
      <c r="C51" s="910"/>
      <c r="D51" s="910"/>
      <c r="E51" s="910"/>
      <c r="F51" s="910"/>
      <c r="G51" s="910"/>
      <c r="H51" s="910"/>
      <c r="I51" s="910"/>
      <c r="J51" s="910"/>
      <c r="K51" s="910"/>
      <c r="L51" s="910"/>
      <c r="M51" s="911"/>
      <c r="N51" s="335" t="s">
        <v>114</v>
      </c>
      <c r="O51" s="341"/>
    </row>
    <row r="52" spans="1:15" ht="15.75" customHeight="1" hidden="1">
      <c r="A52" s="346"/>
      <c r="B52" s="344"/>
      <c r="C52" s="344"/>
      <c r="D52" s="344"/>
      <c r="E52" s="344"/>
      <c r="F52" s="344"/>
      <c r="G52" s="344"/>
      <c r="H52" s="344"/>
      <c r="I52" s="344"/>
      <c r="J52" s="344"/>
      <c r="K52" s="344"/>
      <c r="L52" s="344"/>
      <c r="M52" s="347"/>
      <c r="N52" s="335" t="s">
        <v>114</v>
      </c>
      <c r="O52" s="341"/>
    </row>
    <row r="53" spans="1:15" ht="38.25" customHeight="1" hidden="1">
      <c r="A53" s="892" t="s">
        <v>309</v>
      </c>
      <c r="B53" s="910"/>
      <c r="C53" s="910"/>
      <c r="D53" s="910"/>
      <c r="E53" s="910"/>
      <c r="F53" s="910"/>
      <c r="G53" s="910"/>
      <c r="H53" s="910"/>
      <c r="I53" s="910"/>
      <c r="J53" s="910"/>
      <c r="K53" s="910"/>
      <c r="L53" s="910"/>
      <c r="M53" s="911"/>
      <c r="N53" s="335" t="s">
        <v>114</v>
      </c>
      <c r="O53" s="341"/>
    </row>
    <row r="54" spans="1:15" ht="15.75" customHeight="1" hidden="1">
      <c r="A54" s="346"/>
      <c r="B54" s="344"/>
      <c r="C54" s="344"/>
      <c r="D54" s="344"/>
      <c r="E54" s="344"/>
      <c r="F54" s="344"/>
      <c r="G54" s="344"/>
      <c r="H54" s="344"/>
      <c r="I54" s="344"/>
      <c r="J54" s="344"/>
      <c r="K54" s="344"/>
      <c r="L54" s="344"/>
      <c r="M54" s="347"/>
      <c r="N54" s="335" t="s">
        <v>114</v>
      </c>
      <c r="O54" s="341"/>
    </row>
    <row r="55" spans="1:15" ht="15.75" customHeight="1">
      <c r="A55" s="351" t="s">
        <v>310</v>
      </c>
      <c r="B55" s="344"/>
      <c r="C55" s="344"/>
      <c r="D55" s="344"/>
      <c r="E55" s="344"/>
      <c r="F55" s="344"/>
      <c r="G55" s="344"/>
      <c r="H55" s="344"/>
      <c r="I55" s="344"/>
      <c r="J55" s="344"/>
      <c r="K55" s="344"/>
      <c r="L55" s="344"/>
      <c r="M55" s="347"/>
      <c r="O55" s="341"/>
    </row>
    <row r="56" spans="1:15" ht="15.75" customHeight="1">
      <c r="A56" s="346"/>
      <c r="B56" s="344"/>
      <c r="C56" s="344"/>
      <c r="D56" s="344"/>
      <c r="E56" s="344"/>
      <c r="F56" s="344"/>
      <c r="G56" s="344"/>
      <c r="H56" s="344"/>
      <c r="I56" s="344"/>
      <c r="J56" s="344"/>
      <c r="K56" s="344"/>
      <c r="L56" s="344"/>
      <c r="M56" s="347"/>
      <c r="O56" s="341"/>
    </row>
    <row r="57" spans="1:15" ht="36.75" customHeight="1">
      <c r="A57" s="892" t="s">
        <v>311</v>
      </c>
      <c r="B57" s="910"/>
      <c r="C57" s="910"/>
      <c r="D57" s="910"/>
      <c r="E57" s="910"/>
      <c r="F57" s="910"/>
      <c r="G57" s="910"/>
      <c r="H57" s="910"/>
      <c r="I57" s="910"/>
      <c r="J57" s="910"/>
      <c r="K57" s="910"/>
      <c r="L57" s="910"/>
      <c r="M57" s="911"/>
      <c r="N57" s="335" t="s">
        <v>114</v>
      </c>
      <c r="O57" s="341"/>
    </row>
    <row r="58" spans="1:15" ht="15.75" customHeight="1" hidden="1">
      <c r="A58" s="346"/>
      <c r="B58" s="344"/>
      <c r="C58" s="344"/>
      <c r="D58" s="344"/>
      <c r="E58" s="344"/>
      <c r="F58" s="344"/>
      <c r="G58" s="344"/>
      <c r="H58" s="344"/>
      <c r="I58" s="344"/>
      <c r="J58" s="344"/>
      <c r="K58" s="344"/>
      <c r="L58" s="344"/>
      <c r="M58" s="347"/>
      <c r="N58" s="335" t="s">
        <v>114</v>
      </c>
      <c r="O58" s="341"/>
    </row>
    <row r="59" spans="1:15" ht="27" customHeight="1" hidden="1">
      <c r="A59" s="892" t="s">
        <v>312</v>
      </c>
      <c r="B59" s="910"/>
      <c r="C59" s="910"/>
      <c r="D59" s="910"/>
      <c r="E59" s="910"/>
      <c r="F59" s="910"/>
      <c r="G59" s="910"/>
      <c r="H59" s="910"/>
      <c r="I59" s="910"/>
      <c r="J59" s="910"/>
      <c r="K59" s="910"/>
      <c r="L59" s="910"/>
      <c r="M59" s="911"/>
      <c r="N59" s="335" t="s">
        <v>114</v>
      </c>
      <c r="O59" s="341"/>
    </row>
    <row r="60" spans="1:15" ht="15.75" customHeight="1">
      <c r="A60" s="346"/>
      <c r="B60" s="344"/>
      <c r="C60" s="344"/>
      <c r="D60" s="344"/>
      <c r="E60" s="344"/>
      <c r="F60" s="344"/>
      <c r="G60" s="344"/>
      <c r="H60" s="344"/>
      <c r="I60" s="344"/>
      <c r="J60" s="344"/>
      <c r="K60" s="344"/>
      <c r="L60" s="344"/>
      <c r="M60" s="347"/>
      <c r="N60" s="335" t="s">
        <v>114</v>
      </c>
      <c r="O60" s="341"/>
    </row>
    <row r="61" spans="1:15" ht="24.75" customHeight="1">
      <c r="A61" s="892" t="s">
        <v>313</v>
      </c>
      <c r="B61" s="910"/>
      <c r="C61" s="910"/>
      <c r="D61" s="910"/>
      <c r="E61" s="910"/>
      <c r="F61" s="910"/>
      <c r="G61" s="910"/>
      <c r="H61" s="910"/>
      <c r="I61" s="910"/>
      <c r="J61" s="910"/>
      <c r="K61" s="910"/>
      <c r="L61" s="910"/>
      <c r="M61" s="911"/>
      <c r="N61" s="335" t="s">
        <v>114</v>
      </c>
      <c r="O61" s="341"/>
    </row>
    <row r="62" spans="1:15" ht="0.75" customHeight="1">
      <c r="A62" s="346"/>
      <c r="B62" s="350"/>
      <c r="C62" s="350"/>
      <c r="D62" s="350"/>
      <c r="E62" s="350"/>
      <c r="F62" s="350"/>
      <c r="G62" s="350"/>
      <c r="H62" s="350"/>
      <c r="I62" s="350"/>
      <c r="J62" s="350"/>
      <c r="K62" s="350"/>
      <c r="L62" s="350"/>
      <c r="M62" s="345"/>
      <c r="N62" s="335" t="s">
        <v>114</v>
      </c>
      <c r="O62" s="341"/>
    </row>
    <row r="63" spans="1:15" ht="0.75" customHeight="1">
      <c r="A63" s="346"/>
      <c r="B63" s="350"/>
      <c r="C63" s="350"/>
      <c r="D63" s="350"/>
      <c r="E63" s="350"/>
      <c r="F63" s="350"/>
      <c r="G63" s="350"/>
      <c r="H63" s="350"/>
      <c r="I63" s="350"/>
      <c r="J63" s="350"/>
      <c r="K63" s="350"/>
      <c r="L63" s="350"/>
      <c r="M63" s="345"/>
      <c r="N63" s="335" t="s">
        <v>114</v>
      </c>
      <c r="O63" s="341"/>
    </row>
    <row r="64" spans="1:15" ht="0.75" customHeight="1">
      <c r="A64" s="346"/>
      <c r="B64" s="350"/>
      <c r="C64" s="350"/>
      <c r="D64" s="350"/>
      <c r="E64" s="350"/>
      <c r="F64" s="350"/>
      <c r="G64" s="350"/>
      <c r="H64" s="350"/>
      <c r="I64" s="350"/>
      <c r="J64" s="350"/>
      <c r="K64" s="350"/>
      <c r="L64" s="350"/>
      <c r="M64" s="345"/>
      <c r="N64" s="335" t="s">
        <v>114</v>
      </c>
      <c r="O64" s="341"/>
    </row>
    <row r="65" spans="1:15" ht="0.75" customHeight="1">
      <c r="A65" s="346"/>
      <c r="B65" s="350"/>
      <c r="C65" s="350"/>
      <c r="D65" s="350"/>
      <c r="E65" s="350"/>
      <c r="F65" s="350"/>
      <c r="G65" s="350"/>
      <c r="H65" s="350"/>
      <c r="I65" s="350"/>
      <c r="J65" s="350"/>
      <c r="K65" s="350"/>
      <c r="L65" s="350"/>
      <c r="M65" s="345"/>
      <c r="N65" s="335" t="s">
        <v>114</v>
      </c>
      <c r="O65" s="341"/>
    </row>
    <row r="66" spans="1:15" ht="0.75" customHeight="1">
      <c r="A66" s="346"/>
      <c r="B66" s="350"/>
      <c r="C66" s="350"/>
      <c r="D66" s="350"/>
      <c r="E66" s="350"/>
      <c r="F66" s="350"/>
      <c r="G66" s="350"/>
      <c r="H66" s="350"/>
      <c r="I66" s="350"/>
      <c r="J66" s="350"/>
      <c r="K66" s="350"/>
      <c r="L66" s="350"/>
      <c r="M66" s="345"/>
      <c r="N66" s="335" t="s">
        <v>114</v>
      </c>
      <c r="O66" s="341"/>
    </row>
    <row r="67" spans="1:15" ht="0.75" customHeight="1">
      <c r="A67" s="346"/>
      <c r="B67" s="350"/>
      <c r="C67" s="350"/>
      <c r="D67" s="350"/>
      <c r="E67" s="350"/>
      <c r="F67" s="350"/>
      <c r="G67" s="350"/>
      <c r="H67" s="350"/>
      <c r="I67" s="350"/>
      <c r="J67" s="350"/>
      <c r="K67" s="350"/>
      <c r="L67" s="350"/>
      <c r="M67" s="345"/>
      <c r="N67" s="335" t="s">
        <v>114</v>
      </c>
      <c r="O67" s="341"/>
    </row>
    <row r="68" spans="1:15" ht="0.75" customHeight="1">
      <c r="A68" s="346"/>
      <c r="B68" s="350"/>
      <c r="C68" s="350"/>
      <c r="D68" s="350"/>
      <c r="E68" s="350"/>
      <c r="F68" s="350"/>
      <c r="G68" s="350"/>
      <c r="H68" s="350"/>
      <c r="I68" s="350"/>
      <c r="J68" s="350"/>
      <c r="K68" s="350"/>
      <c r="L68" s="350"/>
      <c r="M68" s="345"/>
      <c r="N68" s="335" t="s">
        <v>114</v>
      </c>
      <c r="O68" s="341"/>
    </row>
    <row r="69" spans="1:15" ht="0.75" customHeight="1">
      <c r="A69" s="346"/>
      <c r="B69" s="350"/>
      <c r="C69" s="350"/>
      <c r="D69" s="350"/>
      <c r="E69" s="350"/>
      <c r="F69" s="350"/>
      <c r="G69" s="350"/>
      <c r="H69" s="350"/>
      <c r="I69" s="350"/>
      <c r="J69" s="350"/>
      <c r="K69" s="350"/>
      <c r="L69" s="350"/>
      <c r="M69" s="345"/>
      <c r="N69" s="335" t="s">
        <v>114</v>
      </c>
      <c r="O69" s="341"/>
    </row>
    <row r="70" spans="1:15" ht="0.75" customHeight="1">
      <c r="A70" s="346"/>
      <c r="B70" s="350"/>
      <c r="C70" s="350"/>
      <c r="D70" s="350"/>
      <c r="E70" s="350"/>
      <c r="F70" s="350"/>
      <c r="G70" s="350"/>
      <c r="H70" s="350"/>
      <c r="I70" s="350"/>
      <c r="J70" s="350"/>
      <c r="K70" s="350"/>
      <c r="L70" s="350"/>
      <c r="M70" s="345"/>
      <c r="N70" s="335" t="s">
        <v>114</v>
      </c>
      <c r="O70" s="341"/>
    </row>
    <row r="71" spans="1:15" ht="0.75" customHeight="1">
      <c r="A71" s="346"/>
      <c r="B71" s="350"/>
      <c r="C71" s="350"/>
      <c r="D71" s="350"/>
      <c r="E71" s="350"/>
      <c r="F71" s="350"/>
      <c r="G71" s="350"/>
      <c r="H71" s="350"/>
      <c r="I71" s="350"/>
      <c r="J71" s="350"/>
      <c r="K71" s="350"/>
      <c r="L71" s="350"/>
      <c r="M71" s="345"/>
      <c r="N71" s="335" t="s">
        <v>114</v>
      </c>
      <c r="O71" s="341"/>
    </row>
    <row r="72" spans="1:15" ht="0.75" customHeight="1">
      <c r="A72" s="346"/>
      <c r="B72" s="350"/>
      <c r="C72" s="350"/>
      <c r="D72" s="350"/>
      <c r="E72" s="350"/>
      <c r="F72" s="350"/>
      <c r="G72" s="350"/>
      <c r="H72" s="350"/>
      <c r="I72" s="350"/>
      <c r="J72" s="350"/>
      <c r="K72" s="350"/>
      <c r="L72" s="350"/>
      <c r="M72" s="345"/>
      <c r="N72" s="335" t="s">
        <v>114</v>
      </c>
      <c r="O72" s="341"/>
    </row>
    <row r="73" spans="1:15" ht="0.75" customHeight="1">
      <c r="A73" s="346"/>
      <c r="B73" s="350"/>
      <c r="C73" s="350"/>
      <c r="D73" s="350"/>
      <c r="E73" s="350"/>
      <c r="F73" s="350"/>
      <c r="G73" s="350"/>
      <c r="H73" s="350"/>
      <c r="I73" s="350"/>
      <c r="J73" s="350"/>
      <c r="K73" s="350"/>
      <c r="L73" s="350"/>
      <c r="M73" s="345"/>
      <c r="N73" s="335" t="s">
        <v>114</v>
      </c>
      <c r="O73" s="341"/>
    </row>
    <row r="74" spans="1:15" ht="0.75" customHeight="1">
      <c r="A74" s="346"/>
      <c r="B74" s="350"/>
      <c r="C74" s="350"/>
      <c r="D74" s="350"/>
      <c r="E74" s="350"/>
      <c r="F74" s="350"/>
      <c r="G74" s="350"/>
      <c r="H74" s="350"/>
      <c r="I74" s="350"/>
      <c r="J74" s="350"/>
      <c r="K74" s="350"/>
      <c r="L74" s="350"/>
      <c r="M74" s="345"/>
      <c r="N74" s="335" t="s">
        <v>114</v>
      </c>
      <c r="O74" s="341"/>
    </row>
    <row r="75" spans="1:15" ht="0.75" customHeight="1">
      <c r="A75" s="346"/>
      <c r="B75" s="350"/>
      <c r="C75" s="350"/>
      <c r="D75" s="350"/>
      <c r="E75" s="350"/>
      <c r="F75" s="350"/>
      <c r="G75" s="350"/>
      <c r="H75" s="350"/>
      <c r="I75" s="350"/>
      <c r="J75" s="350"/>
      <c r="K75" s="350"/>
      <c r="L75" s="350"/>
      <c r="M75" s="345"/>
      <c r="N75" s="335" t="s">
        <v>114</v>
      </c>
      <c r="O75" s="341"/>
    </row>
    <row r="76" spans="1:15" ht="15">
      <c r="A76" s="907" t="s">
        <v>290</v>
      </c>
      <c r="B76" s="908"/>
      <c r="C76" s="908"/>
      <c r="D76" s="908"/>
      <c r="E76" s="908"/>
      <c r="F76" s="908"/>
      <c r="G76" s="908"/>
      <c r="H76" s="908"/>
      <c r="I76" s="908"/>
      <c r="J76" s="908"/>
      <c r="K76" s="908"/>
      <c r="L76" s="908"/>
      <c r="M76" s="912"/>
      <c r="N76" s="335" t="s">
        <v>114</v>
      </c>
      <c r="O76" s="341"/>
    </row>
    <row r="77" spans="1:15" ht="36.75" customHeight="1">
      <c r="A77" s="887" t="s">
        <v>314</v>
      </c>
      <c r="B77" s="899"/>
      <c r="C77" s="899"/>
      <c r="D77" s="899"/>
      <c r="E77" s="899"/>
      <c r="F77" s="899"/>
      <c r="G77" s="899"/>
      <c r="H77" s="899"/>
      <c r="I77" s="899"/>
      <c r="J77" s="899"/>
      <c r="K77" s="899"/>
      <c r="L77" s="900"/>
      <c r="M77" s="352"/>
      <c r="N77" s="335" t="s">
        <v>195</v>
      </c>
      <c r="O77" s="341"/>
    </row>
  </sheetData>
  <mergeCells count="32">
    <mergeCell ref="A45:M45"/>
    <mergeCell ref="A43:M43"/>
    <mergeCell ref="A53:M53"/>
    <mergeCell ref="A57:M57"/>
    <mergeCell ref="A51:M51"/>
    <mergeCell ref="A47:M47"/>
    <mergeCell ref="A49:M49"/>
    <mergeCell ref="A59:M59"/>
    <mergeCell ref="A61:M61"/>
    <mergeCell ref="A76:M76"/>
    <mergeCell ref="A77:L77"/>
    <mergeCell ref="E22:G22"/>
    <mergeCell ref="A3:M3"/>
    <mergeCell ref="A4:M4"/>
    <mergeCell ref="A7:M7"/>
    <mergeCell ref="A15:M15"/>
    <mergeCell ref="A9:M9"/>
    <mergeCell ref="A11:M11"/>
    <mergeCell ref="A33:M33"/>
    <mergeCell ref="A23:L23"/>
    <mergeCell ref="A27:L27"/>
    <mergeCell ref="A25:M25"/>
    <mergeCell ref="A1:M1"/>
    <mergeCell ref="A37:M37"/>
    <mergeCell ref="A39:M39"/>
    <mergeCell ref="A41:M41"/>
    <mergeCell ref="A17:M17"/>
    <mergeCell ref="A19:M19"/>
    <mergeCell ref="A21:M21"/>
    <mergeCell ref="A29:M29"/>
    <mergeCell ref="A35:M35"/>
    <mergeCell ref="A31:M31"/>
  </mergeCells>
  <printOptions/>
  <pageMargins left="0.75" right="0.75" top="0.75" bottom="0.25" header="0.5" footer="0.5"/>
  <pageSetup horizontalDpi="600" verticalDpi="600" orientation="landscape" scale="80" r:id="rId1"/>
  <headerFooter alignWithMargins="0">
    <oddFooter>&amp;C&amp;"Times New Roman,Regular"&amp;11Exhibit E - Justification for Base Adjustments</oddFooter>
  </headerFooter>
</worksheet>
</file>

<file path=xl/worksheets/sheet5.xml><?xml version="1.0" encoding="utf-8"?>
<worksheet xmlns="http://schemas.openxmlformats.org/spreadsheetml/2006/main" xmlns:r="http://schemas.openxmlformats.org/officeDocument/2006/relationships">
  <sheetPr codeName="Sheet11">
    <pageSetUpPr fitToPage="1"/>
  </sheetPr>
  <dimension ref="A1:AH35"/>
  <sheetViews>
    <sheetView showGridLines="0" showOutlineSymbols="0" zoomScale="75" zoomScaleNormal="75" workbookViewId="0" topLeftCell="A1">
      <selection activeCell="A1" sqref="A1:T1"/>
    </sheetView>
  </sheetViews>
  <sheetFormatPr defaultColWidth="8.88671875" defaultRowHeight="15"/>
  <cols>
    <col min="1" max="1" width="3.77734375" style="354" customWidth="1"/>
    <col min="2" max="2" width="25.77734375" style="354" customWidth="1"/>
    <col min="3" max="3" width="5.6640625" style="354" customWidth="1"/>
    <col min="4" max="4" width="6.77734375" style="354" customWidth="1"/>
    <col min="5" max="5" width="9.99609375" style="354" customWidth="1"/>
    <col min="6" max="6" width="5.77734375" style="354" customWidth="1"/>
    <col min="7" max="7" width="5.6640625" style="354" customWidth="1"/>
    <col min="8" max="8" width="7.77734375" style="354" customWidth="1"/>
    <col min="9" max="10" width="5.6640625" style="354" customWidth="1"/>
    <col min="11" max="11" width="7.77734375" style="354" customWidth="1"/>
    <col min="12" max="12" width="5.5546875" style="354" customWidth="1"/>
    <col min="13" max="13" width="5.6640625" style="354" customWidth="1"/>
    <col min="14" max="14" width="7.77734375" style="354" customWidth="1"/>
    <col min="15" max="16" width="5.6640625" style="354" customWidth="1"/>
    <col min="17" max="17" width="8.77734375" style="354" customWidth="1"/>
    <col min="18" max="18" width="5.6640625" style="354" customWidth="1"/>
    <col min="19" max="19" width="6.77734375" style="354" customWidth="1"/>
    <col min="20" max="20" width="9.4453125" style="354" customWidth="1"/>
    <col min="21" max="21" width="0.9921875" style="393" customWidth="1"/>
    <col min="22" max="16384" width="9.6640625" style="354" customWidth="1"/>
  </cols>
  <sheetData>
    <row r="1" spans="1:21" ht="20.25">
      <c r="A1" s="746" t="s">
        <v>315</v>
      </c>
      <c r="B1" s="747"/>
      <c r="C1" s="747"/>
      <c r="D1" s="747"/>
      <c r="E1" s="747"/>
      <c r="F1" s="747"/>
      <c r="G1" s="747"/>
      <c r="H1" s="747"/>
      <c r="I1" s="747"/>
      <c r="J1" s="747"/>
      <c r="K1" s="747"/>
      <c r="L1" s="747"/>
      <c r="M1" s="747"/>
      <c r="N1" s="747"/>
      <c r="O1" s="747"/>
      <c r="P1" s="747"/>
      <c r="Q1" s="747"/>
      <c r="R1" s="747"/>
      <c r="S1" s="747"/>
      <c r="T1" s="747"/>
      <c r="U1" s="353" t="s">
        <v>114</v>
      </c>
    </row>
    <row r="2" spans="1:21" ht="15.75">
      <c r="A2" s="355"/>
      <c r="B2" s="355"/>
      <c r="C2" s="355"/>
      <c r="D2" s="355"/>
      <c r="E2" s="355"/>
      <c r="F2" s="355"/>
      <c r="G2" s="355"/>
      <c r="H2" s="355"/>
      <c r="I2" s="355"/>
      <c r="J2" s="355"/>
      <c r="K2" s="355"/>
      <c r="L2" s="355"/>
      <c r="M2" s="355"/>
      <c r="N2" s="355"/>
      <c r="O2" s="355"/>
      <c r="P2" s="355"/>
      <c r="Q2" s="355"/>
      <c r="R2" s="355"/>
      <c r="S2" s="355"/>
      <c r="T2" s="355"/>
      <c r="U2" s="353" t="s">
        <v>114</v>
      </c>
    </row>
    <row r="3" spans="1:21" ht="18.75">
      <c r="A3" s="917" t="s">
        <v>316</v>
      </c>
      <c r="B3" s="754"/>
      <c r="C3" s="754"/>
      <c r="D3" s="754"/>
      <c r="E3" s="754"/>
      <c r="F3" s="754"/>
      <c r="G3" s="754"/>
      <c r="H3" s="754"/>
      <c r="I3" s="754"/>
      <c r="J3" s="754"/>
      <c r="K3" s="754"/>
      <c r="L3" s="754"/>
      <c r="M3" s="754"/>
      <c r="N3" s="754"/>
      <c r="O3" s="754"/>
      <c r="P3" s="754"/>
      <c r="Q3" s="754"/>
      <c r="R3" s="754"/>
      <c r="S3" s="754"/>
      <c r="T3" s="754"/>
      <c r="U3" s="353" t="s">
        <v>114</v>
      </c>
    </row>
    <row r="4" spans="1:21" ht="16.5">
      <c r="A4" s="918" t="str">
        <f>+'[2]B. Summary of Requirements '!A5</f>
        <v>Office of the Federal Detention Trustee</v>
      </c>
      <c r="B4" s="731"/>
      <c r="C4" s="731"/>
      <c r="D4" s="731"/>
      <c r="E4" s="731"/>
      <c r="F4" s="731"/>
      <c r="G4" s="731"/>
      <c r="H4" s="731"/>
      <c r="I4" s="731"/>
      <c r="J4" s="731"/>
      <c r="K4" s="731"/>
      <c r="L4" s="731"/>
      <c r="M4" s="731"/>
      <c r="N4" s="731"/>
      <c r="O4" s="731"/>
      <c r="P4" s="731"/>
      <c r="Q4" s="731"/>
      <c r="R4" s="731"/>
      <c r="S4" s="731"/>
      <c r="T4" s="731"/>
      <c r="U4" s="353" t="s">
        <v>114</v>
      </c>
    </row>
    <row r="5" spans="1:21" ht="16.5">
      <c r="A5" s="918" t="str">
        <f>+'[2]B. Summary of Requirements '!A6</f>
        <v>Salaries and Expenses</v>
      </c>
      <c r="B5" s="754"/>
      <c r="C5" s="754"/>
      <c r="D5" s="754"/>
      <c r="E5" s="754"/>
      <c r="F5" s="754"/>
      <c r="G5" s="754"/>
      <c r="H5" s="754"/>
      <c r="I5" s="754"/>
      <c r="J5" s="754"/>
      <c r="K5" s="754"/>
      <c r="L5" s="754"/>
      <c r="M5" s="754"/>
      <c r="N5" s="754"/>
      <c r="O5" s="754"/>
      <c r="P5" s="754"/>
      <c r="Q5" s="754"/>
      <c r="R5" s="754"/>
      <c r="S5" s="754"/>
      <c r="T5" s="754"/>
      <c r="U5" s="353" t="s">
        <v>114</v>
      </c>
    </row>
    <row r="6" spans="1:21" ht="15.75">
      <c r="A6" s="928" t="s">
        <v>118</v>
      </c>
      <c r="B6" s="731"/>
      <c r="C6" s="731"/>
      <c r="D6" s="731"/>
      <c r="E6" s="731"/>
      <c r="F6" s="731"/>
      <c r="G6" s="731"/>
      <c r="H6" s="731"/>
      <c r="I6" s="731"/>
      <c r="J6" s="731"/>
      <c r="K6" s="731"/>
      <c r="L6" s="731"/>
      <c r="M6" s="731"/>
      <c r="N6" s="731"/>
      <c r="O6" s="731"/>
      <c r="P6" s="731"/>
      <c r="Q6" s="731"/>
      <c r="R6" s="731"/>
      <c r="S6" s="731"/>
      <c r="T6" s="731"/>
      <c r="U6" s="353" t="s">
        <v>114</v>
      </c>
    </row>
    <row r="7" spans="1:21" ht="15.75">
      <c r="A7" s="355"/>
      <c r="B7" s="355"/>
      <c r="C7" s="355"/>
      <c r="D7" s="355"/>
      <c r="E7" s="355"/>
      <c r="F7" s="356"/>
      <c r="G7" s="356"/>
      <c r="H7" s="356"/>
      <c r="I7" s="356"/>
      <c r="J7" s="356"/>
      <c r="K7" s="356"/>
      <c r="L7" s="356"/>
      <c r="M7" s="356"/>
      <c r="N7" s="356"/>
      <c r="O7" s="355"/>
      <c r="P7" s="355"/>
      <c r="Q7" s="355"/>
      <c r="R7" s="355"/>
      <c r="S7" s="355"/>
      <c r="T7" s="355"/>
      <c r="U7" s="353" t="s">
        <v>114</v>
      </c>
    </row>
    <row r="8" spans="1:21" ht="15.75">
      <c r="A8" s="355"/>
      <c r="B8" s="355"/>
      <c r="C8" s="356"/>
      <c r="D8" s="356"/>
      <c r="E8" s="356"/>
      <c r="F8" s="356"/>
      <c r="G8" s="356"/>
      <c r="H8" s="356"/>
      <c r="I8" s="356"/>
      <c r="J8" s="356"/>
      <c r="K8" s="356"/>
      <c r="L8" s="356"/>
      <c r="M8" s="356"/>
      <c r="N8" s="356"/>
      <c r="O8" s="355"/>
      <c r="P8" s="355"/>
      <c r="Q8" s="355"/>
      <c r="R8" s="357"/>
      <c r="S8" s="356"/>
      <c r="T8" s="356"/>
      <c r="U8" s="353" t="s">
        <v>114</v>
      </c>
    </row>
    <row r="9" spans="1:21" ht="15.75">
      <c r="A9" s="358"/>
      <c r="B9" s="359"/>
      <c r="C9" s="929" t="s">
        <v>317</v>
      </c>
      <c r="D9" s="930"/>
      <c r="E9" s="931"/>
      <c r="F9" s="923" t="s">
        <v>318</v>
      </c>
      <c r="G9" s="802"/>
      <c r="H9" s="803"/>
      <c r="I9" s="923" t="s">
        <v>319</v>
      </c>
      <c r="J9" s="802"/>
      <c r="K9" s="803"/>
      <c r="L9" s="929" t="s">
        <v>320</v>
      </c>
      <c r="M9" s="930"/>
      <c r="N9" s="931"/>
      <c r="O9" s="929" t="s">
        <v>321</v>
      </c>
      <c r="P9" s="930"/>
      <c r="Q9" s="931"/>
      <c r="R9" s="929" t="s">
        <v>322</v>
      </c>
      <c r="S9" s="930"/>
      <c r="T9" s="931"/>
      <c r="U9" s="353" t="s">
        <v>114</v>
      </c>
    </row>
    <row r="10" spans="1:21" ht="15.75">
      <c r="A10" s="360"/>
      <c r="B10" s="361"/>
      <c r="C10" s="932"/>
      <c r="D10" s="933"/>
      <c r="E10" s="934"/>
      <c r="F10" s="804"/>
      <c r="G10" s="805"/>
      <c r="H10" s="806"/>
      <c r="I10" s="804"/>
      <c r="J10" s="805"/>
      <c r="K10" s="806"/>
      <c r="L10" s="932"/>
      <c r="M10" s="933"/>
      <c r="N10" s="934"/>
      <c r="O10" s="932"/>
      <c r="P10" s="933"/>
      <c r="Q10" s="934"/>
      <c r="R10" s="932"/>
      <c r="S10" s="933"/>
      <c r="T10" s="934"/>
      <c r="U10" s="353" t="s">
        <v>114</v>
      </c>
    </row>
    <row r="11" spans="1:21" ht="3" customHeight="1">
      <c r="A11" s="360"/>
      <c r="B11" s="355"/>
      <c r="C11" s="360"/>
      <c r="D11" s="355"/>
      <c r="E11" s="355"/>
      <c r="F11" s="360"/>
      <c r="G11" s="355"/>
      <c r="H11" s="355"/>
      <c r="I11" s="360"/>
      <c r="J11" s="355"/>
      <c r="K11" s="355"/>
      <c r="L11" s="360"/>
      <c r="M11" s="355"/>
      <c r="N11" s="355"/>
      <c r="O11" s="360"/>
      <c r="P11" s="355"/>
      <c r="Q11" s="355"/>
      <c r="R11" s="360"/>
      <c r="S11" s="355"/>
      <c r="T11" s="362"/>
      <c r="U11" s="353" t="s">
        <v>114</v>
      </c>
    </row>
    <row r="12" spans="1:21" ht="16.5" thickBot="1">
      <c r="A12" s="363" t="s">
        <v>323</v>
      </c>
      <c r="B12" s="364"/>
      <c r="C12" s="365" t="s">
        <v>125</v>
      </c>
      <c r="D12" s="366" t="s">
        <v>122</v>
      </c>
      <c r="E12" s="366" t="s">
        <v>123</v>
      </c>
      <c r="F12" s="365" t="s">
        <v>125</v>
      </c>
      <c r="G12" s="366" t="s">
        <v>122</v>
      </c>
      <c r="H12" s="366" t="s">
        <v>123</v>
      </c>
      <c r="I12" s="365" t="s">
        <v>125</v>
      </c>
      <c r="J12" s="366" t="s">
        <v>122</v>
      </c>
      <c r="K12" s="366" t="s">
        <v>123</v>
      </c>
      <c r="L12" s="365" t="s">
        <v>125</v>
      </c>
      <c r="M12" s="366" t="s">
        <v>122</v>
      </c>
      <c r="N12" s="366" t="s">
        <v>123</v>
      </c>
      <c r="O12" s="365" t="s">
        <v>125</v>
      </c>
      <c r="P12" s="366" t="s">
        <v>122</v>
      </c>
      <c r="Q12" s="366" t="s">
        <v>123</v>
      </c>
      <c r="R12" s="365" t="s">
        <v>125</v>
      </c>
      <c r="S12" s="366" t="s">
        <v>122</v>
      </c>
      <c r="T12" s="367" t="s">
        <v>123</v>
      </c>
      <c r="U12" s="353" t="s">
        <v>114</v>
      </c>
    </row>
    <row r="13" spans="1:21" ht="15.75">
      <c r="A13" s="940" t="s">
        <v>116</v>
      </c>
      <c r="B13" s="941"/>
      <c r="C13" s="368">
        <v>21</v>
      </c>
      <c r="D13" s="369">
        <v>21</v>
      </c>
      <c r="E13" s="369">
        <v>1225816</v>
      </c>
      <c r="F13" s="370">
        <v>0</v>
      </c>
      <c r="G13" s="371">
        <v>0</v>
      </c>
      <c r="H13" s="371">
        <v>0</v>
      </c>
      <c r="I13" s="370">
        <v>0</v>
      </c>
      <c r="J13" s="371">
        <v>0</v>
      </c>
      <c r="K13" s="371">
        <v>0</v>
      </c>
      <c r="L13" s="370">
        <v>0</v>
      </c>
      <c r="M13" s="371">
        <v>0</v>
      </c>
      <c r="N13" s="371">
        <v>0</v>
      </c>
      <c r="O13" s="370">
        <v>0</v>
      </c>
      <c r="P13" s="371">
        <v>0</v>
      </c>
      <c r="Q13" s="369">
        <f>85576+7866</f>
        <v>93442</v>
      </c>
      <c r="R13" s="368">
        <f aca="true" t="shared" si="0" ref="R13:T16">C13+F13+I13+L13+O13</f>
        <v>21</v>
      </c>
      <c r="S13" s="369">
        <f t="shared" si="0"/>
        <v>21</v>
      </c>
      <c r="T13" s="372">
        <f t="shared" si="0"/>
        <v>1319258</v>
      </c>
      <c r="U13" s="353" t="s">
        <v>114</v>
      </c>
    </row>
    <row r="14" spans="1:21" ht="15.75" hidden="1">
      <c r="A14" s="942" t="s">
        <v>185</v>
      </c>
      <c r="B14" s="943"/>
      <c r="C14" s="368"/>
      <c r="D14" s="369"/>
      <c r="E14" s="369"/>
      <c r="F14" s="368"/>
      <c r="G14" s="369"/>
      <c r="H14" s="369"/>
      <c r="I14" s="368"/>
      <c r="J14" s="369"/>
      <c r="K14" s="369"/>
      <c r="L14" s="368"/>
      <c r="M14" s="369"/>
      <c r="N14" s="369"/>
      <c r="O14" s="368"/>
      <c r="P14" s="369"/>
      <c r="Q14" s="369"/>
      <c r="R14" s="368">
        <f t="shared" si="0"/>
        <v>0</v>
      </c>
      <c r="S14" s="369">
        <f t="shared" si="0"/>
        <v>0</v>
      </c>
      <c r="T14" s="372">
        <f t="shared" si="0"/>
        <v>0</v>
      </c>
      <c r="U14" s="353" t="s">
        <v>114</v>
      </c>
    </row>
    <row r="15" spans="1:21" ht="15.75" hidden="1">
      <c r="A15" s="942" t="s">
        <v>186</v>
      </c>
      <c r="B15" s="943"/>
      <c r="C15" s="368"/>
      <c r="D15" s="369"/>
      <c r="E15" s="369"/>
      <c r="F15" s="368"/>
      <c r="G15" s="369"/>
      <c r="H15" s="369"/>
      <c r="I15" s="368"/>
      <c r="J15" s="369"/>
      <c r="K15" s="369"/>
      <c r="L15" s="368"/>
      <c r="M15" s="369"/>
      <c r="N15" s="369"/>
      <c r="O15" s="368"/>
      <c r="P15" s="369"/>
      <c r="Q15" s="369"/>
      <c r="R15" s="368">
        <f t="shared" si="0"/>
        <v>0</v>
      </c>
      <c r="S15" s="369">
        <f t="shared" si="0"/>
        <v>0</v>
      </c>
      <c r="T15" s="372">
        <f t="shared" si="0"/>
        <v>0</v>
      </c>
      <c r="U15" s="353" t="s">
        <v>114</v>
      </c>
    </row>
    <row r="16" spans="1:21" ht="15.75" hidden="1">
      <c r="A16" s="373" t="s">
        <v>187</v>
      </c>
      <c r="B16" s="374"/>
      <c r="C16" s="375"/>
      <c r="D16" s="376"/>
      <c r="E16" s="376"/>
      <c r="F16" s="375"/>
      <c r="G16" s="376"/>
      <c r="H16" s="376"/>
      <c r="I16" s="375"/>
      <c r="J16" s="376"/>
      <c r="K16" s="376"/>
      <c r="L16" s="375"/>
      <c r="M16" s="376"/>
      <c r="N16" s="376"/>
      <c r="O16" s="375"/>
      <c r="P16" s="376"/>
      <c r="Q16" s="376"/>
      <c r="R16" s="375">
        <f t="shared" si="0"/>
        <v>0</v>
      </c>
      <c r="S16" s="376">
        <f t="shared" si="0"/>
        <v>0</v>
      </c>
      <c r="T16" s="377">
        <f t="shared" si="0"/>
        <v>0</v>
      </c>
      <c r="U16" s="353" t="s">
        <v>114</v>
      </c>
    </row>
    <row r="17" spans="1:21" ht="9" customHeight="1" hidden="1">
      <c r="A17" s="360"/>
      <c r="B17" s="355" t="s">
        <v>128</v>
      </c>
      <c r="C17" s="360"/>
      <c r="D17" s="361"/>
      <c r="E17" s="361"/>
      <c r="F17" s="360"/>
      <c r="G17" s="361"/>
      <c r="H17" s="361"/>
      <c r="I17" s="360"/>
      <c r="J17" s="361"/>
      <c r="K17" s="361"/>
      <c r="L17" s="360"/>
      <c r="M17" s="361"/>
      <c r="N17" s="361"/>
      <c r="O17" s="360"/>
      <c r="P17" s="361"/>
      <c r="Q17" s="361"/>
      <c r="R17" s="360"/>
      <c r="S17" s="361"/>
      <c r="T17" s="362"/>
      <c r="U17" s="353" t="s">
        <v>114</v>
      </c>
    </row>
    <row r="18" spans="1:21" ht="15.75" hidden="1">
      <c r="A18" s="926" t="s">
        <v>324</v>
      </c>
      <c r="B18" s="927"/>
      <c r="C18" s="378">
        <f aca="true" t="shared" si="1" ref="C18:T18">SUM(C13:C16)</f>
        <v>21</v>
      </c>
      <c r="D18" s="379">
        <f t="shared" si="1"/>
        <v>21</v>
      </c>
      <c r="E18" s="380">
        <f>SUM(E13:E16)</f>
        <v>1225816</v>
      </c>
      <c r="F18" s="378">
        <f t="shared" si="1"/>
        <v>0</v>
      </c>
      <c r="G18" s="379">
        <f t="shared" si="1"/>
        <v>0</v>
      </c>
      <c r="H18" s="381">
        <f t="shared" si="1"/>
        <v>0</v>
      </c>
      <c r="I18" s="378">
        <f t="shared" si="1"/>
        <v>0</v>
      </c>
      <c r="J18" s="379">
        <f>SUM(J13:J16)</f>
        <v>0</v>
      </c>
      <c r="K18" s="380">
        <f t="shared" si="1"/>
        <v>0</v>
      </c>
      <c r="L18" s="378">
        <f t="shared" si="1"/>
        <v>0</v>
      </c>
      <c r="M18" s="379">
        <f t="shared" si="1"/>
        <v>0</v>
      </c>
      <c r="N18" s="380">
        <f t="shared" si="1"/>
        <v>0</v>
      </c>
      <c r="O18" s="378">
        <f t="shared" si="1"/>
        <v>0</v>
      </c>
      <c r="P18" s="379">
        <f t="shared" si="1"/>
        <v>0</v>
      </c>
      <c r="Q18" s="380">
        <f t="shared" si="1"/>
        <v>93442</v>
      </c>
      <c r="R18" s="378">
        <f t="shared" si="1"/>
        <v>21</v>
      </c>
      <c r="S18" s="379">
        <f t="shared" si="1"/>
        <v>21</v>
      </c>
      <c r="T18" s="382">
        <f t="shared" si="1"/>
        <v>1319258</v>
      </c>
      <c r="U18" s="353" t="s">
        <v>114</v>
      </c>
    </row>
    <row r="19" spans="1:34" ht="15.75" hidden="1">
      <c r="A19" s="919" t="s">
        <v>325</v>
      </c>
      <c r="B19" s="920"/>
      <c r="C19" s="383" t="s">
        <v>128</v>
      </c>
      <c r="D19" s="384"/>
      <c r="E19" s="384"/>
      <c r="F19" s="383"/>
      <c r="G19" s="384"/>
      <c r="H19" s="384"/>
      <c r="I19" s="383"/>
      <c r="J19" s="384"/>
      <c r="K19" s="384"/>
      <c r="L19" s="383"/>
      <c r="M19" s="384"/>
      <c r="N19" s="384"/>
      <c r="O19" s="383"/>
      <c r="P19" s="384"/>
      <c r="Q19" s="384"/>
      <c r="R19" s="383"/>
      <c r="S19" s="384">
        <f>D19+G19+J19+M19+P19</f>
        <v>0</v>
      </c>
      <c r="T19" s="385"/>
      <c r="U19" s="353" t="s">
        <v>114</v>
      </c>
      <c r="V19" s="386"/>
      <c r="W19" s="386"/>
      <c r="X19" s="386"/>
      <c r="Y19" s="386"/>
      <c r="Z19" s="386"/>
      <c r="AA19" s="386"/>
      <c r="AB19" s="386"/>
      <c r="AC19" s="386"/>
      <c r="AD19" s="386"/>
      <c r="AE19" s="386"/>
      <c r="AF19" s="386"/>
      <c r="AG19" s="386"/>
      <c r="AH19" s="386"/>
    </row>
    <row r="20" spans="1:21" ht="15.75" hidden="1">
      <c r="A20" s="919" t="s">
        <v>190</v>
      </c>
      <c r="B20" s="920"/>
      <c r="C20" s="387"/>
      <c r="D20" s="388">
        <f>SUM(D18:D19)</f>
        <v>21</v>
      </c>
      <c r="E20" s="388"/>
      <c r="F20" s="387"/>
      <c r="G20" s="388">
        <f>+G18+G19</f>
        <v>0</v>
      </c>
      <c r="H20" s="388"/>
      <c r="I20" s="387"/>
      <c r="J20" s="388">
        <f>+J18+J19</f>
        <v>0</v>
      </c>
      <c r="K20" s="388"/>
      <c r="L20" s="387"/>
      <c r="M20" s="388">
        <f>+M18+M19</f>
        <v>0</v>
      </c>
      <c r="N20" s="388"/>
      <c r="O20" s="387"/>
      <c r="P20" s="388">
        <f>+P18+P19</f>
        <v>0</v>
      </c>
      <c r="Q20" s="388"/>
      <c r="R20" s="387"/>
      <c r="S20" s="388">
        <f>SUM(S18:S19)</f>
        <v>21</v>
      </c>
      <c r="T20" s="389"/>
      <c r="U20" s="353" t="s">
        <v>114</v>
      </c>
    </row>
    <row r="21" spans="1:21" ht="15.75" hidden="1">
      <c r="A21" s="921" t="s">
        <v>326</v>
      </c>
      <c r="B21" s="922"/>
      <c r="C21" s="368"/>
      <c r="D21" s="369"/>
      <c r="E21" s="369"/>
      <c r="F21" s="368"/>
      <c r="G21" s="369"/>
      <c r="H21" s="369"/>
      <c r="I21" s="368"/>
      <c r="J21" s="369"/>
      <c r="K21" s="369"/>
      <c r="L21" s="368"/>
      <c r="M21" s="369"/>
      <c r="N21" s="369"/>
      <c r="O21" s="368"/>
      <c r="P21" s="369"/>
      <c r="Q21" s="369"/>
      <c r="R21" s="368"/>
      <c r="S21" s="369"/>
      <c r="T21" s="372"/>
      <c r="U21" s="353" t="s">
        <v>114</v>
      </c>
    </row>
    <row r="22" spans="1:21" ht="15.75" hidden="1">
      <c r="A22" s="924" t="s">
        <v>192</v>
      </c>
      <c r="B22" s="925"/>
      <c r="C22" s="368"/>
      <c r="D22" s="369"/>
      <c r="E22" s="369"/>
      <c r="F22" s="368"/>
      <c r="G22" s="369"/>
      <c r="H22" s="369"/>
      <c r="I22" s="368"/>
      <c r="J22" s="369"/>
      <c r="K22" s="369"/>
      <c r="L22" s="368"/>
      <c r="M22" s="369"/>
      <c r="N22" s="369"/>
      <c r="O22" s="368"/>
      <c r="P22" s="369"/>
      <c r="Q22" s="369"/>
      <c r="R22" s="368"/>
      <c r="S22" s="369">
        <f>D22+G22+J22+M22+P22</f>
        <v>0</v>
      </c>
      <c r="T22" s="372"/>
      <c r="U22" s="353" t="s">
        <v>114</v>
      </c>
    </row>
    <row r="23" spans="1:21" ht="15.75" hidden="1">
      <c r="A23" s="937" t="s">
        <v>193</v>
      </c>
      <c r="B23" s="938"/>
      <c r="C23" s="383"/>
      <c r="D23" s="384"/>
      <c r="E23" s="384"/>
      <c r="F23" s="383"/>
      <c r="G23" s="384"/>
      <c r="H23" s="384"/>
      <c r="I23" s="383"/>
      <c r="J23" s="384"/>
      <c r="K23" s="384"/>
      <c r="L23" s="383"/>
      <c r="M23" s="384"/>
      <c r="N23" s="384"/>
      <c r="O23" s="383"/>
      <c r="P23" s="384"/>
      <c r="Q23" s="384"/>
      <c r="R23" s="383"/>
      <c r="S23" s="384">
        <f>D23+G23+J23+M23+P23</f>
        <v>0</v>
      </c>
      <c r="T23" s="385"/>
      <c r="U23" s="353" t="s">
        <v>114</v>
      </c>
    </row>
    <row r="24" spans="1:21" ht="15.75" hidden="1">
      <c r="A24" s="939" t="s">
        <v>327</v>
      </c>
      <c r="B24" s="920"/>
      <c r="C24" s="383"/>
      <c r="D24" s="384">
        <f>D23+D22+D20</f>
        <v>21</v>
      </c>
      <c r="E24" s="390"/>
      <c r="F24" s="383"/>
      <c r="G24" s="384">
        <f>G23+G22+G20</f>
        <v>0</v>
      </c>
      <c r="H24" s="390"/>
      <c r="I24" s="383"/>
      <c r="J24" s="384">
        <f>J23+J22+J20</f>
        <v>0</v>
      </c>
      <c r="K24" s="390"/>
      <c r="L24" s="383"/>
      <c r="M24" s="384">
        <f>M23+M22+M20</f>
        <v>0</v>
      </c>
      <c r="N24" s="390"/>
      <c r="O24" s="383"/>
      <c r="P24" s="384">
        <f>P23+P22+P20</f>
        <v>0</v>
      </c>
      <c r="Q24" s="390"/>
      <c r="R24" s="383"/>
      <c r="S24" s="384">
        <f>S23+S22+S20</f>
        <v>21</v>
      </c>
      <c r="T24" s="391"/>
      <c r="U24" s="353" t="s">
        <v>114</v>
      </c>
    </row>
    <row r="25" spans="2:21" ht="15.75">
      <c r="B25" s="355"/>
      <c r="C25" s="355"/>
      <c r="D25" s="355"/>
      <c r="E25" s="355"/>
      <c r="F25" s="355"/>
      <c r="G25" s="355"/>
      <c r="H25" s="355"/>
      <c r="I25" s="355"/>
      <c r="J25" s="355"/>
      <c r="K25" s="355"/>
      <c r="L25" s="355"/>
      <c r="M25" s="355"/>
      <c r="N25" s="355"/>
      <c r="O25" s="355"/>
      <c r="P25" s="355"/>
      <c r="Q25" s="355"/>
      <c r="R25" s="355"/>
      <c r="S25" s="355"/>
      <c r="T25" s="355"/>
      <c r="U25" s="353" t="s">
        <v>114</v>
      </c>
    </row>
    <row r="26" spans="1:21" ht="15.75">
      <c r="A26" s="355" t="s">
        <v>328</v>
      </c>
      <c r="B26" s="355"/>
      <c r="C26" s="355"/>
      <c r="D26" s="355"/>
      <c r="E26" s="355"/>
      <c r="F26" s="355"/>
      <c r="G26" s="355"/>
      <c r="H26" s="355"/>
      <c r="I26" s="355"/>
      <c r="J26" s="355"/>
      <c r="K26" s="355"/>
      <c r="L26" s="355"/>
      <c r="M26" s="355"/>
      <c r="N26" s="355"/>
      <c r="O26" s="355"/>
      <c r="P26" s="355"/>
      <c r="Q26" s="355"/>
      <c r="R26" s="355"/>
      <c r="S26" s="355"/>
      <c r="T26" s="355"/>
      <c r="U26" s="353" t="s">
        <v>114</v>
      </c>
    </row>
    <row r="27" spans="1:21" ht="15.75">
      <c r="A27" s="355"/>
      <c r="C27" s="355"/>
      <c r="D27" s="355"/>
      <c r="E27" s="355"/>
      <c r="F27" s="355"/>
      <c r="G27" s="355"/>
      <c r="H27" s="355"/>
      <c r="I27" s="355"/>
      <c r="J27" s="355"/>
      <c r="K27" s="355"/>
      <c r="L27" s="355"/>
      <c r="M27" s="355"/>
      <c r="N27" s="355"/>
      <c r="O27" s="355"/>
      <c r="P27" s="355"/>
      <c r="Q27" s="355"/>
      <c r="R27" s="355"/>
      <c r="S27" s="355"/>
      <c r="T27" s="355"/>
      <c r="U27" s="353" t="s">
        <v>114</v>
      </c>
    </row>
    <row r="28" spans="1:21" ht="15.75">
      <c r="A28" s="355"/>
      <c r="C28" s="355"/>
      <c r="D28" s="355"/>
      <c r="E28" s="355"/>
      <c r="F28" s="355"/>
      <c r="G28" s="355"/>
      <c r="H28" s="355"/>
      <c r="I28" s="355"/>
      <c r="J28" s="355"/>
      <c r="K28" s="355"/>
      <c r="L28" s="355"/>
      <c r="M28" s="355"/>
      <c r="N28" s="355"/>
      <c r="O28" s="355"/>
      <c r="P28" s="355"/>
      <c r="Q28" s="355"/>
      <c r="R28" s="355"/>
      <c r="S28" s="355"/>
      <c r="T28" s="355"/>
      <c r="U28" s="353" t="s">
        <v>114</v>
      </c>
    </row>
    <row r="29" spans="1:21" ht="15.75">
      <c r="A29" s="355"/>
      <c r="B29" s="355"/>
      <c r="C29" s="355"/>
      <c r="D29" s="355"/>
      <c r="E29" s="355"/>
      <c r="F29" s="355"/>
      <c r="G29" s="355"/>
      <c r="H29" s="355"/>
      <c r="I29" s="355"/>
      <c r="J29" s="355"/>
      <c r="K29" s="355"/>
      <c r="L29" s="355"/>
      <c r="M29" s="355"/>
      <c r="N29" s="355"/>
      <c r="O29" s="355"/>
      <c r="P29" s="355"/>
      <c r="Q29" s="355"/>
      <c r="R29" s="355"/>
      <c r="S29" s="355"/>
      <c r="T29" s="355"/>
      <c r="U29" s="353" t="s">
        <v>114</v>
      </c>
    </row>
    <row r="30" spans="1:21" ht="15.75">
      <c r="A30" s="355"/>
      <c r="B30" s="355"/>
      <c r="C30" s="355"/>
      <c r="D30" s="355"/>
      <c r="E30" s="355"/>
      <c r="F30" s="355"/>
      <c r="G30" s="355"/>
      <c r="H30" s="355"/>
      <c r="I30" s="355"/>
      <c r="J30" s="355"/>
      <c r="K30" s="355"/>
      <c r="L30" s="355"/>
      <c r="M30" s="355"/>
      <c r="N30" s="355"/>
      <c r="O30" s="355"/>
      <c r="P30" s="355"/>
      <c r="Q30" s="355"/>
      <c r="R30" s="355"/>
      <c r="S30" s="355"/>
      <c r="T30" s="355"/>
      <c r="U30" s="353" t="s">
        <v>114</v>
      </c>
    </row>
    <row r="31" spans="1:21" ht="39.75" customHeight="1">
      <c r="A31" s="935"/>
      <c r="B31" s="936"/>
      <c r="C31" s="936"/>
      <c r="D31" s="936"/>
      <c r="E31" s="936"/>
      <c r="F31" s="936"/>
      <c r="G31" s="936"/>
      <c r="H31" s="936"/>
      <c r="I31" s="936"/>
      <c r="J31" s="936"/>
      <c r="K31" s="936"/>
      <c r="L31" s="936"/>
      <c r="M31" s="936"/>
      <c r="N31" s="936"/>
      <c r="O31" s="936"/>
      <c r="P31" s="936"/>
      <c r="Q31" s="936"/>
      <c r="R31" s="355"/>
      <c r="S31" s="355"/>
      <c r="T31" s="355"/>
      <c r="U31" s="353" t="s">
        <v>114</v>
      </c>
    </row>
    <row r="32" spans="1:21" ht="14.25" customHeight="1">
      <c r="A32" s="392"/>
      <c r="B32" s="156"/>
      <c r="C32" s="156"/>
      <c r="D32" s="156"/>
      <c r="E32" s="156"/>
      <c r="F32" s="156"/>
      <c r="G32" s="156"/>
      <c r="H32" s="156"/>
      <c r="I32" s="156"/>
      <c r="J32" s="156"/>
      <c r="K32" s="156"/>
      <c r="L32" s="156"/>
      <c r="M32" s="156"/>
      <c r="N32" s="156"/>
      <c r="O32" s="156"/>
      <c r="P32" s="156"/>
      <c r="Q32" s="156"/>
      <c r="R32" s="355"/>
      <c r="S32" s="355"/>
      <c r="T32" s="355"/>
      <c r="U32" s="353" t="s">
        <v>114</v>
      </c>
    </row>
    <row r="33" spans="2:21" ht="15.75">
      <c r="B33" s="355"/>
      <c r="C33" s="355"/>
      <c r="D33" s="355"/>
      <c r="E33" s="355"/>
      <c r="F33" s="355"/>
      <c r="G33" s="355"/>
      <c r="H33" s="355"/>
      <c r="I33" s="355"/>
      <c r="J33" s="355"/>
      <c r="K33" s="355"/>
      <c r="L33" s="355"/>
      <c r="M33" s="355"/>
      <c r="N33" s="355"/>
      <c r="O33" s="355"/>
      <c r="P33" s="355"/>
      <c r="Q33" s="355"/>
      <c r="R33" s="355"/>
      <c r="S33" s="355"/>
      <c r="T33" s="355"/>
      <c r="U33" s="353" t="s">
        <v>195</v>
      </c>
    </row>
    <row r="34" spans="1:21" ht="15.75">
      <c r="A34" s="916"/>
      <c r="B34" s="916"/>
      <c r="C34" s="916"/>
      <c r="D34" s="916"/>
      <c r="E34" s="916"/>
      <c r="F34" s="916"/>
      <c r="G34" s="916"/>
      <c r="H34" s="916"/>
      <c r="I34" s="916"/>
      <c r="J34" s="916"/>
      <c r="K34" s="916"/>
      <c r="L34" s="916"/>
      <c r="M34" s="916"/>
      <c r="N34" s="916"/>
      <c r="O34" s="916"/>
      <c r="P34" s="916"/>
      <c r="Q34" s="916"/>
      <c r="R34" s="916"/>
      <c r="S34" s="916"/>
      <c r="T34" s="916"/>
      <c r="U34" s="353"/>
    </row>
    <row r="35" spans="1:20" ht="15.75">
      <c r="A35" s="355"/>
      <c r="B35" s="355"/>
      <c r="C35" s="355"/>
      <c r="D35" s="355"/>
      <c r="E35" s="355"/>
      <c r="F35" s="355"/>
      <c r="G35" s="355"/>
      <c r="H35" s="355"/>
      <c r="I35" s="355"/>
      <c r="J35" s="355"/>
      <c r="K35" s="355"/>
      <c r="L35" s="355"/>
      <c r="M35" s="355"/>
      <c r="N35" s="355"/>
      <c r="O35" s="355"/>
      <c r="P35" s="355"/>
      <c r="Q35" s="355"/>
      <c r="R35" s="355"/>
      <c r="S35" s="355"/>
      <c r="T35" s="355"/>
    </row>
  </sheetData>
  <mergeCells count="23">
    <mergeCell ref="A31:Q31"/>
    <mergeCell ref="A23:B23"/>
    <mergeCell ref="A24:B24"/>
    <mergeCell ref="C9:E10"/>
    <mergeCell ref="A13:B13"/>
    <mergeCell ref="A14:B14"/>
    <mergeCell ref="A15:B15"/>
    <mergeCell ref="A18:B18"/>
    <mergeCell ref="I9:K10"/>
    <mergeCell ref="A6:T6"/>
    <mergeCell ref="L9:N10"/>
    <mergeCell ref="O9:Q10"/>
    <mergeCell ref="R9:T10"/>
    <mergeCell ref="A34:T34"/>
    <mergeCell ref="A1:T1"/>
    <mergeCell ref="A3:T3"/>
    <mergeCell ref="A4:T4"/>
    <mergeCell ref="A5:T5"/>
    <mergeCell ref="A20:B20"/>
    <mergeCell ref="A21:B21"/>
    <mergeCell ref="F9:H10"/>
    <mergeCell ref="A22:B22"/>
    <mergeCell ref="A19:B19"/>
  </mergeCells>
  <printOptions horizontalCentered="1"/>
  <pageMargins left="0.5" right="0.5" top="0.5" bottom="0.55" header="0" footer="0"/>
  <pageSetup firstPageNumber="2" useFirstPageNumber="1" fitToHeight="1" fitToWidth="1" horizontalDpi="300" verticalDpi="300" orientation="landscape" scale="70" r:id="rId1"/>
  <headerFooter alignWithMargins="0">
    <oddFooter>&amp;C&amp;"Times New Roman,Regular"Exhibit F - Crosswalk of 2007 Availability</oddFooter>
  </headerFooter>
</worksheet>
</file>

<file path=xl/worksheets/sheet6.xml><?xml version="1.0" encoding="utf-8"?>
<worksheet xmlns="http://schemas.openxmlformats.org/spreadsheetml/2006/main" xmlns:r="http://schemas.openxmlformats.org/officeDocument/2006/relationships">
  <sheetPr codeName="Sheet12">
    <pageSetUpPr fitToPage="1"/>
  </sheetPr>
  <dimension ref="A1:AH37"/>
  <sheetViews>
    <sheetView zoomScale="75" zoomScaleNormal="75" workbookViewId="0" topLeftCell="H1">
      <selection activeCell="K32" sqref="K32"/>
    </sheetView>
  </sheetViews>
  <sheetFormatPr defaultColWidth="8.88671875" defaultRowHeight="15"/>
  <cols>
    <col min="2" max="2" width="20.77734375" style="0" customWidth="1"/>
    <col min="3" max="4" width="8.3359375" style="0" customWidth="1"/>
    <col min="5" max="5" width="10.3359375" style="426" customWidth="1"/>
    <col min="6" max="6" width="7.88671875" style="0" customWidth="1"/>
    <col min="7" max="7" width="8.10546875" style="0" customWidth="1"/>
    <col min="9" max="9" width="8.10546875" style="0" customWidth="1"/>
    <col min="10" max="10" width="8.3359375" style="0" customWidth="1"/>
    <col min="12" max="12" width="8.10546875" style="0" customWidth="1"/>
    <col min="13" max="13" width="8.3359375" style="0" customWidth="1"/>
    <col min="15" max="15" width="7.5546875" style="0" customWidth="1"/>
    <col min="16" max="16" width="7.88671875" style="0" customWidth="1"/>
    <col min="18" max="19" width="7.10546875" style="0" customWidth="1"/>
  </cols>
  <sheetData>
    <row r="1" spans="1:21" ht="20.25">
      <c r="A1" s="944" t="s">
        <v>329</v>
      </c>
      <c r="B1" s="945"/>
      <c r="C1" s="945"/>
      <c r="D1" s="946"/>
      <c r="E1" s="394"/>
      <c r="F1" s="394"/>
      <c r="G1" s="394"/>
      <c r="H1" s="394"/>
      <c r="I1" s="394"/>
      <c r="J1" s="394"/>
      <c r="K1" s="394"/>
      <c r="L1" s="394"/>
      <c r="M1" s="394"/>
      <c r="N1" s="394"/>
      <c r="O1" s="394"/>
      <c r="P1" s="394"/>
      <c r="Q1" s="394"/>
      <c r="R1" s="394"/>
      <c r="S1" s="394"/>
      <c r="T1" s="395"/>
      <c r="U1" s="396" t="s">
        <v>114</v>
      </c>
    </row>
    <row r="2" spans="1:21" ht="15.75">
      <c r="A2" s="394"/>
      <c r="B2" s="394"/>
      <c r="C2" s="394"/>
      <c r="D2" s="394"/>
      <c r="E2" s="394"/>
      <c r="F2" s="394"/>
      <c r="G2" s="394"/>
      <c r="H2" s="394"/>
      <c r="I2" s="394"/>
      <c r="J2" s="394"/>
      <c r="K2" s="394"/>
      <c r="L2" s="394"/>
      <c r="M2" s="394"/>
      <c r="N2" s="394"/>
      <c r="O2" s="394"/>
      <c r="P2" s="394"/>
      <c r="Q2" s="394"/>
      <c r="R2" s="394"/>
      <c r="S2" s="394"/>
      <c r="T2" s="395"/>
      <c r="U2" s="396" t="s">
        <v>114</v>
      </c>
    </row>
    <row r="3" spans="1:21" s="354" customFormat="1" ht="18.75">
      <c r="A3" s="947" t="s">
        <v>330</v>
      </c>
      <c r="B3" s="948"/>
      <c r="C3" s="948"/>
      <c r="D3" s="948"/>
      <c r="E3" s="948"/>
      <c r="F3" s="948"/>
      <c r="G3" s="948"/>
      <c r="H3" s="948"/>
      <c r="I3" s="948"/>
      <c r="J3" s="948"/>
      <c r="K3" s="948"/>
      <c r="L3" s="948"/>
      <c r="M3" s="948"/>
      <c r="N3" s="948"/>
      <c r="O3" s="948"/>
      <c r="P3" s="948"/>
      <c r="Q3" s="948"/>
      <c r="R3" s="948"/>
      <c r="S3" s="948"/>
      <c r="T3" s="948"/>
      <c r="U3" s="353" t="s">
        <v>114</v>
      </c>
    </row>
    <row r="4" spans="1:21" s="354" customFormat="1" ht="15.75">
      <c r="A4" s="949" t="str">
        <f>+'[2]B. Summary of Requirements '!A5</f>
        <v>Office of the Federal Detention Trustee</v>
      </c>
      <c r="B4" s="950"/>
      <c r="C4" s="950"/>
      <c r="D4" s="950"/>
      <c r="E4" s="950"/>
      <c r="F4" s="950"/>
      <c r="G4" s="950"/>
      <c r="H4" s="950"/>
      <c r="I4" s="950"/>
      <c r="J4" s="950"/>
      <c r="K4" s="950"/>
      <c r="L4" s="950"/>
      <c r="M4" s="950"/>
      <c r="N4" s="950"/>
      <c r="O4" s="950"/>
      <c r="P4" s="950"/>
      <c r="Q4" s="950"/>
      <c r="R4" s="950"/>
      <c r="S4" s="950"/>
      <c r="T4" s="950"/>
      <c r="U4" s="353" t="s">
        <v>114</v>
      </c>
    </row>
    <row r="5" spans="1:21" s="354" customFormat="1" ht="15.75">
      <c r="A5" s="949" t="str">
        <f>+'[2]B. Summary of Requirements '!A6</f>
        <v>Salaries and Expenses</v>
      </c>
      <c r="B5" s="951"/>
      <c r="C5" s="951"/>
      <c r="D5" s="951"/>
      <c r="E5" s="951"/>
      <c r="F5" s="951"/>
      <c r="G5" s="951"/>
      <c r="H5" s="951"/>
      <c r="I5" s="951"/>
      <c r="J5" s="951"/>
      <c r="K5" s="951"/>
      <c r="L5" s="951"/>
      <c r="M5" s="951"/>
      <c r="N5" s="951"/>
      <c r="O5" s="951"/>
      <c r="P5" s="951"/>
      <c r="Q5" s="951"/>
      <c r="R5" s="951"/>
      <c r="S5" s="951"/>
      <c r="T5" s="951"/>
      <c r="U5" s="353" t="s">
        <v>114</v>
      </c>
    </row>
    <row r="6" spans="1:21" s="354" customFormat="1" ht="15.75">
      <c r="A6" s="952" t="s">
        <v>118</v>
      </c>
      <c r="B6" s="953"/>
      <c r="C6" s="953"/>
      <c r="D6" s="953"/>
      <c r="E6" s="953"/>
      <c r="F6" s="953"/>
      <c r="G6" s="953"/>
      <c r="H6" s="953"/>
      <c r="I6" s="953"/>
      <c r="J6" s="953"/>
      <c r="K6" s="953"/>
      <c r="L6" s="953"/>
      <c r="M6" s="953"/>
      <c r="N6" s="953"/>
      <c r="O6" s="953"/>
      <c r="P6" s="953"/>
      <c r="Q6" s="953"/>
      <c r="R6" s="953"/>
      <c r="S6" s="953"/>
      <c r="T6" s="953"/>
      <c r="U6" s="353" t="s">
        <v>114</v>
      </c>
    </row>
    <row r="7" spans="1:21" s="354" customFormat="1" ht="15.75">
      <c r="A7" s="2"/>
      <c r="B7" s="2"/>
      <c r="C7" s="2"/>
      <c r="D7" s="2"/>
      <c r="E7" s="2"/>
      <c r="F7" s="8"/>
      <c r="G7" s="8"/>
      <c r="H7" s="8"/>
      <c r="I7" s="8"/>
      <c r="J7" s="8"/>
      <c r="K7" s="8"/>
      <c r="L7" s="8"/>
      <c r="M7" s="8"/>
      <c r="N7" s="8"/>
      <c r="O7" s="2"/>
      <c r="P7" s="2"/>
      <c r="Q7" s="2"/>
      <c r="R7" s="2"/>
      <c r="S7" s="2"/>
      <c r="T7" s="2"/>
      <c r="U7" s="353" t="s">
        <v>114</v>
      </c>
    </row>
    <row r="8" spans="1:21" s="354" customFormat="1" ht="15.75">
      <c r="A8" s="2"/>
      <c r="B8" s="2"/>
      <c r="C8" s="8"/>
      <c r="D8" s="8"/>
      <c r="E8" s="8"/>
      <c r="F8" s="8"/>
      <c r="G8" s="8"/>
      <c r="H8" s="8"/>
      <c r="I8" s="8"/>
      <c r="J8" s="8"/>
      <c r="K8" s="8"/>
      <c r="L8" s="8"/>
      <c r="M8" s="8"/>
      <c r="N8" s="8"/>
      <c r="O8" s="2"/>
      <c r="P8" s="2"/>
      <c r="Q8" s="2"/>
      <c r="R8" s="2"/>
      <c r="S8" s="8"/>
      <c r="T8" s="8"/>
      <c r="U8" s="353" t="s">
        <v>114</v>
      </c>
    </row>
    <row r="9" spans="1:21" s="400" customFormat="1" ht="16.5" customHeight="1">
      <c r="A9" s="397"/>
      <c r="B9" s="398"/>
      <c r="C9" s="954" t="s">
        <v>331</v>
      </c>
      <c r="D9" s="955"/>
      <c r="E9" s="956"/>
      <c r="F9" s="960" t="s">
        <v>318</v>
      </c>
      <c r="G9" s="961"/>
      <c r="H9" s="962"/>
      <c r="I9" s="960" t="s">
        <v>319</v>
      </c>
      <c r="J9" s="961"/>
      <c r="K9" s="962"/>
      <c r="L9" s="954" t="s">
        <v>320</v>
      </c>
      <c r="M9" s="955"/>
      <c r="N9" s="956"/>
      <c r="O9" s="954" t="s">
        <v>321</v>
      </c>
      <c r="P9" s="955"/>
      <c r="Q9" s="956"/>
      <c r="R9" s="954" t="s">
        <v>332</v>
      </c>
      <c r="S9" s="955"/>
      <c r="T9" s="956"/>
      <c r="U9" s="399" t="s">
        <v>114</v>
      </c>
    </row>
    <row r="10" spans="1:21" s="400" customFormat="1" ht="15.75">
      <c r="A10" s="401"/>
      <c r="B10" s="402"/>
      <c r="C10" s="957"/>
      <c r="D10" s="958"/>
      <c r="E10" s="959"/>
      <c r="F10" s="963"/>
      <c r="G10" s="964"/>
      <c r="H10" s="965"/>
      <c r="I10" s="963"/>
      <c r="J10" s="964"/>
      <c r="K10" s="965"/>
      <c r="L10" s="957"/>
      <c r="M10" s="958"/>
      <c r="N10" s="959"/>
      <c r="O10" s="957"/>
      <c r="P10" s="958"/>
      <c r="Q10" s="959"/>
      <c r="R10" s="957"/>
      <c r="S10" s="958"/>
      <c r="T10" s="959"/>
      <c r="U10" s="399" t="s">
        <v>114</v>
      </c>
    </row>
    <row r="11" spans="1:21" s="400" customFormat="1" ht="15" customHeight="1">
      <c r="A11" s="401"/>
      <c r="C11" s="401"/>
      <c r="F11" s="401"/>
      <c r="I11" s="401"/>
      <c r="L11" s="401"/>
      <c r="O11" s="401"/>
      <c r="R11" s="401"/>
      <c r="T11" s="57"/>
      <c r="U11" s="399" t="s">
        <v>114</v>
      </c>
    </row>
    <row r="12" spans="1:21" s="400" customFormat="1" ht="16.5" thickBot="1">
      <c r="A12" s="403" t="s">
        <v>323</v>
      </c>
      <c r="B12" s="404"/>
      <c r="C12" s="405" t="s">
        <v>125</v>
      </c>
      <c r="D12" s="406" t="s">
        <v>122</v>
      </c>
      <c r="E12" s="406" t="s">
        <v>123</v>
      </c>
      <c r="F12" s="405" t="s">
        <v>125</v>
      </c>
      <c r="G12" s="406" t="s">
        <v>122</v>
      </c>
      <c r="H12" s="406" t="s">
        <v>123</v>
      </c>
      <c r="I12" s="405" t="s">
        <v>125</v>
      </c>
      <c r="J12" s="406" t="s">
        <v>122</v>
      </c>
      <c r="K12" s="406" t="s">
        <v>123</v>
      </c>
      <c r="L12" s="405" t="s">
        <v>125</v>
      </c>
      <c r="M12" s="406" t="s">
        <v>122</v>
      </c>
      <c r="N12" s="406" t="s">
        <v>123</v>
      </c>
      <c r="O12" s="405" t="s">
        <v>125</v>
      </c>
      <c r="P12" s="406" t="s">
        <v>122</v>
      </c>
      <c r="Q12" s="406" t="s">
        <v>123</v>
      </c>
      <c r="R12" s="405" t="s">
        <v>125</v>
      </c>
      <c r="S12" s="406" t="s">
        <v>122</v>
      </c>
      <c r="T12" s="27" t="s">
        <v>123</v>
      </c>
      <c r="U12" s="399" t="s">
        <v>114</v>
      </c>
    </row>
    <row r="13" spans="1:21" s="354" customFormat="1" ht="15.75">
      <c r="A13" s="966" t="s">
        <v>116</v>
      </c>
      <c r="B13" s="967"/>
      <c r="C13" s="65">
        <v>21</v>
      </c>
      <c r="D13" s="72">
        <v>21</v>
      </c>
      <c r="E13" s="72">
        <v>1225920</v>
      </c>
      <c r="F13" s="407">
        <v>0</v>
      </c>
      <c r="G13" s="408">
        <v>0</v>
      </c>
      <c r="H13" s="408">
        <v>-145000</v>
      </c>
      <c r="I13" s="407">
        <v>0</v>
      </c>
      <c r="J13" s="408">
        <v>0</v>
      </c>
      <c r="K13" s="408">
        <v>0</v>
      </c>
      <c r="L13" s="407">
        <v>0</v>
      </c>
      <c r="M13" s="408">
        <v>0</v>
      </c>
      <c r="N13" s="408">
        <v>0</v>
      </c>
      <c r="O13" s="407">
        <v>0</v>
      </c>
      <c r="P13" s="408">
        <v>0</v>
      </c>
      <c r="Q13" s="72">
        <v>137732</v>
      </c>
      <c r="R13" s="65">
        <f aca="true" t="shared" si="0" ref="R13:T16">C13+F13+I13+L13+O13</f>
        <v>21</v>
      </c>
      <c r="S13" s="72">
        <f t="shared" si="0"/>
        <v>21</v>
      </c>
      <c r="T13" s="409">
        <f t="shared" si="0"/>
        <v>1218652</v>
      </c>
      <c r="U13" s="353" t="s">
        <v>114</v>
      </c>
    </row>
    <row r="14" spans="1:21" s="354" customFormat="1" ht="15.75" hidden="1">
      <c r="A14" s="968" t="s">
        <v>185</v>
      </c>
      <c r="B14" s="969"/>
      <c r="C14" s="65"/>
      <c r="D14" s="72"/>
      <c r="E14" s="72"/>
      <c r="F14" s="65"/>
      <c r="G14" s="72"/>
      <c r="H14" s="72"/>
      <c r="I14" s="65"/>
      <c r="J14" s="72"/>
      <c r="K14" s="72"/>
      <c r="L14" s="65"/>
      <c r="M14" s="72"/>
      <c r="N14" s="72"/>
      <c r="O14" s="65"/>
      <c r="P14" s="72"/>
      <c r="Q14" s="72"/>
      <c r="R14" s="65">
        <f t="shared" si="0"/>
        <v>0</v>
      </c>
      <c r="S14" s="72">
        <f t="shared" si="0"/>
        <v>0</v>
      </c>
      <c r="T14" s="409">
        <f t="shared" si="0"/>
        <v>0</v>
      </c>
      <c r="U14" s="353" t="s">
        <v>114</v>
      </c>
    </row>
    <row r="15" spans="1:21" s="354" customFormat="1" ht="15.75" hidden="1">
      <c r="A15" s="968" t="s">
        <v>186</v>
      </c>
      <c r="B15" s="969"/>
      <c r="C15" s="65"/>
      <c r="D15" s="72"/>
      <c r="E15" s="72"/>
      <c r="F15" s="65"/>
      <c r="G15" s="72"/>
      <c r="H15" s="72"/>
      <c r="I15" s="65"/>
      <c r="J15" s="72"/>
      <c r="K15" s="72"/>
      <c r="L15" s="65"/>
      <c r="M15" s="72"/>
      <c r="N15" s="72"/>
      <c r="O15" s="65"/>
      <c r="P15" s="72"/>
      <c r="Q15" s="72"/>
      <c r="R15" s="65">
        <f t="shared" si="0"/>
        <v>0</v>
      </c>
      <c r="S15" s="72">
        <f t="shared" si="0"/>
        <v>0</v>
      </c>
      <c r="T15" s="409">
        <f t="shared" si="0"/>
        <v>0</v>
      </c>
      <c r="U15" s="353" t="s">
        <v>114</v>
      </c>
    </row>
    <row r="16" spans="1:21" s="354" customFormat="1" ht="15.75" hidden="1">
      <c r="A16" s="410" t="s">
        <v>187</v>
      </c>
      <c r="B16" s="411"/>
      <c r="C16" s="412"/>
      <c r="D16" s="413"/>
      <c r="E16" s="413"/>
      <c r="F16" s="412"/>
      <c r="G16" s="413"/>
      <c r="H16" s="413"/>
      <c r="I16" s="412"/>
      <c r="J16" s="413"/>
      <c r="K16" s="413"/>
      <c r="L16" s="412"/>
      <c r="M16" s="413"/>
      <c r="N16" s="413"/>
      <c r="O16" s="412"/>
      <c r="P16" s="413"/>
      <c r="Q16" s="413"/>
      <c r="R16" s="412">
        <f t="shared" si="0"/>
        <v>0</v>
      </c>
      <c r="S16" s="413">
        <f t="shared" si="0"/>
        <v>0</v>
      </c>
      <c r="T16" s="414">
        <f t="shared" si="0"/>
        <v>0</v>
      </c>
      <c r="U16" s="353" t="s">
        <v>114</v>
      </c>
    </row>
    <row r="17" spans="1:21" s="354" customFormat="1" ht="18" customHeight="1" hidden="1">
      <c r="A17" s="415"/>
      <c r="B17" s="2" t="s">
        <v>128</v>
      </c>
      <c r="C17" s="38"/>
      <c r="D17" s="14"/>
      <c r="E17" s="14"/>
      <c r="F17" s="38"/>
      <c r="G17" s="14"/>
      <c r="H17" s="14"/>
      <c r="I17" s="38"/>
      <c r="J17" s="14"/>
      <c r="K17" s="14"/>
      <c r="L17" s="38"/>
      <c r="M17" s="14"/>
      <c r="N17" s="14"/>
      <c r="O17" s="38"/>
      <c r="P17" s="14"/>
      <c r="Q17" s="14"/>
      <c r="R17" s="38"/>
      <c r="S17" s="14"/>
      <c r="T17" s="416"/>
      <c r="U17" s="353" t="s">
        <v>114</v>
      </c>
    </row>
    <row r="18" spans="1:21" s="400" customFormat="1" ht="15.75" hidden="1">
      <c r="A18" s="970" t="s">
        <v>324</v>
      </c>
      <c r="B18" s="971"/>
      <c r="C18" s="417">
        <f aca="true" t="shared" si="1" ref="C18:T18">SUM(C13:C16)</f>
        <v>21</v>
      </c>
      <c r="D18" s="418">
        <f t="shared" si="1"/>
        <v>21</v>
      </c>
      <c r="E18" s="418">
        <f t="shared" si="1"/>
        <v>1225920</v>
      </c>
      <c r="F18" s="417">
        <f t="shared" si="1"/>
        <v>0</v>
      </c>
      <c r="G18" s="418">
        <f t="shared" si="1"/>
        <v>0</v>
      </c>
      <c r="H18" s="419">
        <f t="shared" si="1"/>
        <v>-145000</v>
      </c>
      <c r="I18" s="417">
        <f t="shared" si="1"/>
        <v>0</v>
      </c>
      <c r="J18" s="418">
        <f t="shared" si="1"/>
        <v>0</v>
      </c>
      <c r="K18" s="418">
        <f t="shared" si="1"/>
        <v>0</v>
      </c>
      <c r="L18" s="417">
        <f t="shared" si="1"/>
        <v>0</v>
      </c>
      <c r="M18" s="418">
        <f t="shared" si="1"/>
        <v>0</v>
      </c>
      <c r="N18" s="418">
        <f t="shared" si="1"/>
        <v>0</v>
      </c>
      <c r="O18" s="417">
        <f t="shared" si="1"/>
        <v>0</v>
      </c>
      <c r="P18" s="418">
        <f t="shared" si="1"/>
        <v>0</v>
      </c>
      <c r="Q18" s="418">
        <f t="shared" si="1"/>
        <v>137732</v>
      </c>
      <c r="R18" s="417">
        <f t="shared" si="1"/>
        <v>21</v>
      </c>
      <c r="S18" s="418">
        <f t="shared" si="1"/>
        <v>21</v>
      </c>
      <c r="T18" s="32">
        <f t="shared" si="1"/>
        <v>1218652</v>
      </c>
      <c r="U18" s="399" t="s">
        <v>114</v>
      </c>
    </row>
    <row r="19" spans="1:34" s="354" customFormat="1" ht="15.75" hidden="1">
      <c r="A19" s="972" t="s">
        <v>325</v>
      </c>
      <c r="B19" s="973"/>
      <c r="C19" s="420"/>
      <c r="D19" s="421"/>
      <c r="E19" s="421"/>
      <c r="F19" s="420"/>
      <c r="G19" s="421"/>
      <c r="H19" s="421"/>
      <c r="I19" s="420"/>
      <c r="J19" s="421"/>
      <c r="K19" s="421"/>
      <c r="L19" s="420"/>
      <c r="M19" s="421"/>
      <c r="N19" s="421"/>
      <c r="O19" s="420"/>
      <c r="P19" s="421"/>
      <c r="Q19" s="421"/>
      <c r="R19" s="420"/>
      <c r="S19" s="421">
        <f>D19+G19+J19+M19+P19</f>
        <v>0</v>
      </c>
      <c r="T19" s="422"/>
      <c r="U19" s="353" t="s">
        <v>114</v>
      </c>
      <c r="V19" s="386"/>
      <c r="W19" s="386"/>
      <c r="X19" s="386"/>
      <c r="Y19" s="386"/>
      <c r="Z19" s="386"/>
      <c r="AA19" s="386"/>
      <c r="AB19" s="386"/>
      <c r="AC19" s="386"/>
      <c r="AD19" s="386"/>
      <c r="AE19" s="386"/>
      <c r="AF19" s="386"/>
      <c r="AG19" s="386"/>
      <c r="AH19" s="386"/>
    </row>
    <row r="20" spans="1:21" s="354" customFormat="1" ht="15.75" hidden="1">
      <c r="A20" s="972" t="s">
        <v>190</v>
      </c>
      <c r="B20" s="973"/>
      <c r="C20" s="77"/>
      <c r="D20" s="423">
        <f>SUM(D18:D19)</f>
        <v>21</v>
      </c>
      <c r="E20" s="423"/>
      <c r="F20" s="77"/>
      <c r="G20" s="423">
        <f>+G18+G19</f>
        <v>0</v>
      </c>
      <c r="H20" s="423"/>
      <c r="I20" s="77"/>
      <c r="J20" s="423">
        <f>+J18+J19</f>
        <v>0</v>
      </c>
      <c r="K20" s="423"/>
      <c r="L20" s="77"/>
      <c r="M20" s="423">
        <f>+M18+M19</f>
        <v>0</v>
      </c>
      <c r="N20" s="423"/>
      <c r="O20" s="77"/>
      <c r="P20" s="423">
        <f>+P18+P19</f>
        <v>0</v>
      </c>
      <c r="Q20" s="423"/>
      <c r="R20" s="77"/>
      <c r="S20" s="423">
        <f>SUM(S18:S19)</f>
        <v>21</v>
      </c>
      <c r="T20" s="424"/>
      <c r="U20" s="353" t="s">
        <v>114</v>
      </c>
    </row>
    <row r="21" spans="1:21" s="354" customFormat="1" ht="15.75" hidden="1">
      <c r="A21" s="974" t="s">
        <v>326</v>
      </c>
      <c r="B21" s="975"/>
      <c r="C21" s="65"/>
      <c r="D21" s="72"/>
      <c r="E21" s="72"/>
      <c r="F21" s="65"/>
      <c r="G21" s="72"/>
      <c r="H21" s="72"/>
      <c r="I21" s="65"/>
      <c r="J21" s="72"/>
      <c r="K21" s="72"/>
      <c r="L21" s="65"/>
      <c r="M21" s="72"/>
      <c r="N21" s="72"/>
      <c r="O21" s="65"/>
      <c r="P21" s="72"/>
      <c r="Q21" s="72"/>
      <c r="R21" s="65"/>
      <c r="S21" s="72"/>
      <c r="T21" s="409"/>
      <c r="U21" s="353" t="s">
        <v>114</v>
      </c>
    </row>
    <row r="22" spans="1:21" s="354" customFormat="1" ht="15.75" hidden="1">
      <c r="A22" s="976" t="s">
        <v>192</v>
      </c>
      <c r="B22" s="977"/>
      <c r="C22" s="65"/>
      <c r="D22" s="72"/>
      <c r="E22" s="72"/>
      <c r="F22" s="65"/>
      <c r="G22" s="72"/>
      <c r="H22" s="72"/>
      <c r="I22" s="65"/>
      <c r="J22" s="72"/>
      <c r="K22" s="72"/>
      <c r="L22" s="65"/>
      <c r="M22" s="72"/>
      <c r="N22" s="72"/>
      <c r="O22" s="65"/>
      <c r="P22" s="72"/>
      <c r="Q22" s="72"/>
      <c r="R22" s="65"/>
      <c r="S22" s="72">
        <f>D22+G22+J22+M22+P22</f>
        <v>0</v>
      </c>
      <c r="T22" s="409"/>
      <c r="U22" s="353" t="s">
        <v>114</v>
      </c>
    </row>
    <row r="23" spans="1:21" s="354" customFormat="1" ht="15.75" hidden="1">
      <c r="A23" s="978" t="s">
        <v>193</v>
      </c>
      <c r="B23" s="979"/>
      <c r="C23" s="420"/>
      <c r="D23" s="421"/>
      <c r="E23" s="421"/>
      <c r="F23" s="420"/>
      <c r="G23" s="421"/>
      <c r="H23" s="421"/>
      <c r="I23" s="420"/>
      <c r="J23" s="421"/>
      <c r="K23" s="421"/>
      <c r="L23" s="420"/>
      <c r="M23" s="421"/>
      <c r="N23" s="421"/>
      <c r="O23" s="420"/>
      <c r="P23" s="421"/>
      <c r="Q23" s="421"/>
      <c r="R23" s="420"/>
      <c r="S23" s="421">
        <f>D23+G23+J23+M23+P23</f>
        <v>0</v>
      </c>
      <c r="T23" s="422"/>
      <c r="U23" s="353" t="s">
        <v>114</v>
      </c>
    </row>
    <row r="24" spans="1:21" s="354" customFormat="1" ht="15.75" hidden="1">
      <c r="A24" s="972" t="s">
        <v>327</v>
      </c>
      <c r="B24" s="973"/>
      <c r="C24" s="420"/>
      <c r="D24" s="421">
        <f>D23+D22+D20</f>
        <v>21</v>
      </c>
      <c r="E24" s="421"/>
      <c r="F24" s="420"/>
      <c r="G24" s="421">
        <f>G23+G22+G20</f>
        <v>0</v>
      </c>
      <c r="H24" s="421"/>
      <c r="I24" s="420"/>
      <c r="J24" s="421">
        <f>J23+J22+J20</f>
        <v>0</v>
      </c>
      <c r="K24" s="421"/>
      <c r="L24" s="420"/>
      <c r="M24" s="421">
        <f>M23+M22+M20</f>
        <v>0</v>
      </c>
      <c r="N24" s="421"/>
      <c r="O24" s="420"/>
      <c r="P24" s="421">
        <f>P23+P22+P20</f>
        <v>0</v>
      </c>
      <c r="Q24" s="421"/>
      <c r="R24" s="420"/>
      <c r="S24" s="421">
        <f>S23+S22+S20</f>
        <v>21</v>
      </c>
      <c r="T24" s="422"/>
      <c r="U24" s="353" t="s">
        <v>114</v>
      </c>
    </row>
    <row r="25" spans="1:21" s="354" customFormat="1" ht="15.75">
      <c r="A25" s="2"/>
      <c r="B25" s="2"/>
      <c r="C25" s="2"/>
      <c r="D25" s="2"/>
      <c r="E25" s="2"/>
      <c r="F25" s="2"/>
      <c r="G25" s="2"/>
      <c r="H25" s="2"/>
      <c r="I25" s="2"/>
      <c r="J25" s="2"/>
      <c r="K25" s="2"/>
      <c r="L25" s="2"/>
      <c r="M25" s="2"/>
      <c r="N25" s="2"/>
      <c r="O25" s="2"/>
      <c r="P25" s="2"/>
      <c r="Q25" s="2"/>
      <c r="R25" s="2"/>
      <c r="S25" s="2"/>
      <c r="T25" s="2"/>
      <c r="U25" s="353" t="s">
        <v>114</v>
      </c>
    </row>
    <row r="26" spans="1:21" s="354" customFormat="1" ht="15.75">
      <c r="A26" s="2" t="s">
        <v>333</v>
      </c>
      <c r="B26" s="2"/>
      <c r="C26" s="2"/>
      <c r="D26" s="2"/>
      <c r="E26" s="2"/>
      <c r="F26" s="2"/>
      <c r="G26" s="2"/>
      <c r="H26" s="2"/>
      <c r="I26" s="2"/>
      <c r="J26" s="2"/>
      <c r="K26" s="2"/>
      <c r="L26" s="2"/>
      <c r="M26" s="2"/>
      <c r="N26" s="2"/>
      <c r="O26" s="2"/>
      <c r="P26" s="2"/>
      <c r="Q26" s="2"/>
      <c r="R26" s="2"/>
      <c r="S26" s="2"/>
      <c r="T26" s="2"/>
      <c r="U26" s="353" t="s">
        <v>114</v>
      </c>
    </row>
    <row r="27" spans="1:21" s="354" customFormat="1" ht="15.75">
      <c r="A27" s="2"/>
      <c r="B27" s="2"/>
      <c r="C27" s="2"/>
      <c r="D27" s="2"/>
      <c r="E27" s="2"/>
      <c r="F27" s="2"/>
      <c r="G27" s="2"/>
      <c r="H27" s="2"/>
      <c r="I27" s="2"/>
      <c r="J27" s="2"/>
      <c r="K27" s="2"/>
      <c r="L27" s="2"/>
      <c r="M27" s="2"/>
      <c r="N27" s="2"/>
      <c r="O27" s="2"/>
      <c r="P27" s="2"/>
      <c r="Q27" s="2"/>
      <c r="R27" s="2"/>
      <c r="S27" s="2"/>
      <c r="T27" s="2"/>
      <c r="U27" s="353" t="s">
        <v>114</v>
      </c>
    </row>
    <row r="28" spans="1:21" s="354" customFormat="1" ht="15.75">
      <c r="A28" s="2"/>
      <c r="B28" s="2"/>
      <c r="C28" s="2"/>
      <c r="D28" s="2"/>
      <c r="E28" s="2"/>
      <c r="F28" s="2"/>
      <c r="G28" s="2"/>
      <c r="H28" s="2"/>
      <c r="I28" s="2"/>
      <c r="J28" s="2"/>
      <c r="K28" s="2"/>
      <c r="L28" s="2"/>
      <c r="M28" s="2"/>
      <c r="N28" s="2"/>
      <c r="O28" s="2"/>
      <c r="P28" s="2"/>
      <c r="Q28" s="2"/>
      <c r="R28" s="2"/>
      <c r="S28" s="2"/>
      <c r="T28" s="2"/>
      <c r="U28" s="353" t="s">
        <v>114</v>
      </c>
    </row>
    <row r="29" spans="1:21" s="354" customFormat="1" ht="15.75">
      <c r="A29" s="2"/>
      <c r="B29" s="2"/>
      <c r="C29" s="2"/>
      <c r="D29" s="2"/>
      <c r="E29" s="2"/>
      <c r="F29" s="2"/>
      <c r="G29" s="2"/>
      <c r="H29" s="2"/>
      <c r="I29" s="2"/>
      <c r="J29" s="2"/>
      <c r="K29" s="2"/>
      <c r="L29" s="2"/>
      <c r="M29" s="2"/>
      <c r="N29" s="2"/>
      <c r="O29" s="2"/>
      <c r="P29" s="2"/>
      <c r="Q29" s="2"/>
      <c r="R29" s="2"/>
      <c r="S29" s="2"/>
      <c r="T29" s="2"/>
      <c r="U29" s="353" t="s">
        <v>114</v>
      </c>
    </row>
    <row r="30" spans="1:21" s="354" customFormat="1" ht="15.75">
      <c r="A30" s="2"/>
      <c r="B30" s="2"/>
      <c r="C30" s="2"/>
      <c r="D30" s="2"/>
      <c r="E30" s="2"/>
      <c r="F30" s="2"/>
      <c r="G30" s="2"/>
      <c r="H30" s="2"/>
      <c r="I30" s="2"/>
      <c r="J30" s="2"/>
      <c r="K30" s="2"/>
      <c r="L30" s="2"/>
      <c r="M30" s="2"/>
      <c r="N30" s="2"/>
      <c r="O30" s="2"/>
      <c r="P30" s="2"/>
      <c r="Q30" s="2"/>
      <c r="R30" s="2"/>
      <c r="S30" s="2"/>
      <c r="T30" s="2"/>
      <c r="U30" s="353" t="s">
        <v>114</v>
      </c>
    </row>
    <row r="31" spans="1:21" s="354" customFormat="1" ht="39.75" customHeight="1">
      <c r="A31" s="935"/>
      <c r="B31" s="980"/>
      <c r="C31" s="980"/>
      <c r="D31" s="980"/>
      <c r="E31" s="980"/>
      <c r="F31" s="980"/>
      <c r="G31" s="980"/>
      <c r="H31" s="980"/>
      <c r="I31" s="980"/>
      <c r="J31" s="980"/>
      <c r="K31" s="980"/>
      <c r="L31" s="980"/>
      <c r="M31" s="980"/>
      <c r="N31" s="980"/>
      <c r="O31" s="980"/>
      <c r="P31" s="980"/>
      <c r="Q31" s="980"/>
      <c r="R31" s="2"/>
      <c r="S31" s="2"/>
      <c r="T31" s="2"/>
      <c r="U31" s="353" t="s">
        <v>114</v>
      </c>
    </row>
    <row r="32" spans="1:21" s="354" customFormat="1" ht="14.25" customHeight="1">
      <c r="A32" s="392"/>
      <c r="B32" s="392"/>
      <c r="C32" s="392"/>
      <c r="D32" s="392"/>
      <c r="E32" s="392"/>
      <c r="F32" s="392"/>
      <c r="G32" s="392"/>
      <c r="H32" s="392"/>
      <c r="I32" s="392"/>
      <c r="J32" s="392"/>
      <c r="K32" s="392"/>
      <c r="L32" s="392"/>
      <c r="M32" s="392"/>
      <c r="N32" s="392"/>
      <c r="O32" s="392"/>
      <c r="P32" s="392"/>
      <c r="Q32" s="392"/>
      <c r="R32" s="2"/>
      <c r="S32" s="2"/>
      <c r="T32" s="2"/>
      <c r="U32" s="353" t="s">
        <v>114</v>
      </c>
    </row>
    <row r="33" spans="2:21" s="354" customFormat="1" ht="15.75">
      <c r="B33" s="2"/>
      <c r="C33" s="2"/>
      <c r="D33" s="2"/>
      <c r="E33" s="2"/>
      <c r="F33" s="2"/>
      <c r="G33" s="2"/>
      <c r="H33" s="2"/>
      <c r="I33" s="2"/>
      <c r="J33" s="2"/>
      <c r="K33" s="2"/>
      <c r="L33" s="2"/>
      <c r="M33" s="2"/>
      <c r="N33" s="2"/>
      <c r="O33" s="2"/>
      <c r="P33" s="2"/>
      <c r="Q33" s="2"/>
      <c r="R33" s="2"/>
      <c r="S33" s="2"/>
      <c r="T33" s="2"/>
      <c r="U33" s="353" t="s">
        <v>195</v>
      </c>
    </row>
    <row r="34" spans="1:21" s="354" customFormat="1" ht="15.75">
      <c r="A34" s="949"/>
      <c r="B34" s="949"/>
      <c r="C34" s="949"/>
      <c r="D34" s="949"/>
      <c r="E34" s="949"/>
      <c r="F34" s="949"/>
      <c r="G34" s="949"/>
      <c r="H34" s="949"/>
      <c r="I34" s="949"/>
      <c r="J34" s="949"/>
      <c r="K34" s="949"/>
      <c r="L34" s="949"/>
      <c r="M34" s="949"/>
      <c r="N34" s="949"/>
      <c r="O34" s="949"/>
      <c r="P34" s="949"/>
      <c r="Q34" s="949"/>
      <c r="R34" s="949"/>
      <c r="S34" s="949"/>
      <c r="T34" s="949"/>
      <c r="U34" s="353"/>
    </row>
    <row r="35" spans="1:21" s="354" customFormat="1" ht="15.75">
      <c r="A35" s="2"/>
      <c r="B35" s="2"/>
      <c r="C35" s="2"/>
      <c r="D35" s="2"/>
      <c r="E35" s="2"/>
      <c r="F35" s="2"/>
      <c r="G35" s="2"/>
      <c r="H35" s="2"/>
      <c r="I35" s="2"/>
      <c r="J35" s="2"/>
      <c r="K35" s="2"/>
      <c r="L35" s="2"/>
      <c r="M35" s="2"/>
      <c r="N35" s="2"/>
      <c r="O35" s="2"/>
      <c r="P35" s="2"/>
      <c r="Q35" s="2"/>
      <c r="R35" s="2"/>
      <c r="S35" s="2"/>
      <c r="T35" s="2"/>
      <c r="U35" s="393"/>
    </row>
    <row r="36" spans="1:21" s="354" customFormat="1" ht="15.75">
      <c r="A36" s="425"/>
      <c r="B36" s="425"/>
      <c r="C36" s="425"/>
      <c r="D36" s="425"/>
      <c r="E36" s="425"/>
      <c r="F36" s="425"/>
      <c r="G36" s="425"/>
      <c r="H36" s="425"/>
      <c r="I36" s="425"/>
      <c r="J36" s="425"/>
      <c r="K36" s="425"/>
      <c r="L36" s="6"/>
      <c r="M36" s="6"/>
      <c r="N36" s="6"/>
      <c r="O36" s="6"/>
      <c r="P36" s="6"/>
      <c r="Q36" s="6"/>
      <c r="R36" s="6"/>
      <c r="S36" s="6"/>
      <c r="T36" s="6"/>
      <c r="U36" s="393"/>
    </row>
    <row r="37" s="354" customFormat="1" ht="15.75">
      <c r="U37" s="393"/>
    </row>
  </sheetData>
  <mergeCells count="23">
    <mergeCell ref="A23:B23"/>
    <mergeCell ref="A24:B24"/>
    <mergeCell ref="A31:Q31"/>
    <mergeCell ref="A34:T34"/>
    <mergeCell ref="A19:B19"/>
    <mergeCell ref="A20:B20"/>
    <mergeCell ref="A21:B21"/>
    <mergeCell ref="A22:B22"/>
    <mergeCell ref="A13:B13"/>
    <mergeCell ref="A14:B14"/>
    <mergeCell ref="A15:B15"/>
    <mergeCell ref="A18:B18"/>
    <mergeCell ref="A6:T6"/>
    <mergeCell ref="C9:E10"/>
    <mergeCell ref="F9:H10"/>
    <mergeCell ref="I9:K10"/>
    <mergeCell ref="L9:N10"/>
    <mergeCell ref="O9:Q10"/>
    <mergeCell ref="R9:T10"/>
    <mergeCell ref="A1:D1"/>
    <mergeCell ref="A3:T3"/>
    <mergeCell ref="A4:T4"/>
    <mergeCell ref="A5:T5"/>
  </mergeCells>
  <printOptions horizontalCentered="1"/>
  <pageMargins left="0.5" right="0.5" top="1" bottom="1" header="0.5" footer="0.5"/>
  <pageSetup fitToHeight="2" fitToWidth="1" horizontalDpi="600" verticalDpi="600" orientation="landscape" scale="59" r:id="rId1"/>
  <headerFooter alignWithMargins="0">
    <oddFooter>&amp;C&amp;"Times New Roman,Regular"Exhibit G:  Crosswalk of 2008 Availability</oddFooter>
  </headerFooter>
</worksheet>
</file>

<file path=xl/worksheets/sheet7.xml><?xml version="1.0" encoding="utf-8"?>
<worksheet xmlns="http://schemas.openxmlformats.org/spreadsheetml/2006/main" xmlns:r="http://schemas.openxmlformats.org/officeDocument/2006/relationships">
  <sheetPr codeName="Sheet13">
    <pageSetUpPr fitToPage="1"/>
  </sheetPr>
  <dimension ref="A1:AG17"/>
  <sheetViews>
    <sheetView showGridLines="0" showOutlineSymbols="0" zoomScale="75" zoomScaleNormal="75" workbookViewId="0" topLeftCell="A1">
      <selection activeCell="C38" sqref="C38"/>
    </sheetView>
  </sheetViews>
  <sheetFormatPr defaultColWidth="8.88671875" defaultRowHeight="15"/>
  <cols>
    <col min="1" max="1" width="4.4453125" style="354" customWidth="1"/>
    <col min="2" max="2" width="29.21484375" style="354" customWidth="1"/>
    <col min="3" max="3" width="24.21484375" style="354" customWidth="1"/>
    <col min="4" max="5" width="5.6640625" style="354" customWidth="1"/>
    <col min="6" max="6" width="7.6640625" style="354" customWidth="1"/>
    <col min="7" max="8" width="5.6640625" style="354" customWidth="1"/>
    <col min="9" max="9" width="7.6640625" style="354" customWidth="1"/>
    <col min="10" max="11" width="5.6640625" style="354" customWidth="1"/>
    <col min="12" max="12" width="7.6640625" style="354" customWidth="1"/>
    <col min="13" max="14" width="5.6640625" style="354" customWidth="1"/>
    <col min="15" max="15" width="7.6640625" style="354" customWidth="1"/>
    <col min="16" max="16" width="1.2265625" style="441" customWidth="1"/>
    <col min="17" max="17" width="27.5546875" style="354" customWidth="1"/>
    <col min="18" max="21" width="7.6640625" style="354" customWidth="1"/>
    <col min="22" max="22" width="3.6640625" style="354" customWidth="1"/>
    <col min="23" max="25" width="7.6640625" style="354" customWidth="1"/>
    <col min="26" max="26" width="3.6640625" style="354" customWidth="1"/>
    <col min="27" max="29" width="7.6640625" style="354" customWidth="1"/>
    <col min="30" max="30" width="3.6640625" style="354" customWidth="1"/>
    <col min="31" max="33" width="7.6640625" style="354" customWidth="1"/>
    <col min="34" max="16384" width="9.6640625" style="354" customWidth="1"/>
  </cols>
  <sheetData>
    <row r="1" spans="1:22" ht="20.25">
      <c r="A1" s="746" t="s">
        <v>334</v>
      </c>
      <c r="B1" s="982"/>
      <c r="C1" s="982"/>
      <c r="D1" s="982"/>
      <c r="E1" s="982"/>
      <c r="F1" s="982"/>
      <c r="G1" s="982"/>
      <c r="H1" s="982"/>
      <c r="I1" s="982"/>
      <c r="J1" s="982"/>
      <c r="K1" s="982"/>
      <c r="L1" s="982"/>
      <c r="M1" s="982"/>
      <c r="N1" s="982"/>
      <c r="O1" s="982"/>
      <c r="P1" s="427" t="s">
        <v>114</v>
      </c>
      <c r="Q1" s="355"/>
      <c r="R1" s="355"/>
      <c r="S1" s="355"/>
      <c r="T1" s="355"/>
      <c r="U1" s="355"/>
      <c r="V1" s="355"/>
    </row>
    <row r="2" spans="1:22" ht="13.5" customHeight="1">
      <c r="A2" s="1"/>
      <c r="B2" s="355"/>
      <c r="C2" s="355"/>
      <c r="D2" s="355"/>
      <c r="E2" s="355"/>
      <c r="F2" s="355"/>
      <c r="G2" s="355"/>
      <c r="H2" s="355"/>
      <c r="I2" s="355"/>
      <c r="J2" s="355"/>
      <c r="K2" s="355"/>
      <c r="L2" s="355"/>
      <c r="M2" s="355"/>
      <c r="N2" s="355"/>
      <c r="O2" s="355"/>
      <c r="P2" s="427" t="s">
        <v>114</v>
      </c>
      <c r="Q2" s="355"/>
      <c r="R2" s="355"/>
      <c r="S2" s="355"/>
      <c r="T2" s="355"/>
      <c r="U2" s="355"/>
      <c r="V2" s="355"/>
    </row>
    <row r="3" spans="1:22" ht="18.75">
      <c r="A3" s="917" t="s">
        <v>335</v>
      </c>
      <c r="B3" s="754"/>
      <c r="C3" s="754"/>
      <c r="D3" s="754"/>
      <c r="E3" s="754"/>
      <c r="F3" s="754"/>
      <c r="G3" s="754"/>
      <c r="H3" s="754"/>
      <c r="I3" s="754"/>
      <c r="J3" s="754"/>
      <c r="K3" s="754"/>
      <c r="L3" s="754"/>
      <c r="M3" s="754"/>
      <c r="N3" s="754"/>
      <c r="O3" s="754"/>
      <c r="P3" s="427" t="s">
        <v>114</v>
      </c>
      <c r="Q3" s="355"/>
      <c r="R3" s="355"/>
      <c r="S3" s="355"/>
      <c r="T3" s="355"/>
      <c r="U3" s="355"/>
      <c r="V3" s="355"/>
    </row>
    <row r="4" spans="1:22" ht="16.5">
      <c r="A4" s="918" t="str">
        <f>+'[2]B. Summary of Requirements '!A5</f>
        <v>Office of the Federal Detention Trustee</v>
      </c>
      <c r="B4" s="731"/>
      <c r="C4" s="731"/>
      <c r="D4" s="731"/>
      <c r="E4" s="731"/>
      <c r="F4" s="731"/>
      <c r="G4" s="731"/>
      <c r="H4" s="731"/>
      <c r="I4" s="731"/>
      <c r="J4" s="731"/>
      <c r="K4" s="731"/>
      <c r="L4" s="731"/>
      <c r="M4" s="731"/>
      <c r="N4" s="731"/>
      <c r="O4" s="731"/>
      <c r="P4" s="427" t="s">
        <v>114</v>
      </c>
      <c r="Q4" s="355"/>
      <c r="R4" s="355"/>
      <c r="S4" s="355"/>
      <c r="T4" s="355"/>
      <c r="U4" s="355"/>
      <c r="V4" s="355"/>
    </row>
    <row r="5" spans="1:22" ht="16.5">
      <c r="A5" s="918" t="str">
        <f>+'[2]B. Summary of Requirements '!A6</f>
        <v>Salaries and Expenses</v>
      </c>
      <c r="B5" s="754"/>
      <c r="C5" s="754"/>
      <c r="D5" s="754"/>
      <c r="E5" s="754"/>
      <c r="F5" s="754"/>
      <c r="G5" s="754"/>
      <c r="H5" s="754"/>
      <c r="I5" s="754"/>
      <c r="J5" s="754"/>
      <c r="K5" s="754"/>
      <c r="L5" s="754"/>
      <c r="M5" s="754"/>
      <c r="N5" s="754"/>
      <c r="O5" s="754"/>
      <c r="P5" s="427" t="s">
        <v>114</v>
      </c>
      <c r="Q5" s="355"/>
      <c r="R5" s="355"/>
      <c r="S5" s="355"/>
      <c r="T5" s="355"/>
      <c r="U5" s="355"/>
      <c r="V5" s="355"/>
    </row>
    <row r="6" spans="1:22" ht="15.75">
      <c r="A6" s="952" t="s">
        <v>118</v>
      </c>
      <c r="B6" s="731"/>
      <c r="C6" s="731"/>
      <c r="D6" s="731"/>
      <c r="E6" s="731"/>
      <c r="F6" s="731"/>
      <c r="G6" s="731"/>
      <c r="H6" s="731"/>
      <c r="I6" s="731"/>
      <c r="J6" s="731"/>
      <c r="K6" s="731"/>
      <c r="L6" s="731"/>
      <c r="M6" s="731"/>
      <c r="N6" s="731"/>
      <c r="O6" s="731"/>
      <c r="P6" s="427" t="s">
        <v>114</v>
      </c>
      <c r="Q6" s="355"/>
      <c r="R6" s="355"/>
      <c r="S6" s="355"/>
      <c r="T6" s="355"/>
      <c r="U6" s="355"/>
      <c r="V6" s="355"/>
    </row>
    <row r="7" spans="1:22" ht="15.75">
      <c r="A7" s="355"/>
      <c r="B7" s="355"/>
      <c r="C7" s="355"/>
      <c r="D7" s="355"/>
      <c r="E7" s="355"/>
      <c r="F7" s="355"/>
      <c r="G7" s="356"/>
      <c r="H7" s="356"/>
      <c r="I7" s="356"/>
      <c r="J7" s="355"/>
      <c r="K7" s="355"/>
      <c r="L7" s="355"/>
      <c r="M7" s="355"/>
      <c r="N7" s="355"/>
      <c r="O7" s="355"/>
      <c r="P7" s="427" t="s">
        <v>114</v>
      </c>
      <c r="Q7" s="355"/>
      <c r="R7" s="355"/>
      <c r="S7" s="355"/>
      <c r="T7" s="355"/>
      <c r="U7" s="355"/>
      <c r="V7" s="355"/>
    </row>
    <row r="8" spans="1:22" ht="15.75">
      <c r="A8" s="983" t="s">
        <v>336</v>
      </c>
      <c r="B8" s="802"/>
      <c r="C8" s="803"/>
      <c r="D8" s="981" t="s">
        <v>126</v>
      </c>
      <c r="E8" s="849"/>
      <c r="F8" s="850"/>
      <c r="G8" s="981" t="s">
        <v>337</v>
      </c>
      <c r="H8" s="849"/>
      <c r="I8" s="850"/>
      <c r="J8" s="981" t="s">
        <v>182</v>
      </c>
      <c r="K8" s="849"/>
      <c r="L8" s="850"/>
      <c r="M8" s="981" t="s">
        <v>338</v>
      </c>
      <c r="N8" s="849"/>
      <c r="O8" s="850"/>
      <c r="P8" s="427" t="s">
        <v>114</v>
      </c>
      <c r="Q8" s="355"/>
      <c r="R8" s="355"/>
      <c r="S8" s="355"/>
      <c r="T8" s="355"/>
      <c r="U8" s="355"/>
      <c r="V8" s="355"/>
    </row>
    <row r="9" spans="1:22" ht="16.5" thickBot="1">
      <c r="A9" s="807"/>
      <c r="B9" s="808"/>
      <c r="C9" s="809"/>
      <c r="D9" s="366" t="s">
        <v>125</v>
      </c>
      <c r="E9" s="366" t="s">
        <v>122</v>
      </c>
      <c r="F9" s="366" t="s">
        <v>123</v>
      </c>
      <c r="G9" s="365" t="s">
        <v>125</v>
      </c>
      <c r="H9" s="366" t="s">
        <v>122</v>
      </c>
      <c r="I9" s="366" t="s">
        <v>123</v>
      </c>
      <c r="J9" s="365" t="s">
        <v>125</v>
      </c>
      <c r="K9" s="366" t="s">
        <v>122</v>
      </c>
      <c r="L9" s="366" t="s">
        <v>123</v>
      </c>
      <c r="M9" s="365" t="s">
        <v>125</v>
      </c>
      <c r="N9" s="366" t="s">
        <v>122</v>
      </c>
      <c r="O9" s="367" t="s">
        <v>123</v>
      </c>
      <c r="P9" s="427" t="s">
        <v>114</v>
      </c>
      <c r="Q9" s="355"/>
      <c r="R9" s="355"/>
      <c r="S9" s="355"/>
      <c r="T9" s="355"/>
      <c r="U9" s="355"/>
      <c r="V9" s="355"/>
    </row>
    <row r="10" spans="1:22" ht="15.75">
      <c r="A10" s="428" t="s">
        <v>339</v>
      </c>
      <c r="B10" s="429"/>
      <c r="C10" s="430"/>
      <c r="D10" s="371">
        <v>0</v>
      </c>
      <c r="E10" s="371">
        <v>0</v>
      </c>
      <c r="F10" s="369">
        <v>1500</v>
      </c>
      <c r="G10" s="370">
        <v>0</v>
      </c>
      <c r="H10" s="371">
        <v>0</v>
      </c>
      <c r="I10" s="369">
        <v>600</v>
      </c>
      <c r="J10" s="370">
        <v>0</v>
      </c>
      <c r="K10" s="371">
        <v>0</v>
      </c>
      <c r="L10" s="369">
        <v>600</v>
      </c>
      <c r="M10" s="370">
        <f aca="true" t="shared" si="0" ref="M10:O13">J10-G10</f>
        <v>0</v>
      </c>
      <c r="N10" s="371">
        <f t="shared" si="0"/>
        <v>0</v>
      </c>
      <c r="O10" s="431">
        <f t="shared" si="0"/>
        <v>0</v>
      </c>
      <c r="P10" s="427" t="s">
        <v>114</v>
      </c>
      <c r="Q10" s="355"/>
      <c r="R10" s="355"/>
      <c r="S10" s="355"/>
      <c r="T10" s="355"/>
      <c r="U10" s="355"/>
      <c r="V10" s="355"/>
    </row>
    <row r="11" spans="1:22" ht="15.75" hidden="1">
      <c r="A11" s="428" t="s">
        <v>340</v>
      </c>
      <c r="B11" s="429"/>
      <c r="C11" s="430"/>
      <c r="D11" s="369"/>
      <c r="E11" s="369"/>
      <c r="F11" s="369"/>
      <c r="G11" s="368"/>
      <c r="H11" s="369"/>
      <c r="I11" s="369"/>
      <c r="J11" s="368"/>
      <c r="K11" s="369"/>
      <c r="L11" s="369"/>
      <c r="M11" s="368">
        <f t="shared" si="0"/>
        <v>0</v>
      </c>
      <c r="N11" s="369">
        <f t="shared" si="0"/>
        <v>0</v>
      </c>
      <c r="O11" s="372">
        <f t="shared" si="0"/>
        <v>0</v>
      </c>
      <c r="P11" s="427" t="s">
        <v>114</v>
      </c>
      <c r="Q11" s="355"/>
      <c r="R11" s="355"/>
      <c r="S11" s="355"/>
      <c r="T11" s="355"/>
      <c r="U11" s="355"/>
      <c r="V11" s="355"/>
    </row>
    <row r="12" spans="1:22" ht="15.75" hidden="1">
      <c r="A12" s="428" t="s">
        <v>341</v>
      </c>
      <c r="B12" s="429"/>
      <c r="C12" s="430"/>
      <c r="D12" s="369"/>
      <c r="E12" s="369"/>
      <c r="F12" s="369"/>
      <c r="G12" s="368"/>
      <c r="H12" s="369"/>
      <c r="I12" s="369"/>
      <c r="J12" s="368"/>
      <c r="K12" s="369"/>
      <c r="L12" s="369"/>
      <c r="M12" s="368">
        <f t="shared" si="0"/>
        <v>0</v>
      </c>
      <c r="N12" s="369">
        <f t="shared" si="0"/>
        <v>0</v>
      </c>
      <c r="O12" s="372">
        <f t="shared" si="0"/>
        <v>0</v>
      </c>
      <c r="P12" s="427" t="s">
        <v>114</v>
      </c>
      <c r="Q12" s="355"/>
      <c r="R12" s="355"/>
      <c r="S12" s="355"/>
      <c r="T12" s="355"/>
      <c r="U12" s="355"/>
      <c r="V12" s="355"/>
    </row>
    <row r="13" spans="1:22" ht="15.75" hidden="1">
      <c r="A13" s="432" t="s">
        <v>342</v>
      </c>
      <c r="B13" s="374"/>
      <c r="C13" s="433"/>
      <c r="D13" s="376"/>
      <c r="E13" s="376"/>
      <c r="F13" s="376"/>
      <c r="G13" s="375"/>
      <c r="H13" s="376"/>
      <c r="I13" s="376"/>
      <c r="J13" s="375"/>
      <c r="K13" s="376"/>
      <c r="L13" s="376"/>
      <c r="M13" s="375">
        <f t="shared" si="0"/>
        <v>0</v>
      </c>
      <c r="N13" s="376">
        <f t="shared" si="0"/>
        <v>0</v>
      </c>
      <c r="O13" s="377">
        <f t="shared" si="0"/>
        <v>0</v>
      </c>
      <c r="P13" s="427" t="s">
        <v>114</v>
      </c>
      <c r="Q13" s="434"/>
      <c r="R13" s="434"/>
      <c r="S13" s="355"/>
      <c r="T13" s="355"/>
      <c r="U13" s="355"/>
      <c r="V13" s="355"/>
    </row>
    <row r="14" spans="1:22" ht="15.75" hidden="1">
      <c r="A14" s="360"/>
      <c r="B14" s="355"/>
      <c r="C14" s="362"/>
      <c r="D14" s="434"/>
      <c r="E14" s="434"/>
      <c r="F14" s="434"/>
      <c r="G14" s="435"/>
      <c r="H14" s="434"/>
      <c r="I14" s="434"/>
      <c r="J14" s="435"/>
      <c r="K14" s="434"/>
      <c r="L14" s="434"/>
      <c r="M14" s="435"/>
      <c r="N14" s="434"/>
      <c r="O14" s="436"/>
      <c r="P14" s="427" t="s">
        <v>114</v>
      </c>
      <c r="Q14" s="355"/>
      <c r="R14" s="355"/>
      <c r="S14" s="355"/>
      <c r="T14" s="355"/>
      <c r="U14" s="355"/>
      <c r="V14" s="355"/>
    </row>
    <row r="15" spans="1:22" ht="15.75" hidden="1">
      <c r="A15" s="437"/>
      <c r="B15" s="438" t="s">
        <v>343</v>
      </c>
      <c r="C15" s="439"/>
      <c r="D15" s="379">
        <f>SUM(D10:D14)</f>
        <v>0</v>
      </c>
      <c r="E15" s="379">
        <f aca="true" t="shared" si="1" ref="E15:O15">SUM(E10:E14)</f>
        <v>0</v>
      </c>
      <c r="F15" s="380">
        <f t="shared" si="1"/>
        <v>1500</v>
      </c>
      <c r="G15" s="378">
        <f t="shared" si="1"/>
        <v>0</v>
      </c>
      <c r="H15" s="379">
        <f t="shared" si="1"/>
        <v>0</v>
      </c>
      <c r="I15" s="380">
        <f>SUM(I10:I14)</f>
        <v>600</v>
      </c>
      <c r="J15" s="378">
        <f t="shared" si="1"/>
        <v>0</v>
      </c>
      <c r="K15" s="379">
        <f t="shared" si="1"/>
        <v>0</v>
      </c>
      <c r="L15" s="380">
        <f t="shared" si="1"/>
        <v>600</v>
      </c>
      <c r="M15" s="378">
        <f t="shared" si="1"/>
        <v>0</v>
      </c>
      <c r="N15" s="379">
        <f t="shared" si="1"/>
        <v>0</v>
      </c>
      <c r="O15" s="382">
        <f t="shared" si="1"/>
        <v>0</v>
      </c>
      <c r="P15" s="427" t="s">
        <v>195</v>
      </c>
      <c r="Q15" s="355"/>
      <c r="R15" s="355"/>
      <c r="S15" s="355"/>
      <c r="T15" s="355"/>
      <c r="U15" s="355"/>
      <c r="V15" s="355"/>
    </row>
    <row r="16" spans="1:22" ht="15.75">
      <c r="A16" s="355"/>
      <c r="B16" s="355"/>
      <c r="C16" s="355"/>
      <c r="D16" s="355"/>
      <c r="E16" s="355"/>
      <c r="F16" s="355"/>
      <c r="G16" s="355"/>
      <c r="H16" s="355"/>
      <c r="I16" s="355"/>
      <c r="J16" s="355"/>
      <c r="K16" s="355"/>
      <c r="L16" s="355"/>
      <c r="M16" s="355"/>
      <c r="N16" s="355"/>
      <c r="O16" s="355"/>
      <c r="P16" s="427" t="s">
        <v>114</v>
      </c>
      <c r="Q16" s="355"/>
      <c r="R16" s="355"/>
      <c r="S16" s="355"/>
      <c r="T16" s="355"/>
      <c r="U16" s="355"/>
      <c r="V16" s="355"/>
    </row>
    <row r="17" spans="1:33" ht="15.75">
      <c r="A17" s="916"/>
      <c r="B17" s="751"/>
      <c r="C17" s="751"/>
      <c r="D17" s="751"/>
      <c r="E17" s="751"/>
      <c r="F17" s="751"/>
      <c r="G17" s="751"/>
      <c r="H17" s="751"/>
      <c r="I17" s="751"/>
      <c r="J17" s="751"/>
      <c r="K17" s="751"/>
      <c r="L17" s="751"/>
      <c r="M17" s="751"/>
      <c r="N17" s="751"/>
      <c r="O17" s="752"/>
      <c r="P17" s="427"/>
      <c r="Q17" s="440"/>
      <c r="R17" s="440"/>
      <c r="S17" s="440"/>
      <c r="T17" s="440"/>
      <c r="U17" s="440"/>
      <c r="V17" s="440"/>
      <c r="W17" s="440"/>
      <c r="X17" s="440"/>
      <c r="Y17" s="440"/>
      <c r="Z17" s="440"/>
      <c r="AA17" s="440"/>
      <c r="AB17" s="440"/>
      <c r="AC17" s="440"/>
      <c r="AD17" s="440"/>
      <c r="AE17" s="440"/>
      <c r="AF17" s="440"/>
      <c r="AG17" s="440"/>
    </row>
  </sheetData>
  <mergeCells count="11">
    <mergeCell ref="A1:O1"/>
    <mergeCell ref="A3:O3"/>
    <mergeCell ref="A4:O4"/>
    <mergeCell ref="A5:O5"/>
    <mergeCell ref="G8:I8"/>
    <mergeCell ref="D8:F8"/>
    <mergeCell ref="A6:O6"/>
    <mergeCell ref="A17:O17"/>
    <mergeCell ref="A8:C9"/>
    <mergeCell ref="M8:O8"/>
    <mergeCell ref="J8:L8"/>
  </mergeCells>
  <printOptions horizontalCentered="1"/>
  <pageMargins left="1" right="1" top="0.5" bottom="0.55" header="0" footer="0"/>
  <pageSetup fitToHeight="1" fitToWidth="1" horizontalDpi="300" verticalDpi="300" orientation="landscape" scale="71" r:id="rId1"/>
  <headerFooter alignWithMargins="0">
    <oddFooter>&amp;C&amp;"Times New Roman,Regular"Exhibit H - Summary of Reimbursable Resources</oddFooter>
  </headerFooter>
</worksheet>
</file>

<file path=xl/worksheets/sheet8.xml><?xml version="1.0" encoding="utf-8"?>
<worksheet xmlns="http://schemas.openxmlformats.org/spreadsheetml/2006/main" xmlns:r="http://schemas.openxmlformats.org/officeDocument/2006/relationships">
  <sheetPr codeName="Sheet14">
    <pageSetUpPr fitToPage="1"/>
  </sheetPr>
  <dimension ref="A1:N35"/>
  <sheetViews>
    <sheetView zoomScale="75" zoomScaleNormal="75" workbookViewId="0" topLeftCell="A1">
      <pane xSplit="2" ySplit="11" topLeftCell="C15" activePane="bottomRight" state="frozen"/>
      <selection pane="topLeft" activeCell="A1" sqref="A1"/>
      <selection pane="topRight" activeCell="C1" sqref="C1"/>
      <selection pane="bottomLeft" activeCell="A12" sqref="A12"/>
      <selection pane="bottomRight" activeCell="A36" sqref="A36"/>
    </sheetView>
  </sheetViews>
  <sheetFormatPr defaultColWidth="8.88671875" defaultRowHeight="15"/>
  <cols>
    <col min="1" max="1" width="21.6640625" style="443" customWidth="1"/>
    <col min="2" max="2" width="5.99609375" style="443" customWidth="1"/>
    <col min="3" max="3" width="10.77734375" style="443" customWidth="1"/>
    <col min="4" max="4" width="12.6640625" style="443" customWidth="1"/>
    <col min="5" max="5" width="10.88671875" style="443" customWidth="1"/>
    <col min="6" max="6" width="12.5546875" style="443" customWidth="1"/>
    <col min="7" max="7" width="9.77734375" style="443" customWidth="1"/>
    <col min="8" max="8" width="11.99609375" style="443" customWidth="1"/>
    <col min="9" max="9" width="9.77734375" style="443" hidden="1" customWidth="1"/>
    <col min="10" max="11" width="9.77734375" style="443" customWidth="1"/>
    <col min="12" max="12" width="10.3359375" style="443" customWidth="1"/>
    <col min="13" max="13" width="12.99609375" style="443" customWidth="1"/>
    <col min="14" max="14" width="1.1171875" style="442" customWidth="1"/>
    <col min="15" max="16384" width="8.88671875" style="443" customWidth="1"/>
  </cols>
  <sheetData>
    <row r="1" spans="1:14" ht="20.25">
      <c r="A1" s="746" t="s">
        <v>344</v>
      </c>
      <c r="B1" s="805"/>
      <c r="C1" s="805"/>
      <c r="D1" s="805"/>
      <c r="E1" s="805"/>
      <c r="F1" s="805"/>
      <c r="G1" s="805"/>
      <c r="H1" s="805"/>
      <c r="I1" s="805"/>
      <c r="J1" s="805"/>
      <c r="K1" s="805"/>
      <c r="L1" s="805"/>
      <c r="M1" s="990"/>
      <c r="N1" s="442" t="s">
        <v>114</v>
      </c>
    </row>
    <row r="2" spans="1:14" ht="20.25">
      <c r="A2" s="1"/>
      <c r="N2" s="442" t="s">
        <v>114</v>
      </c>
    </row>
    <row r="3" spans="1:14" ht="12" customHeight="1">
      <c r="A3" s="1"/>
      <c r="N3" s="442" t="s">
        <v>114</v>
      </c>
    </row>
    <row r="4" spans="1:14" ht="18.75">
      <c r="A4" s="917" t="s">
        <v>345</v>
      </c>
      <c r="B4" s="731"/>
      <c r="C4" s="731"/>
      <c r="D4" s="731"/>
      <c r="E4" s="731"/>
      <c r="F4" s="731"/>
      <c r="G4" s="731"/>
      <c r="H4" s="731"/>
      <c r="I4" s="731"/>
      <c r="J4" s="731"/>
      <c r="K4" s="731"/>
      <c r="L4" s="731"/>
      <c r="M4" s="867"/>
      <c r="N4" s="442" t="s">
        <v>114</v>
      </c>
    </row>
    <row r="5" spans="1:14" ht="16.5">
      <c r="A5" s="918" t="str">
        <f>+'[2]B. Summary of Requirements '!A5</f>
        <v>Office of the Federal Detention Trustee</v>
      </c>
      <c r="B5" s="731"/>
      <c r="C5" s="731"/>
      <c r="D5" s="731"/>
      <c r="E5" s="731"/>
      <c r="F5" s="731"/>
      <c r="G5" s="731"/>
      <c r="H5" s="731"/>
      <c r="I5" s="731"/>
      <c r="J5" s="731"/>
      <c r="K5" s="731"/>
      <c r="L5" s="731"/>
      <c r="M5" s="867"/>
      <c r="N5" s="442" t="s">
        <v>114</v>
      </c>
    </row>
    <row r="6" spans="1:14" ht="16.5">
      <c r="A6" s="991" t="str">
        <f>+'[2]B. Summary of Requirements '!A6</f>
        <v>Salaries and Expenses</v>
      </c>
      <c r="B6" s="992"/>
      <c r="C6" s="992"/>
      <c r="D6" s="992"/>
      <c r="E6" s="992"/>
      <c r="F6" s="992"/>
      <c r="G6" s="992"/>
      <c r="H6" s="992"/>
      <c r="I6" s="992"/>
      <c r="J6" s="992"/>
      <c r="K6" s="992"/>
      <c r="L6" s="992"/>
      <c r="M6" s="993"/>
      <c r="N6" s="442" t="s">
        <v>114</v>
      </c>
    </row>
    <row r="7" ht="15">
      <c r="N7" s="442" t="s">
        <v>114</v>
      </c>
    </row>
    <row r="8" spans="1:14" ht="15">
      <c r="A8" s="444"/>
      <c r="B8" s="444"/>
      <c r="C8" s="444"/>
      <c r="D8" s="444"/>
      <c r="E8" s="444"/>
      <c r="F8" s="444"/>
      <c r="G8" s="444"/>
      <c r="H8" s="444"/>
      <c r="I8" s="444"/>
      <c r="J8" s="444"/>
      <c r="K8" s="444"/>
      <c r="L8" s="444"/>
      <c r="M8" s="444"/>
      <c r="N8" s="442" t="s">
        <v>114</v>
      </c>
    </row>
    <row r="9" spans="1:14" ht="40.5" customHeight="1">
      <c r="A9" s="1018" t="s">
        <v>346</v>
      </c>
      <c r="B9" s="1019"/>
      <c r="C9" s="1024" t="s">
        <v>126</v>
      </c>
      <c r="D9" s="1025"/>
      <c r="E9" s="1024" t="s">
        <v>132</v>
      </c>
      <c r="F9" s="1025"/>
      <c r="G9" s="1013" t="s">
        <v>182</v>
      </c>
      <c r="H9" s="1014"/>
      <c r="I9" s="1014"/>
      <c r="J9" s="1014"/>
      <c r="K9" s="1014"/>
      <c r="L9" s="1014"/>
      <c r="M9" s="1015"/>
      <c r="N9" s="445" t="s">
        <v>114</v>
      </c>
    </row>
    <row r="10" spans="1:14" ht="15">
      <c r="A10" s="1020"/>
      <c r="B10" s="1021"/>
      <c r="C10" s="986" t="s">
        <v>347</v>
      </c>
      <c r="D10" s="988" t="s">
        <v>348</v>
      </c>
      <c r="E10" s="986" t="s">
        <v>347</v>
      </c>
      <c r="F10" s="988" t="s">
        <v>348</v>
      </c>
      <c r="G10" s="446"/>
      <c r="H10" s="984" t="s">
        <v>215</v>
      </c>
      <c r="I10" s="447" t="s">
        <v>349</v>
      </c>
      <c r="J10" s="984" t="s">
        <v>350</v>
      </c>
      <c r="K10" s="984" t="s">
        <v>351</v>
      </c>
      <c r="L10" s="998" t="s">
        <v>347</v>
      </c>
      <c r="M10" s="996" t="s">
        <v>348</v>
      </c>
      <c r="N10" s="442" t="s">
        <v>114</v>
      </c>
    </row>
    <row r="11" spans="1:14" ht="27" customHeight="1">
      <c r="A11" s="1022"/>
      <c r="B11" s="1023"/>
      <c r="C11" s="987"/>
      <c r="D11" s="989"/>
      <c r="E11" s="987"/>
      <c r="F11" s="989"/>
      <c r="G11" s="448" t="s">
        <v>352</v>
      </c>
      <c r="H11" s="985"/>
      <c r="I11" s="449" t="s">
        <v>170</v>
      </c>
      <c r="J11" s="985"/>
      <c r="K11" s="985"/>
      <c r="L11" s="999"/>
      <c r="M11" s="997"/>
      <c r="N11" s="442" t="s">
        <v>114</v>
      </c>
    </row>
    <row r="12" spans="1:14" ht="15">
      <c r="A12" s="450" t="s">
        <v>353</v>
      </c>
      <c r="B12" s="451"/>
      <c r="C12" s="452">
        <v>1</v>
      </c>
      <c r="D12" s="452"/>
      <c r="E12" s="452">
        <v>1</v>
      </c>
      <c r="F12" s="452"/>
      <c r="G12" s="452"/>
      <c r="H12" s="452"/>
      <c r="I12" s="452"/>
      <c r="J12" s="452"/>
      <c r="K12" s="452"/>
      <c r="L12" s="452">
        <f>E12+G12+K12</f>
        <v>1</v>
      </c>
      <c r="M12" s="453"/>
      <c r="N12" s="442" t="s">
        <v>114</v>
      </c>
    </row>
    <row r="13" spans="1:14" ht="15" hidden="1">
      <c r="A13" s="454" t="s">
        <v>354</v>
      </c>
      <c r="B13" s="451"/>
      <c r="C13" s="452"/>
      <c r="D13" s="452"/>
      <c r="E13" s="452"/>
      <c r="F13" s="452"/>
      <c r="G13" s="452"/>
      <c r="H13" s="452"/>
      <c r="I13" s="452"/>
      <c r="J13" s="452"/>
      <c r="K13" s="452">
        <f aca="true" t="shared" si="0" ref="K13:K30">H13+J13</f>
        <v>0</v>
      </c>
      <c r="L13" s="452">
        <f aca="true" t="shared" si="1" ref="L13:L30">E13+G13+K13</f>
        <v>0</v>
      </c>
      <c r="M13" s="453"/>
      <c r="N13" s="442" t="s">
        <v>114</v>
      </c>
    </row>
    <row r="14" spans="1:14" ht="15">
      <c r="A14" s="454" t="s">
        <v>355</v>
      </c>
      <c r="B14" s="451"/>
      <c r="C14" s="452">
        <v>12</v>
      </c>
      <c r="D14" s="452"/>
      <c r="E14" s="452">
        <v>12</v>
      </c>
      <c r="F14" s="452"/>
      <c r="G14" s="452"/>
      <c r="H14" s="452">
        <v>2</v>
      </c>
      <c r="I14" s="452"/>
      <c r="J14" s="452"/>
      <c r="K14" s="452">
        <f t="shared" si="0"/>
        <v>2</v>
      </c>
      <c r="L14" s="452">
        <f t="shared" si="1"/>
        <v>14</v>
      </c>
      <c r="M14" s="453"/>
      <c r="N14" s="442" t="s">
        <v>114</v>
      </c>
    </row>
    <row r="15" spans="1:14" ht="15">
      <c r="A15" s="454" t="s">
        <v>356</v>
      </c>
      <c r="B15" s="451"/>
      <c r="C15" s="452">
        <v>3</v>
      </c>
      <c r="D15" s="452"/>
      <c r="E15" s="452">
        <v>3</v>
      </c>
      <c r="F15" s="452"/>
      <c r="G15" s="452"/>
      <c r="H15" s="452"/>
      <c r="I15" s="452"/>
      <c r="J15" s="452"/>
      <c r="K15" s="452"/>
      <c r="L15" s="452">
        <f t="shared" si="1"/>
        <v>3</v>
      </c>
      <c r="M15" s="453"/>
      <c r="N15" s="442" t="s">
        <v>114</v>
      </c>
    </row>
    <row r="16" spans="1:14" ht="15">
      <c r="A16" s="454" t="s">
        <v>357</v>
      </c>
      <c r="B16" s="451"/>
      <c r="C16" s="452">
        <v>2</v>
      </c>
      <c r="D16" s="452"/>
      <c r="E16" s="452">
        <v>2</v>
      </c>
      <c r="F16" s="452"/>
      <c r="G16" s="452"/>
      <c r="H16" s="452"/>
      <c r="I16" s="452"/>
      <c r="J16" s="452"/>
      <c r="K16" s="452"/>
      <c r="L16" s="452">
        <f t="shared" si="1"/>
        <v>2</v>
      </c>
      <c r="M16" s="453"/>
      <c r="N16" s="442" t="s">
        <v>114</v>
      </c>
    </row>
    <row r="17" spans="1:14" ht="15">
      <c r="A17" s="1017" t="s">
        <v>358</v>
      </c>
      <c r="B17" s="1001"/>
      <c r="C17" s="452">
        <v>1</v>
      </c>
      <c r="D17" s="452"/>
      <c r="E17" s="452">
        <v>1</v>
      </c>
      <c r="F17" s="452"/>
      <c r="G17" s="452"/>
      <c r="H17" s="452"/>
      <c r="I17" s="452"/>
      <c r="J17" s="452"/>
      <c r="K17" s="452"/>
      <c r="L17" s="452">
        <f t="shared" si="1"/>
        <v>1</v>
      </c>
      <c r="M17" s="453"/>
      <c r="N17" s="442" t="s">
        <v>114</v>
      </c>
    </row>
    <row r="18" spans="1:14" ht="15" hidden="1">
      <c r="A18" s="1000" t="s">
        <v>359</v>
      </c>
      <c r="B18" s="1001"/>
      <c r="C18" s="452"/>
      <c r="D18" s="452"/>
      <c r="E18" s="452"/>
      <c r="F18" s="452"/>
      <c r="G18" s="452"/>
      <c r="H18" s="452"/>
      <c r="I18" s="452"/>
      <c r="J18" s="452"/>
      <c r="K18" s="452">
        <f t="shared" si="0"/>
        <v>0</v>
      </c>
      <c r="L18" s="452">
        <f t="shared" si="1"/>
        <v>0</v>
      </c>
      <c r="M18" s="453"/>
      <c r="N18" s="442" t="s">
        <v>114</v>
      </c>
    </row>
    <row r="19" spans="1:14" ht="15">
      <c r="A19" s="1000" t="s">
        <v>360</v>
      </c>
      <c r="B19" s="1001"/>
      <c r="C19" s="452">
        <v>2</v>
      </c>
      <c r="D19" s="452"/>
      <c r="E19" s="452">
        <v>2</v>
      </c>
      <c r="F19" s="452"/>
      <c r="G19" s="452"/>
      <c r="H19" s="452"/>
      <c r="I19" s="452"/>
      <c r="J19" s="452"/>
      <c r="K19" s="452"/>
      <c r="L19" s="452">
        <f t="shared" si="1"/>
        <v>2</v>
      </c>
      <c r="M19" s="453"/>
      <c r="N19" s="442" t="s">
        <v>114</v>
      </c>
    </row>
    <row r="20" spans="1:14" ht="15" hidden="1">
      <c r="A20" s="1000" t="s">
        <v>361</v>
      </c>
      <c r="B20" s="1001"/>
      <c r="C20" s="452"/>
      <c r="D20" s="452"/>
      <c r="E20" s="452"/>
      <c r="F20" s="452"/>
      <c r="G20" s="452"/>
      <c r="H20" s="452"/>
      <c r="I20" s="452"/>
      <c r="J20" s="452"/>
      <c r="K20" s="452">
        <f t="shared" si="0"/>
        <v>0</v>
      </c>
      <c r="L20" s="452">
        <f t="shared" si="1"/>
        <v>0</v>
      </c>
      <c r="M20" s="453"/>
      <c r="N20" s="442" t="s">
        <v>114</v>
      </c>
    </row>
    <row r="21" spans="1:14" ht="15" hidden="1">
      <c r="A21" s="1005" t="s">
        <v>362</v>
      </c>
      <c r="B21" s="1001"/>
      <c r="C21" s="452"/>
      <c r="D21" s="452"/>
      <c r="E21" s="452"/>
      <c r="F21" s="452"/>
      <c r="G21" s="452"/>
      <c r="H21" s="452"/>
      <c r="I21" s="452"/>
      <c r="J21" s="452"/>
      <c r="K21" s="452">
        <f t="shared" si="0"/>
        <v>0</v>
      </c>
      <c r="L21" s="452">
        <f t="shared" si="1"/>
        <v>0</v>
      </c>
      <c r="M21" s="453"/>
      <c r="N21" s="442" t="s">
        <v>114</v>
      </c>
    </row>
    <row r="22" spans="1:14" ht="15" hidden="1">
      <c r="A22" s="1016" t="s">
        <v>363</v>
      </c>
      <c r="B22" s="1001"/>
      <c r="C22" s="452"/>
      <c r="D22" s="452"/>
      <c r="E22" s="452"/>
      <c r="F22" s="452"/>
      <c r="G22" s="452"/>
      <c r="H22" s="452"/>
      <c r="I22" s="452"/>
      <c r="J22" s="452"/>
      <c r="K22" s="452">
        <f t="shared" si="0"/>
        <v>0</v>
      </c>
      <c r="L22" s="452">
        <f t="shared" si="1"/>
        <v>0</v>
      </c>
      <c r="M22" s="453"/>
      <c r="N22" s="442" t="s">
        <v>114</v>
      </c>
    </row>
    <row r="23" spans="1:14" ht="15" hidden="1">
      <c r="A23" s="1000" t="s">
        <v>364</v>
      </c>
      <c r="B23" s="1001"/>
      <c r="C23" s="452"/>
      <c r="D23" s="452"/>
      <c r="E23" s="452"/>
      <c r="F23" s="452"/>
      <c r="G23" s="452"/>
      <c r="H23" s="452"/>
      <c r="I23" s="452"/>
      <c r="J23" s="452"/>
      <c r="K23" s="452">
        <f t="shared" si="0"/>
        <v>0</v>
      </c>
      <c r="L23" s="452">
        <f t="shared" si="1"/>
        <v>0</v>
      </c>
      <c r="M23" s="453"/>
      <c r="N23" s="442" t="s">
        <v>114</v>
      </c>
    </row>
    <row r="24" spans="1:14" ht="15" hidden="1">
      <c r="A24" s="1000" t="s">
        <v>365</v>
      </c>
      <c r="B24" s="1001"/>
      <c r="C24" s="452"/>
      <c r="D24" s="452"/>
      <c r="E24" s="452"/>
      <c r="F24" s="452"/>
      <c r="G24" s="452"/>
      <c r="H24" s="452"/>
      <c r="I24" s="452"/>
      <c r="J24" s="452"/>
      <c r="K24" s="452">
        <f t="shared" si="0"/>
        <v>0</v>
      </c>
      <c r="L24" s="452">
        <f t="shared" si="1"/>
        <v>0</v>
      </c>
      <c r="M24" s="453"/>
      <c r="N24" s="442" t="s">
        <v>114</v>
      </c>
    </row>
    <row r="25" spans="1:14" ht="15" hidden="1">
      <c r="A25" s="1000" t="s">
        <v>366</v>
      </c>
      <c r="B25" s="1001"/>
      <c r="C25" s="452"/>
      <c r="D25" s="452"/>
      <c r="E25" s="452"/>
      <c r="F25" s="452"/>
      <c r="G25" s="452"/>
      <c r="H25" s="452"/>
      <c r="I25" s="452"/>
      <c r="J25" s="452"/>
      <c r="K25" s="452">
        <f t="shared" si="0"/>
        <v>0</v>
      </c>
      <c r="L25" s="452">
        <f t="shared" si="1"/>
        <v>0</v>
      </c>
      <c r="M25" s="453"/>
      <c r="N25" s="442" t="s">
        <v>114</v>
      </c>
    </row>
    <row r="26" spans="1:14" ht="15" hidden="1">
      <c r="A26" s="1000" t="s">
        <v>367</v>
      </c>
      <c r="B26" s="1001"/>
      <c r="C26" s="452"/>
      <c r="D26" s="452"/>
      <c r="E26" s="452"/>
      <c r="F26" s="452"/>
      <c r="G26" s="452"/>
      <c r="H26" s="452"/>
      <c r="I26" s="452"/>
      <c r="J26" s="452"/>
      <c r="K26" s="452">
        <f t="shared" si="0"/>
        <v>0</v>
      </c>
      <c r="L26" s="452">
        <f t="shared" si="1"/>
        <v>0</v>
      </c>
      <c r="M26" s="453"/>
      <c r="N26" s="442" t="s">
        <v>114</v>
      </c>
    </row>
    <row r="27" spans="1:14" ht="15" hidden="1">
      <c r="A27" s="1000" t="s">
        <v>368</v>
      </c>
      <c r="B27" s="1001"/>
      <c r="C27" s="452"/>
      <c r="D27" s="452"/>
      <c r="E27" s="452"/>
      <c r="F27" s="452"/>
      <c r="G27" s="452"/>
      <c r="H27" s="452"/>
      <c r="I27" s="452"/>
      <c r="J27" s="452"/>
      <c r="K27" s="452">
        <f t="shared" si="0"/>
        <v>0</v>
      </c>
      <c r="L27" s="452">
        <f t="shared" si="1"/>
        <v>0</v>
      </c>
      <c r="M27" s="453"/>
      <c r="N27" s="442" t="s">
        <v>114</v>
      </c>
    </row>
    <row r="28" spans="1:14" ht="15" hidden="1">
      <c r="A28" s="1011" t="s">
        <v>369</v>
      </c>
      <c r="B28" s="1012"/>
      <c r="C28" s="455"/>
      <c r="D28" s="455"/>
      <c r="E28" s="455"/>
      <c r="F28" s="455"/>
      <c r="G28" s="455"/>
      <c r="H28" s="455"/>
      <c r="I28" s="455"/>
      <c r="J28" s="455"/>
      <c r="K28" s="455">
        <f t="shared" si="0"/>
        <v>0</v>
      </c>
      <c r="L28" s="455">
        <f t="shared" si="1"/>
        <v>0</v>
      </c>
      <c r="M28" s="456"/>
      <c r="N28" s="442" t="s">
        <v>114</v>
      </c>
    </row>
    <row r="29" spans="1:14" ht="15.75" thickBot="1">
      <c r="A29" s="1003" t="s">
        <v>370</v>
      </c>
      <c r="B29" s="1004"/>
      <c r="C29" s="457">
        <f aca="true" t="shared" si="2" ref="C29:H29">SUM(C12:C28)</f>
        <v>21</v>
      </c>
      <c r="D29" s="458"/>
      <c r="E29" s="459">
        <f t="shared" si="2"/>
        <v>21</v>
      </c>
      <c r="F29" s="458"/>
      <c r="G29" s="460"/>
      <c r="H29" s="458">
        <f t="shared" si="2"/>
        <v>2</v>
      </c>
      <c r="I29" s="461">
        <f>SUM(I26:I28)</f>
        <v>0</v>
      </c>
      <c r="J29" s="461"/>
      <c r="K29" s="461">
        <f>SUM(K12:K28)</f>
        <v>2</v>
      </c>
      <c r="L29" s="462">
        <f>SUM(L12:L28)</f>
        <v>23</v>
      </c>
      <c r="M29" s="460"/>
      <c r="N29" s="442" t="s">
        <v>114</v>
      </c>
    </row>
    <row r="30" spans="1:14" ht="15">
      <c r="A30" s="1002" t="s">
        <v>371</v>
      </c>
      <c r="B30" s="941"/>
      <c r="C30" s="463">
        <v>21</v>
      </c>
      <c r="D30" s="463"/>
      <c r="E30" s="464">
        <v>21</v>
      </c>
      <c r="F30" s="465"/>
      <c r="G30" s="466"/>
      <c r="H30" s="465">
        <v>2</v>
      </c>
      <c r="I30" s="463"/>
      <c r="J30" s="467"/>
      <c r="K30" s="452">
        <f t="shared" si="0"/>
        <v>2</v>
      </c>
      <c r="L30" s="452">
        <f t="shared" si="1"/>
        <v>23</v>
      </c>
      <c r="M30" s="468"/>
      <c r="N30" s="442" t="s">
        <v>114</v>
      </c>
    </row>
    <row r="31" spans="1:14" ht="15">
      <c r="A31" s="1010" t="s">
        <v>372</v>
      </c>
      <c r="B31" s="943"/>
      <c r="C31" s="467"/>
      <c r="D31" s="467"/>
      <c r="E31" s="470"/>
      <c r="F31" s="471"/>
      <c r="G31" s="472"/>
      <c r="H31" s="471"/>
      <c r="I31" s="467"/>
      <c r="J31" s="467"/>
      <c r="K31" s="473"/>
      <c r="L31" s="474"/>
      <c r="M31" s="468"/>
      <c r="N31" s="442" t="s">
        <v>114</v>
      </c>
    </row>
    <row r="32" spans="1:14" ht="15">
      <c r="A32" s="1008" t="s">
        <v>373</v>
      </c>
      <c r="B32" s="1009"/>
      <c r="C32" s="467"/>
      <c r="D32" s="467"/>
      <c r="E32" s="470"/>
      <c r="F32" s="471"/>
      <c r="G32" s="472"/>
      <c r="H32" s="471"/>
      <c r="I32" s="467"/>
      <c r="J32" s="467"/>
      <c r="K32" s="473"/>
      <c r="L32" s="474"/>
      <c r="M32" s="468"/>
      <c r="N32" s="442" t="s">
        <v>114</v>
      </c>
    </row>
    <row r="33" spans="1:14" s="479" customFormat="1" ht="15">
      <c r="A33" s="1006" t="s">
        <v>370</v>
      </c>
      <c r="B33" s="1007"/>
      <c r="C33" s="475">
        <f>SUM(C30:C32)</f>
        <v>21</v>
      </c>
      <c r="D33" s="476"/>
      <c r="E33" s="476">
        <f aca="true" t="shared" si="3" ref="E33:L33">SUM(E30:E32)</f>
        <v>21</v>
      </c>
      <c r="F33" s="476"/>
      <c r="G33" s="476"/>
      <c r="H33" s="476">
        <f t="shared" si="3"/>
        <v>2</v>
      </c>
      <c r="I33" s="475">
        <f t="shared" si="3"/>
        <v>0</v>
      </c>
      <c r="J33" s="475"/>
      <c r="K33" s="476">
        <f>SUM(K30:K32)</f>
        <v>2</v>
      </c>
      <c r="L33" s="477">
        <f t="shared" si="3"/>
        <v>23</v>
      </c>
      <c r="M33" s="478"/>
      <c r="N33" s="442" t="s">
        <v>195</v>
      </c>
    </row>
    <row r="34" spans="1:14" s="480" customFormat="1" ht="15">
      <c r="A34" s="994"/>
      <c r="B34" s="994"/>
      <c r="C34" s="994"/>
      <c r="D34" s="994"/>
      <c r="E34" s="994"/>
      <c r="F34" s="994"/>
      <c r="G34" s="994"/>
      <c r="H34" s="994"/>
      <c r="I34" s="994"/>
      <c r="J34" s="994"/>
      <c r="K34" s="994"/>
      <c r="L34" s="994"/>
      <c r="M34" s="995"/>
      <c r="N34" s="442"/>
    </row>
    <row r="35" ht="15">
      <c r="M35" s="481"/>
    </row>
  </sheetData>
  <mergeCells count="35">
    <mergeCell ref="G9:M9"/>
    <mergeCell ref="A22:B22"/>
    <mergeCell ref="K10:K11"/>
    <mergeCell ref="A18:B18"/>
    <mergeCell ref="A17:B17"/>
    <mergeCell ref="F10:F11"/>
    <mergeCell ref="A9:B11"/>
    <mergeCell ref="E9:F9"/>
    <mergeCell ref="C9:D9"/>
    <mergeCell ref="J10:J11"/>
    <mergeCell ref="A32:B32"/>
    <mergeCell ref="A31:B31"/>
    <mergeCell ref="A24:B24"/>
    <mergeCell ref="A23:B23"/>
    <mergeCell ref="A28:B28"/>
    <mergeCell ref="A27:B27"/>
    <mergeCell ref="A26:B26"/>
    <mergeCell ref="A34:M34"/>
    <mergeCell ref="M10:M11"/>
    <mergeCell ref="L10:L11"/>
    <mergeCell ref="A19:B19"/>
    <mergeCell ref="A30:B30"/>
    <mergeCell ref="A29:B29"/>
    <mergeCell ref="A21:B21"/>
    <mergeCell ref="A20:B20"/>
    <mergeCell ref="A33:B33"/>
    <mergeCell ref="A25:B25"/>
    <mergeCell ref="A1:M1"/>
    <mergeCell ref="A4:M4"/>
    <mergeCell ref="A5:M5"/>
    <mergeCell ref="A6:M6"/>
    <mergeCell ref="H10:H11"/>
    <mergeCell ref="C10:C11"/>
    <mergeCell ref="D10:D11"/>
    <mergeCell ref="E10:E11"/>
  </mergeCells>
  <printOptions horizontalCentered="1"/>
  <pageMargins left="0.75" right="0.75" top="1" bottom="1" header="0.5" footer="0.5"/>
  <pageSetup fitToHeight="1" fitToWidth="1" horizontalDpi="600" verticalDpi="600" orientation="landscape" scale="72" r:id="rId1"/>
  <headerFooter alignWithMargins="0">
    <oddFooter>&amp;C&amp;"Times New Roman,Regular"Exhibit I - Detail of Permanent Positions by Category</oddFooter>
  </headerFooter>
</worksheet>
</file>

<file path=xl/worksheets/sheet9.xml><?xml version="1.0" encoding="utf-8"?>
<worksheet xmlns="http://schemas.openxmlformats.org/spreadsheetml/2006/main" xmlns:r="http://schemas.openxmlformats.org/officeDocument/2006/relationships">
  <sheetPr codeName="Sheet15">
    <pageSetUpPr fitToPage="1"/>
  </sheetPr>
  <dimension ref="A1:AQ48"/>
  <sheetViews>
    <sheetView zoomScale="75" zoomScaleNormal="75" zoomScaleSheetLayoutView="50" workbookViewId="0" topLeftCell="A1">
      <pane xSplit="2" ySplit="10" topLeftCell="C38" activePane="bottomRight" state="frozen"/>
      <selection pane="topLeft" activeCell="AC44" sqref="AC44"/>
      <selection pane="topRight" activeCell="AC44" sqref="AC44"/>
      <selection pane="bottomLeft" activeCell="AC44" sqref="AC44"/>
      <selection pane="bottomRight" activeCell="B53" sqref="B53"/>
    </sheetView>
  </sheetViews>
  <sheetFormatPr defaultColWidth="8.88671875" defaultRowHeight="15"/>
  <cols>
    <col min="1" max="1" width="1.4375" style="0" customWidth="1"/>
    <col min="2" max="2" width="60.88671875" style="0" customWidth="1"/>
    <col min="3" max="3" width="6.21484375" style="0" customWidth="1"/>
    <col min="4" max="4" width="11.6640625" style="0" customWidth="1"/>
    <col min="6" max="6" width="10.99609375" style="0" customWidth="1"/>
    <col min="7" max="8" width="0" style="0" hidden="1" customWidth="1"/>
    <col min="9" max="9" width="6.21484375" style="0" hidden="1" customWidth="1"/>
    <col min="10" max="12" width="0" style="0" hidden="1" customWidth="1"/>
    <col min="13" max="13" width="7.77734375" style="0" hidden="1" customWidth="1"/>
    <col min="14" max="14" width="0" style="0" hidden="1" customWidth="1"/>
    <col min="15" max="15" width="6.21484375" style="0" hidden="1" customWidth="1"/>
    <col min="16" max="18" width="0" style="0" hidden="1" customWidth="1"/>
    <col min="19" max="19" width="7.77734375" style="0" hidden="1" customWidth="1"/>
    <col min="20" max="20" width="0" style="0" hidden="1" customWidth="1"/>
    <col min="21" max="21" width="6.21484375" style="0" hidden="1" customWidth="1"/>
    <col min="22" max="24" width="0" style="0" hidden="1" customWidth="1"/>
    <col min="25" max="25" width="7.77734375" style="0" hidden="1" customWidth="1"/>
    <col min="26" max="26" width="0" style="0" hidden="1" customWidth="1"/>
    <col min="27" max="27" width="6.99609375" style="0" customWidth="1"/>
    <col min="28" max="28" width="10.21484375" style="0" customWidth="1"/>
    <col min="29" max="29" width="0.671875" style="567" customWidth="1"/>
  </cols>
  <sheetData>
    <row r="1" spans="1:29" ht="30">
      <c r="A1" s="482" t="s">
        <v>374</v>
      </c>
      <c r="B1" s="483"/>
      <c r="C1" s="484"/>
      <c r="D1" s="484"/>
      <c r="E1" s="484"/>
      <c r="F1" s="484"/>
      <c r="G1" s="484"/>
      <c r="H1" s="484"/>
      <c r="I1" s="484"/>
      <c r="J1" s="484"/>
      <c r="K1" s="484"/>
      <c r="L1" s="484"/>
      <c r="M1" s="484"/>
      <c r="N1" s="484"/>
      <c r="O1" s="484"/>
      <c r="P1" s="484"/>
      <c r="Q1" s="484"/>
      <c r="R1" s="484"/>
      <c r="S1" s="484"/>
      <c r="T1" s="484"/>
      <c r="U1" s="484"/>
      <c r="V1" s="484"/>
      <c r="W1" s="484"/>
      <c r="X1" s="484"/>
      <c r="Y1" s="484"/>
      <c r="Z1" s="484"/>
      <c r="AA1" s="484"/>
      <c r="AB1" s="485"/>
      <c r="AC1" s="486" t="s">
        <v>114</v>
      </c>
    </row>
    <row r="2" spans="1:29" ht="12.75" customHeight="1">
      <c r="A2" s="1"/>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5"/>
      <c r="AC2" s="486" t="s">
        <v>114</v>
      </c>
    </row>
    <row r="3" spans="1:29" ht="18.75">
      <c r="A3" s="487"/>
      <c r="B3" s="488" t="s">
        <v>375</v>
      </c>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90"/>
      <c r="AC3" s="486" t="s">
        <v>114</v>
      </c>
    </row>
    <row r="4" spans="1:29" ht="16.5">
      <c r="A4" s="491"/>
      <c r="B4" s="492" t="str">
        <f>+'[2]B. Summary of Requirements '!A5</f>
        <v>Office of the Federal Detention Trustee</v>
      </c>
      <c r="C4" s="489"/>
      <c r="D4" s="489"/>
      <c r="E4" s="489"/>
      <c r="F4" s="489"/>
      <c r="G4" s="489"/>
      <c r="H4" s="489"/>
      <c r="I4" s="489"/>
      <c r="J4" s="489"/>
      <c r="K4" s="489"/>
      <c r="L4" s="489"/>
      <c r="M4" s="489"/>
      <c r="N4" s="489"/>
      <c r="O4" s="489"/>
      <c r="P4" s="489"/>
      <c r="Q4" s="489"/>
      <c r="R4" s="489"/>
      <c r="S4" s="489"/>
      <c r="T4" s="489"/>
      <c r="U4" s="489"/>
      <c r="V4" s="489"/>
      <c r="W4" s="489"/>
      <c r="X4" s="489"/>
      <c r="Y4" s="489"/>
      <c r="Z4" s="489"/>
      <c r="AA4" s="489"/>
      <c r="AB4" s="490"/>
      <c r="AC4" s="486" t="s">
        <v>114</v>
      </c>
    </row>
    <row r="5" spans="1:29" ht="16.5">
      <c r="A5" s="487"/>
      <c r="B5" s="492" t="str">
        <f>+'[2]B. Summary of Requirements '!A6</f>
        <v>Salaries and Expenses</v>
      </c>
      <c r="C5" s="489"/>
      <c r="D5" s="489"/>
      <c r="E5" s="489"/>
      <c r="F5" s="489"/>
      <c r="G5" s="489"/>
      <c r="H5" s="489"/>
      <c r="I5" s="489"/>
      <c r="J5" s="489"/>
      <c r="K5" s="489"/>
      <c r="L5" s="489"/>
      <c r="M5" s="489"/>
      <c r="N5" s="489"/>
      <c r="O5" s="489"/>
      <c r="P5" s="489"/>
      <c r="Q5" s="489"/>
      <c r="R5" s="489"/>
      <c r="S5" s="489"/>
      <c r="T5" s="489"/>
      <c r="U5" s="489"/>
      <c r="V5" s="489"/>
      <c r="W5" s="489"/>
      <c r="X5" s="489"/>
      <c r="Y5" s="489"/>
      <c r="Z5" s="489"/>
      <c r="AA5" s="489"/>
      <c r="AB5" s="490"/>
      <c r="AC5" s="486" t="s">
        <v>114</v>
      </c>
    </row>
    <row r="6" spans="1:29" ht="15.75">
      <c r="A6" s="487"/>
      <c r="B6" s="493" t="s">
        <v>118</v>
      </c>
      <c r="C6" s="489"/>
      <c r="D6" s="489"/>
      <c r="E6" s="489"/>
      <c r="F6" s="489"/>
      <c r="G6" s="489"/>
      <c r="H6" s="489"/>
      <c r="I6" s="489"/>
      <c r="J6" s="489"/>
      <c r="K6" s="489"/>
      <c r="L6" s="489"/>
      <c r="M6" s="489"/>
      <c r="N6" s="489"/>
      <c r="O6" s="489"/>
      <c r="P6" s="489"/>
      <c r="Q6" s="489"/>
      <c r="R6" s="489"/>
      <c r="S6" s="489"/>
      <c r="T6" s="489"/>
      <c r="U6" s="489"/>
      <c r="V6" s="489"/>
      <c r="W6" s="489"/>
      <c r="X6" s="489"/>
      <c r="Y6" s="489"/>
      <c r="Z6" s="489"/>
      <c r="AA6" s="489"/>
      <c r="AB6" s="490"/>
      <c r="AC6" s="486" t="s">
        <v>114</v>
      </c>
    </row>
    <row r="7" spans="1:29" ht="15.75">
      <c r="A7" s="487"/>
      <c r="B7" s="489"/>
      <c r="C7" s="494"/>
      <c r="D7" s="490"/>
      <c r="E7" s="490"/>
      <c r="F7" s="490"/>
      <c r="G7" s="490"/>
      <c r="H7" s="490"/>
      <c r="I7" s="494"/>
      <c r="J7" s="490"/>
      <c r="K7" s="490"/>
      <c r="L7" s="490"/>
      <c r="M7" s="490"/>
      <c r="N7" s="490"/>
      <c r="O7" s="494"/>
      <c r="P7" s="490"/>
      <c r="Q7" s="490"/>
      <c r="R7" s="490"/>
      <c r="S7" s="490"/>
      <c r="T7" s="490"/>
      <c r="U7" s="494"/>
      <c r="V7" s="490"/>
      <c r="W7" s="490"/>
      <c r="X7" s="490"/>
      <c r="Y7" s="490"/>
      <c r="Z7" s="490"/>
      <c r="AA7" s="489"/>
      <c r="AB7" s="495"/>
      <c r="AC7" s="486" t="s">
        <v>114</v>
      </c>
    </row>
    <row r="8" spans="1:29" ht="15.75" customHeight="1">
      <c r="A8" s="487"/>
      <c r="B8" s="1029" t="s">
        <v>376</v>
      </c>
      <c r="C8" s="1032" t="s">
        <v>116</v>
      </c>
      <c r="D8" s="1033"/>
      <c r="E8" s="1033"/>
      <c r="F8" s="1033"/>
      <c r="G8" s="1033"/>
      <c r="H8" s="1034"/>
      <c r="I8" s="1035" t="s">
        <v>185</v>
      </c>
      <c r="J8" s="1036"/>
      <c r="K8" s="1036"/>
      <c r="L8" s="1036"/>
      <c r="M8" s="1036"/>
      <c r="N8" s="1037"/>
      <c r="O8" s="1035" t="s">
        <v>186</v>
      </c>
      <c r="P8" s="1036"/>
      <c r="Q8" s="1036"/>
      <c r="R8" s="1036"/>
      <c r="S8" s="1036"/>
      <c r="T8" s="1037"/>
      <c r="U8" s="1035" t="s">
        <v>187</v>
      </c>
      <c r="V8" s="1036"/>
      <c r="W8" s="1036"/>
      <c r="X8" s="1036"/>
      <c r="Y8" s="1036"/>
      <c r="Z8" s="1037"/>
      <c r="AA8" s="1035" t="s">
        <v>161</v>
      </c>
      <c r="AB8" s="1042"/>
      <c r="AC8" s="486" t="s">
        <v>114</v>
      </c>
    </row>
    <row r="9" spans="1:29" ht="27" customHeight="1">
      <c r="A9" s="487"/>
      <c r="B9" s="1030"/>
      <c r="C9" s="1040" t="s">
        <v>377</v>
      </c>
      <c r="D9" s="1041"/>
      <c r="E9" s="1045" t="s">
        <v>378</v>
      </c>
      <c r="F9" s="1046"/>
      <c r="G9" s="1038" t="s">
        <v>379</v>
      </c>
      <c r="H9" s="1039"/>
      <c r="I9" s="1040" t="s">
        <v>380</v>
      </c>
      <c r="J9" s="1041"/>
      <c r="K9" s="1038" t="s">
        <v>381</v>
      </c>
      <c r="L9" s="1038"/>
      <c r="M9" s="1038" t="s">
        <v>379</v>
      </c>
      <c r="N9" s="1039"/>
      <c r="O9" s="1040" t="s">
        <v>380</v>
      </c>
      <c r="P9" s="1041"/>
      <c r="Q9" s="1038" t="s">
        <v>381</v>
      </c>
      <c r="R9" s="1038"/>
      <c r="S9" s="1038" t="s">
        <v>379</v>
      </c>
      <c r="T9" s="1039"/>
      <c r="U9" s="1040" t="s">
        <v>380</v>
      </c>
      <c r="V9" s="1041"/>
      <c r="W9" s="1038" t="s">
        <v>381</v>
      </c>
      <c r="X9" s="1038"/>
      <c r="Y9" s="1038" t="s">
        <v>379</v>
      </c>
      <c r="Z9" s="1039"/>
      <c r="AA9" s="1043"/>
      <c r="AB9" s="1044"/>
      <c r="AC9" s="486" t="s">
        <v>114</v>
      </c>
    </row>
    <row r="10" spans="1:29" ht="16.5" thickBot="1">
      <c r="A10" s="487"/>
      <c r="B10" s="1031"/>
      <c r="C10" s="496" t="s">
        <v>125</v>
      </c>
      <c r="D10" s="497" t="s">
        <v>382</v>
      </c>
      <c r="E10" s="498" t="s">
        <v>125</v>
      </c>
      <c r="F10" s="497" t="s">
        <v>382</v>
      </c>
      <c r="G10" s="498" t="s">
        <v>125</v>
      </c>
      <c r="H10" s="497" t="s">
        <v>382</v>
      </c>
      <c r="I10" s="496" t="s">
        <v>125</v>
      </c>
      <c r="J10" s="497" t="s">
        <v>382</v>
      </c>
      <c r="K10" s="498" t="s">
        <v>125</v>
      </c>
      <c r="L10" s="497" t="s">
        <v>382</v>
      </c>
      <c r="M10" s="498" t="s">
        <v>125</v>
      </c>
      <c r="N10" s="497" t="s">
        <v>382</v>
      </c>
      <c r="O10" s="496" t="s">
        <v>125</v>
      </c>
      <c r="P10" s="497" t="s">
        <v>382</v>
      </c>
      <c r="Q10" s="498" t="s">
        <v>125</v>
      </c>
      <c r="R10" s="497" t="s">
        <v>382</v>
      </c>
      <c r="S10" s="498" t="s">
        <v>125</v>
      </c>
      <c r="T10" s="497" t="s">
        <v>382</v>
      </c>
      <c r="U10" s="496" t="s">
        <v>125</v>
      </c>
      <c r="V10" s="497" t="s">
        <v>382</v>
      </c>
      <c r="W10" s="498" t="s">
        <v>125</v>
      </c>
      <c r="X10" s="497" t="s">
        <v>382</v>
      </c>
      <c r="Y10" s="498" t="s">
        <v>125</v>
      </c>
      <c r="Z10" s="497" t="s">
        <v>382</v>
      </c>
      <c r="AA10" s="496" t="s">
        <v>125</v>
      </c>
      <c r="AB10" s="499" t="s">
        <v>382</v>
      </c>
      <c r="AC10" s="486" t="s">
        <v>114</v>
      </c>
    </row>
    <row r="11" spans="1:29" ht="15.75" hidden="1">
      <c r="A11" s="487"/>
      <c r="B11" s="500" t="s">
        <v>383</v>
      </c>
      <c r="C11" s="501"/>
      <c r="D11" s="502"/>
      <c r="E11" s="503"/>
      <c r="F11" s="504"/>
      <c r="G11" s="503"/>
      <c r="H11" s="503"/>
      <c r="I11" s="501"/>
      <c r="J11" s="502"/>
      <c r="K11" s="503"/>
      <c r="L11" s="504"/>
      <c r="M11" s="503"/>
      <c r="N11" s="503"/>
      <c r="O11" s="501"/>
      <c r="P11" s="502"/>
      <c r="Q11" s="503"/>
      <c r="R11" s="504"/>
      <c r="S11" s="503"/>
      <c r="T11" s="503"/>
      <c r="U11" s="501"/>
      <c r="V11" s="502"/>
      <c r="W11" s="503"/>
      <c r="X11" s="504"/>
      <c r="Y11" s="503"/>
      <c r="Z11" s="503"/>
      <c r="AA11" s="505">
        <f>SUM(S11,Q11,O11,M11,K11,I11,G11,E11,C11)</f>
        <v>0</v>
      </c>
      <c r="AB11" s="506">
        <f>SUM(T11,R11,P11,N11,L11,J11,H11,F11,D11)</f>
        <v>0</v>
      </c>
      <c r="AC11" s="486" t="s">
        <v>114</v>
      </c>
    </row>
    <row r="12" spans="1:29" ht="15.75">
      <c r="A12" s="487"/>
      <c r="B12" s="500" t="s">
        <v>384</v>
      </c>
      <c r="C12" s="501">
        <v>2</v>
      </c>
      <c r="D12" s="502"/>
      <c r="E12" s="503"/>
      <c r="F12" s="504"/>
      <c r="G12" s="503"/>
      <c r="H12" s="503"/>
      <c r="I12" s="501"/>
      <c r="J12" s="502"/>
      <c r="K12" s="503"/>
      <c r="L12" s="504"/>
      <c r="M12" s="503"/>
      <c r="N12" s="503"/>
      <c r="O12" s="501"/>
      <c r="P12" s="502"/>
      <c r="Q12" s="503"/>
      <c r="R12" s="504"/>
      <c r="S12" s="503"/>
      <c r="T12" s="503"/>
      <c r="U12" s="501"/>
      <c r="V12" s="502"/>
      <c r="W12" s="503"/>
      <c r="X12" s="504"/>
      <c r="Y12" s="503"/>
      <c r="Z12" s="503"/>
      <c r="AA12" s="507">
        <f>SUM(,S12,Q12,O12,M12,K12,I12,G12,E12,C12)</f>
        <v>2</v>
      </c>
      <c r="AB12" s="508">
        <f aca="true" t="shared" si="0" ref="AB12:AB21">SUM(T12,R12,P12,N12,L12,J12,H12,F12,D12)</f>
        <v>0</v>
      </c>
      <c r="AC12" s="486" t="s">
        <v>114</v>
      </c>
    </row>
    <row r="13" spans="1:29" ht="15.75" hidden="1">
      <c r="A13" s="487"/>
      <c r="B13" s="500" t="s">
        <v>385</v>
      </c>
      <c r="C13" s="501"/>
      <c r="D13" s="502"/>
      <c r="E13" s="503"/>
      <c r="F13" s="504"/>
      <c r="G13" s="503"/>
      <c r="H13" s="503"/>
      <c r="I13" s="501"/>
      <c r="J13" s="502"/>
      <c r="K13" s="503"/>
      <c r="L13" s="504"/>
      <c r="M13" s="503"/>
      <c r="N13" s="503"/>
      <c r="O13" s="501"/>
      <c r="P13" s="502"/>
      <c r="Q13" s="503"/>
      <c r="R13" s="504"/>
      <c r="S13" s="503"/>
      <c r="T13" s="503"/>
      <c r="U13" s="501"/>
      <c r="V13" s="502"/>
      <c r="W13" s="503"/>
      <c r="X13" s="504"/>
      <c r="Y13" s="503"/>
      <c r="Z13" s="503"/>
      <c r="AA13" s="501">
        <f aca="true" t="shared" si="1" ref="AA13:AA21">SUM(S13,Q13,O13,M13,K13,I13,G13,E13,C13)</f>
        <v>0</v>
      </c>
      <c r="AB13" s="509">
        <f t="shared" si="0"/>
        <v>0</v>
      </c>
      <c r="AC13" s="486" t="s">
        <v>114</v>
      </c>
    </row>
    <row r="14" spans="1:29" ht="15.75" hidden="1">
      <c r="A14" s="487"/>
      <c r="B14" s="500" t="s">
        <v>386</v>
      </c>
      <c r="C14" s="501"/>
      <c r="D14" s="502"/>
      <c r="E14" s="503"/>
      <c r="F14" s="504"/>
      <c r="G14" s="503"/>
      <c r="H14" s="503"/>
      <c r="I14" s="501"/>
      <c r="J14" s="502"/>
      <c r="K14" s="503"/>
      <c r="L14" s="504"/>
      <c r="M14" s="503"/>
      <c r="N14" s="503"/>
      <c r="O14" s="501"/>
      <c r="P14" s="502"/>
      <c r="Q14" s="503"/>
      <c r="R14" s="504"/>
      <c r="S14" s="503"/>
      <c r="T14" s="503"/>
      <c r="U14" s="501"/>
      <c r="V14" s="502"/>
      <c r="W14" s="503"/>
      <c r="X14" s="504"/>
      <c r="Y14" s="503"/>
      <c r="Z14" s="503"/>
      <c r="AA14" s="501">
        <f t="shared" si="1"/>
        <v>0</v>
      </c>
      <c r="AB14" s="509">
        <f t="shared" si="0"/>
        <v>0</v>
      </c>
      <c r="AC14" s="486" t="s">
        <v>114</v>
      </c>
    </row>
    <row r="15" spans="1:29" ht="15.75" hidden="1">
      <c r="A15" s="487"/>
      <c r="B15" s="500" t="s">
        <v>387</v>
      </c>
      <c r="C15" s="501"/>
      <c r="D15" s="502"/>
      <c r="E15" s="503"/>
      <c r="F15" s="504"/>
      <c r="G15" s="503"/>
      <c r="H15" s="503"/>
      <c r="I15" s="501"/>
      <c r="J15" s="502"/>
      <c r="K15" s="503"/>
      <c r="L15" s="504"/>
      <c r="M15" s="503"/>
      <c r="N15" s="503"/>
      <c r="O15" s="501"/>
      <c r="P15" s="502"/>
      <c r="Q15" s="503"/>
      <c r="R15" s="504"/>
      <c r="S15" s="503"/>
      <c r="T15" s="503"/>
      <c r="U15" s="501"/>
      <c r="V15" s="502"/>
      <c r="W15" s="503"/>
      <c r="X15" s="504"/>
      <c r="Y15" s="503"/>
      <c r="Z15" s="503"/>
      <c r="AA15" s="501">
        <f t="shared" si="1"/>
        <v>0</v>
      </c>
      <c r="AB15" s="509">
        <f t="shared" si="0"/>
        <v>0</v>
      </c>
      <c r="AC15" s="486" t="s">
        <v>114</v>
      </c>
    </row>
    <row r="16" spans="1:29" ht="15.75" hidden="1">
      <c r="A16" s="487"/>
      <c r="B16" s="500" t="s">
        <v>388</v>
      </c>
      <c r="C16" s="501"/>
      <c r="D16" s="502"/>
      <c r="E16" s="503"/>
      <c r="F16" s="504"/>
      <c r="G16" s="503"/>
      <c r="H16" s="503"/>
      <c r="I16" s="501"/>
      <c r="J16" s="502"/>
      <c r="K16" s="503"/>
      <c r="L16" s="504"/>
      <c r="M16" s="503"/>
      <c r="N16" s="503"/>
      <c r="O16" s="501"/>
      <c r="P16" s="502"/>
      <c r="Q16" s="503"/>
      <c r="R16" s="504"/>
      <c r="S16" s="503"/>
      <c r="T16" s="503"/>
      <c r="U16" s="501"/>
      <c r="V16" s="502"/>
      <c r="W16" s="503"/>
      <c r="X16" s="504"/>
      <c r="Y16" s="503"/>
      <c r="Z16" s="503"/>
      <c r="AA16" s="501">
        <f t="shared" si="1"/>
        <v>0</v>
      </c>
      <c r="AB16" s="509">
        <f t="shared" si="0"/>
        <v>0</v>
      </c>
      <c r="AC16" s="486" t="s">
        <v>114</v>
      </c>
    </row>
    <row r="17" spans="1:29" ht="15.75" hidden="1">
      <c r="A17" s="487"/>
      <c r="B17" s="500" t="s">
        <v>389</v>
      </c>
      <c r="C17" s="501"/>
      <c r="D17" s="502"/>
      <c r="E17" s="503"/>
      <c r="F17" s="504"/>
      <c r="G17" s="503"/>
      <c r="H17" s="503"/>
      <c r="I17" s="501"/>
      <c r="J17" s="502"/>
      <c r="K17" s="503"/>
      <c r="L17" s="504"/>
      <c r="M17" s="503"/>
      <c r="N17" s="503"/>
      <c r="O17" s="501"/>
      <c r="P17" s="502"/>
      <c r="Q17" s="503"/>
      <c r="R17" s="504"/>
      <c r="S17" s="503"/>
      <c r="T17" s="503"/>
      <c r="U17" s="501"/>
      <c r="V17" s="502"/>
      <c r="W17" s="503"/>
      <c r="X17" s="504"/>
      <c r="Y17" s="503"/>
      <c r="Z17" s="503"/>
      <c r="AA17" s="501">
        <f t="shared" si="1"/>
        <v>0</v>
      </c>
      <c r="AB17" s="509">
        <f t="shared" si="0"/>
        <v>0</v>
      </c>
      <c r="AC17" s="486" t="s">
        <v>114</v>
      </c>
    </row>
    <row r="18" spans="1:29" ht="15.75" hidden="1">
      <c r="A18" s="487"/>
      <c r="B18" s="500" t="s">
        <v>390</v>
      </c>
      <c r="C18" s="501"/>
      <c r="D18" s="502"/>
      <c r="E18" s="503"/>
      <c r="F18" s="504"/>
      <c r="G18" s="503"/>
      <c r="H18" s="503"/>
      <c r="I18" s="501"/>
      <c r="J18" s="502"/>
      <c r="K18" s="503"/>
      <c r="L18" s="504"/>
      <c r="M18" s="503"/>
      <c r="N18" s="503"/>
      <c r="O18" s="501"/>
      <c r="P18" s="502"/>
      <c r="Q18" s="503"/>
      <c r="R18" s="504"/>
      <c r="S18" s="503"/>
      <c r="T18" s="503"/>
      <c r="U18" s="501"/>
      <c r="V18" s="502"/>
      <c r="W18" s="503"/>
      <c r="X18" s="504"/>
      <c r="Y18" s="503"/>
      <c r="Z18" s="503"/>
      <c r="AA18" s="501">
        <f t="shared" si="1"/>
        <v>0</v>
      </c>
      <c r="AB18" s="509">
        <f t="shared" si="0"/>
        <v>0</v>
      </c>
      <c r="AC18" s="486" t="s">
        <v>114</v>
      </c>
    </row>
    <row r="19" spans="1:29" ht="15.75" hidden="1">
      <c r="A19" s="487"/>
      <c r="B19" s="500" t="s">
        <v>391</v>
      </c>
      <c r="C19" s="501"/>
      <c r="D19" s="502"/>
      <c r="E19" s="503"/>
      <c r="F19" s="504"/>
      <c r="G19" s="503"/>
      <c r="H19" s="503"/>
      <c r="I19" s="501"/>
      <c r="J19" s="502"/>
      <c r="K19" s="503"/>
      <c r="L19" s="504"/>
      <c r="M19" s="503"/>
      <c r="N19" s="503"/>
      <c r="O19" s="501"/>
      <c r="P19" s="502"/>
      <c r="Q19" s="503"/>
      <c r="R19" s="504"/>
      <c r="S19" s="503"/>
      <c r="T19" s="503"/>
      <c r="U19" s="501"/>
      <c r="V19" s="502"/>
      <c r="W19" s="503"/>
      <c r="X19" s="504"/>
      <c r="Y19" s="503"/>
      <c r="Z19" s="503"/>
      <c r="AA19" s="501">
        <f t="shared" si="1"/>
        <v>0</v>
      </c>
      <c r="AB19" s="509">
        <f t="shared" si="0"/>
        <v>0</v>
      </c>
      <c r="AC19" s="486" t="s">
        <v>114</v>
      </c>
    </row>
    <row r="20" spans="1:29" ht="15.75" hidden="1">
      <c r="A20" s="487"/>
      <c r="B20" s="500" t="s">
        <v>392</v>
      </c>
      <c r="C20" s="501"/>
      <c r="D20" s="502"/>
      <c r="E20" s="503"/>
      <c r="F20" s="504"/>
      <c r="G20" s="503"/>
      <c r="H20" s="503"/>
      <c r="I20" s="501"/>
      <c r="J20" s="502"/>
      <c r="K20" s="503"/>
      <c r="L20" s="504"/>
      <c r="M20" s="503"/>
      <c r="N20" s="503"/>
      <c r="O20" s="501"/>
      <c r="P20" s="502"/>
      <c r="Q20" s="503"/>
      <c r="R20" s="504"/>
      <c r="S20" s="503"/>
      <c r="T20" s="503"/>
      <c r="U20" s="501"/>
      <c r="V20" s="502"/>
      <c r="W20" s="503"/>
      <c r="X20" s="504"/>
      <c r="Y20" s="503"/>
      <c r="Z20" s="503"/>
      <c r="AA20" s="501">
        <f t="shared" si="1"/>
        <v>0</v>
      </c>
      <c r="AB20" s="509">
        <f t="shared" si="0"/>
        <v>0</v>
      </c>
      <c r="AC20" s="486" t="s">
        <v>114</v>
      </c>
    </row>
    <row r="21" spans="1:29" ht="15.75" hidden="1">
      <c r="A21" s="487"/>
      <c r="B21" s="510" t="s">
        <v>393</v>
      </c>
      <c r="C21" s="511"/>
      <c r="D21" s="512"/>
      <c r="E21" s="503"/>
      <c r="F21" s="504"/>
      <c r="G21" s="503"/>
      <c r="H21" s="503"/>
      <c r="I21" s="511"/>
      <c r="J21" s="512"/>
      <c r="K21" s="503"/>
      <c r="L21" s="504"/>
      <c r="M21" s="503"/>
      <c r="N21" s="503"/>
      <c r="O21" s="511"/>
      <c r="P21" s="512"/>
      <c r="Q21" s="503"/>
      <c r="R21" s="504"/>
      <c r="S21" s="503"/>
      <c r="T21" s="503"/>
      <c r="U21" s="511"/>
      <c r="V21" s="512"/>
      <c r="W21" s="503"/>
      <c r="X21" s="504"/>
      <c r="Y21" s="503"/>
      <c r="Z21" s="503"/>
      <c r="AA21" s="513">
        <f t="shared" si="1"/>
        <v>0</v>
      </c>
      <c r="AB21" s="514">
        <f t="shared" si="0"/>
        <v>0</v>
      </c>
      <c r="AC21" s="486" t="s">
        <v>114</v>
      </c>
    </row>
    <row r="22" spans="1:29" ht="15.75">
      <c r="A22" s="487"/>
      <c r="B22" s="515"/>
      <c r="C22" s="516"/>
      <c r="D22" s="517"/>
      <c r="E22" s="518"/>
      <c r="F22" s="517"/>
      <c r="G22" s="518"/>
      <c r="H22" s="518"/>
      <c r="I22" s="516"/>
      <c r="J22" s="517"/>
      <c r="K22" s="518"/>
      <c r="L22" s="517"/>
      <c r="M22" s="518"/>
      <c r="N22" s="518"/>
      <c r="O22" s="516"/>
      <c r="P22" s="517"/>
      <c r="Q22" s="518"/>
      <c r="R22" s="517"/>
      <c r="S22" s="518"/>
      <c r="T22" s="518"/>
      <c r="U22" s="516"/>
      <c r="V22" s="517"/>
      <c r="W22" s="518"/>
      <c r="X22" s="517"/>
      <c r="Y22" s="518"/>
      <c r="Z22" s="518"/>
      <c r="AA22" s="516"/>
      <c r="AB22" s="519"/>
      <c r="AC22" s="486" t="s">
        <v>114</v>
      </c>
    </row>
    <row r="23" spans="1:29" ht="15.75">
      <c r="A23" s="487"/>
      <c r="B23" s="520" t="s">
        <v>394</v>
      </c>
      <c r="C23" s="513">
        <f>SUM(C11:C21)</f>
        <v>2</v>
      </c>
      <c r="D23" s="521">
        <f aca="true" t="shared" si="2" ref="D23:T23">SUM(D11:D21)</f>
        <v>0</v>
      </c>
      <c r="E23" s="522">
        <f t="shared" si="2"/>
        <v>0</v>
      </c>
      <c r="F23" s="521">
        <f t="shared" si="2"/>
        <v>0</v>
      </c>
      <c r="G23" s="513">
        <f t="shared" si="2"/>
        <v>0</v>
      </c>
      <c r="H23" s="512">
        <f t="shared" si="2"/>
        <v>0</v>
      </c>
      <c r="I23" s="513">
        <f t="shared" si="2"/>
        <v>0</v>
      </c>
      <c r="J23" s="512">
        <f t="shared" si="2"/>
        <v>0</v>
      </c>
      <c r="K23" s="513">
        <f t="shared" si="2"/>
        <v>0</v>
      </c>
      <c r="L23" s="512">
        <f t="shared" si="2"/>
        <v>0</v>
      </c>
      <c r="M23" s="513">
        <f>SUM(M11:M21)</f>
        <v>0</v>
      </c>
      <c r="N23" s="512">
        <f t="shared" si="2"/>
        <v>0</v>
      </c>
      <c r="O23" s="513">
        <f t="shared" si="2"/>
        <v>0</v>
      </c>
      <c r="P23" s="512">
        <f t="shared" si="2"/>
        <v>0</v>
      </c>
      <c r="Q23" s="513">
        <f t="shared" si="2"/>
        <v>0</v>
      </c>
      <c r="R23" s="512">
        <f t="shared" si="2"/>
        <v>0</v>
      </c>
      <c r="S23" s="513">
        <f t="shared" si="2"/>
        <v>0</v>
      </c>
      <c r="T23" s="512">
        <f t="shared" si="2"/>
        <v>0</v>
      </c>
      <c r="U23" s="513">
        <f aca="true" t="shared" si="3" ref="U23:Z23">SUM(U11:U21)</f>
        <v>0</v>
      </c>
      <c r="V23" s="512">
        <f t="shared" si="3"/>
        <v>0</v>
      </c>
      <c r="W23" s="513">
        <f t="shared" si="3"/>
        <v>0</v>
      </c>
      <c r="X23" s="512">
        <f t="shared" si="3"/>
        <v>0</v>
      </c>
      <c r="Y23" s="513">
        <f t="shared" si="3"/>
        <v>0</v>
      </c>
      <c r="Z23" s="512">
        <f t="shared" si="3"/>
        <v>0</v>
      </c>
      <c r="AA23" s="513">
        <f>SUM(AA11:AA21)</f>
        <v>2</v>
      </c>
      <c r="AB23" s="523">
        <f>SUM(AB11:AB21)</f>
        <v>0</v>
      </c>
      <c r="AC23" s="486" t="s">
        <v>114</v>
      </c>
    </row>
    <row r="24" spans="1:29" ht="15.75" hidden="1">
      <c r="A24" s="487"/>
      <c r="B24" s="524" t="s">
        <v>395</v>
      </c>
      <c r="C24" s="525" t="s">
        <v>396</v>
      </c>
      <c r="D24" s="526">
        <f aca="true" t="shared" si="4" ref="D24:T24">+D23/-2</f>
        <v>0</v>
      </c>
      <c r="E24" s="527">
        <f t="shared" si="4"/>
        <v>0</v>
      </c>
      <c r="F24" s="526">
        <f t="shared" si="4"/>
        <v>0</v>
      </c>
      <c r="G24" s="501">
        <f t="shared" si="4"/>
        <v>0</v>
      </c>
      <c r="H24" s="502">
        <f t="shared" si="4"/>
        <v>0</v>
      </c>
      <c r="I24" s="501">
        <f t="shared" si="4"/>
        <v>0</v>
      </c>
      <c r="J24" s="502">
        <f t="shared" si="4"/>
        <v>0</v>
      </c>
      <c r="K24" s="501">
        <f t="shared" si="4"/>
        <v>0</v>
      </c>
      <c r="L24" s="502">
        <f t="shared" si="4"/>
        <v>0</v>
      </c>
      <c r="M24" s="501">
        <f t="shared" si="4"/>
        <v>0</v>
      </c>
      <c r="N24" s="502">
        <f t="shared" si="4"/>
        <v>0</v>
      </c>
      <c r="O24" s="501">
        <f t="shared" si="4"/>
        <v>0</v>
      </c>
      <c r="P24" s="502">
        <f t="shared" si="4"/>
        <v>0</v>
      </c>
      <c r="Q24" s="501">
        <f t="shared" si="4"/>
        <v>0</v>
      </c>
      <c r="R24" s="502">
        <f t="shared" si="4"/>
        <v>0</v>
      </c>
      <c r="S24" s="501">
        <f t="shared" si="4"/>
        <v>0</v>
      </c>
      <c r="T24" s="502">
        <f t="shared" si="4"/>
        <v>0</v>
      </c>
      <c r="U24" s="501">
        <f aca="true" t="shared" si="5" ref="U24:Z24">+U23/-2</f>
        <v>0</v>
      </c>
      <c r="V24" s="502">
        <f t="shared" si="5"/>
        <v>0</v>
      </c>
      <c r="W24" s="501">
        <f t="shared" si="5"/>
        <v>0</v>
      </c>
      <c r="X24" s="502">
        <f t="shared" si="5"/>
        <v>0</v>
      </c>
      <c r="Y24" s="501">
        <f t="shared" si="5"/>
        <v>0</v>
      </c>
      <c r="Z24" s="502">
        <f t="shared" si="5"/>
        <v>0</v>
      </c>
      <c r="AA24" s="501">
        <f>SUM(C24:T24,S24,Q24,O24,M24,K24,I24,G24,E24)</f>
        <v>0</v>
      </c>
      <c r="AB24" s="528">
        <f>SUM(D24:U24,T24,R24,P24,N24,L24,J24,H24,F24)</f>
        <v>0</v>
      </c>
      <c r="AC24" s="486" t="s">
        <v>114</v>
      </c>
    </row>
    <row r="25" spans="1:29" ht="15.75" hidden="1">
      <c r="A25" s="487"/>
      <c r="B25" s="529" t="s">
        <v>397</v>
      </c>
      <c r="C25" s="530"/>
      <c r="D25" s="512"/>
      <c r="E25" s="530"/>
      <c r="F25" s="512"/>
      <c r="G25" s="530"/>
      <c r="H25" s="512"/>
      <c r="I25" s="530"/>
      <c r="J25" s="512"/>
      <c r="K25" s="530"/>
      <c r="L25" s="512"/>
      <c r="M25" s="530"/>
      <c r="N25" s="512"/>
      <c r="O25" s="530"/>
      <c r="P25" s="512"/>
      <c r="Q25" s="530"/>
      <c r="R25" s="512"/>
      <c r="S25" s="530"/>
      <c r="T25" s="512"/>
      <c r="U25" s="530"/>
      <c r="V25" s="512"/>
      <c r="W25" s="530"/>
      <c r="X25" s="512"/>
      <c r="Y25" s="530"/>
      <c r="Z25" s="512"/>
      <c r="AA25" s="531">
        <f>SUM(C25:T25,S25,Q25,O25,M25,K25,I25,G25,E25)</f>
        <v>0</v>
      </c>
      <c r="AB25" s="523">
        <f>SUM(D25:U25,T25,R25,P25,N25,L25,J25,H25,F25)</f>
        <v>0</v>
      </c>
      <c r="AC25" s="486" t="s">
        <v>114</v>
      </c>
    </row>
    <row r="26" spans="1:29" ht="15.75">
      <c r="A26" s="487"/>
      <c r="B26" s="515"/>
      <c r="C26" s="532"/>
      <c r="D26" s="517"/>
      <c r="E26" s="533"/>
      <c r="F26" s="517"/>
      <c r="G26" s="533"/>
      <c r="H26" s="517"/>
      <c r="I26" s="533"/>
      <c r="J26" s="517"/>
      <c r="K26" s="533"/>
      <c r="L26" s="517"/>
      <c r="M26" s="533"/>
      <c r="N26" s="517"/>
      <c r="O26" s="533"/>
      <c r="P26" s="517"/>
      <c r="Q26" s="533"/>
      <c r="R26" s="517"/>
      <c r="S26" s="533"/>
      <c r="T26" s="517"/>
      <c r="U26" s="533"/>
      <c r="V26" s="517"/>
      <c r="W26" s="533"/>
      <c r="X26" s="517"/>
      <c r="Y26" s="533"/>
      <c r="Z26" s="517"/>
      <c r="AA26" s="533"/>
      <c r="AB26" s="534"/>
      <c r="AC26" s="486" t="s">
        <v>114</v>
      </c>
    </row>
    <row r="27" spans="1:29" ht="15.75">
      <c r="A27" s="487"/>
      <c r="B27" s="535"/>
      <c r="C27" s="532"/>
      <c r="D27" s="536"/>
      <c r="E27" s="533"/>
      <c r="F27" s="536"/>
      <c r="G27" s="533"/>
      <c r="H27" s="536"/>
      <c r="I27" s="533"/>
      <c r="J27" s="536"/>
      <c r="K27" s="533"/>
      <c r="L27" s="536"/>
      <c r="M27" s="533"/>
      <c r="N27" s="536"/>
      <c r="O27" s="533"/>
      <c r="P27" s="536"/>
      <c r="Q27" s="533"/>
      <c r="R27" s="536"/>
      <c r="S27" s="533"/>
      <c r="T27" s="536"/>
      <c r="U27" s="533"/>
      <c r="V27" s="536"/>
      <c r="W27" s="533"/>
      <c r="X27" s="536"/>
      <c r="Y27" s="533"/>
      <c r="Z27" s="536"/>
      <c r="AA27" s="533"/>
      <c r="AB27" s="537"/>
      <c r="AC27" s="486" t="s">
        <v>114</v>
      </c>
    </row>
    <row r="28" spans="1:29" ht="15.75">
      <c r="A28" s="487"/>
      <c r="B28" s="520" t="s">
        <v>0</v>
      </c>
      <c r="C28" s="538">
        <f>SUM(C23:C25)</f>
        <v>2</v>
      </c>
      <c r="D28" s="539">
        <f aca="true" t="shared" si="6" ref="D28:T28">SUM(D23:D25)</f>
        <v>0</v>
      </c>
      <c r="E28" s="540">
        <f t="shared" si="6"/>
        <v>0</v>
      </c>
      <c r="F28" s="539">
        <f t="shared" si="6"/>
        <v>0</v>
      </c>
      <c r="G28" s="538">
        <f t="shared" si="6"/>
        <v>0</v>
      </c>
      <c r="H28" s="541">
        <f t="shared" si="6"/>
        <v>0</v>
      </c>
      <c r="I28" s="538">
        <f t="shared" si="6"/>
        <v>0</v>
      </c>
      <c r="J28" s="541">
        <f t="shared" si="6"/>
        <v>0</v>
      </c>
      <c r="K28" s="538">
        <f t="shared" si="6"/>
        <v>0</v>
      </c>
      <c r="L28" s="541">
        <f t="shared" si="6"/>
        <v>0</v>
      </c>
      <c r="M28" s="538">
        <f t="shared" si="6"/>
        <v>0</v>
      </c>
      <c r="N28" s="541">
        <f t="shared" si="6"/>
        <v>0</v>
      </c>
      <c r="O28" s="538">
        <f t="shared" si="6"/>
        <v>0</v>
      </c>
      <c r="P28" s="541">
        <f t="shared" si="6"/>
        <v>0</v>
      </c>
      <c r="Q28" s="538">
        <f t="shared" si="6"/>
        <v>0</v>
      </c>
      <c r="R28" s="541">
        <f t="shared" si="6"/>
        <v>0</v>
      </c>
      <c r="S28" s="538">
        <f t="shared" si="6"/>
        <v>0</v>
      </c>
      <c r="T28" s="541">
        <f t="shared" si="6"/>
        <v>0</v>
      </c>
      <c r="U28" s="538">
        <f aca="true" t="shared" si="7" ref="U28:Z28">SUM(U23:U25)</f>
        <v>0</v>
      </c>
      <c r="V28" s="541">
        <f t="shared" si="7"/>
        <v>0</v>
      </c>
      <c r="W28" s="538">
        <f t="shared" si="7"/>
        <v>0</v>
      </c>
      <c r="X28" s="541">
        <f t="shared" si="7"/>
        <v>0</v>
      </c>
      <c r="Y28" s="538">
        <f t="shared" si="7"/>
        <v>0</v>
      </c>
      <c r="Z28" s="541">
        <f t="shared" si="7"/>
        <v>0</v>
      </c>
      <c r="AA28" s="538">
        <f>SUM(AA23:AA25)</f>
        <v>2</v>
      </c>
      <c r="AB28" s="542">
        <f>SUM(AB23:AB25)</f>
        <v>0</v>
      </c>
      <c r="AC28" s="486" t="s">
        <v>114</v>
      </c>
    </row>
    <row r="29" spans="1:29" ht="15.75">
      <c r="A29" s="487"/>
      <c r="B29" s="515"/>
      <c r="C29" s="532"/>
      <c r="D29" s="543"/>
      <c r="E29" s="544"/>
      <c r="F29" s="536"/>
      <c r="G29" s="544"/>
      <c r="H29" s="544"/>
      <c r="I29" s="511"/>
      <c r="J29" s="536"/>
      <c r="K29" s="544"/>
      <c r="L29" s="536"/>
      <c r="M29" s="544"/>
      <c r="N29" s="544"/>
      <c r="O29" s="511"/>
      <c r="P29" s="536"/>
      <c r="Q29" s="544"/>
      <c r="R29" s="536"/>
      <c r="S29" s="544"/>
      <c r="T29" s="544"/>
      <c r="U29" s="511"/>
      <c r="V29" s="536"/>
      <c r="W29" s="544"/>
      <c r="X29" s="536"/>
      <c r="Y29" s="544"/>
      <c r="Z29" s="544"/>
      <c r="AA29" s="511"/>
      <c r="AB29" s="545"/>
      <c r="AC29" s="486" t="s">
        <v>114</v>
      </c>
    </row>
    <row r="30" spans="1:29" ht="15.75">
      <c r="A30" s="487"/>
      <c r="B30" s="500" t="s">
        <v>1</v>
      </c>
      <c r="C30" s="501"/>
      <c r="D30" s="546"/>
      <c r="E30" s="503"/>
      <c r="F30" s="504"/>
      <c r="G30" s="503"/>
      <c r="H30" s="503"/>
      <c r="I30" s="501"/>
      <c r="J30" s="502"/>
      <c r="K30" s="503"/>
      <c r="L30" s="504"/>
      <c r="M30" s="503"/>
      <c r="N30" s="503"/>
      <c r="O30" s="501"/>
      <c r="P30" s="502"/>
      <c r="Q30" s="503"/>
      <c r="R30" s="504"/>
      <c r="S30" s="503"/>
      <c r="T30" s="503"/>
      <c r="U30" s="501"/>
      <c r="V30" s="502"/>
      <c r="W30" s="503"/>
      <c r="X30" s="504"/>
      <c r="Y30" s="503"/>
      <c r="Z30" s="503"/>
      <c r="AA30" s="527">
        <f aca="true" t="shared" si="8" ref="AA30:AA42">SUM(S30,Q30,O30,M30,K30,I30,G30,E30,C30)</f>
        <v>0</v>
      </c>
      <c r="AB30" s="509">
        <f aca="true" t="shared" si="9" ref="AB30:AB42">SUM(T30,R30,P30,N30,L30,J30,H30,F30,D30)</f>
        <v>0</v>
      </c>
      <c r="AC30" s="486" t="s">
        <v>114</v>
      </c>
    </row>
    <row r="31" spans="1:29" ht="15.75">
      <c r="A31" s="487"/>
      <c r="B31" s="500" t="s">
        <v>2</v>
      </c>
      <c r="C31" s="501"/>
      <c r="D31" s="502"/>
      <c r="E31" s="503"/>
      <c r="F31" s="504"/>
      <c r="G31" s="503"/>
      <c r="H31" s="503"/>
      <c r="I31" s="501"/>
      <c r="J31" s="502"/>
      <c r="K31" s="503"/>
      <c r="L31" s="504"/>
      <c r="M31" s="503"/>
      <c r="N31" s="503"/>
      <c r="O31" s="501"/>
      <c r="P31" s="502"/>
      <c r="Q31" s="503"/>
      <c r="R31" s="504"/>
      <c r="S31" s="503"/>
      <c r="T31" s="503"/>
      <c r="U31" s="501"/>
      <c r="V31" s="502"/>
      <c r="W31" s="503"/>
      <c r="X31" s="504"/>
      <c r="Y31" s="503"/>
      <c r="Z31" s="503"/>
      <c r="AA31" s="527">
        <f t="shared" si="8"/>
        <v>0</v>
      </c>
      <c r="AB31" s="509">
        <f t="shared" si="9"/>
        <v>0</v>
      </c>
      <c r="AC31" s="486" t="s">
        <v>114</v>
      </c>
    </row>
    <row r="32" spans="1:29" ht="15.75">
      <c r="A32" s="487"/>
      <c r="B32" s="500" t="s">
        <v>3</v>
      </c>
      <c r="C32" s="501"/>
      <c r="D32" s="502"/>
      <c r="E32" s="503"/>
      <c r="F32" s="504"/>
      <c r="G32" s="503"/>
      <c r="H32" s="503"/>
      <c r="I32" s="501"/>
      <c r="J32" s="502"/>
      <c r="K32" s="503"/>
      <c r="L32" s="504"/>
      <c r="M32" s="503"/>
      <c r="N32" s="503"/>
      <c r="O32" s="501"/>
      <c r="P32" s="502"/>
      <c r="Q32" s="503"/>
      <c r="R32" s="504"/>
      <c r="S32" s="503"/>
      <c r="T32" s="503"/>
      <c r="U32" s="501"/>
      <c r="V32" s="502"/>
      <c r="W32" s="503"/>
      <c r="X32" s="504"/>
      <c r="Y32" s="503"/>
      <c r="Z32" s="503"/>
      <c r="AA32" s="527">
        <f t="shared" si="8"/>
        <v>0</v>
      </c>
      <c r="AB32" s="509">
        <f t="shared" si="9"/>
        <v>0</v>
      </c>
      <c r="AC32" s="486" t="s">
        <v>114</v>
      </c>
    </row>
    <row r="33" spans="1:29" ht="15.75">
      <c r="A33" s="487"/>
      <c r="B33" s="500" t="s">
        <v>4</v>
      </c>
      <c r="C33" s="501"/>
      <c r="D33" s="502"/>
      <c r="E33" s="503"/>
      <c r="F33" s="504"/>
      <c r="G33" s="503"/>
      <c r="H33" s="503"/>
      <c r="I33" s="501"/>
      <c r="J33" s="502"/>
      <c r="K33" s="503"/>
      <c r="L33" s="504"/>
      <c r="M33" s="503"/>
      <c r="N33" s="503"/>
      <c r="O33" s="501"/>
      <c r="P33" s="502"/>
      <c r="Q33" s="503"/>
      <c r="R33" s="504"/>
      <c r="S33" s="503"/>
      <c r="T33" s="503"/>
      <c r="U33" s="501"/>
      <c r="V33" s="502"/>
      <c r="W33" s="503"/>
      <c r="X33" s="504"/>
      <c r="Y33" s="503"/>
      <c r="Z33" s="503"/>
      <c r="AA33" s="527">
        <f t="shared" si="8"/>
        <v>0</v>
      </c>
      <c r="AB33" s="509">
        <f t="shared" si="9"/>
        <v>0</v>
      </c>
      <c r="AC33" s="486" t="s">
        <v>114</v>
      </c>
    </row>
    <row r="34" spans="1:29" ht="15.75">
      <c r="A34" s="487"/>
      <c r="B34" s="500" t="s">
        <v>5</v>
      </c>
      <c r="C34" s="501"/>
      <c r="D34" s="502"/>
      <c r="E34" s="503"/>
      <c r="F34" s="504"/>
      <c r="G34" s="503"/>
      <c r="H34" s="503"/>
      <c r="I34" s="501"/>
      <c r="J34" s="502"/>
      <c r="K34" s="503"/>
      <c r="L34" s="504"/>
      <c r="M34" s="503"/>
      <c r="N34" s="503"/>
      <c r="O34" s="501"/>
      <c r="P34" s="502"/>
      <c r="Q34" s="503"/>
      <c r="R34" s="504"/>
      <c r="S34" s="503"/>
      <c r="T34" s="503"/>
      <c r="U34" s="501"/>
      <c r="V34" s="502"/>
      <c r="W34" s="503"/>
      <c r="X34" s="504"/>
      <c r="Y34" s="503"/>
      <c r="Z34" s="503"/>
      <c r="AA34" s="527">
        <f t="shared" si="8"/>
        <v>0</v>
      </c>
      <c r="AB34" s="509">
        <f t="shared" si="9"/>
        <v>0</v>
      </c>
      <c r="AC34" s="486" t="s">
        <v>114</v>
      </c>
    </row>
    <row r="35" spans="1:29" ht="15.75">
      <c r="A35" s="487"/>
      <c r="B35" s="500" t="s">
        <v>6</v>
      </c>
      <c r="C35" s="501"/>
      <c r="D35" s="502"/>
      <c r="E35" s="503"/>
      <c r="F35" s="504"/>
      <c r="G35" s="503"/>
      <c r="H35" s="503"/>
      <c r="I35" s="501"/>
      <c r="J35" s="502"/>
      <c r="K35" s="503"/>
      <c r="L35" s="504"/>
      <c r="M35" s="503"/>
      <c r="N35" s="503"/>
      <c r="O35" s="501"/>
      <c r="P35" s="502"/>
      <c r="Q35" s="503"/>
      <c r="R35" s="504"/>
      <c r="S35" s="503"/>
      <c r="T35" s="503"/>
      <c r="U35" s="501"/>
      <c r="V35" s="502"/>
      <c r="W35" s="503"/>
      <c r="X35" s="504"/>
      <c r="Y35" s="503"/>
      <c r="Z35" s="503"/>
      <c r="AA35" s="527">
        <f t="shared" si="8"/>
        <v>0</v>
      </c>
      <c r="AB35" s="509">
        <f t="shared" si="9"/>
        <v>0</v>
      </c>
      <c r="AC35" s="486" t="s">
        <v>114</v>
      </c>
    </row>
    <row r="36" spans="1:29" ht="15.75">
      <c r="A36" s="487"/>
      <c r="B36" s="500" t="s">
        <v>7</v>
      </c>
      <c r="C36" s="501"/>
      <c r="D36" s="502"/>
      <c r="E36" s="503"/>
      <c r="F36" s="504"/>
      <c r="G36" s="503"/>
      <c r="H36" s="503"/>
      <c r="I36" s="501"/>
      <c r="J36" s="502"/>
      <c r="K36" s="503"/>
      <c r="L36" s="504"/>
      <c r="M36" s="503"/>
      <c r="N36" s="503"/>
      <c r="O36" s="501"/>
      <c r="P36" s="502"/>
      <c r="Q36" s="503"/>
      <c r="R36" s="504"/>
      <c r="S36" s="503"/>
      <c r="T36" s="503"/>
      <c r="U36" s="501"/>
      <c r="V36" s="502"/>
      <c r="W36" s="503"/>
      <c r="X36" s="504"/>
      <c r="Y36" s="503"/>
      <c r="Z36" s="503"/>
      <c r="AA36" s="527">
        <f t="shared" si="8"/>
        <v>0</v>
      </c>
      <c r="AB36" s="509">
        <f t="shared" si="9"/>
        <v>0</v>
      </c>
      <c r="AC36" s="486" t="s">
        <v>114</v>
      </c>
    </row>
    <row r="37" spans="1:29" ht="15.75">
      <c r="A37" s="487"/>
      <c r="B37" s="500" t="s">
        <v>8</v>
      </c>
      <c r="C37" s="501"/>
      <c r="D37" s="502">
        <v>36485</v>
      </c>
      <c r="E37" s="503"/>
      <c r="F37" s="504">
        <v>1085</v>
      </c>
      <c r="G37" s="503"/>
      <c r="H37" s="503"/>
      <c r="I37" s="501"/>
      <c r="J37" s="502"/>
      <c r="K37" s="503"/>
      <c r="L37" s="504"/>
      <c r="M37" s="503"/>
      <c r="N37" s="503"/>
      <c r="O37" s="501"/>
      <c r="P37" s="502"/>
      <c r="Q37" s="503"/>
      <c r="R37" s="504"/>
      <c r="S37" s="503"/>
      <c r="T37" s="503"/>
      <c r="U37" s="501"/>
      <c r="V37" s="502"/>
      <c r="W37" s="503"/>
      <c r="X37" s="504"/>
      <c r="Y37" s="503"/>
      <c r="Z37" s="503"/>
      <c r="AA37" s="527">
        <f t="shared" si="8"/>
        <v>0</v>
      </c>
      <c r="AB37" s="547">
        <f t="shared" si="9"/>
        <v>37570</v>
      </c>
      <c r="AC37" s="486" t="s">
        <v>114</v>
      </c>
    </row>
    <row r="38" spans="1:29" ht="15.75">
      <c r="A38" s="487"/>
      <c r="B38" s="500" t="s">
        <v>9</v>
      </c>
      <c r="C38" s="501"/>
      <c r="D38" s="502"/>
      <c r="E38" s="503"/>
      <c r="F38" s="504"/>
      <c r="G38" s="503"/>
      <c r="H38" s="503"/>
      <c r="I38" s="501"/>
      <c r="J38" s="502"/>
      <c r="K38" s="503"/>
      <c r="L38" s="504"/>
      <c r="M38" s="503"/>
      <c r="N38" s="503"/>
      <c r="O38" s="501"/>
      <c r="P38" s="502"/>
      <c r="Q38" s="503"/>
      <c r="R38" s="504"/>
      <c r="S38" s="503"/>
      <c r="T38" s="503"/>
      <c r="U38" s="501"/>
      <c r="V38" s="502"/>
      <c r="W38" s="503"/>
      <c r="X38" s="504"/>
      <c r="Y38" s="503"/>
      <c r="Z38" s="503"/>
      <c r="AA38" s="527">
        <f t="shared" si="8"/>
        <v>0</v>
      </c>
      <c r="AB38" s="509">
        <f t="shared" si="9"/>
        <v>0</v>
      </c>
      <c r="AC38" s="486" t="s">
        <v>114</v>
      </c>
    </row>
    <row r="39" spans="1:29" ht="15.75">
      <c r="A39" s="487"/>
      <c r="B39" s="500" t="s">
        <v>10</v>
      </c>
      <c r="C39" s="501"/>
      <c r="D39" s="502"/>
      <c r="E39" s="503"/>
      <c r="F39" s="504"/>
      <c r="G39" s="503"/>
      <c r="H39" s="503"/>
      <c r="I39" s="501"/>
      <c r="J39" s="502"/>
      <c r="K39" s="503"/>
      <c r="L39" s="504"/>
      <c r="M39" s="503"/>
      <c r="N39" s="503"/>
      <c r="O39" s="501"/>
      <c r="P39" s="502"/>
      <c r="Q39" s="503"/>
      <c r="R39" s="504"/>
      <c r="S39" s="503"/>
      <c r="T39" s="503"/>
      <c r="U39" s="501"/>
      <c r="V39" s="502"/>
      <c r="W39" s="503"/>
      <c r="X39" s="504"/>
      <c r="Y39" s="503"/>
      <c r="Z39" s="503"/>
      <c r="AA39" s="527">
        <f t="shared" si="8"/>
        <v>0</v>
      </c>
      <c r="AB39" s="509">
        <f t="shared" si="9"/>
        <v>0</v>
      </c>
      <c r="AC39" s="486" t="s">
        <v>114</v>
      </c>
    </row>
    <row r="40" spans="1:29" ht="15.75">
      <c r="A40" s="487"/>
      <c r="B40" s="500" t="s">
        <v>11</v>
      </c>
      <c r="C40" s="501"/>
      <c r="D40" s="502"/>
      <c r="E40" s="503"/>
      <c r="F40" s="504"/>
      <c r="G40" s="503"/>
      <c r="H40" s="503"/>
      <c r="I40" s="501"/>
      <c r="J40" s="502"/>
      <c r="K40" s="503"/>
      <c r="L40" s="504"/>
      <c r="M40" s="503"/>
      <c r="N40" s="503"/>
      <c r="O40" s="501"/>
      <c r="P40" s="502"/>
      <c r="Q40" s="503"/>
      <c r="R40" s="504"/>
      <c r="S40" s="503"/>
      <c r="T40" s="503"/>
      <c r="U40" s="501"/>
      <c r="V40" s="502"/>
      <c r="W40" s="503"/>
      <c r="X40" s="504"/>
      <c r="Y40" s="503"/>
      <c r="Z40" s="503"/>
      <c r="AA40" s="527">
        <f t="shared" si="8"/>
        <v>0</v>
      </c>
      <c r="AB40" s="509">
        <f t="shared" si="9"/>
        <v>0</v>
      </c>
      <c r="AC40" s="486" t="s">
        <v>114</v>
      </c>
    </row>
    <row r="41" spans="1:29" ht="15.75">
      <c r="A41" s="487"/>
      <c r="B41" s="500" t="s">
        <v>12</v>
      </c>
      <c r="C41" s="501"/>
      <c r="D41" s="502"/>
      <c r="E41" s="503"/>
      <c r="F41" s="504"/>
      <c r="G41" s="503"/>
      <c r="H41" s="503"/>
      <c r="I41" s="501"/>
      <c r="J41" s="502"/>
      <c r="K41" s="503"/>
      <c r="L41" s="504"/>
      <c r="M41" s="503"/>
      <c r="N41" s="503"/>
      <c r="O41" s="501"/>
      <c r="P41" s="502"/>
      <c r="Q41" s="503"/>
      <c r="R41" s="504"/>
      <c r="S41" s="503"/>
      <c r="T41" s="503"/>
      <c r="U41" s="501"/>
      <c r="V41" s="502"/>
      <c r="W41" s="503"/>
      <c r="X41" s="504"/>
      <c r="Y41" s="503"/>
      <c r="Z41" s="503"/>
      <c r="AA41" s="527">
        <f t="shared" si="8"/>
        <v>0</v>
      </c>
      <c r="AB41" s="509">
        <f t="shared" si="9"/>
        <v>0</v>
      </c>
      <c r="AC41" s="486" t="s">
        <v>114</v>
      </c>
    </row>
    <row r="42" spans="1:29" ht="15.75">
      <c r="A42" s="487"/>
      <c r="B42" s="510" t="s">
        <v>13</v>
      </c>
      <c r="C42" s="548"/>
      <c r="D42" s="549"/>
      <c r="E42" s="550"/>
      <c r="F42" s="551"/>
      <c r="G42" s="550"/>
      <c r="H42" s="550"/>
      <c r="I42" s="548"/>
      <c r="J42" s="549"/>
      <c r="K42" s="550"/>
      <c r="L42" s="551"/>
      <c r="M42" s="550"/>
      <c r="N42" s="550"/>
      <c r="O42" s="548"/>
      <c r="P42" s="549"/>
      <c r="Q42" s="550"/>
      <c r="R42" s="551"/>
      <c r="S42" s="550"/>
      <c r="T42" s="550"/>
      <c r="U42" s="548"/>
      <c r="V42" s="549"/>
      <c r="W42" s="550"/>
      <c r="X42" s="551"/>
      <c r="Y42" s="550"/>
      <c r="Z42" s="550"/>
      <c r="AA42" s="552">
        <f t="shared" si="8"/>
        <v>0</v>
      </c>
      <c r="AB42" s="553">
        <f t="shared" si="9"/>
        <v>0</v>
      </c>
      <c r="AC42" s="486" t="s">
        <v>114</v>
      </c>
    </row>
    <row r="43" spans="1:29" ht="16.5" thickBot="1">
      <c r="A43" s="487"/>
      <c r="B43" s="554" t="s">
        <v>14</v>
      </c>
      <c r="C43" s="555">
        <f aca="true" t="shared" si="10" ref="C43:Z43">SUM(C28:C42)</f>
        <v>2</v>
      </c>
      <c r="D43" s="556">
        <f t="shared" si="10"/>
        <v>36485</v>
      </c>
      <c r="E43" s="557">
        <f t="shared" si="10"/>
        <v>0</v>
      </c>
      <c r="F43" s="556">
        <f t="shared" si="10"/>
        <v>1085</v>
      </c>
      <c r="G43" s="557">
        <f t="shared" si="10"/>
        <v>0</v>
      </c>
      <c r="H43" s="558">
        <f t="shared" si="10"/>
        <v>0</v>
      </c>
      <c r="I43" s="555">
        <f t="shared" si="10"/>
        <v>0</v>
      </c>
      <c r="J43" s="556">
        <f t="shared" si="10"/>
        <v>0</v>
      </c>
      <c r="K43" s="559">
        <f t="shared" si="10"/>
        <v>0</v>
      </c>
      <c r="L43" s="556">
        <f t="shared" si="10"/>
        <v>0</v>
      </c>
      <c r="M43" s="559">
        <f t="shared" si="10"/>
        <v>0</v>
      </c>
      <c r="N43" s="558">
        <f t="shared" si="10"/>
        <v>0</v>
      </c>
      <c r="O43" s="560">
        <f t="shared" si="10"/>
        <v>0</v>
      </c>
      <c r="P43" s="556">
        <f t="shared" si="10"/>
        <v>0</v>
      </c>
      <c r="Q43" s="559">
        <f t="shared" si="10"/>
        <v>0</v>
      </c>
      <c r="R43" s="556">
        <f t="shared" si="10"/>
        <v>0</v>
      </c>
      <c r="S43" s="559">
        <f t="shared" si="10"/>
        <v>0</v>
      </c>
      <c r="T43" s="558">
        <f t="shared" si="10"/>
        <v>0</v>
      </c>
      <c r="U43" s="560">
        <f t="shared" si="10"/>
        <v>0</v>
      </c>
      <c r="V43" s="556">
        <f t="shared" si="10"/>
        <v>0</v>
      </c>
      <c r="W43" s="559">
        <f t="shared" si="10"/>
        <v>0</v>
      </c>
      <c r="X43" s="556">
        <f t="shared" si="10"/>
        <v>0</v>
      </c>
      <c r="Y43" s="559">
        <f t="shared" si="10"/>
        <v>0</v>
      </c>
      <c r="Z43" s="558">
        <f t="shared" si="10"/>
        <v>0</v>
      </c>
      <c r="AA43" s="560">
        <f>SUM(AA28:AA42)</f>
        <v>2</v>
      </c>
      <c r="AB43" s="561">
        <f>SUM(AB28:AB42)</f>
        <v>37570</v>
      </c>
      <c r="AC43" s="486" t="s">
        <v>195</v>
      </c>
    </row>
    <row r="44" spans="1:43" ht="15.75">
      <c r="A44" s="487"/>
      <c r="B44" s="1026" t="s">
        <v>195</v>
      </c>
      <c r="C44" s="1027"/>
      <c r="D44" s="1027"/>
      <c r="E44" s="1027"/>
      <c r="F44" s="1027"/>
      <c r="G44" s="1027"/>
      <c r="H44" s="1027"/>
      <c r="I44" s="1027"/>
      <c r="J44" s="1027"/>
      <c r="K44" s="1027"/>
      <c r="L44" s="1027"/>
      <c r="M44" s="1027"/>
      <c r="N44" s="1027"/>
      <c r="O44" s="1027"/>
      <c r="P44" s="1027"/>
      <c r="Q44" s="1027"/>
      <c r="R44" s="1027"/>
      <c r="S44" s="1027"/>
      <c r="T44" s="1027"/>
      <c r="U44" s="1027"/>
      <c r="V44" s="1027"/>
      <c r="W44" s="1027"/>
      <c r="X44" s="1027"/>
      <c r="Y44" s="1027"/>
      <c r="Z44" s="1027"/>
      <c r="AA44" s="1027"/>
      <c r="AB44" s="1028"/>
      <c r="AC44" s="562"/>
      <c r="AD44" s="563"/>
      <c r="AE44" s="563"/>
      <c r="AF44" s="563"/>
      <c r="AG44" s="563"/>
      <c r="AH44" s="563"/>
      <c r="AI44" s="563"/>
      <c r="AJ44" s="563"/>
      <c r="AK44" s="563"/>
      <c r="AL44" s="563"/>
      <c r="AM44" s="563"/>
      <c r="AN44" s="563"/>
      <c r="AO44" s="563"/>
      <c r="AP44" s="563"/>
      <c r="AQ44" s="563"/>
    </row>
    <row r="45" spans="1:43" ht="15.75">
      <c r="A45" s="487"/>
      <c r="B45" s="485"/>
      <c r="C45" s="485"/>
      <c r="D45" s="485"/>
      <c r="E45" s="485"/>
      <c r="F45" s="485"/>
      <c r="G45" s="485"/>
      <c r="H45" s="485"/>
      <c r="I45" s="485"/>
      <c r="J45" s="485"/>
      <c r="K45" s="485"/>
      <c r="L45" s="485"/>
      <c r="M45" s="485"/>
      <c r="N45" s="485"/>
      <c r="O45" s="485"/>
      <c r="P45" s="485"/>
      <c r="Q45" s="485"/>
      <c r="R45" s="485"/>
      <c r="S45" s="485"/>
      <c r="T45" s="485"/>
      <c r="U45" s="485"/>
      <c r="V45" s="485"/>
      <c r="W45" s="485"/>
      <c r="X45" s="485"/>
      <c r="Y45" s="485"/>
      <c r="Z45" s="485"/>
      <c r="AA45" s="485"/>
      <c r="AB45" s="485"/>
      <c r="AC45" s="564"/>
      <c r="AD45" s="565"/>
      <c r="AE45" s="565"/>
      <c r="AF45" s="565"/>
      <c r="AG45" s="565"/>
      <c r="AH45" s="565"/>
      <c r="AI45" s="565"/>
      <c r="AJ45" s="565"/>
      <c r="AK45" s="565"/>
      <c r="AL45" s="565"/>
      <c r="AM45" s="565"/>
      <c r="AN45" s="565"/>
      <c r="AO45" s="565"/>
      <c r="AP45" s="565"/>
      <c r="AQ45" s="565"/>
    </row>
    <row r="48" ht="15">
      <c r="AB48" s="566"/>
    </row>
  </sheetData>
  <mergeCells count="19">
    <mergeCell ref="U9:V9"/>
    <mergeCell ref="S9:T9"/>
    <mergeCell ref="C9:D9"/>
    <mergeCell ref="O8:T8"/>
    <mergeCell ref="U8:Z8"/>
    <mergeCell ref="Y9:Z9"/>
    <mergeCell ref="Q9:R9"/>
    <mergeCell ref="O9:P9"/>
    <mergeCell ref="E9:F9"/>
    <mergeCell ref="B44:AB44"/>
    <mergeCell ref="B8:B10"/>
    <mergeCell ref="C8:H8"/>
    <mergeCell ref="I8:N8"/>
    <mergeCell ref="M9:N9"/>
    <mergeCell ref="K9:L9"/>
    <mergeCell ref="I9:J9"/>
    <mergeCell ref="G9:H9"/>
    <mergeCell ref="AA8:AB9"/>
    <mergeCell ref="W9:X9"/>
  </mergeCells>
  <printOptions horizontalCentered="1"/>
  <pageMargins left="0.75" right="0.75" top="0.5" bottom="0.5" header="0.5" footer="0.5"/>
  <pageSetup fitToHeight="0" fitToWidth="1" horizontalDpi="600" verticalDpi="600" orientation="landscape" scale="86" r:id="rId1"/>
  <headerFooter alignWithMargins="0">
    <oddFooter>&amp;C&amp;"Times New Roman,Regular"&amp;14Exhibit J - Financial Analysis of Program Changes&amp;12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JMD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darjohnson</dc:creator>
  <cp:keywords/>
  <dc:description/>
  <cp:lastModifiedBy>rlindsay</cp:lastModifiedBy>
  <dcterms:created xsi:type="dcterms:W3CDTF">2008-01-31T21:21:34Z</dcterms:created>
  <dcterms:modified xsi:type="dcterms:W3CDTF">2008-02-11T15:10:15Z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-5327236</vt:i4>
  </property>
  <property fmtid="{D5CDD505-2E9C-101B-9397-08002B2CF9AE}" pid="3" name="_NewReviewCycle">
    <vt:lpwstr/>
  </property>
  <property fmtid="{D5CDD505-2E9C-101B-9397-08002B2CF9AE}" pid="4" name="_EmailSubject">
    <vt:lpwstr>OFDT FY 2009 Budget - All Formats</vt:lpwstr>
  </property>
  <property fmtid="{D5CDD505-2E9C-101B-9397-08002B2CF9AE}" pid="5" name="_AuthorEmail">
    <vt:lpwstr>Darlene.Johnson@SMOJMD.USDOJ.gov</vt:lpwstr>
  </property>
  <property fmtid="{D5CDD505-2E9C-101B-9397-08002B2CF9AE}" pid="6" name="_AuthorEmailDisplayName">
    <vt:lpwstr>Johnson, Darlene</vt:lpwstr>
  </property>
  <property fmtid="{D5CDD505-2E9C-101B-9397-08002B2CF9AE}" pid="7" name="_ReviewingToolsShownOnce">
    <vt:lpwstr/>
  </property>
</Properties>
</file>