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2300" windowHeight="5520" activeTab="0"/>
  </bookViews>
  <sheets>
    <sheet name="t-7" sheetId="1" r:id="rId1"/>
  </sheets>
  <definedNames>
    <definedName name="_Key1" localSheetId="0" hidden="1">'t-7'!$B$11:$B$48</definedName>
    <definedName name="_Order1" localSheetId="0" hidden="1">255</definedName>
    <definedName name="_Sort" localSheetId="0" hidden="1">'t-7'!$B$11:$U$48</definedName>
    <definedName name="_xlnm.Print_Area" localSheetId="0">'t-7'!$A$1:$W$56</definedName>
    <definedName name="Print_Area_MI">'t-7'!$B$1:$X$56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<sst xmlns="http://schemas.openxmlformats.org/spreadsheetml/2006/main" count="86" uniqueCount="70">
  <si>
    <t xml:space="preserve"> </t>
  </si>
  <si>
    <t>OPERATING</t>
  </si>
  <si>
    <t xml:space="preserve">  </t>
  </si>
  <si>
    <t>CAPITAL</t>
  </si>
  <si>
    <t>%</t>
  </si>
  <si>
    <t>URB. AREA</t>
  </si>
  <si>
    <t>TOTAL</t>
  </si>
  <si>
    <t>URB. AREA.</t>
  </si>
  <si>
    <t xml:space="preserve">% </t>
  </si>
  <si>
    <t>% OF</t>
  </si>
  <si>
    <t>PROGRAM</t>
  </si>
  <si>
    <t>FORMULA</t>
  </si>
  <si>
    <t>OBLIGATED</t>
  </si>
  <si>
    <t xml:space="preserve">     TOTAL</t>
  </si>
  <si>
    <t xml:space="preserve">     % of Total</t>
  </si>
  <si>
    <t>Atlanta, GA</t>
  </si>
  <si>
    <t>Baltimore, MD</t>
  </si>
  <si>
    <t>Cleveland, OH</t>
  </si>
  <si>
    <t>Detroit, MI</t>
  </si>
  <si>
    <t>Houston, TX</t>
  </si>
  <si>
    <t>Milwaukee, WI</t>
  </si>
  <si>
    <t>New Orleans, LA</t>
  </si>
  <si>
    <t>Pittsburgh, PA</t>
  </si>
  <si>
    <t>Sacramento, CA</t>
  </si>
  <si>
    <t>San Antonio, TX</t>
  </si>
  <si>
    <t>San Diego, CA</t>
  </si>
  <si>
    <t>San Jose, CA</t>
  </si>
  <si>
    <t>San Juan, PR</t>
  </si>
  <si>
    <t>Seattle, WA</t>
  </si>
  <si>
    <t xml:space="preserve">                 % of Total (last column) is the UZA percentage of the total for all large UZAs.  Others are the program percentages by UZA.</t>
  </si>
  <si>
    <t>REV. COMM.</t>
  </si>
  <si>
    <t>JOB ACC/</t>
  </si>
  <si>
    <t>CAPITAL OBLIGATIONS</t>
  </si>
  <si>
    <t>OPERATING OBLIGATIONS</t>
  </si>
  <si>
    <t>UZA</t>
  </si>
  <si>
    <t>URBANIZED AREAS OVER 1 MILLION POPULATION</t>
  </si>
  <si>
    <t>JOB</t>
  </si>
  <si>
    <t>ACCESS</t>
  </si>
  <si>
    <t>Rank</t>
  </si>
  <si>
    <t>EMERG. SUPPL.</t>
  </si>
  <si>
    <t>Cincinnati, OH-KY-IN</t>
  </si>
  <si>
    <t>Virginia Beach, VA</t>
  </si>
  <si>
    <t>Providence, RI-MA</t>
  </si>
  <si>
    <t>Orlando, FL</t>
  </si>
  <si>
    <t>Miami, FL</t>
  </si>
  <si>
    <t>Las Vegas, NV</t>
  </si>
  <si>
    <t>Indianapolis, IN</t>
  </si>
  <si>
    <t>Columbus, OH</t>
  </si>
  <si>
    <t>Portland, OR-WA</t>
  </si>
  <si>
    <t>FHWA TRF /</t>
  </si>
  <si>
    <t>FHWA</t>
  </si>
  <si>
    <t>TRF</t>
  </si>
  <si>
    <t>CAPITAL (including Planning) AND OPERATING OBLIGATIONS FOR FY 2005</t>
  </si>
  <si>
    <t>Boston, MA--NH--RI</t>
  </si>
  <si>
    <t>Chicago, IL-IN</t>
  </si>
  <si>
    <t>Dallas--Fort Worth--Arlington, TX</t>
  </si>
  <si>
    <t>Denver--Aurora, CO</t>
  </si>
  <si>
    <t>Kansas City, MO-KS</t>
  </si>
  <si>
    <t>Minneapolis--St. Paul, MN</t>
  </si>
  <si>
    <t>New York--Newark, NY-NJ-CT</t>
  </si>
  <si>
    <t>Philadelphia, PA-NJ-DE-MD</t>
  </si>
  <si>
    <t>Phoenix--Mesa, AZ</t>
  </si>
  <si>
    <t>Riverside--San Bernardino, CA</t>
  </si>
  <si>
    <t>San Francisco--Oakland, CA</t>
  </si>
  <si>
    <t>St. Louis, MO-IL</t>
  </si>
  <si>
    <t>Tampa--St. Petersburg, FL</t>
  </si>
  <si>
    <t>Washington, DC-VA-MD</t>
  </si>
  <si>
    <t xml:space="preserve">NOTE:    Capital obligations for Urb. Area Formula and Interstate Substitute include planning.  </t>
  </si>
  <si>
    <t>Los Angeles-Lng Bch-Santa Ana, CA</t>
  </si>
  <si>
    <t>TABLE 7-2005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</si>
</sst>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0E+00_)"/>
    <numFmt numFmtId="166" formatCode="&quot;$&quot;#,##0.0_);\(&quot;$&quot;#,##0.0\)"/>
  </numFmts>
  <fonts count="7">
    <font>
      <sz val="12"/>
      <name val="Arial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2"/>
      <color indexed="53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</borders>
  <cellStyleXfs count="20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165" fontId="0" fillId="0" borderId="0" xfId="0" applyAlignment="1">
      <alignment/>
    </xf>
    <xf numFmtId="165" fontId="2" fillId="0" borderId="0" xfId="0" applyFont="1" applyAlignment="1">
      <alignment/>
    </xf>
    <xf numFmtId="37" fontId="0" fillId="0" borderId="0" xfId="0" applyNumberFormat="1" applyAlignment="1" applyProtection="1">
      <alignment/>
      <protection/>
    </xf>
    <xf numFmtId="165" fontId="3" fillId="0" borderId="0" xfId="0" applyFont="1" applyAlignment="1">
      <alignment/>
    </xf>
    <xf numFmtId="165" fontId="0" fillId="0" borderId="0" xfId="0" applyFill="1" applyAlignment="1">
      <alignment/>
    </xf>
    <xf numFmtId="164" fontId="0" fillId="0" borderId="0" xfId="0" applyNumberFormat="1" applyAlignment="1" applyProtection="1">
      <alignment/>
      <protection/>
    </xf>
    <xf numFmtId="165" fontId="4" fillId="0" borderId="0" xfId="0" applyFont="1" applyAlignment="1">
      <alignment/>
    </xf>
    <xf numFmtId="37" fontId="0" fillId="0" borderId="1" xfId="0" applyNumberFormat="1" applyBorder="1" applyAlignment="1" applyProtection="1">
      <alignment/>
      <protection/>
    </xf>
    <xf numFmtId="37" fontId="0" fillId="0" borderId="2" xfId="0" applyNumberFormat="1" applyBorder="1" applyAlignment="1" applyProtection="1">
      <alignment/>
      <protection/>
    </xf>
    <xf numFmtId="5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3" fillId="0" borderId="3" xfId="0" applyNumberFormat="1" applyFont="1" applyBorder="1" applyAlignment="1" applyProtection="1">
      <alignment/>
      <protection/>
    </xf>
    <xf numFmtId="5" fontId="3" fillId="0" borderId="4" xfId="0" applyNumberFormat="1" applyFont="1" applyBorder="1" applyAlignment="1" applyProtection="1">
      <alignment/>
      <protection/>
    </xf>
    <xf numFmtId="164" fontId="3" fillId="0" borderId="4" xfId="0" applyNumberFormat="1" applyFont="1" applyBorder="1" applyAlignment="1" applyProtection="1">
      <alignment/>
      <protection/>
    </xf>
    <xf numFmtId="164" fontId="3" fillId="0" borderId="5" xfId="0" applyNumberFormat="1" applyFont="1" applyBorder="1" applyAlignment="1" applyProtection="1">
      <alignment/>
      <protection/>
    </xf>
    <xf numFmtId="165" fontId="3" fillId="0" borderId="6" xfId="0" applyFont="1" applyBorder="1" applyAlignment="1">
      <alignment horizontal="center"/>
    </xf>
    <xf numFmtId="165" fontId="3" fillId="0" borderId="6" xfId="0" applyFont="1" applyBorder="1" applyAlignment="1">
      <alignment/>
    </xf>
    <xf numFmtId="165" fontId="3" fillId="0" borderId="7" xfId="0" applyFont="1" applyBorder="1" applyAlignment="1">
      <alignment/>
    </xf>
    <xf numFmtId="37" fontId="0" fillId="0" borderId="7" xfId="0" applyNumberFormat="1" applyBorder="1" applyAlignment="1" applyProtection="1">
      <alignment/>
      <protection/>
    </xf>
    <xf numFmtId="164" fontId="0" fillId="0" borderId="7" xfId="0" applyNumberFormat="1" applyBorder="1" applyAlignment="1" applyProtection="1">
      <alignment/>
      <protection/>
    </xf>
    <xf numFmtId="165" fontId="3" fillId="0" borderId="6" xfId="0" applyFont="1" applyFill="1" applyBorder="1" applyAlignment="1">
      <alignment horizontal="center"/>
    </xf>
    <xf numFmtId="165" fontId="3" fillId="0" borderId="6" xfId="0" applyFont="1" applyFill="1" applyBorder="1" applyAlignment="1">
      <alignment/>
    </xf>
    <xf numFmtId="165" fontId="0" fillId="0" borderId="0" xfId="0" applyBorder="1" applyAlignment="1">
      <alignment/>
    </xf>
    <xf numFmtId="165" fontId="3" fillId="0" borderId="0" xfId="0" applyFont="1" applyBorder="1" applyAlignment="1">
      <alignment/>
    </xf>
    <xf numFmtId="165" fontId="3" fillId="0" borderId="8" xfId="0" applyFont="1" applyFill="1" applyBorder="1" applyAlignment="1">
      <alignment/>
    </xf>
    <xf numFmtId="165" fontId="0" fillId="0" borderId="8" xfId="0" applyFill="1" applyBorder="1" applyAlignment="1">
      <alignment/>
    </xf>
    <xf numFmtId="165" fontId="0" fillId="0" borderId="9" xfId="0" applyBorder="1" applyAlignment="1">
      <alignment/>
    </xf>
    <xf numFmtId="165" fontId="0" fillId="0" borderId="10" xfId="0" applyBorder="1" applyAlignment="1">
      <alignment/>
    </xf>
    <xf numFmtId="165" fontId="0" fillId="0" borderId="11" xfId="0" applyBorder="1" applyAlignment="1">
      <alignment/>
    </xf>
    <xf numFmtId="165" fontId="0" fillId="0" borderId="12" xfId="0" applyBorder="1" applyAlignment="1">
      <alignment/>
    </xf>
    <xf numFmtId="165" fontId="0" fillId="0" borderId="13" xfId="0" applyBorder="1" applyAlignment="1">
      <alignment/>
    </xf>
    <xf numFmtId="165" fontId="3" fillId="0" borderId="14" xfId="0" applyFont="1" applyFill="1" applyBorder="1" applyAlignment="1">
      <alignment/>
    </xf>
    <xf numFmtId="165" fontId="0" fillId="0" borderId="15" xfId="0" applyFill="1" applyBorder="1" applyAlignment="1">
      <alignment/>
    </xf>
    <xf numFmtId="165" fontId="3" fillId="0" borderId="12" xfId="0" applyFont="1" applyFill="1" applyBorder="1" applyAlignment="1">
      <alignment horizontal="center"/>
    </xf>
    <xf numFmtId="165" fontId="3" fillId="0" borderId="0" xfId="0" applyFont="1" applyFill="1" applyBorder="1" applyAlignment="1">
      <alignment horizontal="center"/>
    </xf>
    <xf numFmtId="165" fontId="3" fillId="0" borderId="13" xfId="0" applyFont="1" applyFill="1" applyBorder="1" applyAlignment="1">
      <alignment horizontal="center"/>
    </xf>
    <xf numFmtId="165" fontId="3" fillId="0" borderId="16" xfId="0" applyFont="1" applyFill="1" applyBorder="1" applyAlignment="1">
      <alignment horizontal="center"/>
    </xf>
    <xf numFmtId="165" fontId="3" fillId="0" borderId="17" xfId="0" applyFont="1" applyFill="1" applyBorder="1" applyAlignment="1">
      <alignment/>
    </xf>
    <xf numFmtId="165" fontId="3" fillId="0" borderId="0" xfId="0" applyFont="1" applyBorder="1" applyAlignment="1">
      <alignment horizontal="center"/>
    </xf>
    <xf numFmtId="165" fontId="3" fillId="0" borderId="12" xfId="0" applyFont="1" applyBorder="1" applyAlignment="1">
      <alignment horizontal="center"/>
    </xf>
    <xf numFmtId="165" fontId="3" fillId="0" borderId="13" xfId="0" applyFont="1" applyBorder="1" applyAlignment="1">
      <alignment/>
    </xf>
    <xf numFmtId="165" fontId="3" fillId="0" borderId="16" xfId="0" applyFont="1" applyBorder="1" applyAlignment="1">
      <alignment horizontal="center"/>
    </xf>
    <xf numFmtId="165" fontId="3" fillId="0" borderId="17" xfId="0" applyFont="1" applyBorder="1" applyAlignment="1">
      <alignment/>
    </xf>
    <xf numFmtId="165" fontId="3" fillId="0" borderId="13" xfId="0" applyFont="1" applyBorder="1" applyAlignment="1">
      <alignment/>
    </xf>
    <xf numFmtId="165" fontId="0" fillId="0" borderId="17" xfId="0" applyBorder="1" applyAlignment="1">
      <alignment/>
    </xf>
    <xf numFmtId="165" fontId="0" fillId="0" borderId="16" xfId="0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37" fontId="0" fillId="0" borderId="3" xfId="0" applyNumberFormat="1" applyBorder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165" fontId="4" fillId="0" borderId="18" xfId="0" applyFont="1" applyBorder="1" applyAlignment="1">
      <alignment/>
    </xf>
    <xf numFmtId="165" fontId="4" fillId="0" borderId="19" xfId="0" applyFont="1" applyBorder="1" applyAlignment="1">
      <alignment/>
    </xf>
    <xf numFmtId="165" fontId="4" fillId="0" borderId="20" xfId="0" applyFont="1" applyBorder="1" applyAlignment="1">
      <alignment/>
    </xf>
    <xf numFmtId="165" fontId="5" fillId="0" borderId="0" xfId="0" applyFont="1" applyAlignment="1">
      <alignment/>
    </xf>
    <xf numFmtId="165" fontId="3" fillId="0" borderId="2" xfId="0" applyFont="1" applyBorder="1" applyAlignment="1">
      <alignment/>
    </xf>
    <xf numFmtId="165" fontId="3" fillId="0" borderId="3" xfId="0" applyFont="1" applyBorder="1" applyAlignment="1">
      <alignment/>
    </xf>
    <xf numFmtId="165" fontId="3" fillId="0" borderId="5" xfId="0" applyFont="1" applyBorder="1" applyAlignment="1">
      <alignment/>
    </xf>
    <xf numFmtId="165" fontId="0" fillId="0" borderId="21" xfId="0" applyFill="1" applyBorder="1" applyAlignment="1">
      <alignment/>
    </xf>
    <xf numFmtId="5" fontId="0" fillId="0" borderId="19" xfId="0" applyNumberFormat="1" applyBorder="1" applyAlignment="1" applyProtection="1">
      <alignment/>
      <protection/>
    </xf>
    <xf numFmtId="37" fontId="0" fillId="0" borderId="19" xfId="0" applyNumberFormat="1" applyBorder="1" applyAlignment="1" applyProtection="1">
      <alignment/>
      <protection/>
    </xf>
    <xf numFmtId="37" fontId="0" fillId="0" borderId="22" xfId="0" applyNumberFormat="1" applyBorder="1" applyAlignment="1" applyProtection="1">
      <alignment/>
      <protection/>
    </xf>
    <xf numFmtId="37" fontId="0" fillId="0" borderId="20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164" fontId="0" fillId="0" borderId="0" xfId="0" applyNumberFormat="1" applyBorder="1" applyAlignment="1" applyProtection="1">
      <alignment/>
      <protection/>
    </xf>
    <xf numFmtId="5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 horizontal="center"/>
      <protection/>
    </xf>
    <xf numFmtId="165" fontId="3" fillId="0" borderId="0" xfId="0" applyFont="1" applyBorder="1" applyAlignment="1">
      <alignment/>
    </xf>
    <xf numFmtId="37" fontId="0" fillId="0" borderId="7" xfId="0" applyNumberFormat="1" applyBorder="1" applyAlignment="1" applyProtection="1">
      <alignment horizontal="center"/>
      <protection/>
    </xf>
    <xf numFmtId="165" fontId="3" fillId="0" borderId="23" xfId="0" applyFont="1" applyBorder="1" applyAlignment="1">
      <alignment/>
    </xf>
    <xf numFmtId="37" fontId="0" fillId="0" borderId="24" xfId="0" applyNumberFormat="1" applyBorder="1" applyAlignment="1" applyProtection="1">
      <alignment/>
      <protection/>
    </xf>
    <xf numFmtId="164" fontId="0" fillId="0" borderId="23" xfId="0" applyNumberFormat="1" applyBorder="1" applyAlignment="1" applyProtection="1">
      <alignment/>
      <protection/>
    </xf>
    <xf numFmtId="37" fontId="0" fillId="0" borderId="23" xfId="0" applyNumberFormat="1" applyBorder="1" applyAlignment="1" applyProtection="1">
      <alignment/>
      <protection/>
    </xf>
    <xf numFmtId="165" fontId="6" fillId="0" borderId="13" xfId="0" applyFont="1" applyBorder="1" applyAlignment="1">
      <alignment/>
    </xf>
    <xf numFmtId="165" fontId="0" fillId="0" borderId="10" xfId="0" applyFill="1" applyBorder="1" applyAlignment="1">
      <alignment/>
    </xf>
    <xf numFmtId="37" fontId="0" fillId="0" borderId="4" xfId="0" applyNumberFormat="1" applyBorder="1" applyAlignment="1" applyProtection="1">
      <alignment/>
      <protection/>
    </xf>
    <xf numFmtId="165" fontId="0" fillId="0" borderId="25" xfId="0" applyFill="1" applyBorder="1" applyAlignment="1">
      <alignment/>
    </xf>
    <xf numFmtId="164" fontId="0" fillId="0" borderId="3" xfId="0" applyNumberFormat="1" applyBorder="1" applyAlignment="1" applyProtection="1">
      <alignment/>
      <protection/>
    </xf>
    <xf numFmtId="164" fontId="0" fillId="0" borderId="26" xfId="0" applyNumberFormat="1" applyBorder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Border="1" applyAlignment="1" applyProtection="1">
      <alignment/>
      <protection/>
    </xf>
    <xf numFmtId="3" fontId="0" fillId="0" borderId="7" xfId="0" applyNumberFormat="1" applyBorder="1" applyAlignment="1" applyProtection="1">
      <alignment/>
      <protection/>
    </xf>
    <xf numFmtId="3" fontId="0" fillId="0" borderId="23" xfId="0" applyNumberFormat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0" fillId="0" borderId="1" xfId="0" applyNumberFormat="1" applyBorder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3" fontId="3" fillId="0" borderId="4" xfId="0" applyNumberFormat="1" applyFont="1" applyBorder="1" applyAlignment="1" applyProtection="1">
      <alignment/>
      <protection/>
    </xf>
    <xf numFmtId="165" fontId="3" fillId="0" borderId="27" xfId="0" applyFont="1" applyBorder="1" applyAlignment="1">
      <alignment horizontal="center"/>
    </xf>
    <xf numFmtId="165" fontId="3" fillId="0" borderId="28" xfId="0" applyFont="1" applyBorder="1" applyAlignment="1">
      <alignment horizontal="center"/>
    </xf>
    <xf numFmtId="165" fontId="3" fillId="0" borderId="29" xfId="0" applyFont="1" applyBorder="1" applyAlignment="1">
      <alignment horizontal="center"/>
    </xf>
    <xf numFmtId="165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G58"/>
  <sheetViews>
    <sheetView tabSelected="1" defaultGridColor="0" zoomScale="77" zoomScaleNormal="77" colorId="22" workbookViewId="0" topLeftCell="A1">
      <pane xSplit="2" ySplit="10" topLeftCell="E21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G4" sqref="G4"/>
    </sheetView>
  </sheetViews>
  <sheetFormatPr defaultColWidth="9.77734375" defaultRowHeight="15"/>
  <cols>
    <col min="1" max="1" width="0.55078125" style="0" customWidth="1"/>
    <col min="2" max="2" width="31.77734375" style="0" customWidth="1"/>
    <col min="3" max="3" width="13.77734375" style="0" customWidth="1"/>
    <col min="4" max="4" width="5.3359375" style="0" customWidth="1"/>
    <col min="5" max="5" width="13.77734375" style="0" customWidth="1"/>
    <col min="6" max="6" width="5.6640625" style="0" customWidth="1"/>
    <col min="7" max="7" width="13.77734375" style="0" customWidth="1"/>
    <col min="8" max="8" width="4.99609375" style="0" customWidth="1"/>
    <col min="9" max="9" width="10.21484375" style="0" customWidth="1"/>
    <col min="10" max="10" width="4.99609375" style="0" customWidth="1"/>
    <col min="11" max="11" width="14.77734375" style="0" customWidth="1"/>
    <col min="12" max="12" width="5.99609375" style="0" customWidth="1"/>
    <col min="13" max="13" width="12.77734375" style="0" customWidth="1"/>
    <col min="14" max="14" width="5.3359375" style="0" customWidth="1"/>
    <col min="15" max="15" width="11.5546875" style="0" bestFit="1" customWidth="1"/>
    <col min="16" max="16" width="5.10546875" style="0" customWidth="1"/>
    <col min="17" max="17" width="7.88671875" style="78" customWidth="1"/>
    <col min="18" max="18" width="5.99609375" style="0" customWidth="1"/>
    <col min="19" max="19" width="12.88671875" style="0" customWidth="1"/>
    <col min="20" max="20" width="5.3359375" style="0" customWidth="1"/>
    <col min="21" max="21" width="14.10546875" style="0" customWidth="1"/>
    <col min="22" max="22" width="5.99609375" style="0" customWidth="1"/>
    <col min="23" max="23" width="4.88671875" style="0" customWidth="1"/>
    <col min="24" max="16384" width="11.4453125" style="0" customWidth="1"/>
  </cols>
  <sheetData>
    <row r="1" spans="1:23" ht="23.25">
      <c r="A1" s="94" t="s">
        <v>69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</row>
    <row r="2" spans="1:23" ht="23.25">
      <c r="A2" s="94" t="s">
        <v>52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3" ht="23.25">
      <c r="A3" s="94" t="s">
        <v>35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</row>
    <row r="4" spans="3:11" ht="13.5" customHeight="1" thickBot="1">
      <c r="C4" s="1"/>
      <c r="D4" s="1"/>
      <c r="E4" s="1"/>
      <c r="F4" s="1"/>
      <c r="G4" s="1"/>
      <c r="H4" s="1"/>
      <c r="I4" s="1"/>
      <c r="J4" s="1"/>
      <c r="K4" s="1"/>
    </row>
    <row r="5" spans="1:23" ht="9.75" customHeight="1" thickTop="1">
      <c r="A5" s="26"/>
      <c r="B5" s="28" t="s">
        <v>0</v>
      </c>
      <c r="C5" s="26"/>
      <c r="D5" s="27"/>
      <c r="E5" s="27"/>
      <c r="F5" s="27"/>
      <c r="G5" s="27" t="s">
        <v>0</v>
      </c>
      <c r="H5" s="27"/>
      <c r="I5" s="27"/>
      <c r="J5" s="27"/>
      <c r="K5" s="27" t="s">
        <v>0</v>
      </c>
      <c r="L5" s="28"/>
      <c r="M5" s="26"/>
      <c r="N5" s="27"/>
      <c r="O5" s="27"/>
      <c r="P5" s="27"/>
      <c r="Q5" s="79"/>
      <c r="R5" s="27"/>
      <c r="S5" s="27"/>
      <c r="T5" s="28"/>
      <c r="U5" s="26"/>
      <c r="V5" s="27"/>
      <c r="W5" s="28"/>
    </row>
    <row r="6" spans="1:23" ht="15.75">
      <c r="A6" s="29"/>
      <c r="B6" s="30"/>
      <c r="C6" s="91" t="s">
        <v>32</v>
      </c>
      <c r="D6" s="92"/>
      <c r="E6" s="92"/>
      <c r="F6" s="92"/>
      <c r="G6" s="92"/>
      <c r="H6" s="92"/>
      <c r="I6" s="92"/>
      <c r="J6" s="92"/>
      <c r="K6" s="92"/>
      <c r="L6" s="93"/>
      <c r="M6" s="91" t="s">
        <v>33</v>
      </c>
      <c r="N6" s="92"/>
      <c r="O6" s="92"/>
      <c r="P6" s="92"/>
      <c r="Q6" s="92"/>
      <c r="R6" s="92"/>
      <c r="S6" s="92"/>
      <c r="T6" s="93"/>
      <c r="U6" s="29"/>
      <c r="V6" s="22"/>
      <c r="W6" s="30"/>
    </row>
    <row r="7" spans="1:23" ht="8.25" customHeight="1">
      <c r="A7" s="29"/>
      <c r="B7" s="40"/>
      <c r="C7" s="31"/>
      <c r="D7" s="24"/>
      <c r="E7" s="24"/>
      <c r="F7" s="24"/>
      <c r="G7" s="25" t="s">
        <v>2</v>
      </c>
      <c r="H7" s="25"/>
      <c r="I7" s="25"/>
      <c r="J7" s="25"/>
      <c r="K7" s="25" t="s">
        <v>0</v>
      </c>
      <c r="L7" s="32"/>
      <c r="M7" s="29"/>
      <c r="N7" s="23"/>
      <c r="O7" s="23"/>
      <c r="P7" s="23"/>
      <c r="Q7" s="80"/>
      <c r="R7" s="23"/>
      <c r="S7" s="23"/>
      <c r="T7" s="40"/>
      <c r="U7" s="29"/>
      <c r="V7" s="22"/>
      <c r="W7" s="40"/>
    </row>
    <row r="8" spans="1:33" ht="15.75">
      <c r="A8" s="29"/>
      <c r="B8" s="43" t="s">
        <v>34</v>
      </c>
      <c r="C8" s="33" t="s">
        <v>3</v>
      </c>
      <c r="D8" s="34" t="s">
        <v>4</v>
      </c>
      <c r="E8" s="34" t="s">
        <v>5</v>
      </c>
      <c r="F8" s="34" t="s">
        <v>4</v>
      </c>
      <c r="G8" s="34" t="s">
        <v>49</v>
      </c>
      <c r="H8" s="34" t="s">
        <v>4</v>
      </c>
      <c r="I8" s="34" t="s">
        <v>31</v>
      </c>
      <c r="J8" s="34" t="s">
        <v>4</v>
      </c>
      <c r="K8" s="34" t="s">
        <v>6</v>
      </c>
      <c r="L8" s="35" t="s">
        <v>4</v>
      </c>
      <c r="M8" s="39" t="s">
        <v>7</v>
      </c>
      <c r="N8" s="38" t="s">
        <v>8</v>
      </c>
      <c r="O8" s="34" t="s">
        <v>36</v>
      </c>
      <c r="P8" s="38" t="s">
        <v>8</v>
      </c>
      <c r="Q8" s="81" t="s">
        <v>50</v>
      </c>
      <c r="R8" s="38" t="s">
        <v>8</v>
      </c>
      <c r="S8" s="34" t="s">
        <v>6</v>
      </c>
      <c r="T8" s="35" t="s">
        <v>4</v>
      </c>
      <c r="U8" s="39" t="s">
        <v>6</v>
      </c>
      <c r="V8" s="38" t="s">
        <v>9</v>
      </c>
      <c r="W8" s="72" t="s">
        <v>38</v>
      </c>
      <c r="X8" s="3"/>
      <c r="Y8" s="3"/>
      <c r="AG8" s="2"/>
    </row>
    <row r="9" spans="1:33" ht="16.5" thickBot="1">
      <c r="A9" s="45"/>
      <c r="B9" s="44"/>
      <c r="C9" s="36" t="s">
        <v>10</v>
      </c>
      <c r="D9" s="21"/>
      <c r="E9" s="20" t="s">
        <v>11</v>
      </c>
      <c r="F9" s="21"/>
      <c r="G9" s="20" t="s">
        <v>39</v>
      </c>
      <c r="H9" s="21"/>
      <c r="I9" s="20" t="s">
        <v>30</v>
      </c>
      <c r="J9" s="21"/>
      <c r="K9" s="20" t="s">
        <v>3</v>
      </c>
      <c r="L9" s="37"/>
      <c r="M9" s="41" t="s">
        <v>11</v>
      </c>
      <c r="N9" s="16"/>
      <c r="O9" s="20" t="s">
        <v>37</v>
      </c>
      <c r="P9" s="16"/>
      <c r="Q9" s="82" t="s">
        <v>51</v>
      </c>
      <c r="R9" s="16"/>
      <c r="S9" s="20" t="s">
        <v>1</v>
      </c>
      <c r="T9" s="37"/>
      <c r="U9" s="41" t="s">
        <v>12</v>
      </c>
      <c r="V9" s="15" t="s">
        <v>6</v>
      </c>
      <c r="W9" s="42"/>
      <c r="X9" s="3"/>
      <c r="Y9" s="3"/>
      <c r="AG9" s="2"/>
    </row>
    <row r="10" spans="2:33" ht="10.5" customHeight="1" thickTop="1">
      <c r="B10" s="4"/>
      <c r="C10" s="56"/>
      <c r="D10" s="4"/>
      <c r="E10" s="4"/>
      <c r="F10" s="4"/>
      <c r="G10" s="4"/>
      <c r="H10" s="4"/>
      <c r="I10" s="4"/>
      <c r="J10" s="4"/>
      <c r="K10" s="4"/>
      <c r="L10" s="4"/>
      <c r="M10" s="56"/>
      <c r="N10" s="4"/>
      <c r="O10" s="4"/>
      <c r="P10" s="4"/>
      <c r="Q10" s="83"/>
      <c r="R10" s="4"/>
      <c r="S10" s="4"/>
      <c r="T10" s="75"/>
      <c r="U10" s="73"/>
      <c r="V10" s="4"/>
      <c r="AG10" s="2"/>
    </row>
    <row r="11" spans="1:33" ht="20.25" customHeight="1">
      <c r="A11" s="6"/>
      <c r="B11" s="23" t="s">
        <v>15</v>
      </c>
      <c r="C11" s="57">
        <v>26253924</v>
      </c>
      <c r="D11" s="62">
        <f aca="true" t="shared" si="0" ref="D11:D48">(C11/$U11)*100</f>
        <v>22.49053855238468</v>
      </c>
      <c r="E11" s="63">
        <v>78297271</v>
      </c>
      <c r="F11" s="62">
        <f aca="true" t="shared" si="1" ref="F11:F48">(E11/$U11)*100</f>
        <v>67.07369884867538</v>
      </c>
      <c r="G11" s="63">
        <v>0</v>
      </c>
      <c r="H11" s="62">
        <f aca="true" t="shared" si="2" ref="H11:H48">(G11/$U11)*100</f>
        <v>0</v>
      </c>
      <c r="I11" s="64">
        <v>0</v>
      </c>
      <c r="J11" s="62">
        <f aca="true" t="shared" si="3" ref="J11:J48">(I11/$U11)*100</f>
        <v>0</v>
      </c>
      <c r="K11" s="63">
        <f>I11+G11+E11+C11</f>
        <v>104551195</v>
      </c>
      <c r="L11" s="62">
        <f aca="true" t="shared" si="4" ref="L11:L48">(K11/$U11)*100</f>
        <v>89.56423740106007</v>
      </c>
      <c r="M11" s="57">
        <v>12181999</v>
      </c>
      <c r="N11" s="62">
        <f aca="true" t="shared" si="5" ref="N11:N48">(M11/$U11)*100</f>
        <v>10.435762598939938</v>
      </c>
      <c r="O11" s="64">
        <v>0</v>
      </c>
      <c r="P11" s="62">
        <f aca="true" t="shared" si="6" ref="P11:P48">(O11/$U11)*100</f>
        <v>0</v>
      </c>
      <c r="Q11" s="84">
        <v>0</v>
      </c>
      <c r="R11" s="62">
        <f aca="true" t="shared" si="7" ref="R11:R48">(Q11/$U11)*100</f>
        <v>0</v>
      </c>
      <c r="S11" s="63">
        <f aca="true" t="shared" si="8" ref="S11:S48">M11+O11+Q11</f>
        <v>12181999</v>
      </c>
      <c r="T11" s="76">
        <f>(S11/$U11)*100</f>
        <v>10.435762598939938</v>
      </c>
      <c r="U11" s="63">
        <f aca="true" t="shared" si="9" ref="U11:U48">K11+S11</f>
        <v>116733194</v>
      </c>
      <c r="V11" s="62">
        <f aca="true" t="shared" si="10" ref="V11:V48">(U11/$U$51)*100</f>
        <v>1.9471356006636336</v>
      </c>
      <c r="W11" s="65">
        <f aca="true" t="shared" si="11" ref="W11:W48">RANK(U11,U$11:U$48,0)</f>
        <v>12</v>
      </c>
      <c r="X11" s="2"/>
      <c r="Y11" s="2"/>
      <c r="Z11" s="2"/>
      <c r="AA11" s="2"/>
      <c r="AB11" s="2"/>
      <c r="AC11" s="2"/>
      <c r="AF11" s="2"/>
      <c r="AG11" s="2"/>
    </row>
    <row r="12" spans="1:33" ht="20.25" customHeight="1">
      <c r="A12" s="6"/>
      <c r="B12" s="23" t="s">
        <v>16</v>
      </c>
      <c r="C12" s="58">
        <v>70765886</v>
      </c>
      <c r="D12" s="62">
        <f t="shared" si="0"/>
        <v>63.61126323699297</v>
      </c>
      <c r="E12" s="64">
        <v>38743906</v>
      </c>
      <c r="F12" s="62">
        <f t="shared" si="1"/>
        <v>34.82679215512558</v>
      </c>
      <c r="G12" s="64">
        <v>0</v>
      </c>
      <c r="H12" s="62">
        <f t="shared" si="2"/>
        <v>0</v>
      </c>
      <c r="I12" s="64">
        <v>4000</v>
      </c>
      <c r="J12" s="62">
        <f t="shared" si="3"/>
        <v>0.0035955891649257646</v>
      </c>
      <c r="K12" s="64">
        <f aca="true" t="shared" si="12" ref="K12:K40">I12+G12+E12+C12</f>
        <v>109513792</v>
      </c>
      <c r="L12" s="62">
        <f t="shared" si="4"/>
        <v>98.44165098128347</v>
      </c>
      <c r="M12" s="58">
        <v>0</v>
      </c>
      <c r="N12" s="62">
        <f t="shared" si="5"/>
        <v>0</v>
      </c>
      <c r="O12" s="64">
        <v>1733623</v>
      </c>
      <c r="P12" s="62">
        <f t="shared" si="6"/>
        <v>1.5583490187165248</v>
      </c>
      <c r="Q12" s="84">
        <v>0</v>
      </c>
      <c r="R12" s="62">
        <f t="shared" si="7"/>
        <v>0</v>
      </c>
      <c r="S12" s="64">
        <f t="shared" si="8"/>
        <v>1733623</v>
      </c>
      <c r="T12" s="76">
        <f aca="true" t="shared" si="13" ref="T12:T48">(S12/$U12)*100</f>
        <v>1.5583490187165248</v>
      </c>
      <c r="U12" s="64">
        <f t="shared" si="9"/>
        <v>111247415</v>
      </c>
      <c r="V12" s="62">
        <f t="shared" si="10"/>
        <v>1.8556315886319494</v>
      </c>
      <c r="W12" s="65">
        <f t="shared" si="11"/>
        <v>14</v>
      </c>
      <c r="X12" s="2"/>
      <c r="Y12" s="2"/>
      <c r="Z12" s="2"/>
      <c r="AA12" s="2"/>
      <c r="AB12" s="2"/>
      <c r="AC12" s="2"/>
      <c r="AF12" s="2"/>
      <c r="AG12" s="2"/>
    </row>
    <row r="13" spans="1:33" ht="20.25" customHeight="1">
      <c r="A13" s="6"/>
      <c r="B13" s="23" t="s">
        <v>53</v>
      </c>
      <c r="C13" s="58">
        <v>67208152</v>
      </c>
      <c r="D13" s="62">
        <f t="shared" si="0"/>
        <v>42.82619712723707</v>
      </c>
      <c r="E13" s="64">
        <v>84085337</v>
      </c>
      <c r="F13" s="62">
        <f t="shared" si="1"/>
        <v>53.58063137745792</v>
      </c>
      <c r="G13" s="64">
        <v>1800000</v>
      </c>
      <c r="H13" s="62">
        <f t="shared" si="2"/>
        <v>1.1469911392449346</v>
      </c>
      <c r="I13" s="64">
        <v>0</v>
      </c>
      <c r="J13" s="62">
        <f t="shared" si="3"/>
        <v>0</v>
      </c>
      <c r="K13" s="64">
        <f t="shared" si="12"/>
        <v>153093489</v>
      </c>
      <c r="L13" s="62">
        <f t="shared" si="4"/>
        <v>97.55381964393992</v>
      </c>
      <c r="M13" s="58">
        <v>3244139</v>
      </c>
      <c r="N13" s="62">
        <f t="shared" si="5"/>
        <v>2.067221493043846</v>
      </c>
      <c r="O13" s="64">
        <v>594709</v>
      </c>
      <c r="P13" s="62">
        <f t="shared" si="6"/>
        <v>0.378958863016231</v>
      </c>
      <c r="Q13" s="84">
        <v>0</v>
      </c>
      <c r="R13" s="62">
        <f t="shared" si="7"/>
        <v>0</v>
      </c>
      <c r="S13" s="64">
        <f t="shared" si="8"/>
        <v>3838848</v>
      </c>
      <c r="T13" s="76">
        <f t="shared" si="13"/>
        <v>2.446180356060077</v>
      </c>
      <c r="U13" s="64">
        <f t="shared" si="9"/>
        <v>156932337</v>
      </c>
      <c r="V13" s="62">
        <f t="shared" si="10"/>
        <v>2.6176662335482983</v>
      </c>
      <c r="W13" s="65">
        <f t="shared" si="11"/>
        <v>9</v>
      </c>
      <c r="X13" s="2"/>
      <c r="Y13" s="2"/>
      <c r="Z13" s="2"/>
      <c r="AA13" s="2"/>
      <c r="AB13" s="2"/>
      <c r="AC13" s="2"/>
      <c r="AF13" s="2"/>
      <c r="AG13" s="2"/>
    </row>
    <row r="14" spans="1:33" ht="20.25" customHeight="1">
      <c r="A14" s="6"/>
      <c r="B14" s="23" t="s">
        <v>54</v>
      </c>
      <c r="C14" s="58">
        <v>247814245</v>
      </c>
      <c r="D14" s="62">
        <f t="shared" si="0"/>
        <v>53.025994745678474</v>
      </c>
      <c r="E14" s="64">
        <v>210974113</v>
      </c>
      <c r="F14" s="62">
        <f t="shared" si="1"/>
        <v>45.143136172063784</v>
      </c>
      <c r="G14" s="64">
        <v>0</v>
      </c>
      <c r="H14" s="62">
        <f t="shared" si="2"/>
        <v>0</v>
      </c>
      <c r="I14" s="64">
        <v>123907</v>
      </c>
      <c r="J14" s="62">
        <f t="shared" si="3"/>
        <v>0.026512971160930567</v>
      </c>
      <c r="K14" s="64">
        <f t="shared" si="12"/>
        <v>458912265</v>
      </c>
      <c r="L14" s="62">
        <f t="shared" si="4"/>
        <v>98.19564388890319</v>
      </c>
      <c r="M14" s="58">
        <v>7837230</v>
      </c>
      <c r="N14" s="62">
        <f t="shared" si="5"/>
        <v>1.6769694445961885</v>
      </c>
      <c r="O14" s="64">
        <v>595335</v>
      </c>
      <c r="P14" s="62">
        <f t="shared" si="6"/>
        <v>0.12738666650062225</v>
      </c>
      <c r="Q14" s="84">
        <v>0</v>
      </c>
      <c r="R14" s="62">
        <f t="shared" si="7"/>
        <v>0</v>
      </c>
      <c r="S14" s="64">
        <f t="shared" si="8"/>
        <v>8432565</v>
      </c>
      <c r="T14" s="76">
        <f t="shared" si="13"/>
        <v>1.8043561110968105</v>
      </c>
      <c r="U14" s="64">
        <f t="shared" si="9"/>
        <v>467344830</v>
      </c>
      <c r="V14" s="62">
        <f t="shared" si="10"/>
        <v>7.795415554885732</v>
      </c>
      <c r="W14" s="65">
        <f t="shared" si="11"/>
        <v>3</v>
      </c>
      <c r="X14" s="2"/>
      <c r="Y14" s="2"/>
      <c r="Z14" s="2"/>
      <c r="AA14" s="2"/>
      <c r="AB14" s="2"/>
      <c r="AC14" s="2"/>
      <c r="AF14" s="2"/>
      <c r="AG14" s="2"/>
    </row>
    <row r="15" spans="1:33" ht="20.25" customHeight="1">
      <c r="A15" s="6"/>
      <c r="B15" s="17" t="s">
        <v>40</v>
      </c>
      <c r="C15" s="59">
        <v>2910833</v>
      </c>
      <c r="D15" s="19">
        <f t="shared" si="0"/>
        <v>10.855476269857785</v>
      </c>
      <c r="E15" s="18">
        <v>23228682</v>
      </c>
      <c r="F15" s="19">
        <f t="shared" si="1"/>
        <v>86.62757575960994</v>
      </c>
      <c r="G15" s="18">
        <v>0</v>
      </c>
      <c r="H15" s="19">
        <f t="shared" si="2"/>
        <v>0</v>
      </c>
      <c r="I15" s="18">
        <v>0</v>
      </c>
      <c r="J15" s="19">
        <f t="shared" si="3"/>
        <v>0</v>
      </c>
      <c r="K15" s="18">
        <f t="shared" si="12"/>
        <v>26139515</v>
      </c>
      <c r="L15" s="19">
        <f t="shared" si="4"/>
        <v>97.48305202946773</v>
      </c>
      <c r="M15" s="59">
        <v>674905</v>
      </c>
      <c r="N15" s="19">
        <f t="shared" si="5"/>
        <v>2.5169479705322733</v>
      </c>
      <c r="O15" s="18">
        <v>0</v>
      </c>
      <c r="P15" s="19">
        <f t="shared" si="6"/>
        <v>0</v>
      </c>
      <c r="Q15" s="85">
        <v>0</v>
      </c>
      <c r="R15" s="19">
        <f t="shared" si="7"/>
        <v>0</v>
      </c>
      <c r="S15" s="18">
        <f t="shared" si="8"/>
        <v>674905</v>
      </c>
      <c r="T15" s="77">
        <f t="shared" si="13"/>
        <v>2.5169479705322733</v>
      </c>
      <c r="U15" s="18">
        <f t="shared" si="9"/>
        <v>26814420</v>
      </c>
      <c r="V15" s="19">
        <f t="shared" si="10"/>
        <v>0.4472704806924665</v>
      </c>
      <c r="W15" s="67">
        <f t="shared" si="11"/>
        <v>33</v>
      </c>
      <c r="X15" s="2"/>
      <c r="Y15" s="2"/>
      <c r="Z15" s="2"/>
      <c r="AA15" s="2"/>
      <c r="AB15" s="2"/>
      <c r="AC15" s="2"/>
      <c r="AF15" s="2"/>
      <c r="AG15" s="2"/>
    </row>
    <row r="16" spans="1:33" ht="20.25" customHeight="1">
      <c r="A16" s="6"/>
      <c r="B16" s="23" t="s">
        <v>17</v>
      </c>
      <c r="C16" s="58">
        <v>27857553</v>
      </c>
      <c r="D16" s="62">
        <f t="shared" si="0"/>
        <v>43.06242503991121</v>
      </c>
      <c r="E16" s="64">
        <v>35480134</v>
      </c>
      <c r="F16" s="62">
        <f t="shared" si="1"/>
        <v>54.84547084164231</v>
      </c>
      <c r="G16" s="64">
        <v>0</v>
      </c>
      <c r="H16" s="62">
        <f t="shared" si="2"/>
        <v>0</v>
      </c>
      <c r="I16" s="64">
        <v>0</v>
      </c>
      <c r="J16" s="62">
        <f t="shared" si="3"/>
        <v>0</v>
      </c>
      <c r="K16" s="64">
        <f t="shared" si="12"/>
        <v>63337687</v>
      </c>
      <c r="L16" s="62">
        <f t="shared" si="4"/>
        <v>97.90789588155351</v>
      </c>
      <c r="M16" s="58">
        <v>37433</v>
      </c>
      <c r="N16" s="62">
        <f t="shared" si="5"/>
        <v>0.05786422649968562</v>
      </c>
      <c r="O16" s="64">
        <v>1315972</v>
      </c>
      <c r="P16" s="62">
        <f t="shared" si="6"/>
        <v>2.0342398919467923</v>
      </c>
      <c r="Q16" s="84">
        <v>0</v>
      </c>
      <c r="R16" s="62">
        <f t="shared" si="7"/>
        <v>0</v>
      </c>
      <c r="S16" s="64">
        <f t="shared" si="8"/>
        <v>1353405</v>
      </c>
      <c r="T16" s="76">
        <f>(S16/$U16)*100</f>
        <v>2.092104118446478</v>
      </c>
      <c r="U16" s="64">
        <f t="shared" si="9"/>
        <v>64691092</v>
      </c>
      <c r="V16" s="62">
        <f t="shared" si="10"/>
        <v>1.0790617815101193</v>
      </c>
      <c r="W16" s="65">
        <f t="shared" si="11"/>
        <v>20</v>
      </c>
      <c r="X16" s="2"/>
      <c r="Y16" s="2"/>
      <c r="Z16" s="2"/>
      <c r="AA16" s="2"/>
      <c r="AB16" s="2"/>
      <c r="AC16" s="2"/>
      <c r="AF16" s="2"/>
      <c r="AG16" s="2"/>
    </row>
    <row r="17" spans="1:33" ht="20.25" customHeight="1">
      <c r="A17" s="6"/>
      <c r="B17" s="23" t="s">
        <v>47</v>
      </c>
      <c r="C17" s="58">
        <v>608588</v>
      </c>
      <c r="D17" s="62">
        <f t="shared" si="0"/>
        <v>3.180629116385413</v>
      </c>
      <c r="E17" s="64">
        <v>18029984</v>
      </c>
      <c r="F17" s="62">
        <f t="shared" si="1"/>
        <v>94.22908778740812</v>
      </c>
      <c r="G17" s="64">
        <v>0</v>
      </c>
      <c r="H17" s="62">
        <f t="shared" si="2"/>
        <v>0</v>
      </c>
      <c r="I17" s="64">
        <v>0</v>
      </c>
      <c r="J17" s="62">
        <f t="shared" si="3"/>
        <v>0</v>
      </c>
      <c r="K17" s="64">
        <f t="shared" si="12"/>
        <v>18638572</v>
      </c>
      <c r="L17" s="62">
        <f t="shared" si="4"/>
        <v>97.40971690379354</v>
      </c>
      <c r="M17" s="58">
        <v>0</v>
      </c>
      <c r="N17" s="62">
        <f t="shared" si="5"/>
        <v>0</v>
      </c>
      <c r="O17" s="64">
        <v>495630</v>
      </c>
      <c r="P17" s="62">
        <f t="shared" si="6"/>
        <v>2.5902830962064685</v>
      </c>
      <c r="Q17" s="84">
        <v>0</v>
      </c>
      <c r="R17" s="62">
        <f t="shared" si="7"/>
        <v>0</v>
      </c>
      <c r="S17" s="64">
        <f t="shared" si="8"/>
        <v>495630</v>
      </c>
      <c r="T17" s="76">
        <f t="shared" si="13"/>
        <v>2.5902830962064685</v>
      </c>
      <c r="U17" s="64">
        <f t="shared" si="9"/>
        <v>19134202</v>
      </c>
      <c r="V17" s="62">
        <f t="shared" si="10"/>
        <v>0.3191627387878147</v>
      </c>
      <c r="W17" s="65">
        <f t="shared" si="11"/>
        <v>34</v>
      </c>
      <c r="X17" s="2"/>
      <c r="Y17" s="2"/>
      <c r="Z17" s="2"/>
      <c r="AA17" s="2"/>
      <c r="AB17" s="2"/>
      <c r="AC17" s="2"/>
      <c r="AF17" s="2"/>
      <c r="AG17" s="2"/>
    </row>
    <row r="18" spans="1:33" ht="20.25" customHeight="1">
      <c r="A18" s="6"/>
      <c r="B18" s="23" t="s">
        <v>55</v>
      </c>
      <c r="C18" s="58">
        <v>8875755</v>
      </c>
      <c r="D18" s="62">
        <f t="shared" si="0"/>
        <v>9.836043064750488</v>
      </c>
      <c r="E18" s="64">
        <v>79489859</v>
      </c>
      <c r="F18" s="62">
        <f t="shared" si="1"/>
        <v>88.0900471379555</v>
      </c>
      <c r="G18" s="64">
        <v>0</v>
      </c>
      <c r="H18" s="62">
        <f t="shared" si="2"/>
        <v>0</v>
      </c>
      <c r="I18" s="64">
        <v>0</v>
      </c>
      <c r="J18" s="62">
        <f t="shared" si="3"/>
        <v>0</v>
      </c>
      <c r="K18" s="64">
        <f t="shared" si="12"/>
        <v>88365614</v>
      </c>
      <c r="L18" s="62">
        <f t="shared" si="4"/>
        <v>97.92609020270598</v>
      </c>
      <c r="M18" s="58">
        <v>1574057</v>
      </c>
      <c r="N18" s="62">
        <f t="shared" si="5"/>
        <v>1.744357796984252</v>
      </c>
      <c r="O18" s="64">
        <v>297378</v>
      </c>
      <c r="P18" s="62">
        <f t="shared" si="6"/>
        <v>0.3295520003097619</v>
      </c>
      <c r="Q18" s="84">
        <v>0</v>
      </c>
      <c r="R18" s="62">
        <f t="shared" si="7"/>
        <v>0</v>
      </c>
      <c r="S18" s="64">
        <f t="shared" si="8"/>
        <v>1871435</v>
      </c>
      <c r="T18" s="76">
        <f t="shared" si="13"/>
        <v>2.073909797294014</v>
      </c>
      <c r="U18" s="64">
        <f t="shared" si="9"/>
        <v>90237049</v>
      </c>
      <c r="V18" s="62">
        <f t="shared" si="10"/>
        <v>1.505174017655413</v>
      </c>
      <c r="W18" s="65">
        <f t="shared" si="11"/>
        <v>17</v>
      </c>
      <c r="X18" s="2"/>
      <c r="Y18" s="2"/>
      <c r="Z18" s="2"/>
      <c r="AA18" s="2"/>
      <c r="AB18" s="2"/>
      <c r="AC18" s="2"/>
      <c r="AF18" s="2"/>
      <c r="AG18" s="2"/>
    </row>
    <row r="19" spans="1:33" ht="20.25" customHeight="1">
      <c r="A19" s="6"/>
      <c r="B19" s="23" t="s">
        <v>56</v>
      </c>
      <c r="C19" s="58">
        <v>102765228</v>
      </c>
      <c r="D19" s="62">
        <f t="shared" si="0"/>
        <v>67.61596823427087</v>
      </c>
      <c r="E19" s="64">
        <v>48396439</v>
      </c>
      <c r="F19" s="62">
        <f t="shared" si="1"/>
        <v>31.843184175836477</v>
      </c>
      <c r="G19" s="64">
        <v>0</v>
      </c>
      <c r="H19" s="62">
        <f t="shared" si="2"/>
        <v>0</v>
      </c>
      <c r="I19" s="64">
        <v>0</v>
      </c>
      <c r="J19" s="62">
        <f t="shared" si="3"/>
        <v>0</v>
      </c>
      <c r="K19" s="64">
        <f t="shared" si="12"/>
        <v>151161667</v>
      </c>
      <c r="L19" s="62">
        <f t="shared" si="4"/>
        <v>99.45915241010734</v>
      </c>
      <c r="M19" s="58">
        <v>822000</v>
      </c>
      <c r="N19" s="62">
        <f t="shared" si="5"/>
        <v>0.5408475898926692</v>
      </c>
      <c r="O19" s="64">
        <v>0</v>
      </c>
      <c r="P19" s="62">
        <f t="shared" si="6"/>
        <v>0</v>
      </c>
      <c r="Q19" s="84">
        <v>0</v>
      </c>
      <c r="R19" s="62">
        <f t="shared" si="7"/>
        <v>0</v>
      </c>
      <c r="S19" s="64">
        <f t="shared" si="8"/>
        <v>822000</v>
      </c>
      <c r="T19" s="76">
        <f t="shared" si="13"/>
        <v>0.5408475898926692</v>
      </c>
      <c r="U19" s="64">
        <f t="shared" si="9"/>
        <v>151983667</v>
      </c>
      <c r="V19" s="62">
        <f t="shared" si="10"/>
        <v>2.5351213189207065</v>
      </c>
      <c r="W19" s="65">
        <f t="shared" si="11"/>
        <v>10</v>
      </c>
      <c r="X19" s="2"/>
      <c r="Y19" s="2"/>
      <c r="Z19" s="2"/>
      <c r="AA19" s="2"/>
      <c r="AB19" s="2"/>
      <c r="AC19" s="2"/>
      <c r="AF19" s="2"/>
      <c r="AG19" s="2"/>
    </row>
    <row r="20" spans="1:33" ht="20.25" customHeight="1">
      <c r="A20" s="6"/>
      <c r="B20" s="17" t="s">
        <v>18</v>
      </c>
      <c r="C20" s="59">
        <v>9753835</v>
      </c>
      <c r="D20" s="19">
        <f t="shared" si="0"/>
        <v>15.824203397115166</v>
      </c>
      <c r="E20" s="18">
        <v>50110557</v>
      </c>
      <c r="F20" s="19">
        <f t="shared" si="1"/>
        <v>81.297217587824</v>
      </c>
      <c r="G20" s="18">
        <v>750000</v>
      </c>
      <c r="H20" s="19">
        <f t="shared" si="2"/>
        <v>1.2167678198202425</v>
      </c>
      <c r="I20" s="18">
        <v>0</v>
      </c>
      <c r="J20" s="19">
        <f t="shared" si="3"/>
        <v>0</v>
      </c>
      <c r="K20" s="18">
        <f t="shared" si="12"/>
        <v>60614392</v>
      </c>
      <c r="L20" s="19">
        <f t="shared" si="4"/>
        <v>98.3381888047594</v>
      </c>
      <c r="M20" s="59">
        <v>1024319</v>
      </c>
      <c r="N20" s="19">
        <f t="shared" si="5"/>
        <v>1.6618111952406014</v>
      </c>
      <c r="O20" s="18">
        <v>0</v>
      </c>
      <c r="P20" s="19">
        <f t="shared" si="6"/>
        <v>0</v>
      </c>
      <c r="Q20" s="85">
        <v>0</v>
      </c>
      <c r="R20" s="19">
        <f t="shared" si="7"/>
        <v>0</v>
      </c>
      <c r="S20" s="18">
        <f t="shared" si="8"/>
        <v>1024319</v>
      </c>
      <c r="T20" s="77">
        <f t="shared" si="13"/>
        <v>1.6618111952406014</v>
      </c>
      <c r="U20" s="18">
        <f t="shared" si="9"/>
        <v>61638711</v>
      </c>
      <c r="V20" s="19">
        <f t="shared" si="10"/>
        <v>1.0281473885407189</v>
      </c>
      <c r="W20" s="67">
        <f t="shared" si="11"/>
        <v>21</v>
      </c>
      <c r="X20" s="2"/>
      <c r="Y20" s="2"/>
      <c r="Z20" s="2"/>
      <c r="AA20" s="2"/>
      <c r="AB20" s="2"/>
      <c r="AC20" s="2"/>
      <c r="AF20" s="2"/>
      <c r="AG20" s="2"/>
    </row>
    <row r="21" spans="1:33" ht="20.25" customHeight="1">
      <c r="A21" s="6"/>
      <c r="B21" s="23" t="s">
        <v>19</v>
      </c>
      <c r="C21" s="58">
        <v>22040778</v>
      </c>
      <c r="D21" s="62">
        <f t="shared" si="0"/>
        <v>22.558444214987812</v>
      </c>
      <c r="E21" s="64">
        <v>57729338</v>
      </c>
      <c r="F21" s="62">
        <f t="shared" si="1"/>
        <v>59.08521245670983</v>
      </c>
      <c r="G21" s="64">
        <v>0</v>
      </c>
      <c r="H21" s="62">
        <f t="shared" si="2"/>
        <v>0</v>
      </c>
      <c r="I21" s="64">
        <v>0</v>
      </c>
      <c r="J21" s="62">
        <f t="shared" si="3"/>
        <v>0</v>
      </c>
      <c r="K21" s="64">
        <f t="shared" si="12"/>
        <v>79770116</v>
      </c>
      <c r="L21" s="62">
        <f t="shared" si="4"/>
        <v>81.64365667169766</v>
      </c>
      <c r="M21" s="58">
        <v>17935106</v>
      </c>
      <c r="N21" s="62">
        <f t="shared" si="5"/>
        <v>18.356343328302348</v>
      </c>
      <c r="O21" s="64">
        <v>0</v>
      </c>
      <c r="P21" s="62">
        <f t="shared" si="6"/>
        <v>0</v>
      </c>
      <c r="Q21" s="84">
        <v>0</v>
      </c>
      <c r="R21" s="62">
        <f t="shared" si="7"/>
        <v>0</v>
      </c>
      <c r="S21" s="64">
        <f t="shared" si="8"/>
        <v>17935106</v>
      </c>
      <c r="T21" s="76">
        <f>(S21/$U21)*100</f>
        <v>18.356343328302348</v>
      </c>
      <c r="U21" s="64">
        <f t="shared" si="9"/>
        <v>97705222</v>
      </c>
      <c r="V21" s="62">
        <f t="shared" si="10"/>
        <v>1.6297448018679561</v>
      </c>
      <c r="W21" s="65">
        <f t="shared" si="11"/>
        <v>16</v>
      </c>
      <c r="X21" s="2"/>
      <c r="Y21" s="2"/>
      <c r="Z21" s="2"/>
      <c r="AA21" s="2"/>
      <c r="AB21" s="2"/>
      <c r="AC21" s="2"/>
      <c r="AF21" s="2"/>
      <c r="AG21" s="2"/>
    </row>
    <row r="22" spans="1:33" ht="20.25" customHeight="1">
      <c r="A22" s="6"/>
      <c r="B22" s="23" t="s">
        <v>46</v>
      </c>
      <c r="C22" s="58">
        <v>2697805</v>
      </c>
      <c r="D22" s="62">
        <f t="shared" si="0"/>
        <v>15.509329150609116</v>
      </c>
      <c r="E22" s="64">
        <v>10237908</v>
      </c>
      <c r="F22" s="62">
        <f t="shared" si="1"/>
        <v>58.85639806644819</v>
      </c>
      <c r="G22" s="64">
        <v>0</v>
      </c>
      <c r="H22" s="62">
        <f t="shared" si="2"/>
        <v>0</v>
      </c>
      <c r="I22" s="64">
        <v>0</v>
      </c>
      <c r="J22" s="62">
        <f t="shared" si="3"/>
        <v>0</v>
      </c>
      <c r="K22" s="64">
        <f t="shared" si="12"/>
        <v>12935713</v>
      </c>
      <c r="L22" s="62">
        <f t="shared" si="4"/>
        <v>74.36572721705731</v>
      </c>
      <c r="M22" s="58">
        <v>3504800</v>
      </c>
      <c r="N22" s="62">
        <f t="shared" si="5"/>
        <v>20.14863817327599</v>
      </c>
      <c r="O22" s="64">
        <v>954211</v>
      </c>
      <c r="P22" s="62">
        <f t="shared" si="6"/>
        <v>5.485634609666701</v>
      </c>
      <c r="Q22" s="84">
        <v>0</v>
      </c>
      <c r="R22" s="62">
        <f t="shared" si="7"/>
        <v>0</v>
      </c>
      <c r="S22" s="64">
        <f t="shared" si="8"/>
        <v>4459011</v>
      </c>
      <c r="T22" s="76">
        <f t="shared" si="13"/>
        <v>25.63427278294269</v>
      </c>
      <c r="U22" s="64">
        <f t="shared" si="9"/>
        <v>17394724</v>
      </c>
      <c r="V22" s="62">
        <f t="shared" si="10"/>
        <v>0.2901478594350646</v>
      </c>
      <c r="W22" s="65">
        <f t="shared" si="11"/>
        <v>35</v>
      </c>
      <c r="X22" s="2"/>
      <c r="Y22" s="2"/>
      <c r="Z22" s="2"/>
      <c r="AA22" s="2"/>
      <c r="AB22" s="2"/>
      <c r="AC22" s="2"/>
      <c r="AF22" s="2"/>
      <c r="AG22" s="2"/>
    </row>
    <row r="23" spans="1:33" ht="20.25" customHeight="1">
      <c r="A23" s="6"/>
      <c r="B23" s="23" t="s">
        <v>57</v>
      </c>
      <c r="C23" s="58">
        <v>6412417</v>
      </c>
      <c r="D23" s="62">
        <f t="shared" si="0"/>
        <v>21.189470152629937</v>
      </c>
      <c r="E23" s="64">
        <v>15955198</v>
      </c>
      <c r="F23" s="62">
        <f t="shared" si="1"/>
        <v>52.723051510889086</v>
      </c>
      <c r="G23" s="64">
        <v>5000000</v>
      </c>
      <c r="H23" s="62">
        <f t="shared" si="2"/>
        <v>16.522217872472996</v>
      </c>
      <c r="I23" s="64">
        <v>0</v>
      </c>
      <c r="J23" s="62">
        <f t="shared" si="3"/>
        <v>0</v>
      </c>
      <c r="K23" s="64">
        <f t="shared" si="12"/>
        <v>27367615</v>
      </c>
      <c r="L23" s="62">
        <f t="shared" si="4"/>
        <v>90.43473953599201</v>
      </c>
      <c r="M23" s="58">
        <v>120000</v>
      </c>
      <c r="N23" s="62">
        <f t="shared" si="5"/>
        <v>0.3965332289393519</v>
      </c>
      <c r="O23" s="64">
        <v>2774666</v>
      </c>
      <c r="P23" s="62">
        <f t="shared" si="6"/>
        <v>9.168727235068634</v>
      </c>
      <c r="Q23" s="84">
        <v>0</v>
      </c>
      <c r="R23" s="62">
        <f t="shared" si="7"/>
        <v>0</v>
      </c>
      <c r="S23" s="64">
        <f t="shared" si="8"/>
        <v>2894666</v>
      </c>
      <c r="T23" s="76">
        <f t="shared" si="13"/>
        <v>9.565260464007984</v>
      </c>
      <c r="U23" s="64">
        <f t="shared" si="9"/>
        <v>30262281</v>
      </c>
      <c r="V23" s="62">
        <f t="shared" si="10"/>
        <v>0.5047815678922198</v>
      </c>
      <c r="W23" s="65">
        <f t="shared" si="11"/>
        <v>30</v>
      </c>
      <c r="X23" s="2"/>
      <c r="Y23" s="2"/>
      <c r="Z23" s="2"/>
      <c r="AA23" s="2"/>
      <c r="AB23" s="2"/>
      <c r="AC23" s="2"/>
      <c r="AF23" s="2"/>
      <c r="AG23" s="2"/>
    </row>
    <row r="24" spans="1:33" ht="20.25" customHeight="1">
      <c r="A24" s="6"/>
      <c r="B24" s="23" t="s">
        <v>45</v>
      </c>
      <c r="C24" s="58">
        <v>7199044</v>
      </c>
      <c r="D24" s="62">
        <f t="shared" si="0"/>
        <v>41.694859319948776</v>
      </c>
      <c r="E24" s="64">
        <v>9967853</v>
      </c>
      <c r="F24" s="62">
        <f t="shared" si="1"/>
        <v>57.73103047528664</v>
      </c>
      <c r="G24" s="64">
        <v>0</v>
      </c>
      <c r="H24" s="62">
        <f t="shared" si="2"/>
        <v>0</v>
      </c>
      <c r="I24" s="64">
        <v>0</v>
      </c>
      <c r="J24" s="62">
        <f t="shared" si="3"/>
        <v>0</v>
      </c>
      <c r="K24" s="64">
        <f t="shared" si="12"/>
        <v>17166897</v>
      </c>
      <c r="L24" s="62">
        <f t="shared" si="4"/>
        <v>99.4258897952354</v>
      </c>
      <c r="M24" s="58">
        <v>0</v>
      </c>
      <c r="N24" s="62">
        <f t="shared" si="5"/>
        <v>0</v>
      </c>
      <c r="O24" s="64">
        <v>99126</v>
      </c>
      <c r="P24" s="62">
        <f t="shared" si="6"/>
        <v>0.5741102047645831</v>
      </c>
      <c r="Q24" s="84">
        <v>0</v>
      </c>
      <c r="R24" s="62">
        <f t="shared" si="7"/>
        <v>0</v>
      </c>
      <c r="S24" s="64">
        <f t="shared" si="8"/>
        <v>99126</v>
      </c>
      <c r="T24" s="76">
        <f t="shared" si="13"/>
        <v>0.5741102047645831</v>
      </c>
      <c r="U24" s="64">
        <f t="shared" si="9"/>
        <v>17266023</v>
      </c>
      <c r="V24" s="62">
        <f t="shared" si="10"/>
        <v>0.2880010981724454</v>
      </c>
      <c r="W24" s="65">
        <f t="shared" si="11"/>
        <v>36</v>
      </c>
      <c r="X24" s="2"/>
      <c r="Y24" s="2"/>
      <c r="Z24" s="2"/>
      <c r="AA24" s="2"/>
      <c r="AB24" s="2"/>
      <c r="AC24" s="2"/>
      <c r="AF24" s="2"/>
      <c r="AG24" s="2"/>
    </row>
    <row r="25" spans="1:33" ht="20.25" customHeight="1">
      <c r="A25" s="6"/>
      <c r="B25" s="17" t="s">
        <v>68</v>
      </c>
      <c r="C25" s="59">
        <v>131562131</v>
      </c>
      <c r="D25" s="19">
        <f t="shared" si="0"/>
        <v>24.215643824483283</v>
      </c>
      <c r="E25" s="18">
        <v>373232583</v>
      </c>
      <c r="F25" s="19">
        <f t="shared" si="1"/>
        <v>68.69809134985732</v>
      </c>
      <c r="G25" s="18">
        <v>0</v>
      </c>
      <c r="H25" s="19">
        <f t="shared" si="2"/>
        <v>0</v>
      </c>
      <c r="I25" s="18">
        <v>1981931</v>
      </c>
      <c r="J25" s="19">
        <f t="shared" si="3"/>
        <v>0.364799010291966</v>
      </c>
      <c r="K25" s="18">
        <f t="shared" si="12"/>
        <v>506776645</v>
      </c>
      <c r="L25" s="19">
        <f t="shared" si="4"/>
        <v>93.27853418463256</v>
      </c>
      <c r="M25" s="59">
        <v>35650481</v>
      </c>
      <c r="N25" s="19">
        <f t="shared" si="5"/>
        <v>6.5619137019565965</v>
      </c>
      <c r="O25" s="18">
        <v>866837</v>
      </c>
      <c r="P25" s="19">
        <f t="shared" si="6"/>
        <v>0.1595521134108387</v>
      </c>
      <c r="Q25" s="85">
        <v>0</v>
      </c>
      <c r="R25" s="19">
        <f t="shared" si="7"/>
        <v>0</v>
      </c>
      <c r="S25" s="18">
        <f t="shared" si="8"/>
        <v>36517318</v>
      </c>
      <c r="T25" s="77">
        <f t="shared" si="13"/>
        <v>6.721465815367435</v>
      </c>
      <c r="U25" s="18">
        <f t="shared" si="9"/>
        <v>543293963</v>
      </c>
      <c r="V25" s="19">
        <f t="shared" si="10"/>
        <v>9.062263960522925</v>
      </c>
      <c r="W25" s="67">
        <f t="shared" si="11"/>
        <v>2</v>
      </c>
      <c r="X25" s="2"/>
      <c r="Y25" s="2"/>
      <c r="Z25" s="2"/>
      <c r="AA25" s="2"/>
      <c r="AB25" s="2"/>
      <c r="AC25" s="2"/>
      <c r="AF25" s="2"/>
      <c r="AG25" s="2"/>
    </row>
    <row r="26" spans="1:33" ht="20.25" customHeight="1">
      <c r="A26" s="6"/>
      <c r="B26" s="23" t="s">
        <v>44</v>
      </c>
      <c r="C26" s="58">
        <v>19598761</v>
      </c>
      <c r="D26" s="62">
        <f t="shared" si="0"/>
        <v>17.958091612600306</v>
      </c>
      <c r="E26" s="64">
        <v>88937340</v>
      </c>
      <c r="F26" s="62">
        <f t="shared" si="1"/>
        <v>81.49213613559458</v>
      </c>
      <c r="G26" s="64">
        <v>0</v>
      </c>
      <c r="H26" s="62">
        <f t="shared" si="2"/>
        <v>0</v>
      </c>
      <c r="I26" s="64">
        <v>0</v>
      </c>
      <c r="J26" s="62">
        <f t="shared" si="3"/>
        <v>0</v>
      </c>
      <c r="K26" s="64">
        <f t="shared" si="12"/>
        <v>108536101</v>
      </c>
      <c r="L26" s="62">
        <f t="shared" si="4"/>
        <v>99.45022774819489</v>
      </c>
      <c r="M26" s="58">
        <v>600000</v>
      </c>
      <c r="N26" s="62">
        <f t="shared" si="5"/>
        <v>0.5497722518051107</v>
      </c>
      <c r="O26" s="64">
        <v>0</v>
      </c>
      <c r="P26" s="62">
        <f t="shared" si="6"/>
        <v>0</v>
      </c>
      <c r="Q26" s="84">
        <v>0</v>
      </c>
      <c r="R26" s="62">
        <f t="shared" si="7"/>
        <v>0</v>
      </c>
      <c r="S26" s="64">
        <f t="shared" si="8"/>
        <v>600000</v>
      </c>
      <c r="T26" s="76">
        <f>(S26/$U26)*100</f>
        <v>0.5497722518051107</v>
      </c>
      <c r="U26" s="64">
        <f t="shared" si="9"/>
        <v>109136101</v>
      </c>
      <c r="V26" s="62">
        <f t="shared" si="10"/>
        <v>1.8204144022198345</v>
      </c>
      <c r="W26" s="65">
        <f t="shared" si="11"/>
        <v>15</v>
      </c>
      <c r="X26" s="2"/>
      <c r="Y26" s="2"/>
      <c r="Z26" s="2"/>
      <c r="AA26" s="2"/>
      <c r="AB26" s="2"/>
      <c r="AC26" s="2"/>
      <c r="AF26" s="2"/>
      <c r="AG26" s="2"/>
    </row>
    <row r="27" spans="1:33" ht="20.25" customHeight="1">
      <c r="A27" s="6"/>
      <c r="B27" s="23" t="s">
        <v>20</v>
      </c>
      <c r="C27" s="58">
        <v>14543880</v>
      </c>
      <c r="D27" s="62">
        <f t="shared" si="0"/>
        <v>24.736971486306082</v>
      </c>
      <c r="E27" s="64">
        <v>44052621</v>
      </c>
      <c r="F27" s="62">
        <f t="shared" si="1"/>
        <v>74.92694037451139</v>
      </c>
      <c r="G27" s="64">
        <v>0</v>
      </c>
      <c r="H27" s="62">
        <f t="shared" si="2"/>
        <v>0</v>
      </c>
      <c r="I27" s="64">
        <v>0</v>
      </c>
      <c r="J27" s="62">
        <f t="shared" si="3"/>
        <v>0</v>
      </c>
      <c r="K27" s="64">
        <f>I27+G27+E27+C27</f>
        <v>58596501</v>
      </c>
      <c r="L27" s="62">
        <f t="shared" si="4"/>
        <v>99.66391186081746</v>
      </c>
      <c r="M27" s="58">
        <v>197600</v>
      </c>
      <c r="N27" s="62">
        <f t="shared" si="5"/>
        <v>0.33608813918253466</v>
      </c>
      <c r="O27" s="64">
        <v>0</v>
      </c>
      <c r="P27" s="62">
        <f t="shared" si="6"/>
        <v>0</v>
      </c>
      <c r="Q27" s="84">
        <v>0</v>
      </c>
      <c r="R27" s="62">
        <f t="shared" si="7"/>
        <v>0</v>
      </c>
      <c r="S27" s="64">
        <f t="shared" si="8"/>
        <v>197600</v>
      </c>
      <c r="T27" s="76">
        <f t="shared" si="13"/>
        <v>0.33608813918253466</v>
      </c>
      <c r="U27" s="64">
        <f t="shared" si="9"/>
        <v>58794101</v>
      </c>
      <c r="V27" s="62">
        <f t="shared" si="10"/>
        <v>0.980698661994234</v>
      </c>
      <c r="W27" s="65">
        <f t="shared" si="11"/>
        <v>22</v>
      </c>
      <c r="X27" s="2"/>
      <c r="Y27" s="2"/>
      <c r="Z27" s="2"/>
      <c r="AA27" s="2"/>
      <c r="AB27" s="2"/>
      <c r="AC27" s="2"/>
      <c r="AF27" s="2"/>
      <c r="AG27" s="2"/>
    </row>
    <row r="28" spans="1:33" ht="20.25" customHeight="1">
      <c r="A28" s="6"/>
      <c r="B28" s="66" t="s">
        <v>58</v>
      </c>
      <c r="C28" s="58">
        <v>39776933</v>
      </c>
      <c r="D28" s="62">
        <f t="shared" si="0"/>
        <v>55.73303354178133</v>
      </c>
      <c r="E28" s="64">
        <v>24017738</v>
      </c>
      <c r="F28" s="62">
        <f t="shared" si="1"/>
        <v>33.65220233424523</v>
      </c>
      <c r="G28" s="64">
        <v>0</v>
      </c>
      <c r="H28" s="62">
        <f t="shared" si="2"/>
        <v>0</v>
      </c>
      <c r="I28" s="64">
        <v>0</v>
      </c>
      <c r="J28" s="62">
        <f t="shared" si="3"/>
        <v>0</v>
      </c>
      <c r="K28" s="64">
        <f t="shared" si="12"/>
        <v>63794671</v>
      </c>
      <c r="L28" s="62">
        <f t="shared" si="4"/>
        <v>89.38523587602656</v>
      </c>
      <c r="M28" s="58">
        <v>7575808</v>
      </c>
      <c r="N28" s="62">
        <f t="shared" si="5"/>
        <v>10.614764123973442</v>
      </c>
      <c r="O28" s="64">
        <v>0</v>
      </c>
      <c r="P28" s="62">
        <f t="shared" si="6"/>
        <v>0</v>
      </c>
      <c r="Q28" s="84">
        <v>0</v>
      </c>
      <c r="R28" s="62">
        <f t="shared" si="7"/>
        <v>0</v>
      </c>
      <c r="S28" s="64">
        <f t="shared" si="8"/>
        <v>7575808</v>
      </c>
      <c r="T28" s="76">
        <f t="shared" si="13"/>
        <v>10.614764123973442</v>
      </c>
      <c r="U28" s="64">
        <f t="shared" si="9"/>
        <v>71370479</v>
      </c>
      <c r="V28" s="62">
        <f t="shared" si="10"/>
        <v>1.1904754400647708</v>
      </c>
      <c r="W28" s="65">
        <f t="shared" si="11"/>
        <v>19</v>
      </c>
      <c r="X28" s="2"/>
      <c r="Y28" s="2"/>
      <c r="Z28" s="2"/>
      <c r="AA28" s="2"/>
      <c r="AB28" s="2"/>
      <c r="AC28" s="2"/>
      <c r="AF28" s="2"/>
      <c r="AG28" s="2"/>
    </row>
    <row r="29" spans="1:33" ht="20.25" customHeight="1">
      <c r="A29" s="6"/>
      <c r="B29" s="23" t="s">
        <v>21</v>
      </c>
      <c r="C29" s="58">
        <v>19719070</v>
      </c>
      <c r="D29" s="62">
        <f t="shared" si="0"/>
        <v>42.291370444216945</v>
      </c>
      <c r="E29" s="64">
        <v>22933629</v>
      </c>
      <c r="F29" s="62">
        <f t="shared" si="1"/>
        <v>49.18561573488186</v>
      </c>
      <c r="G29" s="64">
        <v>3974000</v>
      </c>
      <c r="H29" s="62">
        <f t="shared" si="2"/>
        <v>8.523013820901197</v>
      </c>
      <c r="I29" s="64">
        <v>0</v>
      </c>
      <c r="J29" s="62">
        <f t="shared" si="3"/>
        <v>0</v>
      </c>
      <c r="K29" s="64">
        <f t="shared" si="12"/>
        <v>46626699</v>
      </c>
      <c r="L29" s="62">
        <f t="shared" si="4"/>
        <v>100</v>
      </c>
      <c r="M29" s="58">
        <v>0</v>
      </c>
      <c r="N29" s="62">
        <f t="shared" si="5"/>
        <v>0</v>
      </c>
      <c r="O29" s="64">
        <v>0</v>
      </c>
      <c r="P29" s="62">
        <f t="shared" si="6"/>
        <v>0</v>
      </c>
      <c r="Q29" s="84">
        <v>0</v>
      </c>
      <c r="R29" s="62">
        <f t="shared" si="7"/>
        <v>0</v>
      </c>
      <c r="S29" s="64">
        <f t="shared" si="8"/>
        <v>0</v>
      </c>
      <c r="T29" s="76">
        <f t="shared" si="13"/>
        <v>0</v>
      </c>
      <c r="U29" s="64">
        <f t="shared" si="9"/>
        <v>46626699</v>
      </c>
      <c r="V29" s="62">
        <f t="shared" si="10"/>
        <v>0.7777436944313152</v>
      </c>
      <c r="W29" s="65">
        <f t="shared" si="11"/>
        <v>23</v>
      </c>
      <c r="X29" s="2"/>
      <c r="Y29" s="2"/>
      <c r="Z29" s="2"/>
      <c r="AA29" s="2"/>
      <c r="AB29" s="2"/>
      <c r="AC29" s="2"/>
      <c r="AF29" s="2"/>
      <c r="AG29" s="2"/>
    </row>
    <row r="30" spans="1:33" ht="20.25" customHeight="1">
      <c r="A30" s="6"/>
      <c r="B30" s="23" t="s">
        <v>59</v>
      </c>
      <c r="C30" s="58">
        <v>511664926</v>
      </c>
      <c r="D30" s="62">
        <f t="shared" si="0"/>
        <v>33.35245932817686</v>
      </c>
      <c r="E30" s="64">
        <v>273090899</v>
      </c>
      <c r="F30" s="62">
        <f t="shared" si="1"/>
        <v>17.80120668617562</v>
      </c>
      <c r="G30" s="64">
        <v>700201923</v>
      </c>
      <c r="H30" s="62">
        <f t="shared" si="2"/>
        <v>45.642089132309856</v>
      </c>
      <c r="I30" s="64">
        <v>1875</v>
      </c>
      <c r="J30" s="62">
        <f t="shared" si="3"/>
        <v>0.00012222034003622835</v>
      </c>
      <c r="K30" s="64">
        <f t="shared" si="12"/>
        <v>1484959623</v>
      </c>
      <c r="L30" s="62">
        <f t="shared" si="4"/>
        <v>96.79587736700238</v>
      </c>
      <c r="M30" s="58">
        <v>48810000</v>
      </c>
      <c r="N30" s="62">
        <f t="shared" si="5"/>
        <v>3.181639891823097</v>
      </c>
      <c r="O30" s="64">
        <v>344911</v>
      </c>
      <c r="P30" s="62">
        <f t="shared" si="6"/>
        <v>0.02248274117452563</v>
      </c>
      <c r="Q30" s="84">
        <v>0</v>
      </c>
      <c r="R30" s="62">
        <f t="shared" si="7"/>
        <v>0</v>
      </c>
      <c r="S30" s="18">
        <f t="shared" si="8"/>
        <v>49154911</v>
      </c>
      <c r="T30" s="77">
        <f t="shared" si="13"/>
        <v>3.204122632997622</v>
      </c>
      <c r="U30" s="18">
        <f t="shared" si="9"/>
        <v>1534114534</v>
      </c>
      <c r="V30" s="62">
        <f t="shared" si="10"/>
        <v>25.589371131632877</v>
      </c>
      <c r="W30" s="67">
        <f t="shared" si="11"/>
        <v>1</v>
      </c>
      <c r="X30" s="2"/>
      <c r="Y30" s="2"/>
      <c r="Z30" s="2"/>
      <c r="AA30" s="2"/>
      <c r="AB30" s="2"/>
      <c r="AC30" s="2"/>
      <c r="AF30" s="2"/>
      <c r="AG30" s="2"/>
    </row>
    <row r="31" spans="1:33" ht="20.25" customHeight="1">
      <c r="A31" s="6"/>
      <c r="B31" s="68" t="s">
        <v>43</v>
      </c>
      <c r="C31" s="69">
        <v>0</v>
      </c>
      <c r="D31" s="70">
        <f t="shared" si="0"/>
        <v>0</v>
      </c>
      <c r="E31" s="71">
        <v>26568857</v>
      </c>
      <c r="F31" s="70">
        <f t="shared" si="1"/>
        <v>89.58557454422095</v>
      </c>
      <c r="G31" s="71">
        <v>2388660</v>
      </c>
      <c r="H31" s="70">
        <f t="shared" si="2"/>
        <v>8.054146946961204</v>
      </c>
      <c r="I31" s="71">
        <v>0</v>
      </c>
      <c r="J31" s="70">
        <f t="shared" si="3"/>
        <v>0</v>
      </c>
      <c r="K31" s="71">
        <f t="shared" si="12"/>
        <v>28957517</v>
      </c>
      <c r="L31" s="70">
        <f t="shared" si="4"/>
        <v>97.63972149118216</v>
      </c>
      <c r="M31" s="69">
        <v>700000</v>
      </c>
      <c r="N31" s="70">
        <f t="shared" si="5"/>
        <v>2.360278508817849</v>
      </c>
      <c r="O31" s="71">
        <v>0</v>
      </c>
      <c r="P31" s="70">
        <f t="shared" si="6"/>
        <v>0</v>
      </c>
      <c r="Q31" s="86">
        <v>0</v>
      </c>
      <c r="R31" s="70">
        <f t="shared" si="7"/>
        <v>0</v>
      </c>
      <c r="S31" s="64">
        <f t="shared" si="8"/>
        <v>700000</v>
      </c>
      <c r="T31" s="76">
        <f>(S31/$U31)*100</f>
        <v>2.360278508817849</v>
      </c>
      <c r="U31" s="64">
        <f t="shared" si="9"/>
        <v>29657517</v>
      </c>
      <c r="V31" s="70">
        <f t="shared" si="10"/>
        <v>0.4946939700629362</v>
      </c>
      <c r="W31" s="65">
        <f t="shared" si="11"/>
        <v>31</v>
      </c>
      <c r="X31" s="2"/>
      <c r="Y31" s="2"/>
      <c r="Z31" s="2"/>
      <c r="AA31" s="2"/>
      <c r="AB31" s="2"/>
      <c r="AC31" s="2"/>
      <c r="AF31" s="2"/>
      <c r="AG31" s="2"/>
    </row>
    <row r="32" spans="1:33" ht="20.25" customHeight="1">
      <c r="A32" s="6"/>
      <c r="B32" s="23" t="s">
        <v>60</v>
      </c>
      <c r="C32" s="58">
        <v>110963265</v>
      </c>
      <c r="D32" s="62">
        <f t="shared" si="0"/>
        <v>36.40398948295543</v>
      </c>
      <c r="E32" s="64">
        <v>188508798</v>
      </c>
      <c r="F32" s="62">
        <f t="shared" si="1"/>
        <v>61.84454197374754</v>
      </c>
      <c r="G32" s="64">
        <v>0</v>
      </c>
      <c r="H32" s="62">
        <f t="shared" si="2"/>
        <v>0</v>
      </c>
      <c r="I32" s="64">
        <v>90000</v>
      </c>
      <c r="J32" s="62">
        <f t="shared" si="3"/>
        <v>0.029526519911485923</v>
      </c>
      <c r="K32" s="64">
        <f t="shared" si="12"/>
        <v>299562063</v>
      </c>
      <c r="L32" s="62">
        <f t="shared" si="4"/>
        <v>98.27805797661445</v>
      </c>
      <c r="M32" s="58">
        <v>243000</v>
      </c>
      <c r="N32" s="62">
        <f t="shared" si="5"/>
        <v>0.07972160376101199</v>
      </c>
      <c r="O32" s="64">
        <v>5005664</v>
      </c>
      <c r="P32" s="62">
        <f t="shared" si="6"/>
        <v>1.6422204196245362</v>
      </c>
      <c r="Q32" s="84">
        <v>0</v>
      </c>
      <c r="R32" s="62">
        <f t="shared" si="7"/>
        <v>0</v>
      </c>
      <c r="S32" s="64">
        <f t="shared" si="8"/>
        <v>5248664</v>
      </c>
      <c r="T32" s="76">
        <f t="shared" si="13"/>
        <v>1.7219420233855482</v>
      </c>
      <c r="U32" s="64">
        <f t="shared" si="9"/>
        <v>304810727</v>
      </c>
      <c r="V32" s="62">
        <f t="shared" si="10"/>
        <v>5.0843106203867245</v>
      </c>
      <c r="W32" s="65">
        <f t="shared" si="11"/>
        <v>6</v>
      </c>
      <c r="X32" s="2"/>
      <c r="Y32" s="2"/>
      <c r="Z32" s="2"/>
      <c r="AA32" s="2"/>
      <c r="AB32" s="2"/>
      <c r="AC32" s="2"/>
      <c r="AF32" s="2"/>
      <c r="AG32" s="2"/>
    </row>
    <row r="33" spans="1:33" ht="20.25" customHeight="1">
      <c r="A33" s="6"/>
      <c r="B33" s="23" t="s">
        <v>61</v>
      </c>
      <c r="C33" s="58">
        <v>88836293</v>
      </c>
      <c r="D33" s="62">
        <f t="shared" si="0"/>
        <v>61.86588857246179</v>
      </c>
      <c r="E33" s="64">
        <v>54758659</v>
      </c>
      <c r="F33" s="62">
        <f t="shared" si="1"/>
        <v>38.1341114275382</v>
      </c>
      <c r="G33" s="64">
        <v>0</v>
      </c>
      <c r="H33" s="62">
        <f t="shared" si="2"/>
        <v>0</v>
      </c>
      <c r="I33" s="64">
        <v>0</v>
      </c>
      <c r="J33" s="62">
        <f t="shared" si="3"/>
        <v>0</v>
      </c>
      <c r="K33" s="64">
        <f t="shared" si="12"/>
        <v>143594952</v>
      </c>
      <c r="L33" s="62">
        <f t="shared" si="4"/>
        <v>100</v>
      </c>
      <c r="M33" s="58">
        <v>0</v>
      </c>
      <c r="N33" s="62">
        <f t="shared" si="5"/>
        <v>0</v>
      </c>
      <c r="O33" s="64">
        <v>0</v>
      </c>
      <c r="P33" s="62">
        <f t="shared" si="6"/>
        <v>0</v>
      </c>
      <c r="Q33" s="84">
        <v>0</v>
      </c>
      <c r="R33" s="62">
        <f t="shared" si="7"/>
        <v>0</v>
      </c>
      <c r="S33" s="64">
        <f t="shared" si="8"/>
        <v>0</v>
      </c>
      <c r="T33" s="76">
        <f t="shared" si="13"/>
        <v>0</v>
      </c>
      <c r="U33" s="64">
        <f t="shared" si="9"/>
        <v>143594952</v>
      </c>
      <c r="V33" s="62">
        <f t="shared" si="10"/>
        <v>2.395195689709181</v>
      </c>
      <c r="W33" s="65">
        <f t="shared" si="11"/>
        <v>11</v>
      </c>
      <c r="X33" s="2"/>
      <c r="Y33" s="2"/>
      <c r="Z33" s="2"/>
      <c r="AA33" s="2"/>
      <c r="AB33" s="2"/>
      <c r="AC33" s="2"/>
      <c r="AF33" s="2"/>
      <c r="AG33" s="2"/>
    </row>
    <row r="34" spans="2:33" ht="20.25" customHeight="1">
      <c r="B34" s="23" t="s">
        <v>22</v>
      </c>
      <c r="C34" s="58">
        <v>29139058</v>
      </c>
      <c r="D34" s="62">
        <f t="shared" si="0"/>
        <v>25.07240730580221</v>
      </c>
      <c r="E34" s="64">
        <v>71410228</v>
      </c>
      <c r="F34" s="62">
        <f t="shared" si="1"/>
        <v>61.44420736649076</v>
      </c>
      <c r="G34" s="64">
        <v>0</v>
      </c>
      <c r="H34" s="62">
        <f t="shared" si="2"/>
        <v>0</v>
      </c>
      <c r="I34" s="64">
        <v>0</v>
      </c>
      <c r="J34" s="62">
        <f t="shared" si="3"/>
        <v>0</v>
      </c>
      <c r="K34" s="64">
        <f t="shared" si="12"/>
        <v>100549286</v>
      </c>
      <c r="L34" s="62">
        <f t="shared" si="4"/>
        <v>86.51661467229296</v>
      </c>
      <c r="M34" s="58">
        <v>3088000</v>
      </c>
      <c r="N34" s="62">
        <f t="shared" si="5"/>
        <v>2.6570383215654125</v>
      </c>
      <c r="O34" s="64">
        <v>12582340</v>
      </c>
      <c r="P34" s="62">
        <f t="shared" si="6"/>
        <v>10.82634700614163</v>
      </c>
      <c r="Q34" s="84">
        <v>0</v>
      </c>
      <c r="R34" s="62">
        <f t="shared" si="7"/>
        <v>0</v>
      </c>
      <c r="S34" s="64">
        <f t="shared" si="8"/>
        <v>15670340</v>
      </c>
      <c r="T34" s="76">
        <f t="shared" si="13"/>
        <v>13.483385327707042</v>
      </c>
      <c r="U34" s="64">
        <f t="shared" si="9"/>
        <v>116219626</v>
      </c>
      <c r="V34" s="62">
        <f t="shared" si="10"/>
        <v>1.9385691723676546</v>
      </c>
      <c r="W34" s="65">
        <f t="shared" si="11"/>
        <v>13</v>
      </c>
      <c r="X34" s="2"/>
      <c r="Y34" s="2"/>
      <c r="Z34" s="2"/>
      <c r="AA34" s="2"/>
      <c r="AB34" s="2"/>
      <c r="AC34" s="2"/>
      <c r="AF34" s="2"/>
      <c r="AG34" s="2"/>
    </row>
    <row r="35" spans="1:33" ht="20.25" customHeight="1">
      <c r="A35" s="6"/>
      <c r="B35" s="23" t="s">
        <v>48</v>
      </c>
      <c r="C35" s="58">
        <v>29468088</v>
      </c>
      <c r="D35" s="62">
        <f t="shared" si="0"/>
        <v>34.22486828087518</v>
      </c>
      <c r="E35" s="64">
        <v>54353587</v>
      </c>
      <c r="F35" s="62">
        <f t="shared" si="1"/>
        <v>63.12741958922105</v>
      </c>
      <c r="G35" s="64">
        <v>0</v>
      </c>
      <c r="H35" s="62">
        <f t="shared" si="2"/>
        <v>0</v>
      </c>
      <c r="I35" s="64">
        <v>391552</v>
      </c>
      <c r="J35" s="62">
        <f t="shared" si="3"/>
        <v>0.4547568754753698</v>
      </c>
      <c r="K35" s="64">
        <f t="shared" si="12"/>
        <v>84213227</v>
      </c>
      <c r="L35" s="62">
        <f t="shared" si="4"/>
        <v>97.80704474557159</v>
      </c>
      <c r="M35" s="58">
        <v>0</v>
      </c>
      <c r="N35" s="62">
        <f t="shared" si="5"/>
        <v>0</v>
      </c>
      <c r="O35" s="64">
        <v>1888165</v>
      </c>
      <c r="P35" s="62">
        <f t="shared" si="6"/>
        <v>2.192955254428407</v>
      </c>
      <c r="Q35" s="84">
        <v>0</v>
      </c>
      <c r="R35" s="62">
        <f t="shared" si="7"/>
        <v>0</v>
      </c>
      <c r="S35" s="18">
        <f t="shared" si="8"/>
        <v>1888165</v>
      </c>
      <c r="T35" s="77">
        <f t="shared" si="13"/>
        <v>2.192955254428407</v>
      </c>
      <c r="U35" s="18">
        <f t="shared" si="9"/>
        <v>86101392</v>
      </c>
      <c r="V35" s="62">
        <f t="shared" si="10"/>
        <v>1.4361903404261773</v>
      </c>
      <c r="W35" s="67">
        <f t="shared" si="11"/>
        <v>18</v>
      </c>
      <c r="X35" s="2"/>
      <c r="Y35" s="2"/>
      <c r="Z35" s="2"/>
      <c r="AA35" s="2"/>
      <c r="AB35" s="2"/>
      <c r="AC35" s="2"/>
      <c r="AF35" s="2"/>
      <c r="AG35" s="2"/>
    </row>
    <row r="36" spans="1:33" ht="20.25" customHeight="1">
      <c r="A36" s="6"/>
      <c r="B36" s="68" t="s">
        <v>42</v>
      </c>
      <c r="C36" s="69">
        <v>13758957</v>
      </c>
      <c r="D36" s="70">
        <f t="shared" si="0"/>
        <v>37.811030984366646</v>
      </c>
      <c r="E36" s="71">
        <v>21049433</v>
      </c>
      <c r="F36" s="70">
        <f t="shared" si="1"/>
        <v>57.84600993856945</v>
      </c>
      <c r="G36" s="71">
        <v>0</v>
      </c>
      <c r="H36" s="70">
        <f t="shared" si="2"/>
        <v>0</v>
      </c>
      <c r="I36" s="71">
        <v>0</v>
      </c>
      <c r="J36" s="70">
        <f t="shared" si="3"/>
        <v>0</v>
      </c>
      <c r="K36" s="71">
        <f>I36+G36+E36+C36</f>
        <v>34808390</v>
      </c>
      <c r="L36" s="70">
        <f t="shared" si="4"/>
        <v>95.6570409229361</v>
      </c>
      <c r="M36" s="69">
        <v>1580348</v>
      </c>
      <c r="N36" s="70">
        <f t="shared" si="5"/>
        <v>4.342959077063898</v>
      </c>
      <c r="O36" s="71">
        <v>0</v>
      </c>
      <c r="P36" s="70">
        <f t="shared" si="6"/>
        <v>0</v>
      </c>
      <c r="Q36" s="86">
        <v>0</v>
      </c>
      <c r="R36" s="70">
        <f t="shared" si="7"/>
        <v>0</v>
      </c>
      <c r="S36" s="64">
        <f t="shared" si="8"/>
        <v>1580348</v>
      </c>
      <c r="T36" s="76">
        <f>(S36/$U36)*100</f>
        <v>4.342959077063898</v>
      </c>
      <c r="U36" s="64">
        <f t="shared" si="9"/>
        <v>36388738</v>
      </c>
      <c r="V36" s="70">
        <f t="shared" si="10"/>
        <v>0.6069722312491646</v>
      </c>
      <c r="W36" s="65">
        <f t="shared" si="11"/>
        <v>24</v>
      </c>
      <c r="X36" s="2"/>
      <c r="Y36" s="2"/>
      <c r="Z36" s="2"/>
      <c r="AA36" s="2"/>
      <c r="AB36" s="2"/>
      <c r="AC36" s="2"/>
      <c r="AF36" s="2"/>
      <c r="AG36" s="2"/>
    </row>
    <row r="37" spans="1:33" ht="20.25" customHeight="1">
      <c r="A37" s="6"/>
      <c r="B37" s="23" t="s">
        <v>62</v>
      </c>
      <c r="C37" s="58">
        <v>6970048</v>
      </c>
      <c r="D37" s="62">
        <f t="shared" si="0"/>
        <v>20.28057118656964</v>
      </c>
      <c r="E37" s="64">
        <v>27398057</v>
      </c>
      <c r="F37" s="62">
        <f t="shared" si="1"/>
        <v>79.71942881343035</v>
      </c>
      <c r="G37" s="64">
        <v>0</v>
      </c>
      <c r="H37" s="62">
        <f t="shared" si="2"/>
        <v>0</v>
      </c>
      <c r="I37" s="64">
        <v>0</v>
      </c>
      <c r="J37" s="62">
        <f t="shared" si="3"/>
        <v>0</v>
      </c>
      <c r="K37" s="64">
        <f t="shared" si="12"/>
        <v>34368105</v>
      </c>
      <c r="L37" s="62">
        <f t="shared" si="4"/>
        <v>100</v>
      </c>
      <c r="M37" s="58">
        <v>0</v>
      </c>
      <c r="N37" s="62">
        <f t="shared" si="5"/>
        <v>0</v>
      </c>
      <c r="O37" s="64">
        <v>0</v>
      </c>
      <c r="P37" s="62">
        <f t="shared" si="6"/>
        <v>0</v>
      </c>
      <c r="Q37" s="84">
        <v>0</v>
      </c>
      <c r="R37" s="62">
        <f t="shared" si="7"/>
        <v>0</v>
      </c>
      <c r="S37" s="64">
        <f t="shared" si="8"/>
        <v>0</v>
      </c>
      <c r="T37" s="76">
        <f t="shared" si="13"/>
        <v>0</v>
      </c>
      <c r="U37" s="64">
        <f t="shared" si="9"/>
        <v>34368105</v>
      </c>
      <c r="V37" s="62">
        <f t="shared" si="10"/>
        <v>0.5732676240559804</v>
      </c>
      <c r="W37" s="65">
        <f t="shared" si="11"/>
        <v>27</v>
      </c>
      <c r="X37" s="2"/>
      <c r="Y37" s="2"/>
      <c r="Z37" s="2"/>
      <c r="AA37" s="2"/>
      <c r="AB37" s="2"/>
      <c r="AC37" s="2"/>
      <c r="AF37" s="2"/>
      <c r="AG37" s="2"/>
    </row>
    <row r="38" spans="1:33" ht="20.25" customHeight="1">
      <c r="A38" s="6"/>
      <c r="B38" s="23" t="s">
        <v>23</v>
      </c>
      <c r="C38" s="58">
        <v>4672160</v>
      </c>
      <c r="D38" s="62">
        <f t="shared" si="0"/>
        <v>14.953277728162817</v>
      </c>
      <c r="E38" s="64">
        <v>23919880</v>
      </c>
      <c r="F38" s="62">
        <f t="shared" si="1"/>
        <v>76.55572772857249</v>
      </c>
      <c r="G38" s="64">
        <v>0</v>
      </c>
      <c r="H38" s="62">
        <f t="shared" si="2"/>
        <v>0</v>
      </c>
      <c r="I38" s="64">
        <v>0</v>
      </c>
      <c r="J38" s="62">
        <f t="shared" si="3"/>
        <v>0</v>
      </c>
      <c r="K38" s="64">
        <f t="shared" si="12"/>
        <v>28592040</v>
      </c>
      <c r="L38" s="62">
        <f t="shared" si="4"/>
        <v>91.50900545673531</v>
      </c>
      <c r="M38" s="58">
        <v>31145</v>
      </c>
      <c r="N38" s="62">
        <f t="shared" si="5"/>
        <v>0.09967977013707384</v>
      </c>
      <c r="O38" s="64">
        <v>2621871</v>
      </c>
      <c r="P38" s="62">
        <f t="shared" si="6"/>
        <v>8.391314773127627</v>
      </c>
      <c r="Q38" s="84">
        <v>0</v>
      </c>
      <c r="R38" s="62">
        <f t="shared" si="7"/>
        <v>0</v>
      </c>
      <c r="S38" s="64">
        <f t="shared" si="8"/>
        <v>2653016</v>
      </c>
      <c r="T38" s="76">
        <f t="shared" si="13"/>
        <v>8.4909945432647</v>
      </c>
      <c r="U38" s="64">
        <f t="shared" si="9"/>
        <v>31245056</v>
      </c>
      <c r="V38" s="62">
        <f t="shared" si="10"/>
        <v>0.5211744731522455</v>
      </c>
      <c r="W38" s="65">
        <f t="shared" si="11"/>
        <v>29</v>
      </c>
      <c r="X38" s="2"/>
      <c r="Y38" s="2"/>
      <c r="Z38" s="2"/>
      <c r="AA38" s="2"/>
      <c r="AB38" s="2"/>
      <c r="AC38" s="2"/>
      <c r="AF38" s="2"/>
      <c r="AG38" s="2"/>
    </row>
    <row r="39" spans="1:33" ht="20.25" customHeight="1">
      <c r="A39" s="6"/>
      <c r="B39" s="23" t="s">
        <v>24</v>
      </c>
      <c r="C39" s="58">
        <v>4898081</v>
      </c>
      <c r="D39" s="62">
        <f t="shared" si="0"/>
        <v>13.847731975218794</v>
      </c>
      <c r="E39" s="64">
        <v>29320636</v>
      </c>
      <c r="F39" s="62">
        <f t="shared" si="1"/>
        <v>82.89456803000017</v>
      </c>
      <c r="G39" s="64">
        <v>0</v>
      </c>
      <c r="H39" s="62">
        <f t="shared" si="2"/>
        <v>0</v>
      </c>
      <c r="I39" s="64">
        <v>0</v>
      </c>
      <c r="J39" s="62">
        <f t="shared" si="3"/>
        <v>0</v>
      </c>
      <c r="K39" s="64">
        <f t="shared" si="12"/>
        <v>34218717</v>
      </c>
      <c r="L39" s="62">
        <f t="shared" si="4"/>
        <v>96.74230000521896</v>
      </c>
      <c r="M39" s="58">
        <v>0</v>
      </c>
      <c r="N39" s="62">
        <f t="shared" si="5"/>
        <v>0</v>
      </c>
      <c r="O39" s="64">
        <v>1152281</v>
      </c>
      <c r="P39" s="62">
        <f t="shared" si="6"/>
        <v>3.2576999947810354</v>
      </c>
      <c r="Q39" s="84">
        <v>0</v>
      </c>
      <c r="R39" s="62">
        <f t="shared" si="7"/>
        <v>0</v>
      </c>
      <c r="S39" s="64">
        <f t="shared" si="8"/>
        <v>1152281</v>
      </c>
      <c r="T39" s="76">
        <f t="shared" si="13"/>
        <v>3.2576999947810354</v>
      </c>
      <c r="U39" s="64">
        <f t="shared" si="9"/>
        <v>35370998</v>
      </c>
      <c r="V39" s="62">
        <f t="shared" si="10"/>
        <v>0.5899961020239212</v>
      </c>
      <c r="W39" s="65">
        <f t="shared" si="11"/>
        <v>26</v>
      </c>
      <c r="X39" s="2"/>
      <c r="Y39" s="2"/>
      <c r="Z39" s="2"/>
      <c r="AA39" s="2"/>
      <c r="AB39" s="2"/>
      <c r="AC39" s="2"/>
      <c r="AF39" s="2"/>
      <c r="AG39" s="2"/>
    </row>
    <row r="40" spans="1:33" ht="20.25" customHeight="1">
      <c r="A40" s="6"/>
      <c r="B40" s="23" t="s">
        <v>25</v>
      </c>
      <c r="C40" s="58">
        <v>184221139</v>
      </c>
      <c r="D40" s="62">
        <f t="shared" si="0"/>
        <v>58.480648001191135</v>
      </c>
      <c r="E40" s="64">
        <v>129190998</v>
      </c>
      <c r="F40" s="62">
        <f t="shared" si="1"/>
        <v>41.01143506099258</v>
      </c>
      <c r="G40" s="64">
        <v>0</v>
      </c>
      <c r="H40" s="62">
        <f t="shared" si="2"/>
        <v>0</v>
      </c>
      <c r="I40" s="64">
        <v>0</v>
      </c>
      <c r="J40" s="62">
        <f t="shared" si="3"/>
        <v>0</v>
      </c>
      <c r="K40" s="64">
        <f t="shared" si="12"/>
        <v>313412137</v>
      </c>
      <c r="L40" s="62">
        <f t="shared" si="4"/>
        <v>99.49208306218372</v>
      </c>
      <c r="M40" s="58">
        <v>1600000</v>
      </c>
      <c r="N40" s="62">
        <f t="shared" si="5"/>
        <v>0.5079169378162721</v>
      </c>
      <c r="O40" s="64">
        <v>0</v>
      </c>
      <c r="P40" s="62">
        <f t="shared" si="6"/>
        <v>0</v>
      </c>
      <c r="Q40" s="84">
        <v>0</v>
      </c>
      <c r="R40" s="62">
        <f t="shared" si="7"/>
        <v>0</v>
      </c>
      <c r="S40" s="18">
        <f t="shared" si="8"/>
        <v>1600000</v>
      </c>
      <c r="T40" s="77">
        <f t="shared" si="13"/>
        <v>0.5079169378162721</v>
      </c>
      <c r="U40" s="18">
        <f t="shared" si="9"/>
        <v>315012137</v>
      </c>
      <c r="V40" s="62">
        <f t="shared" si="10"/>
        <v>5.2544724047714295</v>
      </c>
      <c r="W40" s="67">
        <f t="shared" si="11"/>
        <v>5</v>
      </c>
      <c r="X40" s="2"/>
      <c r="Y40" s="2"/>
      <c r="Z40" s="2"/>
      <c r="AA40" s="2"/>
      <c r="AB40" s="2"/>
      <c r="AC40" s="2"/>
      <c r="AF40" s="2"/>
      <c r="AG40" s="2"/>
    </row>
    <row r="41" spans="1:33" ht="20.25" customHeight="1">
      <c r="A41" s="6"/>
      <c r="B41" s="68" t="s">
        <v>63</v>
      </c>
      <c r="C41" s="69">
        <v>206915375</v>
      </c>
      <c r="D41" s="70">
        <f t="shared" si="0"/>
        <v>54.0065604455786</v>
      </c>
      <c r="E41" s="71">
        <v>164273273</v>
      </c>
      <c r="F41" s="70">
        <f t="shared" si="1"/>
        <v>42.87663228441837</v>
      </c>
      <c r="G41" s="71">
        <v>4500000</v>
      </c>
      <c r="H41" s="70">
        <f t="shared" si="2"/>
        <v>1.1745358314001735</v>
      </c>
      <c r="I41" s="71">
        <v>0</v>
      </c>
      <c r="J41" s="70">
        <f t="shared" si="3"/>
        <v>0</v>
      </c>
      <c r="K41" s="71">
        <f aca="true" t="shared" si="14" ref="K41:K48">I41+G41+E41+C41</f>
        <v>375688648</v>
      </c>
      <c r="L41" s="70">
        <f t="shared" si="4"/>
        <v>98.05772856139714</v>
      </c>
      <c r="M41" s="69">
        <v>306000</v>
      </c>
      <c r="N41" s="70">
        <f t="shared" si="5"/>
        <v>0.07986843653521179</v>
      </c>
      <c r="O41" s="71">
        <v>7135426</v>
      </c>
      <c r="P41" s="70">
        <f t="shared" si="6"/>
        <v>1.8624030020676479</v>
      </c>
      <c r="Q41" s="86">
        <v>0</v>
      </c>
      <c r="R41" s="70">
        <f t="shared" si="7"/>
        <v>0</v>
      </c>
      <c r="S41" s="64">
        <f t="shared" si="8"/>
        <v>7441426</v>
      </c>
      <c r="T41" s="76">
        <f>(S41/$U41)*100</f>
        <v>1.9422714386028594</v>
      </c>
      <c r="U41" s="64">
        <f t="shared" si="9"/>
        <v>383130074</v>
      </c>
      <c r="V41" s="70">
        <f t="shared" si="10"/>
        <v>6.390694721933955</v>
      </c>
      <c r="W41" s="65">
        <f t="shared" si="11"/>
        <v>4</v>
      </c>
      <c r="X41" s="2"/>
      <c r="Y41" s="2"/>
      <c r="Z41" s="2"/>
      <c r="AA41" s="2"/>
      <c r="AB41" s="2"/>
      <c r="AC41" s="2"/>
      <c r="AF41" s="2"/>
      <c r="AG41" s="2"/>
    </row>
    <row r="42" spans="1:33" ht="20.25" customHeight="1">
      <c r="A42" s="6"/>
      <c r="B42" s="23" t="s">
        <v>26</v>
      </c>
      <c r="C42" s="58">
        <v>0</v>
      </c>
      <c r="D42" s="62">
        <f t="shared" si="0"/>
        <v>0</v>
      </c>
      <c r="E42" s="64">
        <v>35799917</v>
      </c>
      <c r="F42" s="62">
        <f t="shared" si="1"/>
        <v>100</v>
      </c>
      <c r="G42" s="64">
        <v>0</v>
      </c>
      <c r="H42" s="62">
        <f t="shared" si="2"/>
        <v>0</v>
      </c>
      <c r="I42" s="64">
        <v>0</v>
      </c>
      <c r="J42" s="62">
        <f t="shared" si="3"/>
        <v>0</v>
      </c>
      <c r="K42" s="64">
        <f t="shared" si="14"/>
        <v>35799917</v>
      </c>
      <c r="L42" s="62">
        <f t="shared" si="4"/>
        <v>100</v>
      </c>
      <c r="M42" s="58">
        <v>0</v>
      </c>
      <c r="N42" s="62">
        <f t="shared" si="5"/>
        <v>0</v>
      </c>
      <c r="O42" s="64">
        <v>0</v>
      </c>
      <c r="P42" s="62">
        <f t="shared" si="6"/>
        <v>0</v>
      </c>
      <c r="Q42" s="84">
        <v>0</v>
      </c>
      <c r="R42" s="62">
        <f t="shared" si="7"/>
        <v>0</v>
      </c>
      <c r="S42" s="64">
        <f t="shared" si="8"/>
        <v>0</v>
      </c>
      <c r="T42" s="76">
        <f t="shared" si="13"/>
        <v>0</v>
      </c>
      <c r="U42" s="64">
        <f t="shared" si="9"/>
        <v>35799917</v>
      </c>
      <c r="V42" s="62">
        <f t="shared" si="10"/>
        <v>0.5971505662005893</v>
      </c>
      <c r="W42" s="65">
        <f t="shared" si="11"/>
        <v>25</v>
      </c>
      <c r="X42" s="2"/>
      <c r="Y42" s="2"/>
      <c r="Z42" s="2"/>
      <c r="AA42" s="2"/>
      <c r="AB42" s="2"/>
      <c r="AC42" s="2"/>
      <c r="AF42" s="2"/>
      <c r="AG42" s="2"/>
    </row>
    <row r="43" spans="1:33" ht="20.25" customHeight="1">
      <c r="A43" s="6"/>
      <c r="B43" s="23" t="s">
        <v>27</v>
      </c>
      <c r="C43" s="58">
        <v>0</v>
      </c>
      <c r="D43" s="62">
        <f t="shared" si="0"/>
        <v>0</v>
      </c>
      <c r="E43" s="64">
        <v>9751861</v>
      </c>
      <c r="F43" s="62">
        <f t="shared" si="1"/>
        <v>100</v>
      </c>
      <c r="G43" s="64">
        <v>0</v>
      </c>
      <c r="H43" s="62">
        <f t="shared" si="2"/>
        <v>0</v>
      </c>
      <c r="I43" s="64">
        <v>0</v>
      </c>
      <c r="J43" s="62">
        <f t="shared" si="3"/>
        <v>0</v>
      </c>
      <c r="K43" s="64">
        <f t="shared" si="14"/>
        <v>9751861</v>
      </c>
      <c r="L43" s="62">
        <f t="shared" si="4"/>
        <v>100</v>
      </c>
      <c r="M43" s="58">
        <v>0</v>
      </c>
      <c r="N43" s="62">
        <f t="shared" si="5"/>
        <v>0</v>
      </c>
      <c r="O43" s="64">
        <v>0</v>
      </c>
      <c r="P43" s="62">
        <f t="shared" si="6"/>
        <v>0</v>
      </c>
      <c r="Q43" s="84">
        <v>0</v>
      </c>
      <c r="R43" s="62">
        <f t="shared" si="7"/>
        <v>0</v>
      </c>
      <c r="S43" s="64">
        <f t="shared" si="8"/>
        <v>0</v>
      </c>
      <c r="T43" s="76">
        <f t="shared" si="13"/>
        <v>0</v>
      </c>
      <c r="U43" s="64">
        <f t="shared" si="9"/>
        <v>9751861</v>
      </c>
      <c r="V43" s="62">
        <f t="shared" si="10"/>
        <v>0.16266320722641464</v>
      </c>
      <c r="W43" s="65">
        <f t="shared" si="11"/>
        <v>38</v>
      </c>
      <c r="X43" s="2"/>
      <c r="Y43" s="2"/>
      <c r="Z43" s="2"/>
      <c r="AA43" s="2"/>
      <c r="AB43" s="2"/>
      <c r="AC43" s="2"/>
      <c r="AF43" s="2"/>
      <c r="AG43" s="2"/>
    </row>
    <row r="44" spans="1:33" ht="20.25" customHeight="1">
      <c r="A44" s="6"/>
      <c r="B44" s="23" t="s">
        <v>28</v>
      </c>
      <c r="C44" s="58">
        <v>142331326</v>
      </c>
      <c r="D44" s="62">
        <f t="shared" si="0"/>
        <v>54.708766535179535</v>
      </c>
      <c r="E44" s="64">
        <v>112854870</v>
      </c>
      <c r="F44" s="62">
        <f t="shared" si="1"/>
        <v>43.37871998177011</v>
      </c>
      <c r="G44" s="64">
        <v>2000000</v>
      </c>
      <c r="H44" s="62">
        <f t="shared" si="2"/>
        <v>0.7687522918908172</v>
      </c>
      <c r="I44" s="64">
        <v>800000</v>
      </c>
      <c r="J44" s="62">
        <f t="shared" si="3"/>
        <v>0.3075009167563269</v>
      </c>
      <c r="K44" s="64">
        <f t="shared" si="14"/>
        <v>257986196</v>
      </c>
      <c r="L44" s="62">
        <f t="shared" si="4"/>
        <v>99.16373972559678</v>
      </c>
      <c r="M44" s="58">
        <v>0</v>
      </c>
      <c r="N44" s="62">
        <f t="shared" si="5"/>
        <v>0</v>
      </c>
      <c r="O44" s="64">
        <v>2175630</v>
      </c>
      <c r="P44" s="62">
        <f t="shared" si="6"/>
        <v>0.8362602744032093</v>
      </c>
      <c r="Q44" s="84">
        <v>0</v>
      </c>
      <c r="R44" s="62">
        <f t="shared" si="7"/>
        <v>0</v>
      </c>
      <c r="S44" s="64">
        <f t="shared" si="8"/>
        <v>2175630</v>
      </c>
      <c r="T44" s="76">
        <f t="shared" si="13"/>
        <v>0.8362602744032093</v>
      </c>
      <c r="U44" s="64">
        <f t="shared" si="9"/>
        <v>260161826</v>
      </c>
      <c r="V44" s="62">
        <f t="shared" si="10"/>
        <v>4.339557035835563</v>
      </c>
      <c r="W44" s="65">
        <f t="shared" si="11"/>
        <v>8</v>
      </c>
      <c r="X44" s="2"/>
      <c r="Y44" s="2"/>
      <c r="Z44" s="2"/>
      <c r="AA44" s="2"/>
      <c r="AB44" s="2"/>
      <c r="AC44" s="2"/>
      <c r="AF44" s="2"/>
      <c r="AG44" s="2"/>
    </row>
    <row r="45" spans="1:33" ht="20.25" customHeight="1">
      <c r="A45" s="6"/>
      <c r="B45" s="23" t="s">
        <v>64</v>
      </c>
      <c r="C45" s="58">
        <v>534400</v>
      </c>
      <c r="D45" s="62">
        <f t="shared" si="0"/>
        <v>1.8849737119534422</v>
      </c>
      <c r="E45" s="64">
        <v>24844115</v>
      </c>
      <c r="F45" s="62">
        <f t="shared" si="1"/>
        <v>87.6319305234809</v>
      </c>
      <c r="G45" s="64">
        <v>0</v>
      </c>
      <c r="H45" s="62">
        <f t="shared" si="2"/>
        <v>0</v>
      </c>
      <c r="I45" s="64">
        <v>0</v>
      </c>
      <c r="J45" s="62">
        <f t="shared" si="3"/>
        <v>0</v>
      </c>
      <c r="K45" s="64">
        <f t="shared" si="14"/>
        <v>25378515</v>
      </c>
      <c r="L45" s="62">
        <f t="shared" si="4"/>
        <v>89.51690423543435</v>
      </c>
      <c r="M45" s="58">
        <v>0</v>
      </c>
      <c r="N45" s="62">
        <f t="shared" si="5"/>
        <v>0</v>
      </c>
      <c r="O45" s="64">
        <v>2972013</v>
      </c>
      <c r="P45" s="62">
        <f t="shared" si="6"/>
        <v>10.483095764565654</v>
      </c>
      <c r="Q45" s="84">
        <v>0</v>
      </c>
      <c r="R45" s="62">
        <f t="shared" si="7"/>
        <v>0</v>
      </c>
      <c r="S45" s="18">
        <f t="shared" si="8"/>
        <v>2972013</v>
      </c>
      <c r="T45" s="77">
        <f t="shared" si="13"/>
        <v>10.483095764565654</v>
      </c>
      <c r="U45" s="18">
        <f t="shared" si="9"/>
        <v>28350528</v>
      </c>
      <c r="V45" s="62">
        <f t="shared" si="10"/>
        <v>0.4728931032796992</v>
      </c>
      <c r="W45" s="67">
        <f t="shared" si="11"/>
        <v>32</v>
      </c>
      <c r="X45" s="2"/>
      <c r="Y45" s="2"/>
      <c r="Z45" s="2"/>
      <c r="AA45" s="2"/>
      <c r="AB45" s="2"/>
      <c r="AC45" s="2"/>
      <c r="AF45" s="2"/>
      <c r="AG45" s="2"/>
    </row>
    <row r="46" spans="1:33" ht="20.25" customHeight="1">
      <c r="A46" s="6"/>
      <c r="B46" s="68" t="s">
        <v>65</v>
      </c>
      <c r="C46" s="69">
        <v>10337244</v>
      </c>
      <c r="D46" s="70">
        <f t="shared" si="0"/>
        <v>31.64867875013295</v>
      </c>
      <c r="E46" s="71">
        <v>21097020</v>
      </c>
      <c r="F46" s="70">
        <f t="shared" si="1"/>
        <v>64.59098852316245</v>
      </c>
      <c r="G46" s="71">
        <v>471154</v>
      </c>
      <c r="H46" s="70">
        <f t="shared" si="2"/>
        <v>1.4424929495560073</v>
      </c>
      <c r="I46" s="71">
        <v>0</v>
      </c>
      <c r="J46" s="70">
        <f t="shared" si="3"/>
        <v>0</v>
      </c>
      <c r="K46" s="71">
        <f t="shared" si="14"/>
        <v>31905418</v>
      </c>
      <c r="L46" s="70">
        <f t="shared" si="4"/>
        <v>97.6821602228514</v>
      </c>
      <c r="M46" s="69">
        <v>261474</v>
      </c>
      <c r="N46" s="70">
        <f t="shared" si="5"/>
        <v>0.8005331621767139</v>
      </c>
      <c r="O46" s="71">
        <v>495590</v>
      </c>
      <c r="P46" s="70">
        <f t="shared" si="6"/>
        <v>1.5173066149718812</v>
      </c>
      <c r="Q46" s="86">
        <v>0</v>
      </c>
      <c r="R46" s="70">
        <f t="shared" si="7"/>
        <v>0</v>
      </c>
      <c r="S46" s="64">
        <f t="shared" si="8"/>
        <v>757064</v>
      </c>
      <c r="T46" s="76">
        <f>(S46/$U46)*100</f>
        <v>2.317839777148595</v>
      </c>
      <c r="U46" s="64">
        <f t="shared" si="9"/>
        <v>32662482</v>
      </c>
      <c r="V46" s="70">
        <f t="shared" si="10"/>
        <v>0.5448174536219331</v>
      </c>
      <c r="W46" s="65">
        <f t="shared" si="11"/>
        <v>28</v>
      </c>
      <c r="X46" s="2"/>
      <c r="Y46" s="2"/>
      <c r="Z46" s="2"/>
      <c r="AA46" s="2"/>
      <c r="AB46" s="2"/>
      <c r="AC46" s="2"/>
      <c r="AF46" s="2"/>
      <c r="AG46" s="2"/>
    </row>
    <row r="47" spans="1:33" ht="20.25" customHeight="1">
      <c r="A47" s="6"/>
      <c r="B47" s="23" t="s">
        <v>41</v>
      </c>
      <c r="C47" s="58">
        <v>0</v>
      </c>
      <c r="D47" s="62">
        <f t="shared" si="0"/>
        <v>0</v>
      </c>
      <c r="E47" s="64">
        <v>15609949</v>
      </c>
      <c r="F47" s="62">
        <f t="shared" si="1"/>
        <v>91.54767629128536</v>
      </c>
      <c r="G47" s="64">
        <v>1000000</v>
      </c>
      <c r="H47" s="62">
        <f t="shared" si="2"/>
        <v>5.864700537540857</v>
      </c>
      <c r="I47" s="64">
        <v>0</v>
      </c>
      <c r="J47" s="62">
        <f t="shared" si="3"/>
        <v>0</v>
      </c>
      <c r="K47" s="64">
        <f t="shared" si="14"/>
        <v>16609949</v>
      </c>
      <c r="L47" s="62">
        <f t="shared" si="4"/>
        <v>97.41237682882623</v>
      </c>
      <c r="M47" s="58">
        <v>110800</v>
      </c>
      <c r="N47" s="62">
        <f t="shared" si="5"/>
        <v>0.649808819559527</v>
      </c>
      <c r="O47" s="64">
        <v>330420</v>
      </c>
      <c r="P47" s="62">
        <f t="shared" si="6"/>
        <v>1.93781435161425</v>
      </c>
      <c r="Q47" s="84">
        <v>0</v>
      </c>
      <c r="R47" s="62">
        <f t="shared" si="7"/>
        <v>0</v>
      </c>
      <c r="S47" s="64">
        <f t="shared" si="8"/>
        <v>441220</v>
      </c>
      <c r="T47" s="76">
        <f t="shared" si="13"/>
        <v>2.5876231711737767</v>
      </c>
      <c r="U47" s="64">
        <f t="shared" si="9"/>
        <v>17051169</v>
      </c>
      <c r="V47" s="62">
        <f t="shared" si="10"/>
        <v>0.28441728573649866</v>
      </c>
      <c r="W47" s="65">
        <f t="shared" si="11"/>
        <v>37</v>
      </c>
      <c r="X47" s="2"/>
      <c r="Y47" s="2"/>
      <c r="Z47" s="2"/>
      <c r="AA47" s="2"/>
      <c r="AB47" s="2"/>
      <c r="AC47" s="2"/>
      <c r="AF47" s="2"/>
      <c r="AG47" s="2"/>
    </row>
    <row r="48" spans="1:33" ht="20.25" customHeight="1">
      <c r="A48" s="6"/>
      <c r="B48" s="23" t="s">
        <v>66</v>
      </c>
      <c r="C48" s="58">
        <v>135185035</v>
      </c>
      <c r="D48" s="62">
        <f t="shared" si="0"/>
        <v>44.65592477651051</v>
      </c>
      <c r="E48" s="64">
        <v>159862466</v>
      </c>
      <c r="F48" s="62">
        <f t="shared" si="1"/>
        <v>52.80766659034018</v>
      </c>
      <c r="G48" s="64">
        <v>0</v>
      </c>
      <c r="H48" s="62">
        <f t="shared" si="2"/>
        <v>0</v>
      </c>
      <c r="I48" s="64">
        <v>4125073</v>
      </c>
      <c r="J48" s="62">
        <f t="shared" si="3"/>
        <v>1.3626430587203275</v>
      </c>
      <c r="K48" s="64">
        <f t="shared" si="14"/>
        <v>299172574</v>
      </c>
      <c r="L48" s="62">
        <f t="shared" si="4"/>
        <v>98.82623442557103</v>
      </c>
      <c r="M48" s="58">
        <v>0</v>
      </c>
      <c r="N48" s="62">
        <f t="shared" si="5"/>
        <v>0</v>
      </c>
      <c r="O48" s="64">
        <v>3553292</v>
      </c>
      <c r="P48" s="62">
        <f t="shared" si="6"/>
        <v>1.1737655744289786</v>
      </c>
      <c r="Q48" s="84">
        <v>0</v>
      </c>
      <c r="R48" s="62">
        <f t="shared" si="7"/>
        <v>0</v>
      </c>
      <c r="S48" s="64">
        <f t="shared" si="8"/>
        <v>3553292</v>
      </c>
      <c r="T48" s="76">
        <f t="shared" si="13"/>
        <v>1.1737655744289786</v>
      </c>
      <c r="U48" s="64">
        <f t="shared" si="9"/>
        <v>302725866</v>
      </c>
      <c r="V48" s="62">
        <f t="shared" si="10"/>
        <v>5.049534675889436</v>
      </c>
      <c r="W48" s="65">
        <f t="shared" si="11"/>
        <v>7</v>
      </c>
      <c r="X48" s="2"/>
      <c r="Y48" s="2"/>
      <c r="Z48" s="2"/>
      <c r="AA48" s="2"/>
      <c r="AB48" s="2"/>
      <c r="AC48" s="2"/>
      <c r="AF48" s="2"/>
      <c r="AG48" s="2"/>
    </row>
    <row r="49" spans="1:33" ht="16.5" thickBot="1">
      <c r="A49" s="6"/>
      <c r="B49" s="3"/>
      <c r="C49" s="60"/>
      <c r="D49" s="5"/>
      <c r="E49" s="2"/>
      <c r="F49" s="5"/>
      <c r="G49" s="2"/>
      <c r="H49" s="5"/>
      <c r="I49" s="2"/>
      <c r="J49" s="5"/>
      <c r="K49" s="2"/>
      <c r="L49" s="5"/>
      <c r="M49" s="60"/>
      <c r="N49" s="5"/>
      <c r="O49" s="2"/>
      <c r="P49" s="5"/>
      <c r="Q49" s="87"/>
      <c r="R49" s="5"/>
      <c r="S49" s="5"/>
      <c r="T49" s="76"/>
      <c r="U49" s="74"/>
      <c r="V49" s="5"/>
      <c r="W49" s="61"/>
      <c r="X49" s="2"/>
      <c r="Y49" s="2"/>
      <c r="Z49" s="2"/>
      <c r="AA49" s="2"/>
      <c r="AB49" s="2"/>
      <c r="AC49" s="2"/>
      <c r="AF49" s="2"/>
      <c r="AG49" s="2"/>
    </row>
    <row r="50" spans="1:33" ht="15.75">
      <c r="A50" s="49"/>
      <c r="B50" s="53"/>
      <c r="C50" s="7"/>
      <c r="D50" s="7"/>
      <c r="E50" s="7"/>
      <c r="F50" s="7"/>
      <c r="G50" s="7"/>
      <c r="H50" s="7"/>
      <c r="I50" s="7"/>
      <c r="J50" s="7"/>
      <c r="K50" s="7"/>
      <c r="L50" s="8"/>
      <c r="M50" s="7"/>
      <c r="N50" s="7"/>
      <c r="O50" s="7"/>
      <c r="P50" s="7"/>
      <c r="Q50" s="88"/>
      <c r="R50" s="7"/>
      <c r="S50" s="7"/>
      <c r="T50" s="8"/>
      <c r="U50" s="7" t="s">
        <v>0</v>
      </c>
      <c r="V50" s="7"/>
      <c r="W50" s="8"/>
      <c r="X50" s="2"/>
      <c r="Y50" s="2"/>
      <c r="Z50" s="2"/>
      <c r="AA50" s="2"/>
      <c r="AB50" s="2"/>
      <c r="AC50" s="2"/>
      <c r="AF50" s="2"/>
      <c r="AG50" s="2"/>
    </row>
    <row r="51" spans="1:33" ht="15.75">
      <c r="A51" s="50"/>
      <c r="B51" s="54" t="s">
        <v>13</v>
      </c>
      <c r="C51" s="9">
        <f>SUM(C11:C48)</f>
        <v>2308260213</v>
      </c>
      <c r="D51" s="10"/>
      <c r="E51" s="9">
        <f>SUM(E11:E48)</f>
        <v>2757563993</v>
      </c>
      <c r="F51" s="10"/>
      <c r="G51" s="9">
        <f>SUM(G11:G48)</f>
        <v>722085737</v>
      </c>
      <c r="H51" s="10"/>
      <c r="I51" s="9">
        <f>SUM(I11:I48)</f>
        <v>7518338</v>
      </c>
      <c r="J51" s="10"/>
      <c r="K51" s="9">
        <f>G51+E51+C51+I51</f>
        <v>5795428281</v>
      </c>
      <c r="L51" s="11"/>
      <c r="M51" s="9">
        <f>SUM(M11:M48)</f>
        <v>149710644</v>
      </c>
      <c r="N51" s="10"/>
      <c r="O51" s="9">
        <f>SUM(O11:O48)</f>
        <v>49985090</v>
      </c>
      <c r="P51" s="10"/>
      <c r="Q51" s="9">
        <f>SUM(Q11:Q48)</f>
        <v>0</v>
      </c>
      <c r="R51" s="10"/>
      <c r="S51" s="9">
        <f>SUM(S11:S48)</f>
        <v>199695734</v>
      </c>
      <c r="T51" s="11"/>
      <c r="U51" s="9">
        <f>K51+S51</f>
        <v>5995124015</v>
      </c>
      <c r="V51" s="46">
        <f>SUM(V11:V50)</f>
        <v>99.99999999999999</v>
      </c>
      <c r="W51" s="47"/>
      <c r="X51" s="2"/>
      <c r="Y51" s="2"/>
      <c r="Z51" s="2"/>
      <c r="AA51" s="2"/>
      <c r="AB51" s="2"/>
      <c r="AC51" s="2"/>
      <c r="AF51" s="2"/>
      <c r="AG51" s="2"/>
    </row>
    <row r="52" spans="1:33" ht="15.75">
      <c r="A52" s="50"/>
      <c r="B52" s="54" t="s">
        <v>14</v>
      </c>
      <c r="C52" s="10">
        <f>(C51/$U$51)*100</f>
        <v>38.502292983842466</v>
      </c>
      <c r="D52" s="10"/>
      <c r="E52" s="10">
        <f>(E51/$U$51)*100</f>
        <v>45.99677981807354</v>
      </c>
      <c r="F52" s="10"/>
      <c r="G52" s="10">
        <f>(G51/$U$51)*100</f>
        <v>12.044550457894072</v>
      </c>
      <c r="H52" s="10"/>
      <c r="I52" s="10">
        <f>(I51/$U$51)*100</f>
        <v>0.12540754755345956</v>
      </c>
      <c r="J52" s="10"/>
      <c r="K52" s="10">
        <f>(K51/$U$51)*100</f>
        <v>96.66903080736354</v>
      </c>
      <c r="L52" s="11"/>
      <c r="M52" s="10">
        <f>(M51/$U$51)*100</f>
        <v>2.497206790475376</v>
      </c>
      <c r="N52" s="10"/>
      <c r="O52" s="10">
        <f>(O51/$U$51)*100</f>
        <v>0.8337624021610837</v>
      </c>
      <c r="P52" s="10"/>
      <c r="Q52" s="10">
        <f>(Q51/$U$51)*100</f>
        <v>0</v>
      </c>
      <c r="R52" s="10"/>
      <c r="S52" s="10">
        <f>(S51/$U$51)*100</f>
        <v>3.3309691926364597</v>
      </c>
      <c r="T52" s="11"/>
      <c r="U52" s="10">
        <f>S52+K52</f>
        <v>100</v>
      </c>
      <c r="V52" s="46"/>
      <c r="W52" s="47"/>
      <c r="X52" s="2"/>
      <c r="Y52" s="2"/>
      <c r="Z52" s="2"/>
      <c r="AA52" s="2"/>
      <c r="AB52" s="2"/>
      <c r="AC52" s="2"/>
      <c r="AF52" s="2"/>
      <c r="AG52" s="2"/>
    </row>
    <row r="53" spans="1:33" ht="16.5" thickBot="1">
      <c r="A53" s="51"/>
      <c r="B53" s="55"/>
      <c r="C53" s="12"/>
      <c r="D53" s="13"/>
      <c r="E53" s="12"/>
      <c r="F53" s="13"/>
      <c r="G53" s="12"/>
      <c r="H53" s="13"/>
      <c r="I53" s="13"/>
      <c r="J53" s="13"/>
      <c r="K53" s="12"/>
      <c r="L53" s="14"/>
      <c r="M53" s="12"/>
      <c r="N53" s="13"/>
      <c r="O53" s="13"/>
      <c r="P53" s="13"/>
      <c r="Q53" s="90"/>
      <c r="R53" s="13"/>
      <c r="S53" s="13"/>
      <c r="T53" s="14"/>
      <c r="U53" s="12"/>
      <c r="V53" s="13"/>
      <c r="W53" s="48"/>
      <c r="X53" s="2"/>
      <c r="Y53" s="2"/>
      <c r="Z53" s="2"/>
      <c r="AA53" s="2"/>
      <c r="AB53" s="2"/>
      <c r="AC53" s="2"/>
      <c r="AF53" s="2"/>
      <c r="AG53" s="2"/>
    </row>
    <row r="54" spans="1:33" ht="15.75">
      <c r="A54" s="6"/>
      <c r="B54" s="3"/>
      <c r="C54" s="9"/>
      <c r="D54" s="10"/>
      <c r="E54" s="9"/>
      <c r="F54" s="10"/>
      <c r="G54" s="9"/>
      <c r="H54" s="10"/>
      <c r="I54" s="10"/>
      <c r="J54" s="10"/>
      <c r="K54" s="9"/>
      <c r="L54" s="10"/>
      <c r="M54" s="9"/>
      <c r="N54" s="10"/>
      <c r="O54" s="10"/>
      <c r="P54" s="10"/>
      <c r="Q54" s="89"/>
      <c r="R54" s="10"/>
      <c r="S54" s="10"/>
      <c r="T54" s="10"/>
      <c r="U54" s="9"/>
      <c r="V54" s="10"/>
      <c r="W54" s="2"/>
      <c r="X54" s="2"/>
      <c r="Y54" s="2"/>
      <c r="Z54" s="2"/>
      <c r="AA54" s="2"/>
      <c r="AB54" s="2"/>
      <c r="AC54" s="2"/>
      <c r="AF54" s="2"/>
      <c r="AG54" s="2"/>
    </row>
    <row r="55" spans="1:33" ht="15.75">
      <c r="A55" s="6"/>
      <c r="B55" s="3" t="s">
        <v>67</v>
      </c>
      <c r="C55" s="9"/>
      <c r="D55" s="10"/>
      <c r="E55" s="9"/>
      <c r="F55" s="10"/>
      <c r="G55" s="9"/>
      <c r="H55" s="10"/>
      <c r="I55" s="10"/>
      <c r="J55" s="10"/>
      <c r="K55" s="9"/>
      <c r="L55" s="10"/>
      <c r="M55" s="9"/>
      <c r="N55" s="10"/>
      <c r="O55" s="10"/>
      <c r="P55" s="10"/>
      <c r="Q55" s="89"/>
      <c r="R55" s="10"/>
      <c r="S55" s="10"/>
      <c r="T55" s="10"/>
      <c r="U55" s="9"/>
      <c r="V55" s="10"/>
      <c r="W55" s="2"/>
      <c r="X55" s="2"/>
      <c r="Y55" s="2"/>
      <c r="Z55" s="2"/>
      <c r="AA55" s="2"/>
      <c r="AB55" s="2"/>
      <c r="AC55" s="2"/>
      <c r="AF55" s="2"/>
      <c r="AG55" s="2"/>
    </row>
    <row r="56" spans="1:33" ht="15.75">
      <c r="A56" s="6"/>
      <c r="B56" s="3" t="s">
        <v>29</v>
      </c>
      <c r="C56" s="9"/>
      <c r="D56" s="10"/>
      <c r="E56" s="9"/>
      <c r="F56" s="10"/>
      <c r="G56" s="9"/>
      <c r="H56" s="10"/>
      <c r="I56" s="10"/>
      <c r="J56" s="10"/>
      <c r="K56" s="9"/>
      <c r="L56" s="10"/>
      <c r="M56" s="9"/>
      <c r="N56" s="10"/>
      <c r="O56" s="10"/>
      <c r="P56" s="10"/>
      <c r="Q56" s="89"/>
      <c r="R56" s="10"/>
      <c r="S56" s="10"/>
      <c r="T56" s="10"/>
      <c r="U56" s="9"/>
      <c r="V56" s="10"/>
      <c r="W56" s="2"/>
      <c r="X56" s="2"/>
      <c r="Y56" s="2"/>
      <c r="Z56" s="2"/>
      <c r="AA56" s="2"/>
      <c r="AB56" s="2"/>
      <c r="AC56" s="2"/>
      <c r="AF56" s="2"/>
      <c r="AG56" s="2"/>
    </row>
    <row r="58" ht="15.75">
      <c r="B58" s="52"/>
    </row>
  </sheetData>
  <mergeCells count="5">
    <mergeCell ref="C6:L6"/>
    <mergeCell ref="M6:T6"/>
    <mergeCell ref="A1:W1"/>
    <mergeCell ref="A2:W2"/>
    <mergeCell ref="A3:W3"/>
  </mergeCells>
  <printOptions horizontalCentered="1"/>
  <pageMargins left="0" right="0" top="0.5" bottom="0.3" header="0.5" footer="0.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</dc:creator>
  <cp:keywords/>
  <dc:description/>
  <cp:lastModifiedBy>Thipakorn.Souvandara</cp:lastModifiedBy>
  <cp:lastPrinted>2007-06-29T18:23:01Z</cp:lastPrinted>
  <dcterms:created xsi:type="dcterms:W3CDTF">1999-02-23T19:40:42Z</dcterms:created>
  <dcterms:modified xsi:type="dcterms:W3CDTF">2007-07-23T13:23:27Z</dcterms:modified>
  <cp:category/>
  <cp:version/>
  <cp:contentType/>
  <cp:contentStatus/>
</cp:coreProperties>
</file>