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1970" windowHeight="2160" activeTab="3"/>
  </bookViews>
  <sheets>
    <sheet name="Data" sheetId="1" r:id="rId1"/>
    <sheet name="Fits" sheetId="2" r:id="rId2"/>
    <sheet name="Plot 08-17" sheetId="3" r:id="rId3"/>
    <sheet name="Plot 44-5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</sheets>
  <definedNames/>
  <calcPr fullCalcOnLoad="1"/>
</workbook>
</file>

<file path=xl/sharedStrings.xml><?xml version="1.0" encoding="utf-8"?>
<sst xmlns="http://schemas.openxmlformats.org/spreadsheetml/2006/main" count="70" uniqueCount="31">
  <si>
    <t>Average</t>
  </si>
  <si>
    <t>CYRIL  -  8-17 cm depth</t>
  </si>
  <si>
    <t>Log-Avg.</t>
  </si>
  <si>
    <t>Volumetric</t>
  </si>
  <si>
    <t>Pressure</t>
  </si>
  <si>
    <t>Water</t>
  </si>
  <si>
    <t>Ring 191</t>
  </si>
  <si>
    <t>Ring 251</t>
  </si>
  <si>
    <t>Ring 230</t>
  </si>
  <si>
    <t>Ring 235</t>
  </si>
  <si>
    <t>(bars)</t>
  </si>
  <si>
    <t>Content</t>
  </si>
  <si>
    <t>P (bars)</t>
  </si>
  <si>
    <t>Theta</t>
  </si>
  <si>
    <t>CYRIL  -  44-52 cm depth</t>
  </si>
  <si>
    <t>Ring 204</t>
  </si>
  <si>
    <t>Ring 216</t>
  </si>
  <si>
    <t>Ring 217</t>
  </si>
  <si>
    <t>Ring 212</t>
  </si>
  <si>
    <t>RETC FITS TO OBSERVED RETENTION DATA</t>
  </si>
  <si>
    <t>CYRIL</t>
  </si>
  <si>
    <t>8-17 cm</t>
  </si>
  <si>
    <t>44-52 cm</t>
  </si>
  <si>
    <t>van</t>
  </si>
  <si>
    <t>Brooks-</t>
  </si>
  <si>
    <t>Genuchten</t>
  </si>
  <si>
    <t>Corey</t>
  </si>
  <si>
    <t>WCR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</si>
  <si>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</si>
  <si>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</si>
  <si>
    <t>WCS (fixed)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</si>
</sst>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1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Data!$B$5:$B$15</c:f>
              <c:numCache>
                <c:ptCount val="11"/>
                <c:pt idx="0">
                  <c:v>0.25143835910720425</c:v>
                </c:pt>
                <c:pt idx="1">
                  <c:v>0.2754898386174106</c:v>
                </c:pt>
                <c:pt idx="2">
                  <c:v>0.2819666364280258</c:v>
                </c:pt>
                <c:pt idx="3">
                  <c:v>0.2913179680984086</c:v>
                </c:pt>
                <c:pt idx="4">
                  <c:v>0.2965212382496333</c:v>
                </c:pt>
                <c:pt idx="5">
                  <c:v>0.3841399412157097</c:v>
                </c:pt>
                <c:pt idx="6">
                  <c:v>0.598055532668699</c:v>
                </c:pt>
                <c:pt idx="7">
                  <c:v>0.44847128126721425</c:v>
                </c:pt>
                <c:pt idx="8">
                  <c:v>0.6268037131636045</c:v>
                </c:pt>
                <c:pt idx="9">
                  <c:v>0.6526406855071271</c:v>
                </c:pt>
                <c:pt idx="10">
                  <c:v>0.6635577160748127</c:v>
                </c:pt>
              </c:numCache>
            </c:numRef>
          </c:xVal>
          <c:yVal>
            <c:numRef>
              <c:f>Data!$A$5:$A$15</c:f>
              <c:numCache>
                <c:ptCount val="11"/>
                <c:pt idx="0">
                  <c:v>14.992647058823529</c:v>
                </c:pt>
                <c:pt idx="1">
                  <c:v>2.993137254901961</c:v>
                </c:pt>
                <c:pt idx="2">
                  <c:v>0.9931372549019608</c:v>
                </c:pt>
                <c:pt idx="3">
                  <c:v>0.660686274509804</c:v>
                </c:pt>
                <c:pt idx="4">
                  <c:v>0.3206862745098039</c:v>
                </c:pt>
                <c:pt idx="5">
                  <c:v>0.09068627450980393</c:v>
                </c:pt>
                <c:pt idx="6">
                  <c:v>0.0427481349894945</c:v>
                </c:pt>
                <c:pt idx="7">
                  <c:v>0.04068627450980392</c:v>
                </c:pt>
                <c:pt idx="8">
                  <c:v>0.017408750965759397</c:v>
                </c:pt>
                <c:pt idx="9">
                  <c:v>0.0035910210798869692</c:v>
                </c:pt>
                <c:pt idx="10">
                  <c:v>0.001066428731311056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0.26619247632737936</c:v>
                </c:pt>
                <c:pt idx="1">
                  <c:v>0.26620800759644075</c:v>
                </c:pt>
                <c:pt idx="2">
                  <c:v>0.26622813561008013</c:v>
                </c:pt>
                <c:pt idx="3">
                  <c:v>0.2662542208524726</c:v>
                </c:pt>
                <c:pt idx="4">
                  <c:v>0.2662880264649846</c:v>
                </c:pt>
                <c:pt idx="5">
                  <c:v>0.26633183741785726</c:v>
                </c:pt>
                <c:pt idx="6">
                  <c:v>0.26638861495098193</c:v>
                </c:pt>
                <c:pt idx="7">
                  <c:v>0.2664621967202423</c:v>
                </c:pt>
                <c:pt idx="8">
                  <c:v>0.2665575561724986</c:v>
                </c:pt>
                <c:pt idx="9">
                  <c:v>0.26668113866991605</c:v>
                </c:pt>
                <c:pt idx="10">
                  <c:v>0.2668412970598273</c:v>
                </c:pt>
                <c:pt idx="11">
                  <c:v>0.2670488560823675</c:v>
                </c:pt>
                <c:pt idx="12">
                  <c:v>0.2673178436622668</c:v>
                </c:pt>
                <c:pt idx="13">
                  <c:v>0.26766643829654796</c:v>
                </c:pt>
                <c:pt idx="14">
                  <c:v>0.26811819611385523</c:v>
                </c:pt>
                <c:pt idx="15">
                  <c:v>0.2687036395724103</c:v>
                </c:pt>
                <c:pt idx="16">
                  <c:v>0.2694623131247974</c:v>
                </c:pt>
                <c:pt idx="17">
                  <c:v>0.27044544045341734</c:v>
                </c:pt>
                <c:pt idx="18">
                  <c:v>0.27171935371032857</c:v>
                </c:pt>
                <c:pt idx="19">
                  <c:v>0.27336990717908777</c:v>
                </c:pt>
                <c:pt idx="20">
                  <c:v>0.2755081328164001</c:v>
                </c:pt>
                <c:pt idx="21">
                  <c:v>0.2782774338303122</c:v>
                </c:pt>
                <c:pt idx="22">
                  <c:v>0.28186262148873714</c:v>
                </c:pt>
                <c:pt idx="23">
                  <c:v>0.2865010267670237</c:v>
                </c:pt>
                <c:pt idx="24">
                  <c:v>0.29249564830861824</c:v>
                </c:pt>
                <c:pt idx="25">
                  <c:v>0.3002295974185916</c:v>
                </c:pt>
                <c:pt idx="26">
                  <c:v>0.31017951416667544</c:v>
                </c:pt>
                <c:pt idx="27">
                  <c:v>0.32292234354770794</c:v>
                </c:pt>
                <c:pt idx="28">
                  <c:v>0.3391236534699654</c:v>
                </c:pt>
                <c:pt idx="29">
                  <c:v>0.35948543541641337</c:v>
                </c:pt>
                <c:pt idx="30">
                  <c:v>0.3846185596115549</c:v>
                </c:pt>
                <c:pt idx="31">
                  <c:v>0.41480082789073514</c:v>
                </c:pt>
                <c:pt idx="32">
                  <c:v>0.4496170947938508</c:v>
                </c:pt>
                <c:pt idx="33">
                  <c:v>0.48759747627359773</c:v>
                </c:pt>
                <c:pt idx="34">
                  <c:v>0.526150390865866</c:v>
                </c:pt>
                <c:pt idx="35">
                  <c:v>0.5621055947489509</c:v>
                </c:pt>
                <c:pt idx="36">
                  <c:v>0.5927633264339227</c:v>
                </c:pt>
                <c:pt idx="37">
                  <c:v>0.6167777516318865</c:v>
                </c:pt>
                <c:pt idx="38">
                  <c:v>0.6342778492080668</c:v>
                </c:pt>
                <c:pt idx="39">
                  <c:v>0.6463355691524696</c:v>
                </c:pt>
                <c:pt idx="40">
                  <c:v>0.6543143530883331</c:v>
                </c:pt>
                <c:pt idx="41">
                  <c:v>0.6594503347293781</c:v>
                </c:pt>
                <c:pt idx="42">
                  <c:v>0.6626969702911418</c:v>
                </c:pt>
                <c:pt idx="43">
                  <c:v>0.6647255738970719</c:v>
                </c:pt>
                <c:pt idx="44">
                  <c:v>0.6659838638346931</c:v>
                </c:pt>
                <c:pt idx="45">
                  <c:v>0.6667607925436465</c:v>
                </c:pt>
                <c:pt idx="46">
                  <c:v>0.6672391506140987</c:v>
                </c:pt>
                <c:pt idx="47">
                  <c:v>0.6675331639934985</c:v>
                </c:pt>
                <c:pt idx="48">
                  <c:v>0.667713679551347</c:v>
                </c:pt>
                <c:pt idx="49">
                  <c:v>0.6678244376716208</c:v>
                </c:pt>
                <c:pt idx="50">
                  <c:v>0.6678923675098805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0.25960036832434824</c:v>
                </c:pt>
                <c:pt idx="1">
                  <c:v>0.2596795829541461</c:v>
                </c:pt>
                <c:pt idx="2">
                  <c:v>0.2597757400629885</c:v>
                </c:pt>
                <c:pt idx="3">
                  <c:v>0.25989246331984794</c:v>
                </c:pt>
                <c:pt idx="4">
                  <c:v>0.2600341514264882</c:v>
                </c:pt>
                <c:pt idx="5">
                  <c:v>0.26020614388200614</c:v>
                </c:pt>
                <c:pt idx="6">
                  <c:v>0.2604149222012068</c:v>
                </c:pt>
                <c:pt idx="7">
                  <c:v>0.2606683541697022</c:v>
                </c:pt>
                <c:pt idx="8">
                  <c:v>0.26097599034045654</c:v>
                </c:pt>
                <c:pt idx="9">
                  <c:v>0.26134942394521565</c:v>
                </c:pt>
                <c:pt idx="10">
                  <c:v>0.26180272778403746</c:v>
                </c:pt>
                <c:pt idx="11">
                  <c:v>0.26235298455705364</c:v>
                </c:pt>
                <c:pt idx="12">
                  <c:v>0.2630209306239504</c:v>
                </c:pt>
                <c:pt idx="13">
                  <c:v>0.2638317374511653</c:v>
                </c:pt>
                <c:pt idx="14">
                  <c:v>0.26481596019554454</c:v>
                </c:pt>
                <c:pt idx="15">
                  <c:v>0.26601068917171844</c:v>
                </c:pt>
                <c:pt idx="16">
                  <c:v>0.2674609475961057</c:v>
                </c:pt>
                <c:pt idx="17">
                  <c:v>0.269221388281358</c:v>
                </c:pt>
                <c:pt idx="18">
                  <c:v>0.2713583532209693</c:v>
                </c:pt>
                <c:pt idx="19">
                  <c:v>0.2739523736792464</c:v>
                </c:pt>
                <c:pt idx="20">
                  <c:v>0.27710120500222746</c:v>
                </c:pt>
                <c:pt idx="21">
                  <c:v>0.2809235105160289</c:v>
                </c:pt>
                <c:pt idx="22">
                  <c:v>0.2855633333398839</c:v>
                </c:pt>
                <c:pt idx="23">
                  <c:v>0.2911955246336027</c:v>
                </c:pt>
                <c:pt idx="24">
                  <c:v>0.2980323328423019</c:v>
                </c:pt>
                <c:pt idx="25">
                  <c:v>0.30633140225329036</c:v>
                </c:pt>
                <c:pt idx="26">
                  <c:v>0.3164054822897564</c:v>
                </c:pt>
                <c:pt idx="27">
                  <c:v>0.3286342134348109</c:v>
                </c:pt>
                <c:pt idx="28">
                  <c:v>0.3434784339370023</c:v>
                </c:pt>
                <c:pt idx="29">
                  <c:v>0.36149754644376403</c:v>
                </c:pt>
                <c:pt idx="30">
                  <c:v>0.3833705990222681</c:v>
                </c:pt>
                <c:pt idx="31">
                  <c:v>0.40992187500339444</c:v>
                </c:pt>
                <c:pt idx="32">
                  <c:v>0.4421519559989827</c:v>
                </c:pt>
                <c:pt idx="33">
                  <c:v>0.48127542869839557</c:v>
                </c:pt>
                <c:pt idx="34">
                  <c:v>0.5287666564204488</c:v>
                </c:pt>
                <c:pt idx="35">
                  <c:v>0.586415340316083</c:v>
                </c:pt>
                <c:pt idx="36">
                  <c:v>0.656393964038954</c:v>
                </c:pt>
                <c:pt idx="37">
                  <c:v>0.668</c:v>
                </c:pt>
                <c:pt idx="38">
                  <c:v>0.668</c:v>
                </c:pt>
                <c:pt idx="39">
                  <c:v>0.668</c:v>
                </c:pt>
                <c:pt idx="40">
                  <c:v>0.668</c:v>
                </c:pt>
                <c:pt idx="41">
                  <c:v>0.668</c:v>
                </c:pt>
                <c:pt idx="42">
                  <c:v>0.668</c:v>
                </c:pt>
                <c:pt idx="43">
                  <c:v>0.668</c:v>
                </c:pt>
                <c:pt idx="44">
                  <c:v>0.668</c:v>
                </c:pt>
                <c:pt idx="45">
                  <c:v>0.668</c:v>
                </c:pt>
                <c:pt idx="46">
                  <c:v>0.668</c:v>
                </c:pt>
                <c:pt idx="47">
                  <c:v>0.668</c:v>
                </c:pt>
                <c:pt idx="48">
                  <c:v>0.668</c:v>
                </c:pt>
                <c:pt idx="49">
                  <c:v>0.668</c:v>
                </c:pt>
                <c:pt idx="50">
                  <c:v>0.668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3847808"/>
        <c:axId val="36194817"/>
      </c:scatterChart>
      <c:valAx>
        <c:axId val="33847808"/>
        <c:scaling>
          <c:orientation val="minMax"/>
          <c:max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194817"/>
        <c:crossesAt val="0.001"/>
        <c:crossBetween val="midCat"/>
        <c:dispUnits/>
      </c:valAx>
      <c:valAx>
        <c:axId val="361948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84780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Data!$B$22:$B$32</c:f>
              <c:numCache>
                <c:ptCount val="11"/>
                <c:pt idx="0">
                  <c:v>0.15810325680756537</c:v>
                </c:pt>
                <c:pt idx="1">
                  <c:v>0.16035922008991452</c:v>
                </c:pt>
                <c:pt idx="2">
                  <c:v>0.19732790871679717</c:v>
                </c:pt>
                <c:pt idx="3">
                  <c:v>0.20409579856384485</c:v>
                </c:pt>
                <c:pt idx="4">
                  <c:v>0.23818995333096005</c:v>
                </c:pt>
                <c:pt idx="5">
                  <c:v>0.2938249187940542</c:v>
                </c:pt>
                <c:pt idx="6">
                  <c:v>0.33290402468507</c:v>
                </c:pt>
                <c:pt idx="7">
                  <c:v>0.44599434236906427</c:v>
                </c:pt>
                <c:pt idx="8">
                  <c:v>0.4805649391667353</c:v>
                </c:pt>
                <c:pt idx="9">
                  <c:v>0.4954848809425723</c:v>
                </c:pt>
              </c:numCache>
            </c:numRef>
          </c:xVal>
          <c:yVal>
            <c:numRef>
              <c:f>Data!$A$22:$A$32</c:f>
              <c:numCache>
                <c:ptCount val="11"/>
                <c:pt idx="0">
                  <c:v>15</c:v>
                </c:pt>
                <c:pt idx="1">
                  <c:v>3</c:v>
                </c:pt>
                <c:pt idx="2">
                  <c:v>1</c:v>
                </c:pt>
                <c:pt idx="3">
                  <c:v>0.67</c:v>
                </c:pt>
                <c:pt idx="4">
                  <c:v>0.33</c:v>
                </c:pt>
                <c:pt idx="5">
                  <c:v>0.1</c:v>
                </c:pt>
                <c:pt idx="6">
                  <c:v>0.05</c:v>
                </c:pt>
                <c:pt idx="7">
                  <c:v>0.024871844138092684</c:v>
                </c:pt>
                <c:pt idx="8">
                  <c:v>0.003590661923901089</c:v>
                </c:pt>
                <c:pt idx="9">
                  <c:v>0.0012352360656444792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0.15288543940711774</c:v>
                </c:pt>
                <c:pt idx="1">
                  <c:v>0.15328258026269168</c:v>
                </c:pt>
                <c:pt idx="2">
                  <c:v>0.15373654798063915</c:v>
                </c:pt>
                <c:pt idx="3">
                  <c:v>0.15425547360067193</c:v>
                </c:pt>
                <c:pt idx="4">
                  <c:v>0.15484865138601608</c:v>
                </c:pt>
                <c:pt idx="5">
                  <c:v>0.1555267051036145</c:v>
                </c:pt>
                <c:pt idx="6">
                  <c:v>0.15630177798977496</c:v>
                </c:pt>
                <c:pt idx="7">
                  <c:v>0.15718774972090566</c:v>
                </c:pt>
                <c:pt idx="8">
                  <c:v>0.15820048413915158</c:v>
                </c:pt>
                <c:pt idx="9">
                  <c:v>0.1593581119455681</c:v>
                </c:pt>
                <c:pt idx="10">
                  <c:v>0.16068135305500159</c:v>
                </c:pt>
                <c:pt idx="11">
                  <c:v>0.162193883779182</c:v>
                </c:pt>
                <c:pt idx="12">
                  <c:v>0.1639227544161302</c:v>
                </c:pt>
                <c:pt idx="13">
                  <c:v>0.16589886308373974</c:v>
                </c:pt>
                <c:pt idx="14">
                  <c:v>0.1681574915865019</c:v>
                </c:pt>
                <c:pt idx="15">
                  <c:v>0.1707389084815745</c:v>
                </c:pt>
                <c:pt idx="16">
                  <c:v>0.17368904287070253</c:v>
                </c:pt>
                <c:pt idx="17">
                  <c:v>0.1770602290550331</c:v>
                </c:pt>
                <c:pt idx="18">
                  <c:v>0.1809120158491571</c:v>
                </c:pt>
                <c:pt idx="19">
                  <c:v>0.18531202310739178</c:v>
                </c:pt>
                <c:pt idx="20">
                  <c:v>0.19033680873575953</c:v>
                </c:pt>
                <c:pt idx="21">
                  <c:v>0.1960726771910477</c:v>
                </c:pt>
                <c:pt idx="22">
                  <c:v>0.2026163075350716</c:v>
                </c:pt>
                <c:pt idx="23">
                  <c:v>0.21007499404593882</c:v>
                </c:pt>
                <c:pt idx="24">
                  <c:v>0.21856615895355344</c:v>
                </c:pt>
                <c:pt idx="25">
                  <c:v>0.22821559429998933</c:v>
                </c:pt>
                <c:pt idx="26">
                  <c:v>0.2391535970985738</c:v>
                </c:pt>
                <c:pt idx="27">
                  <c:v>0.25150777156417814</c:v>
                </c:pt>
                <c:pt idx="28">
                  <c:v>0.2653908265241581</c:v>
                </c:pt>
                <c:pt idx="29">
                  <c:v>0.2808813618957896</c:v>
                </c:pt>
                <c:pt idx="30">
                  <c:v>0.2979958317812762</c:v>
                </c:pt>
                <c:pt idx="31">
                  <c:v>0.3166513955409319</c:v>
                </c:pt>
                <c:pt idx="32">
                  <c:v>0.3366233563318559</c:v>
                </c:pt>
                <c:pt idx="33">
                  <c:v>0.3575080761957055</c:v>
                </c:pt>
                <c:pt idx="34">
                  <c:v>0.3787110366065405</c:v>
                </c:pt>
                <c:pt idx="35">
                  <c:v>0.39948366333626684</c:v>
                </c:pt>
                <c:pt idx="36">
                  <c:v>0.4190215134646831</c:v>
                </c:pt>
                <c:pt idx="37">
                  <c:v>0.4366065075715124</c:v>
                </c:pt>
                <c:pt idx="38">
                  <c:v>0.4517427781898259</c:v>
                </c:pt>
                <c:pt idx="39">
                  <c:v>0.4642293502150674</c:v>
                </c:pt>
                <c:pt idx="40">
                  <c:v>0.47414542798022086</c:v>
                </c:pt>
                <c:pt idx="41">
                  <c:v>0.48177011407903847</c:v>
                </c:pt>
                <c:pt idx="42">
                  <c:v>0.48748181401373747</c:v>
                </c:pt>
                <c:pt idx="43">
                  <c:v>0.4916743920783616</c:v>
                </c:pt>
                <c:pt idx="44">
                  <c:v>0.49470499533743684</c:v>
                </c:pt>
                <c:pt idx="45">
                  <c:v>0.49687098042430455</c:v>
                </c:pt>
                <c:pt idx="46">
                  <c:v>0.49840634345329704</c:v>
                </c:pt>
                <c:pt idx="47">
                  <c:v>0.4994882961145566</c:v>
                </c:pt>
                <c:pt idx="48">
                  <c:v>0.5002475531045977</c:v>
                </c:pt>
                <c:pt idx="49">
                  <c:v>0.5007787893306433</c:v>
                </c:pt>
                <c:pt idx="50">
                  <c:v>0.5011497146256004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0.14966935337175927</c:v>
                </c:pt>
                <c:pt idx="1">
                  <c:v>0.15024816531523807</c:v>
                </c:pt>
                <c:pt idx="2">
                  <c:v>0.15089692892857887</c:v>
                </c:pt>
                <c:pt idx="3">
                  <c:v>0.15162409814258185</c:v>
                </c:pt>
                <c:pt idx="4">
                  <c:v>0.15243914857839586</c:v>
                </c:pt>
                <c:pt idx="5">
                  <c:v>0.15335270102276252</c:v>
                </c:pt>
                <c:pt idx="6">
                  <c:v>0.1543766598257227</c:v>
                </c:pt>
                <c:pt idx="7">
                  <c:v>0.15552436802422315</c:v>
                </c:pt>
                <c:pt idx="8">
                  <c:v>0.1568107812130126</c:v>
                </c:pt>
                <c:pt idx="9">
                  <c:v>0.15825266242851116</c:v>
                </c:pt>
                <c:pt idx="10">
                  <c:v>0.15986880058515118</c:v>
                </c:pt>
                <c:pt idx="11">
                  <c:v>0.16168025531059793</c:v>
                </c:pt>
                <c:pt idx="12">
                  <c:v>0.163710631370257</c:v>
                </c:pt>
                <c:pt idx="13">
                  <c:v>0.1659863862570483</c:v>
                </c:pt>
                <c:pt idx="14">
                  <c:v>0.16853717495459833</c:v>
                </c:pt>
                <c:pt idx="15">
                  <c:v>0.17139623636640214</c:v>
                </c:pt>
                <c:pt idx="16">
                  <c:v>0.17460082644644945</c:v>
                </c:pt>
                <c:pt idx="17">
                  <c:v>0.1781927036753679</c:v>
                </c:pt>
                <c:pt idx="18">
                  <c:v>0.18221867320824264</c:v>
                </c:pt>
                <c:pt idx="19">
                  <c:v>0.18673119678481148</c:v>
                </c:pt>
                <c:pt idx="20">
                  <c:v>0.19178907634967496</c:v>
                </c:pt>
                <c:pt idx="21">
                  <c:v>0.19745822029066126</c:v>
                </c:pt>
                <c:pt idx="22">
                  <c:v>0.20381250228007228</c:v>
                </c:pt>
                <c:pt idx="23">
                  <c:v>0.210934723910227</c:v>
                </c:pt>
                <c:pt idx="24">
                  <c:v>0.21891769366724678</c:v>
                </c:pt>
                <c:pt idx="25">
                  <c:v>0.22786543630301032</c:v>
                </c:pt>
                <c:pt idx="26">
                  <c:v>0.23789454836440305</c:v>
                </c:pt>
                <c:pt idx="27">
                  <c:v>0.24913571754353758</c:v>
                </c:pt>
                <c:pt idx="28">
                  <c:v>0.26173542564734514</c:v>
                </c:pt>
                <c:pt idx="29">
                  <c:v>0.2758578573776517</c:v>
                </c:pt>
                <c:pt idx="30">
                  <c:v>0.291687039794735</c:v>
                </c:pt>
                <c:pt idx="31">
                  <c:v>0.3094292403433548</c:v>
                </c:pt>
                <c:pt idx="32">
                  <c:v>0.32931565468953916</c:v>
                </c:pt>
                <c:pt idx="33">
                  <c:v>0.35160541939287443</c:v>
                </c:pt>
                <c:pt idx="34">
                  <c:v>0.3765889886719377</c:v>
                </c:pt>
                <c:pt idx="35">
                  <c:v>0.4045919192649355</c:v>
                </c:pt>
                <c:pt idx="36">
                  <c:v>0.435979112705442</c:v>
                </c:pt>
                <c:pt idx="37">
                  <c:v>0.47115957029362443</c:v>
                </c:pt>
                <c:pt idx="38">
                  <c:v>0.502</c:v>
                </c:pt>
                <c:pt idx="39">
                  <c:v>0.502</c:v>
                </c:pt>
                <c:pt idx="40">
                  <c:v>0.502</c:v>
                </c:pt>
                <c:pt idx="41">
                  <c:v>0.502</c:v>
                </c:pt>
                <c:pt idx="42">
                  <c:v>0.502</c:v>
                </c:pt>
                <c:pt idx="43">
                  <c:v>0.502</c:v>
                </c:pt>
                <c:pt idx="44">
                  <c:v>0.502</c:v>
                </c:pt>
                <c:pt idx="45">
                  <c:v>0.502</c:v>
                </c:pt>
                <c:pt idx="46">
                  <c:v>0.502</c:v>
                </c:pt>
                <c:pt idx="47">
                  <c:v>0.502</c:v>
                </c:pt>
                <c:pt idx="48">
                  <c:v>0.502</c:v>
                </c:pt>
                <c:pt idx="49">
                  <c:v>0.502</c:v>
                </c:pt>
                <c:pt idx="50">
                  <c:v>0.502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57317898"/>
        <c:axId val="46099035"/>
      </c:scatterChart>
      <c:valAx>
        <c:axId val="57317898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099035"/>
        <c:crossesAt val="0.001"/>
        <c:crossBetween val="midCat"/>
        <c:dispUnits/>
      </c:valAx>
      <c:valAx>
        <c:axId val="460990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31789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7">
      <selection activeCell="A22" sqref="A22:B31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</v>
      </c>
      <c r="D1" s="3"/>
      <c r="E1" s="7"/>
      <c r="F1" s="3"/>
      <c r="G1" s="7"/>
      <c r="H1" s="3"/>
      <c r="I1" s="7"/>
      <c r="J1" s="4"/>
    </row>
    <row r="2" spans="1:2" ht="12.75">
      <c r="A2" s="8" t="s">
        <v>2</v>
      </c>
      <c r="B2" s="9" t="s">
        <v>3</v>
      </c>
    </row>
    <row r="3" spans="1:10" ht="12.75">
      <c r="A3" s="8" t="s">
        <v>4</v>
      </c>
      <c r="B3" s="9" t="s">
        <v>5</v>
      </c>
      <c r="C3" s="10" t="s">
        <v>6</v>
      </c>
      <c r="D3" s="11"/>
      <c r="E3" s="10" t="s">
        <v>7</v>
      </c>
      <c r="F3" s="11"/>
      <c r="G3" s="10" t="s">
        <v>8</v>
      </c>
      <c r="H3" s="11"/>
      <c r="I3" s="10" t="s">
        <v>9</v>
      </c>
      <c r="J3" s="11"/>
    </row>
    <row r="4" spans="1:10" ht="13.5" thickBot="1">
      <c r="A4" s="16" t="s">
        <v>10</v>
      </c>
      <c r="B4" s="17" t="s">
        <v>11</v>
      </c>
      <c r="C4" s="18" t="s">
        <v>12</v>
      </c>
      <c r="D4" s="19" t="s">
        <v>13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</row>
    <row r="5" spans="1:12" ht="12.75">
      <c r="A5" s="13">
        <v>14.992647058823529</v>
      </c>
      <c r="B5" s="14">
        <f aca="true" t="shared" si="0" ref="B5:B15">AVERAGE(D5,F5,H5,J5)</f>
        <v>0.25143835910720425</v>
      </c>
      <c r="C5" s="13"/>
      <c r="D5" s="15">
        <v>0.2415097861067358</v>
      </c>
      <c r="E5" s="13"/>
      <c r="F5" s="15">
        <v>0.2139413931595</v>
      </c>
      <c r="G5" s="13"/>
      <c r="H5" s="15">
        <v>0.29349486961929455</v>
      </c>
      <c r="I5" s="13"/>
      <c r="J5" s="15">
        <v>0.2568073875432866</v>
      </c>
      <c r="L5" s="1"/>
    </row>
    <row r="6" spans="1:12" ht="12.75">
      <c r="A6" s="13">
        <v>2.993137254901961</v>
      </c>
      <c r="B6" s="14">
        <f t="shared" si="0"/>
        <v>0.2754898386174106</v>
      </c>
      <c r="C6" s="13"/>
      <c r="D6" s="15">
        <v>0.24791381090824302</v>
      </c>
      <c r="E6" s="13"/>
      <c r="F6" s="15">
        <v>0.23781094014693632</v>
      </c>
      <c r="G6" s="13"/>
      <c r="H6" s="15">
        <v>0.3223129812260775</v>
      </c>
      <c r="I6" s="13"/>
      <c r="J6" s="15">
        <v>0.2939216221883856</v>
      </c>
      <c r="L6" s="1"/>
    </row>
    <row r="7" spans="1:12" ht="12.75">
      <c r="A7" s="13">
        <v>0.9931372549019608</v>
      </c>
      <c r="B7" s="14">
        <f t="shared" si="0"/>
        <v>0.2819666364280258</v>
      </c>
      <c r="C7" s="13"/>
      <c r="D7" s="15">
        <v>0.2569376640376397</v>
      </c>
      <c r="E7" s="13"/>
      <c r="F7" s="15">
        <v>0.251055627804599</v>
      </c>
      <c r="G7" s="13"/>
      <c r="H7" s="15">
        <v>0.32478726353575055</v>
      </c>
      <c r="I7" s="13"/>
      <c r="J7" s="15">
        <v>0.2950859903341139</v>
      </c>
      <c r="L7" s="1"/>
    </row>
    <row r="8" spans="1:12" ht="12.75">
      <c r="A8" s="13">
        <v>0.660686274509804</v>
      </c>
      <c r="B8" s="14">
        <f t="shared" si="0"/>
        <v>0.2913179680984086</v>
      </c>
      <c r="C8" s="13"/>
      <c r="D8" s="15">
        <v>0.2658159711488204</v>
      </c>
      <c r="E8" s="13"/>
      <c r="F8" s="15">
        <v>0.25440318622356856</v>
      </c>
      <c r="G8" s="13"/>
      <c r="H8" s="15">
        <v>0.3380319511934132</v>
      </c>
      <c r="I8" s="13"/>
      <c r="J8" s="15">
        <v>0.3070207638278323</v>
      </c>
      <c r="L8" s="1"/>
    </row>
    <row r="9" spans="1:12" ht="12.75">
      <c r="A9" s="13">
        <v>0.3206862745098039</v>
      </c>
      <c r="B9" s="14">
        <f t="shared" si="0"/>
        <v>0.2965212382496333</v>
      </c>
      <c r="C9" s="13"/>
      <c r="D9" s="15">
        <v>0.2719289039138957</v>
      </c>
      <c r="E9" s="13"/>
      <c r="F9" s="15">
        <v>0.2626993092618847</v>
      </c>
      <c r="G9" s="13"/>
      <c r="H9" s="15">
        <v>0.3367220370294685</v>
      </c>
      <c r="I9" s="13"/>
      <c r="J9" s="15">
        <v>0.31473470279328425</v>
      </c>
      <c r="L9" s="1"/>
    </row>
    <row r="10" spans="1:12" ht="12.75">
      <c r="A10" s="13">
        <v>0.09068627450980393</v>
      </c>
      <c r="B10" s="14">
        <f t="shared" si="0"/>
        <v>0.3841399412157097</v>
      </c>
      <c r="C10" s="13"/>
      <c r="D10" s="15">
        <v>0.34324645283977157</v>
      </c>
      <c r="E10" s="13"/>
      <c r="F10" s="15">
        <v>0.3290682935684144</v>
      </c>
      <c r="G10" s="13"/>
      <c r="H10" s="15">
        <v>0.447337010873685</v>
      </c>
      <c r="I10" s="13"/>
      <c r="J10" s="15">
        <v>0.41690800758096785</v>
      </c>
      <c r="L10" s="1"/>
    </row>
    <row r="11" spans="1:12" ht="12.75">
      <c r="A11" s="13">
        <f>EXP(AVERAGE(LN(C11),LN(E11),LN(G11),LN(I11)))</f>
        <v>0.0427481349894945</v>
      </c>
      <c r="B11" s="14">
        <f t="shared" si="0"/>
        <v>0.598055532668699</v>
      </c>
      <c r="C11" s="13">
        <v>0.0392156862745098</v>
      </c>
      <c r="D11" s="15">
        <v>0.5834445634560985</v>
      </c>
      <c r="E11" s="13">
        <v>0.04607843137254902</v>
      </c>
      <c r="F11" s="15">
        <v>0.6122874955370631</v>
      </c>
      <c r="G11" s="13">
        <v>0.043333333333333335</v>
      </c>
      <c r="H11" s="15">
        <v>0.6207519705583479</v>
      </c>
      <c r="I11" s="13">
        <v>0.04264705882352941</v>
      </c>
      <c r="J11" s="15">
        <v>0.5757381011232869</v>
      </c>
      <c r="L11" s="1"/>
    </row>
    <row r="12" spans="1:12" ht="12.75">
      <c r="A12" s="13">
        <v>0.04068627450980392</v>
      </c>
      <c r="B12" s="14">
        <f t="shared" si="0"/>
        <v>0.44847128126721425</v>
      </c>
      <c r="C12" s="13"/>
      <c r="D12" s="15">
        <v>0.39520638134290986</v>
      </c>
      <c r="E12" s="13"/>
      <c r="F12" s="15">
        <v>0.37855393976187957</v>
      </c>
      <c r="G12" s="13"/>
      <c r="H12" s="15">
        <v>0.5304437872750628</v>
      </c>
      <c r="I12" s="13"/>
      <c r="J12" s="15">
        <v>0.48968101668900477</v>
      </c>
      <c r="L12" s="1"/>
    </row>
    <row r="13" spans="1:12" ht="12.75">
      <c r="A13" s="13">
        <f>EXP(AVERAGE(LN(C13),LN(E13),LN(G13),LN(I13)))</f>
        <v>0.017408750965759397</v>
      </c>
      <c r="B13" s="14">
        <f t="shared" si="0"/>
        <v>0.6268037131636045</v>
      </c>
      <c r="C13" s="13">
        <v>0.01588235294117647</v>
      </c>
      <c r="D13" s="15">
        <v>0.6285682898025323</v>
      </c>
      <c r="E13" s="13">
        <v>0.018627450980392157</v>
      </c>
      <c r="F13" s="15">
        <v>0.6501332015050397</v>
      </c>
      <c r="G13" s="13">
        <v>0.016666666666666666</v>
      </c>
      <c r="H13" s="15">
        <v>0.6338524072395706</v>
      </c>
      <c r="I13" s="13">
        <v>0.018627450980392157</v>
      </c>
      <c r="J13" s="15">
        <v>0.5946609541072753</v>
      </c>
      <c r="L13" s="1"/>
    </row>
    <row r="14" spans="1:12" ht="12.75">
      <c r="A14" s="13">
        <f>EXP(AVERAGE(LN(C14),LN(E14),LN(G14),LN(I14)))</f>
        <v>0.0035910210798869692</v>
      </c>
      <c r="B14" s="14">
        <f t="shared" si="0"/>
        <v>0.6526406855071271</v>
      </c>
      <c r="C14" s="13">
        <v>0.004411764705882353</v>
      </c>
      <c r="D14" s="15">
        <v>0.6678695998462004</v>
      </c>
      <c r="E14" s="13">
        <v>0.00392156862745098</v>
      </c>
      <c r="F14" s="15">
        <v>0.6734228667161024</v>
      </c>
      <c r="G14" s="13">
        <v>0.0024509803921568627</v>
      </c>
      <c r="H14" s="15">
        <v>0.6513196561478675</v>
      </c>
      <c r="I14" s="13">
        <v>0.00392156862745098</v>
      </c>
      <c r="J14" s="15">
        <v>0.6179506193183378</v>
      </c>
      <c r="L14" s="1"/>
    </row>
    <row r="15" spans="1:12" ht="12.75">
      <c r="A15" s="13">
        <f>EXP(AVERAGE(LN(C15),LN(E15),LN(G15),LN(I15)))</f>
        <v>0.001066428731311056</v>
      </c>
      <c r="B15" s="14">
        <f t="shared" si="0"/>
        <v>0.6635577160748127</v>
      </c>
      <c r="C15" s="13">
        <v>0.000980392156862745</v>
      </c>
      <c r="D15" s="15">
        <v>0.683881244678806</v>
      </c>
      <c r="E15" s="13">
        <v>0.000980392156862745</v>
      </c>
      <c r="F15" s="15">
        <v>0.6777896789431767</v>
      </c>
      <c r="G15" s="13">
        <v>0.000980392156862745</v>
      </c>
      <c r="H15" s="15">
        <v>0.6615088846777074</v>
      </c>
      <c r="I15" s="13">
        <v>0.001372549019607843</v>
      </c>
      <c r="J15" s="15">
        <v>0.6310510559995606</v>
      </c>
      <c r="L15" s="1"/>
    </row>
    <row r="16" ht="12.75">
      <c r="L16" s="1"/>
    </row>
    <row r="17" ht="12.75">
      <c r="L17" s="1"/>
    </row>
    <row r="18" spans="1:12" ht="15.75">
      <c r="A18" s="8"/>
      <c r="B18" s="9" t="s">
        <v>0</v>
      </c>
      <c r="C18" s="12" t="s">
        <v>14</v>
      </c>
      <c r="D18" s="3"/>
      <c r="E18" s="7"/>
      <c r="F18" s="3"/>
      <c r="G18" s="7"/>
      <c r="H18" s="3"/>
      <c r="I18" s="7"/>
      <c r="J18" s="4"/>
      <c r="L18" s="1"/>
    </row>
    <row r="19" spans="1:2" ht="12.75">
      <c r="A19" s="8" t="s">
        <v>2</v>
      </c>
      <c r="B19" s="9" t="s">
        <v>3</v>
      </c>
    </row>
    <row r="20" spans="1:10" ht="12.75">
      <c r="A20" s="8" t="s">
        <v>4</v>
      </c>
      <c r="B20" s="9" t="s">
        <v>5</v>
      </c>
      <c r="C20" s="10" t="s">
        <v>15</v>
      </c>
      <c r="D20" s="11"/>
      <c r="E20" s="10" t="s">
        <v>16</v>
      </c>
      <c r="F20" s="11"/>
      <c r="G20" s="10" t="s">
        <v>17</v>
      </c>
      <c r="H20" s="11"/>
      <c r="I20" s="10" t="s">
        <v>18</v>
      </c>
      <c r="J20" s="11"/>
    </row>
    <row r="21" spans="1:10" ht="13.5" thickBot="1">
      <c r="A21" s="16" t="s">
        <v>10</v>
      </c>
      <c r="B21" s="17" t="s">
        <v>11</v>
      </c>
      <c r="C21" s="18" t="s">
        <v>12</v>
      </c>
      <c r="D21" s="19" t="s">
        <v>13</v>
      </c>
      <c r="E21" s="18" t="s">
        <v>12</v>
      </c>
      <c r="F21" s="19" t="s">
        <v>13</v>
      </c>
      <c r="G21" s="18" t="s">
        <v>12</v>
      </c>
      <c r="H21" s="19" t="s">
        <v>13</v>
      </c>
      <c r="I21" s="18" t="s">
        <v>12</v>
      </c>
      <c r="J21" s="19" t="s">
        <v>13</v>
      </c>
    </row>
    <row r="22" spans="1:10" ht="12.75" customHeight="1">
      <c r="A22" s="13">
        <v>15</v>
      </c>
      <c r="B22" s="14">
        <f>AVERAGE(D22,F22,H22,J22)</f>
        <v>0.15810325680756537</v>
      </c>
      <c r="C22" s="13"/>
      <c r="D22" s="15">
        <v>0.14991191322103883</v>
      </c>
      <c r="E22" s="55"/>
      <c r="F22" s="56">
        <v>0.16419294325370326</v>
      </c>
      <c r="G22" s="13"/>
      <c r="H22" s="15">
        <v>0.1705444073127439</v>
      </c>
      <c r="I22" s="13"/>
      <c r="J22" s="15">
        <v>0.14776376344277548</v>
      </c>
    </row>
    <row r="23" spans="1:10" ht="12.75">
      <c r="A23" s="13">
        <v>3</v>
      </c>
      <c r="B23" s="14">
        <f aca="true" t="shared" si="1" ref="B23:B28">AVERAGE(D23,F23,H23,J23)</f>
        <v>0.16035922008991452</v>
      </c>
      <c r="C23" s="13"/>
      <c r="D23" s="15">
        <v>0.15791694422292304</v>
      </c>
      <c r="E23" s="55"/>
      <c r="F23" s="56">
        <v>0.17045142203699412</v>
      </c>
      <c r="G23" s="13"/>
      <c r="H23" s="15">
        <v>0.16676021083912612</v>
      </c>
      <c r="I23" s="13"/>
      <c r="J23" s="15">
        <v>0.1463083032606148</v>
      </c>
    </row>
    <row r="24" spans="1:10" ht="12.75">
      <c r="A24" s="13">
        <v>1</v>
      </c>
      <c r="B24" s="14">
        <f>AVERAGE(D24,F24,H24,J24)</f>
        <v>0.19732790871679717</v>
      </c>
      <c r="C24" s="13"/>
      <c r="D24" s="15">
        <v>0.19241135054013261</v>
      </c>
      <c r="E24" s="55"/>
      <c r="F24" s="56">
        <v>0.19097341060546047</v>
      </c>
      <c r="G24" s="13"/>
      <c r="H24" s="15">
        <v>0.2047477215935212</v>
      </c>
      <c r="I24" s="13"/>
      <c r="J24" s="15">
        <v>0.2011791521280744</v>
      </c>
    </row>
    <row r="25" spans="1:10" ht="12.75">
      <c r="A25" s="13">
        <v>0.67</v>
      </c>
      <c r="B25" s="14">
        <f>AVERAGE(D25,F25,H25,J25)</f>
        <v>0.20409579856384485</v>
      </c>
      <c r="C25" s="13"/>
      <c r="D25" s="15">
        <v>0.19997974348736902</v>
      </c>
      <c r="E25" s="55"/>
      <c r="F25" s="56">
        <v>0.2046547363177718</v>
      </c>
      <c r="G25" s="13"/>
      <c r="H25" s="15">
        <v>0.20460217557530525</v>
      </c>
      <c r="I25" s="13"/>
      <c r="J25" s="15">
        <v>0.2071465388749334</v>
      </c>
    </row>
    <row r="26" spans="1:10" ht="12.75">
      <c r="A26" s="13">
        <v>0.33</v>
      </c>
      <c r="B26" s="14">
        <f>AVERAGE(D26,F26,H26,J26)</f>
        <v>0.23818995333096005</v>
      </c>
      <c r="C26" s="13"/>
      <c r="D26" s="15">
        <v>0.22734239491199085</v>
      </c>
      <c r="E26" s="55"/>
      <c r="F26" s="56">
        <v>0.23725704439817208</v>
      </c>
      <c r="G26" s="13"/>
      <c r="H26" s="15">
        <v>0.2377866677285701</v>
      </c>
      <c r="I26" s="13"/>
      <c r="J26" s="15">
        <v>0.2503737062851073</v>
      </c>
    </row>
    <row r="27" spans="1:10" ht="12.75">
      <c r="A27" s="13">
        <v>0.1</v>
      </c>
      <c r="B27" s="14">
        <f t="shared" si="1"/>
        <v>0.2938249187940542</v>
      </c>
      <c r="C27" s="13"/>
      <c r="D27" s="15">
        <v>0.311759085477313</v>
      </c>
      <c r="E27" s="55"/>
      <c r="F27" s="56">
        <v>0.3055181269415107</v>
      </c>
      <c r="G27" s="13"/>
      <c r="H27" s="15">
        <v>0.2896010502134924</v>
      </c>
      <c r="I27" s="13"/>
      <c r="J27" s="15">
        <v>0.2684214125439006</v>
      </c>
    </row>
    <row r="28" spans="1:10" ht="12.75">
      <c r="A28" s="13">
        <v>0.05</v>
      </c>
      <c r="B28" s="14">
        <f t="shared" si="1"/>
        <v>0.33290402468507</v>
      </c>
      <c r="C28" s="13"/>
      <c r="D28" s="15">
        <v>0.35673280510608035</v>
      </c>
      <c r="E28" s="55"/>
      <c r="F28" s="56">
        <v>0.3496185704609811</v>
      </c>
      <c r="G28" s="13"/>
      <c r="H28" s="15">
        <v>0.32715192291323925</v>
      </c>
      <c r="I28" s="13"/>
      <c r="J28" s="15">
        <v>0.29811280025997955</v>
      </c>
    </row>
    <row r="29" spans="1:10" ht="12.75">
      <c r="A29" s="13">
        <f>EXP(AVERAGE(LN(C29),LN(E29),LN(G29),LN(I29)))</f>
        <v>0.024871844138092684</v>
      </c>
      <c r="B29" s="14">
        <f>AVERAGE(D29,F29,H29,J29)</f>
        <v>0.44599434236906427</v>
      </c>
      <c r="C29" s="13">
        <v>0.021568627450980392</v>
      </c>
      <c r="D29" s="15">
        <v>0.43697783636813053</v>
      </c>
      <c r="E29" s="55">
        <v>0.025980392156862746</v>
      </c>
      <c r="F29" s="56">
        <v>0.4715882562961741</v>
      </c>
      <c r="G29" s="13">
        <v>0.024019607843137256</v>
      </c>
      <c r="H29" s="15">
        <v>0.39832468210156274</v>
      </c>
      <c r="I29" s="13">
        <v>0.028431372549019607</v>
      </c>
      <c r="J29" s="15">
        <v>0.4770865947103897</v>
      </c>
    </row>
    <row r="30" spans="1:10" ht="12.75">
      <c r="A30" s="13">
        <f>EXP(AVERAGE(LN(C30),LN(E30),LN(G30),LN(I30)))</f>
        <v>0.003590661923901089</v>
      </c>
      <c r="B30" s="14">
        <f>AVERAGE(D30,F30,H30,J30)</f>
        <v>0.4805649391667353</v>
      </c>
      <c r="C30" s="13">
        <v>0.0029411764705882353</v>
      </c>
      <c r="D30" s="15">
        <v>0.47336793826041584</v>
      </c>
      <c r="E30" s="55">
        <v>0.00411764705882353</v>
      </c>
      <c r="F30" s="56">
        <v>0.4948779215072367</v>
      </c>
      <c r="G30" s="13">
        <v>0.003333333333333333</v>
      </c>
      <c r="H30" s="15">
        <v>0.44635961659937934</v>
      </c>
      <c r="I30" s="13">
        <v>0.00411764705882353</v>
      </c>
      <c r="J30" s="15">
        <v>0.5076542802999093</v>
      </c>
    </row>
    <row r="31" spans="1:10" ht="12.75">
      <c r="A31" s="13">
        <f>EXP(AVERAGE(LN(C31),LN(E31),LN(G31),LN(I31)))</f>
        <v>0.0012352360656444792</v>
      </c>
      <c r="B31" s="14">
        <f>AVERAGE(D31,F31,H31,J31)</f>
        <v>0.4954848809425723</v>
      </c>
      <c r="C31" s="13">
        <v>0.001372549019607843</v>
      </c>
      <c r="D31" s="15">
        <v>0.49083518716871277</v>
      </c>
      <c r="E31" s="55">
        <v>0.001176470588235294</v>
      </c>
      <c r="F31" s="56">
        <v>0.5050671500370766</v>
      </c>
      <c r="G31" s="13">
        <v>0.000980392156862745</v>
      </c>
      <c r="H31" s="15">
        <v>0.4681936777347505</v>
      </c>
      <c r="I31" s="13">
        <v>0.0014705882352941176</v>
      </c>
      <c r="J31" s="15">
        <v>0.5178435088297493</v>
      </c>
    </row>
    <row r="32" spans="1:10" ht="12.75">
      <c r="A32" s="13"/>
      <c r="B32" s="14"/>
      <c r="C32" s="13"/>
      <c r="D32" s="15"/>
      <c r="E32" s="55"/>
      <c r="F32" s="56"/>
      <c r="G32" s="13"/>
      <c r="H32" s="15"/>
      <c r="I32" s="13"/>
      <c r="J32" s="15"/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E11" sqref="E11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</cols>
  <sheetData>
    <row r="1" spans="1:5" ht="12.75">
      <c r="A1" s="20" t="s">
        <v>19</v>
      </c>
      <c r="B1" s="20"/>
      <c r="C1" s="20"/>
      <c r="D1" s="20"/>
      <c r="E1" s="21"/>
    </row>
    <row r="2" spans="1:5" ht="12.75">
      <c r="A2" s="20"/>
      <c r="B2" s="20"/>
      <c r="C2" s="20"/>
      <c r="D2" s="20"/>
      <c r="E2" s="21"/>
    </row>
    <row r="3" spans="1:5" ht="12.75">
      <c r="A3" s="20" t="s">
        <v>20</v>
      </c>
      <c r="B3" s="25" t="s">
        <v>21</v>
      </c>
      <c r="C3" s="26"/>
      <c r="D3" s="25" t="s">
        <v>22</v>
      </c>
      <c r="E3" s="39"/>
    </row>
    <row r="4" spans="1:5" ht="12.75">
      <c r="A4" s="20"/>
      <c r="B4" s="27"/>
      <c r="C4" s="28"/>
      <c r="D4" s="27"/>
      <c r="E4" s="40"/>
    </row>
    <row r="5" spans="1:5" ht="12.75">
      <c r="A5" s="22"/>
      <c r="B5" s="29" t="s">
        <v>23</v>
      </c>
      <c r="C5" s="30" t="s">
        <v>24</v>
      </c>
      <c r="D5" s="29" t="s">
        <v>23</v>
      </c>
      <c r="E5" s="30" t="s">
        <v>24</v>
      </c>
    </row>
    <row r="6" spans="2:5" ht="12.75">
      <c r="B6" s="29" t="s">
        <v>25</v>
      </c>
      <c r="C6" s="30" t="s">
        <v>26</v>
      </c>
      <c r="D6" s="29" t="s">
        <v>25</v>
      </c>
      <c r="E6" s="30" t="s">
        <v>26</v>
      </c>
    </row>
    <row r="7" spans="1:5" ht="12.75">
      <c r="A7" s="45" t="s">
        <v>27</v>
      </c>
      <c r="B7" s="46">
        <v>0.26614</v>
      </c>
      <c r="C7" s="47">
        <v>0.25923</v>
      </c>
      <c r="D7" s="48">
        <v>0.15011</v>
      </c>
      <c r="E7" s="47">
        <v>0.14488</v>
      </c>
    </row>
    <row r="8" spans="1:5" ht="12.75">
      <c r="A8" s="49" t="s">
        <v>30</v>
      </c>
      <c r="B8" s="31">
        <v>0.668</v>
      </c>
      <c r="C8" s="32">
        <v>0.668</v>
      </c>
      <c r="D8" s="41">
        <v>0.502</v>
      </c>
      <c r="E8" s="32">
        <v>0.502</v>
      </c>
    </row>
    <row r="9" spans="1:5" ht="14.25">
      <c r="A9" s="49" t="s">
        <v>28</v>
      </c>
      <c r="B9" s="31">
        <v>28.16184</v>
      </c>
      <c r="C9" s="32">
        <v>41.19654</v>
      </c>
      <c r="D9" s="41">
        <v>41.77672</v>
      </c>
      <c r="E9" s="32">
        <v>60.13989</v>
      </c>
    </row>
    <row r="10" spans="1:5" ht="12.75">
      <c r="A10" s="50" t="s">
        <v>29</v>
      </c>
      <c r="B10" s="51">
        <v>2.12594</v>
      </c>
      <c r="C10" s="52">
        <v>0.84176</v>
      </c>
      <c r="D10" s="53">
        <v>1.58081</v>
      </c>
      <c r="E10" s="52">
        <v>0.49549</v>
      </c>
    </row>
    <row r="11" spans="1:5" ht="12.75">
      <c r="A11" s="22"/>
      <c r="B11" s="33"/>
      <c r="C11" s="34"/>
      <c r="D11" s="27"/>
      <c r="E11" s="40"/>
    </row>
    <row r="12" spans="1:5" ht="12.75">
      <c r="A12" s="22"/>
      <c r="B12" s="29" t="s">
        <v>3</v>
      </c>
      <c r="C12" s="30" t="s">
        <v>3</v>
      </c>
      <c r="D12" s="29" t="s">
        <v>3</v>
      </c>
      <c r="E12" s="30" t="s">
        <v>3</v>
      </c>
    </row>
    <row r="13" spans="1:5" ht="12.75">
      <c r="A13" s="23" t="s">
        <v>4</v>
      </c>
      <c r="B13" s="29" t="s">
        <v>5</v>
      </c>
      <c r="C13" s="30" t="s">
        <v>5</v>
      </c>
      <c r="D13" s="29" t="s">
        <v>5</v>
      </c>
      <c r="E13" s="30" t="s">
        <v>5</v>
      </c>
    </row>
    <row r="14" spans="1:5" ht="12.75">
      <c r="A14" s="42" t="s">
        <v>10</v>
      </c>
      <c r="B14" s="43" t="s">
        <v>11</v>
      </c>
      <c r="C14" s="44" t="s">
        <v>11</v>
      </c>
      <c r="D14" s="43" t="s">
        <v>11</v>
      </c>
      <c r="E14" s="44" t="s">
        <v>11</v>
      </c>
    </row>
    <row r="15" spans="1:5" ht="12.75">
      <c r="A15" s="24">
        <v>100</v>
      </c>
      <c r="B15" s="35">
        <f>$B$7+($B$8-$B$7)*(1/(1+($B$9*A15)^$B$10)^(1-(1/$B$10)))</f>
        <v>0.26619247632737936</v>
      </c>
      <c r="C15" s="36">
        <f>IF(A15&gt;1/$C$9,$C$7+($C$8-$C$7)*($C$9*A15)^(-$C$10),$C$8)</f>
        <v>0.25960036832434824</v>
      </c>
      <c r="D15" s="35">
        <f>$D$7+($D$8-$D$7)*(1/(1+($D$9*A15)^$D$10)^(1-(1/$D$10)))</f>
        <v>0.15288543940711774</v>
      </c>
      <c r="E15" s="36">
        <f>IF(A15&gt;1/$E$9,$E$7+($E$8-$E$7)*($E$9*A15)^(-$E$10),$E$8)</f>
        <v>0.14966935337175927</v>
      </c>
    </row>
    <row r="16" spans="1:5" ht="12.75">
      <c r="A16" s="24">
        <v>79.4328234724282</v>
      </c>
      <c r="B16" s="35">
        <f aca="true" t="shared" si="0" ref="B16:B31">$B$7+($B$8-$B$7)*(1/(1+($B$9*A16)^$B$10)^(1-(1/$B$10)))</f>
        <v>0.26620800759644075</v>
      </c>
      <c r="C16" s="36">
        <f aca="true" t="shared" si="1" ref="C16:C31">IF(A16&gt;1/$C$9,$C$7+($C$8-$C$7)*($C$9*A16)^(-$C$10),$C$8)</f>
        <v>0.2596795829541461</v>
      </c>
      <c r="D16" s="35">
        <f aca="true" t="shared" si="2" ref="D16:D31">$D$7+($D$8-$D$7)*(1/(1+($D$9*A16)^$D$10)^(1-(1/$D$10)))</f>
        <v>0.15328258026269168</v>
      </c>
      <c r="E16" s="36">
        <f aca="true" t="shared" si="3" ref="E16:E31">IF(A16&gt;1/$E$9,$E$7+($E$8-$E$7)*($E$9*A16)^(-$E$10),$E$8)</f>
        <v>0.15024816531523807</v>
      </c>
    </row>
    <row r="17" spans="1:5" ht="12.75">
      <c r="A17" s="24">
        <v>63.095734448019364</v>
      </c>
      <c r="B17" s="35">
        <f t="shared" si="0"/>
        <v>0.26622813561008013</v>
      </c>
      <c r="C17" s="36">
        <f t="shared" si="1"/>
        <v>0.2597757400629885</v>
      </c>
      <c r="D17" s="35">
        <f t="shared" si="2"/>
        <v>0.15373654798063915</v>
      </c>
      <c r="E17" s="36">
        <f t="shared" si="3"/>
        <v>0.15089692892857887</v>
      </c>
    </row>
    <row r="18" spans="1:5" ht="12.75">
      <c r="A18" s="24">
        <v>50.11872336272726</v>
      </c>
      <c r="B18" s="35">
        <f t="shared" si="0"/>
        <v>0.2662542208524726</v>
      </c>
      <c r="C18" s="36">
        <f t="shared" si="1"/>
        <v>0.25989246331984794</v>
      </c>
      <c r="D18" s="35">
        <f t="shared" si="2"/>
        <v>0.15425547360067193</v>
      </c>
      <c r="E18" s="36">
        <f t="shared" si="3"/>
        <v>0.15162409814258185</v>
      </c>
    </row>
    <row r="19" spans="1:5" ht="12.75">
      <c r="A19" s="24">
        <v>39.810717055349755</v>
      </c>
      <c r="B19" s="35">
        <f t="shared" si="0"/>
        <v>0.2662880264649846</v>
      </c>
      <c r="C19" s="36">
        <f t="shared" si="1"/>
        <v>0.2600341514264882</v>
      </c>
      <c r="D19" s="35">
        <f t="shared" si="2"/>
        <v>0.15484865138601608</v>
      </c>
      <c r="E19" s="36">
        <f t="shared" si="3"/>
        <v>0.15243914857839586</v>
      </c>
    </row>
    <row r="20" spans="1:5" ht="12.75">
      <c r="A20" s="24">
        <v>31.622776601683817</v>
      </c>
      <c r="B20" s="35">
        <f t="shared" si="0"/>
        <v>0.26633183741785726</v>
      </c>
      <c r="C20" s="36">
        <f t="shared" si="1"/>
        <v>0.26020614388200614</v>
      </c>
      <c r="D20" s="35">
        <f t="shared" si="2"/>
        <v>0.1555267051036145</v>
      </c>
      <c r="E20" s="36">
        <f t="shared" si="3"/>
        <v>0.15335270102276252</v>
      </c>
    </row>
    <row r="21" spans="1:5" ht="12.75">
      <c r="A21" s="24">
        <v>25.118864315095824</v>
      </c>
      <c r="B21" s="35">
        <f t="shared" si="0"/>
        <v>0.26638861495098193</v>
      </c>
      <c r="C21" s="36">
        <f t="shared" si="1"/>
        <v>0.2604149222012068</v>
      </c>
      <c r="D21" s="35">
        <f t="shared" si="2"/>
        <v>0.15630177798977496</v>
      </c>
      <c r="E21" s="36">
        <f t="shared" si="3"/>
        <v>0.1543766598257227</v>
      </c>
    </row>
    <row r="22" spans="1:5" ht="12.75">
      <c r="A22" s="24">
        <v>19.952623149688815</v>
      </c>
      <c r="B22" s="35">
        <f t="shared" si="0"/>
        <v>0.2664621967202423</v>
      </c>
      <c r="C22" s="36">
        <f t="shared" si="1"/>
        <v>0.2606683541697022</v>
      </c>
      <c r="D22" s="35">
        <f t="shared" si="2"/>
        <v>0.15718774972090566</v>
      </c>
      <c r="E22" s="36">
        <f t="shared" si="3"/>
        <v>0.15552436802422315</v>
      </c>
    </row>
    <row r="23" spans="1:5" ht="12.75">
      <c r="A23" s="24">
        <v>15.84893192461115</v>
      </c>
      <c r="B23" s="35">
        <f t="shared" si="0"/>
        <v>0.2665575561724986</v>
      </c>
      <c r="C23" s="36">
        <f t="shared" si="1"/>
        <v>0.26097599034045654</v>
      </c>
      <c r="D23" s="35">
        <f t="shared" si="2"/>
        <v>0.15820048413915158</v>
      </c>
      <c r="E23" s="36">
        <f t="shared" si="3"/>
        <v>0.1568107812130126</v>
      </c>
    </row>
    <row r="24" spans="1:5" ht="12.75">
      <c r="A24" s="24">
        <v>12.589254117941685</v>
      </c>
      <c r="B24" s="35">
        <f t="shared" si="0"/>
        <v>0.26668113866991605</v>
      </c>
      <c r="C24" s="36">
        <f t="shared" si="1"/>
        <v>0.26134942394521565</v>
      </c>
      <c r="D24" s="35">
        <f t="shared" si="2"/>
        <v>0.1593581119455681</v>
      </c>
      <c r="E24" s="36">
        <f t="shared" si="3"/>
        <v>0.15825266242851116</v>
      </c>
    </row>
    <row r="25" spans="1:5" ht="12.75">
      <c r="A25" s="24">
        <v>10</v>
      </c>
      <c r="B25" s="35">
        <f t="shared" si="0"/>
        <v>0.2668412970598273</v>
      </c>
      <c r="C25" s="36">
        <f t="shared" si="1"/>
        <v>0.26180272778403746</v>
      </c>
      <c r="D25" s="35">
        <f t="shared" si="2"/>
        <v>0.16068135305500159</v>
      </c>
      <c r="E25" s="36">
        <f t="shared" si="3"/>
        <v>0.15986880058515118</v>
      </c>
    </row>
    <row r="26" spans="1:5" ht="12.75">
      <c r="A26" s="24">
        <v>7.943282347242825</v>
      </c>
      <c r="B26" s="35">
        <f t="shared" si="0"/>
        <v>0.2670488560823675</v>
      </c>
      <c r="C26" s="36">
        <f t="shared" si="1"/>
        <v>0.26235298455705364</v>
      </c>
      <c r="D26" s="35">
        <f t="shared" si="2"/>
        <v>0.162193883779182</v>
      </c>
      <c r="E26" s="36">
        <f t="shared" si="3"/>
        <v>0.16168025531059793</v>
      </c>
    </row>
    <row r="27" spans="1:5" ht="12.75">
      <c r="A27" s="24">
        <v>6.3095734448019405</v>
      </c>
      <c r="B27" s="35">
        <f t="shared" si="0"/>
        <v>0.2673178436622668</v>
      </c>
      <c r="C27" s="36">
        <f t="shared" si="1"/>
        <v>0.2630209306239504</v>
      </c>
      <c r="D27" s="35">
        <f t="shared" si="2"/>
        <v>0.1639227544161302</v>
      </c>
      <c r="E27" s="36">
        <f t="shared" si="3"/>
        <v>0.163710631370257</v>
      </c>
    </row>
    <row r="28" spans="1:5" ht="12.75">
      <c r="A28" s="24">
        <v>5.011872336272729</v>
      </c>
      <c r="B28" s="35">
        <f t="shared" si="0"/>
        <v>0.26766643829654796</v>
      </c>
      <c r="C28" s="36">
        <f t="shared" si="1"/>
        <v>0.2638317374511653</v>
      </c>
      <c r="D28" s="35">
        <f t="shared" si="2"/>
        <v>0.16589886308373974</v>
      </c>
      <c r="E28" s="36">
        <f t="shared" si="3"/>
        <v>0.1659863862570483</v>
      </c>
    </row>
    <row r="29" spans="1:5" ht="12.75">
      <c r="A29" s="24">
        <v>3.981071705534978</v>
      </c>
      <c r="B29" s="35">
        <f t="shared" si="0"/>
        <v>0.26811819611385523</v>
      </c>
      <c r="C29" s="36">
        <f t="shared" si="1"/>
        <v>0.26481596019554454</v>
      </c>
      <c r="D29" s="35">
        <f t="shared" si="2"/>
        <v>0.1681574915865019</v>
      </c>
      <c r="E29" s="36">
        <f t="shared" si="3"/>
        <v>0.16853717495459833</v>
      </c>
    </row>
    <row r="30" spans="1:5" ht="12.75">
      <c r="A30" s="24">
        <v>3.162277660168384</v>
      </c>
      <c r="B30" s="35">
        <f t="shared" si="0"/>
        <v>0.2687036395724103</v>
      </c>
      <c r="C30" s="36">
        <f t="shared" si="1"/>
        <v>0.26601068917171844</v>
      </c>
      <c r="D30" s="35">
        <f t="shared" si="2"/>
        <v>0.1707389084815745</v>
      </c>
      <c r="E30" s="36">
        <f t="shared" si="3"/>
        <v>0.17139623636640214</v>
      </c>
    </row>
    <row r="31" spans="1:5" ht="12.75">
      <c r="A31" s="24">
        <v>2.5118864315095837</v>
      </c>
      <c r="B31" s="35">
        <f t="shared" si="0"/>
        <v>0.2694623131247974</v>
      </c>
      <c r="C31" s="36">
        <f t="shared" si="1"/>
        <v>0.2674609475961057</v>
      </c>
      <c r="D31" s="35">
        <f t="shared" si="2"/>
        <v>0.17368904287070253</v>
      </c>
      <c r="E31" s="36">
        <f t="shared" si="3"/>
        <v>0.17460082644644945</v>
      </c>
    </row>
    <row r="32" spans="1:5" ht="12.75">
      <c r="A32" s="24">
        <v>1.9952623149688824</v>
      </c>
      <c r="B32" s="35">
        <f aca="true" t="shared" si="4" ref="B32:B47">$B$7+($B$8-$B$7)*(1/(1+($B$9*A32)^$B$10)^(1-(1/$B$10)))</f>
        <v>0.27044544045341734</v>
      </c>
      <c r="C32" s="36">
        <f aca="true" t="shared" si="5" ref="C32:C47">IF(A32&gt;1/$C$9,$C$7+($C$8-$C$7)*($C$9*A32)^(-$C$10),$C$8)</f>
        <v>0.269221388281358</v>
      </c>
      <c r="D32" s="35">
        <f aca="true" t="shared" si="6" ref="D32:D47">$D$7+($D$8-$D$7)*(1/(1+($D$9*A32)^$D$10)^(1-(1/$D$10)))</f>
        <v>0.1770602290550331</v>
      </c>
      <c r="E32" s="36">
        <f aca="true" t="shared" si="7" ref="E32:E47">IF(A32&gt;1/$E$9,$E$7+($E$8-$E$7)*($E$9*A32)^(-$E$10),$E$8)</f>
        <v>0.1781927036753679</v>
      </c>
    </row>
    <row r="33" spans="1:5" ht="12.75">
      <c r="A33" s="24">
        <v>1.5848931924611156</v>
      </c>
      <c r="B33" s="35">
        <f t="shared" si="4"/>
        <v>0.27171935371032857</v>
      </c>
      <c r="C33" s="36">
        <f t="shared" si="5"/>
        <v>0.2713583532209693</v>
      </c>
      <c r="D33" s="35">
        <f t="shared" si="6"/>
        <v>0.1809120158491571</v>
      </c>
      <c r="E33" s="36">
        <f t="shared" si="7"/>
        <v>0.18221867320824264</v>
      </c>
    </row>
    <row r="34" spans="1:5" ht="12.75">
      <c r="A34" s="24">
        <v>1.2589254117941688</v>
      </c>
      <c r="B34" s="35">
        <f t="shared" si="4"/>
        <v>0.27336990717908777</v>
      </c>
      <c r="C34" s="36">
        <f t="shared" si="5"/>
        <v>0.2739523736792464</v>
      </c>
      <c r="D34" s="35">
        <f t="shared" si="6"/>
        <v>0.18531202310739178</v>
      </c>
      <c r="E34" s="36">
        <f t="shared" si="7"/>
        <v>0.18673119678481148</v>
      </c>
    </row>
    <row r="35" spans="1:5" ht="12.75">
      <c r="A35" s="24">
        <v>1</v>
      </c>
      <c r="B35" s="35">
        <f t="shared" si="4"/>
        <v>0.2755081328164001</v>
      </c>
      <c r="C35" s="36">
        <f t="shared" si="5"/>
        <v>0.27710120500222746</v>
      </c>
      <c r="D35" s="35">
        <f t="shared" si="6"/>
        <v>0.19033680873575953</v>
      </c>
      <c r="E35" s="36">
        <f t="shared" si="7"/>
        <v>0.19178907634967496</v>
      </c>
    </row>
    <row r="36" spans="1:5" ht="12.75">
      <c r="A36" s="24">
        <v>0.7943282347242825</v>
      </c>
      <c r="B36" s="35">
        <f t="shared" si="4"/>
        <v>0.2782774338303122</v>
      </c>
      <c r="C36" s="36">
        <f t="shared" si="5"/>
        <v>0.2809235105160289</v>
      </c>
      <c r="D36" s="35">
        <f t="shared" si="6"/>
        <v>0.1960726771910477</v>
      </c>
      <c r="E36" s="36">
        <f t="shared" si="7"/>
        <v>0.19745822029066126</v>
      </c>
    </row>
    <row r="37" spans="1:5" ht="12.75">
      <c r="A37" s="24">
        <v>0.630957344480194</v>
      </c>
      <c r="B37" s="35">
        <f t="shared" si="4"/>
        <v>0.28186262148873714</v>
      </c>
      <c r="C37" s="36">
        <f t="shared" si="5"/>
        <v>0.2855633333398839</v>
      </c>
      <c r="D37" s="35">
        <f t="shared" si="6"/>
        <v>0.2026163075350716</v>
      </c>
      <c r="E37" s="36">
        <f t="shared" si="7"/>
        <v>0.20381250228007228</v>
      </c>
    </row>
    <row r="38" spans="1:5" ht="12.75">
      <c r="A38" s="24">
        <v>0.5011872336272729</v>
      </c>
      <c r="B38" s="35">
        <f t="shared" si="4"/>
        <v>0.2865010267670237</v>
      </c>
      <c r="C38" s="36">
        <f t="shared" si="5"/>
        <v>0.2911955246336027</v>
      </c>
      <c r="D38" s="35">
        <f t="shared" si="6"/>
        <v>0.21007499404593882</v>
      </c>
      <c r="E38" s="36">
        <f t="shared" si="7"/>
        <v>0.210934723910227</v>
      </c>
    </row>
    <row r="39" spans="1:5" ht="12.75">
      <c r="A39" s="24">
        <v>0.3981071705534977</v>
      </c>
      <c r="B39" s="35">
        <f t="shared" si="4"/>
        <v>0.29249564830861824</v>
      </c>
      <c r="C39" s="36">
        <f t="shared" si="5"/>
        <v>0.2980323328423019</v>
      </c>
      <c r="D39" s="35">
        <f t="shared" si="6"/>
        <v>0.21856615895355344</v>
      </c>
      <c r="E39" s="36">
        <f t="shared" si="7"/>
        <v>0.21891769366724678</v>
      </c>
    </row>
    <row r="40" spans="1:5" ht="12.75">
      <c r="A40" s="24">
        <v>0.31622776601683833</v>
      </c>
      <c r="B40" s="35">
        <f t="shared" si="4"/>
        <v>0.3002295974185916</v>
      </c>
      <c r="C40" s="36">
        <f t="shared" si="5"/>
        <v>0.30633140225329036</v>
      </c>
      <c r="D40" s="35">
        <f t="shared" si="6"/>
        <v>0.22821559429998933</v>
      </c>
      <c r="E40" s="36">
        <f t="shared" si="7"/>
        <v>0.22786543630301032</v>
      </c>
    </row>
    <row r="41" spans="1:5" ht="12.75">
      <c r="A41" s="24">
        <v>0.25118864315095835</v>
      </c>
      <c r="B41" s="35">
        <f t="shared" si="4"/>
        <v>0.31017951416667544</v>
      </c>
      <c r="C41" s="36">
        <f t="shared" si="5"/>
        <v>0.3164054822897564</v>
      </c>
      <c r="D41" s="35">
        <f t="shared" si="6"/>
        <v>0.2391535970985738</v>
      </c>
      <c r="E41" s="36">
        <f t="shared" si="7"/>
        <v>0.23789454836440305</v>
      </c>
    </row>
    <row r="42" spans="1:5" ht="12.75">
      <c r="A42" s="24">
        <v>0.19952623149688822</v>
      </c>
      <c r="B42" s="35">
        <f t="shared" si="4"/>
        <v>0.32292234354770794</v>
      </c>
      <c r="C42" s="36">
        <f t="shared" si="5"/>
        <v>0.3286342134348109</v>
      </c>
      <c r="D42" s="35">
        <f t="shared" si="6"/>
        <v>0.25150777156417814</v>
      </c>
      <c r="E42" s="36">
        <f t="shared" si="7"/>
        <v>0.24913571754353758</v>
      </c>
    </row>
    <row r="43" spans="1:5" ht="12.75">
      <c r="A43" s="24">
        <v>0.15848931924611157</v>
      </c>
      <c r="B43" s="35">
        <f t="shared" si="4"/>
        <v>0.3391236534699654</v>
      </c>
      <c r="C43" s="36">
        <f t="shared" si="5"/>
        <v>0.3434784339370023</v>
      </c>
      <c r="D43" s="35">
        <f t="shared" si="6"/>
        <v>0.2653908265241581</v>
      </c>
      <c r="E43" s="36">
        <f t="shared" si="7"/>
        <v>0.26173542564734514</v>
      </c>
    </row>
    <row r="44" spans="1:5" ht="12.75">
      <c r="A44" s="24">
        <v>0.12589254117941692</v>
      </c>
      <c r="B44" s="35">
        <f t="shared" si="4"/>
        <v>0.35948543541641337</v>
      </c>
      <c r="C44" s="36">
        <f t="shared" si="5"/>
        <v>0.36149754644376403</v>
      </c>
      <c r="D44" s="35">
        <f t="shared" si="6"/>
        <v>0.2808813618957896</v>
      </c>
      <c r="E44" s="36">
        <f t="shared" si="7"/>
        <v>0.2758578573776517</v>
      </c>
    </row>
    <row r="45" spans="1:5" ht="12.75">
      <c r="A45" s="24">
        <v>0.1</v>
      </c>
      <c r="B45" s="35">
        <f t="shared" si="4"/>
        <v>0.3846185596115549</v>
      </c>
      <c r="C45" s="36">
        <f t="shared" si="5"/>
        <v>0.3833705990222681</v>
      </c>
      <c r="D45" s="35">
        <f t="shared" si="6"/>
        <v>0.2979958317812762</v>
      </c>
      <c r="E45" s="36">
        <f t="shared" si="7"/>
        <v>0.291687039794735</v>
      </c>
    </row>
    <row r="46" spans="1:5" ht="12.75">
      <c r="A46" s="24">
        <v>0.07943282347242828</v>
      </c>
      <c r="B46" s="35">
        <f t="shared" si="4"/>
        <v>0.41480082789073514</v>
      </c>
      <c r="C46" s="36">
        <f t="shared" si="5"/>
        <v>0.40992187500339444</v>
      </c>
      <c r="D46" s="35">
        <f t="shared" si="6"/>
        <v>0.3166513955409319</v>
      </c>
      <c r="E46" s="36">
        <f t="shared" si="7"/>
        <v>0.3094292403433548</v>
      </c>
    </row>
    <row r="47" spans="1:5" ht="12.75">
      <c r="A47" s="24">
        <v>0.06309573444801943</v>
      </c>
      <c r="B47" s="35">
        <f t="shared" si="4"/>
        <v>0.4496170947938508</v>
      </c>
      <c r="C47" s="36">
        <f t="shared" si="5"/>
        <v>0.4421519559989827</v>
      </c>
      <c r="D47" s="35">
        <f t="shared" si="6"/>
        <v>0.3366233563318559</v>
      </c>
      <c r="E47" s="36">
        <f t="shared" si="7"/>
        <v>0.32931565468953916</v>
      </c>
    </row>
    <row r="48" spans="1:5" ht="12.75">
      <c r="A48" s="24">
        <v>0.05011872336272732</v>
      </c>
      <c r="B48" s="35">
        <f aca="true" t="shared" si="8" ref="B48:B63">$B$7+($B$8-$B$7)*(1/(1+($B$9*A48)^$B$10)^(1-(1/$B$10)))</f>
        <v>0.48759747627359773</v>
      </c>
      <c r="C48" s="36">
        <f aca="true" t="shared" si="9" ref="C48:C63">IF(A48&gt;1/$C$9,$C$7+($C$8-$C$7)*($C$9*A48)^(-$C$10),$C$8)</f>
        <v>0.48127542869839557</v>
      </c>
      <c r="D48" s="35">
        <f aca="true" t="shared" si="10" ref="D48:D63">$D$7+($D$8-$D$7)*(1/(1+($D$9*A48)^$D$10)^(1-(1/$D$10)))</f>
        <v>0.3575080761957055</v>
      </c>
      <c r="E48" s="36">
        <f aca="true" t="shared" si="11" ref="E48:E63">IF(A48&gt;1/$E$9,$E$7+($E$8-$E$7)*($E$9*A48)^(-$E$10),$E$8)</f>
        <v>0.35160541939287443</v>
      </c>
    </row>
    <row r="49" spans="1:5" ht="12.75">
      <c r="A49" s="24">
        <v>0.0398107170553498</v>
      </c>
      <c r="B49" s="35">
        <f t="shared" si="8"/>
        <v>0.526150390865866</v>
      </c>
      <c r="C49" s="36">
        <f t="shared" si="9"/>
        <v>0.5287666564204488</v>
      </c>
      <c r="D49" s="35">
        <f t="shared" si="10"/>
        <v>0.3787110366065405</v>
      </c>
      <c r="E49" s="36">
        <f t="shared" si="11"/>
        <v>0.3765889886719377</v>
      </c>
    </row>
    <row r="50" spans="1:5" ht="12.75">
      <c r="A50" s="24">
        <v>0.031622776601683854</v>
      </c>
      <c r="B50" s="35">
        <f t="shared" si="8"/>
        <v>0.5621055947489509</v>
      </c>
      <c r="C50" s="36">
        <f t="shared" si="9"/>
        <v>0.586415340316083</v>
      </c>
      <c r="D50" s="35">
        <f t="shared" si="10"/>
        <v>0.39948366333626684</v>
      </c>
      <c r="E50" s="36">
        <f t="shared" si="11"/>
        <v>0.4045919192649355</v>
      </c>
    </row>
    <row r="51" spans="1:5" ht="12.75">
      <c r="A51" s="24">
        <v>0.02511886431509585</v>
      </c>
      <c r="B51" s="35">
        <f t="shared" si="8"/>
        <v>0.5927633264339227</v>
      </c>
      <c r="C51" s="36">
        <f t="shared" si="9"/>
        <v>0.656393964038954</v>
      </c>
      <c r="D51" s="35">
        <f t="shared" si="10"/>
        <v>0.4190215134646831</v>
      </c>
      <c r="E51" s="36">
        <f t="shared" si="11"/>
        <v>0.435979112705442</v>
      </c>
    </row>
    <row r="52" spans="1:5" ht="12.75">
      <c r="A52" s="24">
        <v>0.019952623149688837</v>
      </c>
      <c r="B52" s="35">
        <f t="shared" si="8"/>
        <v>0.6167777516318865</v>
      </c>
      <c r="C52" s="36">
        <f t="shared" si="9"/>
        <v>0.668</v>
      </c>
      <c r="D52" s="35">
        <f t="shared" si="10"/>
        <v>0.4366065075715124</v>
      </c>
      <c r="E52" s="36">
        <f t="shared" si="11"/>
        <v>0.47115957029362443</v>
      </c>
    </row>
    <row r="53" spans="1:5" ht="12.75">
      <c r="A53" s="24">
        <v>0.01584893192461117</v>
      </c>
      <c r="B53" s="35">
        <f t="shared" si="8"/>
        <v>0.6342778492080668</v>
      </c>
      <c r="C53" s="36">
        <f t="shared" si="9"/>
        <v>0.668</v>
      </c>
      <c r="D53" s="35">
        <f t="shared" si="10"/>
        <v>0.4517427781898259</v>
      </c>
      <c r="E53" s="36">
        <f t="shared" si="11"/>
        <v>0.502</v>
      </c>
    </row>
    <row r="54" spans="1:5" ht="12.75">
      <c r="A54" s="24">
        <v>0.0125892541179417</v>
      </c>
      <c r="B54" s="35">
        <f t="shared" si="8"/>
        <v>0.6463355691524696</v>
      </c>
      <c r="C54" s="36">
        <f t="shared" si="9"/>
        <v>0.668</v>
      </c>
      <c r="D54" s="35">
        <f t="shared" si="10"/>
        <v>0.4642293502150674</v>
      </c>
      <c r="E54" s="36">
        <f t="shared" si="11"/>
        <v>0.502</v>
      </c>
    </row>
    <row r="55" spans="1:5" ht="12.75">
      <c r="A55" s="24">
        <v>0.01</v>
      </c>
      <c r="B55" s="35">
        <f t="shared" si="8"/>
        <v>0.6543143530883331</v>
      </c>
      <c r="C55" s="36">
        <f t="shared" si="9"/>
        <v>0.668</v>
      </c>
      <c r="D55" s="35">
        <f t="shared" si="10"/>
        <v>0.47414542798022086</v>
      </c>
      <c r="E55" s="36">
        <f t="shared" si="11"/>
        <v>0.502</v>
      </c>
    </row>
    <row r="56" spans="1:5" ht="12.75">
      <c r="A56" s="24">
        <v>0.007943282347242833</v>
      </c>
      <c r="B56" s="35">
        <f t="shared" si="8"/>
        <v>0.6594503347293781</v>
      </c>
      <c r="C56" s="36">
        <f t="shared" si="9"/>
        <v>0.668</v>
      </c>
      <c r="D56" s="35">
        <f t="shared" si="10"/>
        <v>0.48177011407903847</v>
      </c>
      <c r="E56" s="36">
        <f t="shared" si="11"/>
        <v>0.502</v>
      </c>
    </row>
    <row r="57" spans="1:5" ht="12.75">
      <c r="A57" s="24">
        <v>0.006309573444801948</v>
      </c>
      <c r="B57" s="35">
        <f t="shared" si="8"/>
        <v>0.6626969702911418</v>
      </c>
      <c r="C57" s="36">
        <f t="shared" si="9"/>
        <v>0.668</v>
      </c>
      <c r="D57" s="35">
        <f t="shared" si="10"/>
        <v>0.48748181401373747</v>
      </c>
      <c r="E57" s="36">
        <f t="shared" si="11"/>
        <v>0.502</v>
      </c>
    </row>
    <row r="58" spans="1:5" ht="12.75">
      <c r="A58" s="24">
        <v>0.005011872336272735</v>
      </c>
      <c r="B58" s="35">
        <f t="shared" si="8"/>
        <v>0.6647255738970719</v>
      </c>
      <c r="C58" s="36">
        <f t="shared" si="9"/>
        <v>0.668</v>
      </c>
      <c r="D58" s="35">
        <f t="shared" si="10"/>
        <v>0.4916743920783616</v>
      </c>
      <c r="E58" s="36">
        <f t="shared" si="11"/>
        <v>0.502</v>
      </c>
    </row>
    <row r="59" spans="1:5" ht="12.75">
      <c r="A59" s="24">
        <v>0.003981071705534982</v>
      </c>
      <c r="B59" s="35">
        <f t="shared" si="8"/>
        <v>0.6659838638346931</v>
      </c>
      <c r="C59" s="36">
        <f t="shared" si="9"/>
        <v>0.668</v>
      </c>
      <c r="D59" s="35">
        <f t="shared" si="10"/>
        <v>0.49470499533743684</v>
      </c>
      <c r="E59" s="36">
        <f t="shared" si="11"/>
        <v>0.502</v>
      </c>
    </row>
    <row r="60" spans="1:5" ht="12.75">
      <c r="A60" s="24">
        <v>0.0031622776601683876</v>
      </c>
      <c r="B60" s="35">
        <f t="shared" si="8"/>
        <v>0.6667607925436465</v>
      </c>
      <c r="C60" s="36">
        <f t="shared" si="9"/>
        <v>0.668</v>
      </c>
      <c r="D60" s="35">
        <f t="shared" si="10"/>
        <v>0.49687098042430455</v>
      </c>
      <c r="E60" s="36">
        <f t="shared" si="11"/>
        <v>0.502</v>
      </c>
    </row>
    <row r="61" spans="1:5" ht="12.75">
      <c r="A61" s="24">
        <v>0.002511886431509587</v>
      </c>
      <c r="B61" s="35">
        <f t="shared" si="8"/>
        <v>0.6672391506140987</v>
      </c>
      <c r="C61" s="36">
        <f t="shared" si="9"/>
        <v>0.668</v>
      </c>
      <c r="D61" s="35">
        <f t="shared" si="10"/>
        <v>0.49840634345329704</v>
      </c>
      <c r="E61" s="36">
        <f t="shared" si="11"/>
        <v>0.502</v>
      </c>
    </row>
    <row r="62" spans="1:5" ht="12.75">
      <c r="A62" s="24">
        <v>0.001995262314968885</v>
      </c>
      <c r="B62" s="35">
        <f t="shared" si="8"/>
        <v>0.6675331639934985</v>
      </c>
      <c r="C62" s="36">
        <f t="shared" si="9"/>
        <v>0.668</v>
      </c>
      <c r="D62" s="35">
        <f t="shared" si="10"/>
        <v>0.4994882961145566</v>
      </c>
      <c r="E62" s="36">
        <f t="shared" si="11"/>
        <v>0.502</v>
      </c>
    </row>
    <row r="63" spans="1:5" ht="12.75">
      <c r="A63" s="24">
        <v>0.0015848931924611178</v>
      </c>
      <c r="B63" s="35">
        <f t="shared" si="8"/>
        <v>0.667713679551347</v>
      </c>
      <c r="C63" s="36">
        <f t="shared" si="9"/>
        <v>0.668</v>
      </c>
      <c r="D63" s="35">
        <f t="shared" si="10"/>
        <v>0.5002475531045977</v>
      </c>
      <c r="E63" s="36">
        <f t="shared" si="11"/>
        <v>0.502</v>
      </c>
    </row>
    <row r="64" spans="1:5" ht="12.75">
      <c r="A64" s="24">
        <v>0.0012589254117941707</v>
      </c>
      <c r="B64" s="35">
        <f>$B$7+($B$8-$B$7)*(1/(1+($B$9*A64)^$B$10)^(1-(1/$B$10)))</f>
        <v>0.6678244376716208</v>
      </c>
      <c r="C64" s="36">
        <f>IF(A64&gt;1/$C$9,$C$7+($C$8-$C$7)*($C$9*A64)^(-$C$10),$C$8)</f>
        <v>0.668</v>
      </c>
      <c r="D64" s="35">
        <f>$D$7+($D$8-$D$7)*(1/(1+($D$9*A64)^$D$10)^(1-(1/$D$10)))</f>
        <v>0.5007787893306433</v>
      </c>
      <c r="E64" s="36">
        <f>IF(A64&gt;1/$E$9,$E$7+($E$8-$E$7)*($E$9*A64)^(-$E$10),$E$8)</f>
        <v>0.502</v>
      </c>
    </row>
    <row r="65" spans="1:5" ht="12.75">
      <c r="A65" s="54">
        <v>0.0010000000000000002</v>
      </c>
      <c r="B65" s="37">
        <f>$B$7+($B$8-$B$7)*(1/(1+($B$9*A65)^$B$10)^(1-(1/$B$10)))</f>
        <v>0.6678923675098805</v>
      </c>
      <c r="C65" s="38">
        <f>IF(A65&gt;1/$C$9,$C$7+($C$8-$C$7)*($C$9*A65)^(-$C$10),$C$8)</f>
        <v>0.668</v>
      </c>
      <c r="D65" s="37">
        <f>$D$7+($D$8-$D$7)*(1/(1+($D$9*A65)^$D$10)^(1-(1/$D$10)))</f>
        <v>0.5011497146256004</v>
      </c>
      <c r="E65" s="38">
        <f>IF(A65&gt;1/$E$9,$E$7+($E$8-$E$7)*($E$9*A65)^(-$E$10),$E$8)</f>
        <v>0.502</v>
      </c>
    </row>
    <row r="67" ht="12.75">
      <c r="A67" s="20" t="str">
        <f>A3</f>
        <v>CYRIL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Biosystems &amp; Agricultural Eng</cp:lastModifiedBy>
  <cp:lastPrinted>1997-06-06T15:12:16Z</cp:lastPrinted>
  <dcterms:created xsi:type="dcterms:W3CDTF">1997-01-08T15:00:20Z</dcterms:created>
  <cp:category/>
  <cp:version/>
  <cp:contentType/>
  <cp:contentStatus/>
</cp:coreProperties>
</file>