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inal01" sheetId="1" r:id="rId1"/>
    <sheet name="Sheet3" sheetId="2" r:id="rId2"/>
  </sheets>
  <definedNames>
    <definedName name="_xlnm.Print_Area" localSheetId="0">'Final01'!$A$1:$E$212</definedName>
    <definedName name="_xlnm.Print_Titles" localSheetId="0">'Final01'!$1:$8</definedName>
  </definedNames>
  <calcPr fullCalcOnLoad="1"/>
</workbook>
</file>

<file path=xl/sharedStrings.xml><?xml version="1.0" encoding="utf-8"?>
<sst xmlns="http://schemas.openxmlformats.org/spreadsheetml/2006/main" count="219" uniqueCount="178">
  <si>
    <t>================================================================================</t>
  </si>
  <si>
    <t>================================</t>
  </si>
  <si>
    <t xml:space="preserve">         BALANCE</t>
  </si>
  <si>
    <t>ITEM</t>
  </si>
  <si>
    <t>NET CHANGE</t>
  </si>
  <si>
    <t xml:space="preserve"> -------------------------------------------------------------------------------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</si>
  <si>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</si>
  <si>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</si>
  <si>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</si>
  <si>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 1/</t>
  </si>
  <si>
    <t xml:space="preserve">     1009   U.S. Treasury operating cash - tax and loan</t>
  </si>
  <si>
    <t xml:space="preserve">                 note accounts.....................................................</t>
  </si>
  <si>
    <t xml:space="preserve">     1010   U.S. Treasury operating cash - Federal Reserve</t>
  </si>
  <si>
    <t xml:space="preserve">                 account...............................................................</t>
  </si>
  <si>
    <t xml:space="preserve">        Balance.................................................................</t>
  </si>
  <si>
    <t>Special drawing rights:</t>
  </si>
  <si>
    <t xml:space="preserve">     1420  Total holdings of special drawing rights..................................</t>
  </si>
  <si>
    <t xml:space="preserve">     1425   SDR certificates issued to Federal Reserve banks................</t>
  </si>
  <si>
    <t>Reserve position on the U.S. quota in the IMF:</t>
  </si>
  <si>
    <t xml:space="preserve">  U.S. subscription to the International Monetary Fund:</t>
  </si>
  <si>
    <t xml:space="preserve">     1410   Investment in the International Monetary Fund,</t>
  </si>
  <si>
    <t xml:space="preserve">              direct quota payments.............................................</t>
  </si>
  <si>
    <t xml:space="preserve">     1411   Investment in the International Fund,</t>
  </si>
  <si>
    <t xml:space="preserve">              maintenance of value adjustments..................................</t>
  </si>
  <si>
    <t xml:space="preserve">     1416   Due International Monetary Fund for subscriptions</t>
  </si>
  <si>
    <t xml:space="preserve">              and drawings (letter of credit)...................................</t>
  </si>
  <si>
    <t xml:space="preserve">     1418   Receivable/Payable (-) for interim maintenance</t>
  </si>
  <si>
    <t xml:space="preserve">              of value adjustments........................................</t>
  </si>
  <si>
    <t xml:space="preserve">     1422   Dollar deposits with the International Monetary Fund................</t>
  </si>
  <si>
    <t>Other cash and monetary assets:</t>
  </si>
  <si>
    <t xml:space="preserve">     1011   Other U.S. Treasury monetary assets.................................</t>
  </si>
  <si>
    <t xml:space="preserve">     1015   General Depositaries - Deferred Accounts............................</t>
  </si>
  <si>
    <t xml:space="preserve">     1040   Mutilated Paper Currency held by the Bureau of Engraving  </t>
  </si>
  <si>
    <t xml:space="preserve">                and Printing.......................................................</t>
  </si>
  <si>
    <t xml:space="preserve">     1041   Transit Account,  Mutilated paper currency.............................</t>
  </si>
  <si>
    <t xml:space="preserve">     1210   Cash - accountability of disbursing and collecting officers.........</t>
  </si>
  <si>
    <t xml:space="preserve">     1212   Undeposited collections and unconfirmed deposits     </t>
  </si>
  <si>
    <t xml:space="preserve">                (agencies reporting transactions on SF-224 - Revised).............</t>
  </si>
  <si>
    <t xml:space="preserve">     1217   Transit account - transfers of cash - U.S. Disbursing Officers......</t>
  </si>
  <si>
    <t xml:space="preserve">        Total other cash and monetary assets....................................</t>
  </si>
  <si>
    <t xml:space="preserve">          Total cash and monetary assets.......................................</t>
  </si>
  <si>
    <t>Guaranteed Loan Financing</t>
  </si>
  <si>
    <t xml:space="preserve">     1452   Net activity, Guaranteed Loan Financing .................................</t>
  </si>
  <si>
    <t>Direct Loan Financing</t>
  </si>
  <si>
    <t xml:space="preserve">     1454   Net activity, Direct Loan Financing........................................</t>
  </si>
  <si>
    <t>Miscellaneous asset accounts:</t>
  </si>
  <si>
    <t xml:space="preserve">     1012   U.S. Treasury miscellaneous assets..................................</t>
  </si>
  <si>
    <t xml:space="preserve">     1016   Federal Reserve banks, Deferred items ...............................</t>
  </si>
  <si>
    <t xml:space="preserve">     1053   U.S. Treasury - owned gold.........................................</t>
  </si>
  <si>
    <t xml:space="preserve">     1054   Gold Certificate Fund, Board of Governors of the</t>
  </si>
  <si>
    <t xml:space="preserve">                Federal Reserve System............................................2/</t>
  </si>
  <si>
    <t xml:space="preserve">     1423   U.S. currency with the International Monetary Fund..................</t>
  </si>
  <si>
    <t xml:space="preserve">     1670   Receivable for forged, or incorrect payment of all</t>
  </si>
  <si>
    <t xml:space="preserve">                U. S. Government checks..........................................</t>
  </si>
  <si>
    <t xml:space="preserve">     1840   Deposits in transit to the Treasury account.........................</t>
  </si>
  <si>
    <t xml:space="preserve">     1869   Deposit in suspense, Electronic Funds Transfer......................</t>
  </si>
  <si>
    <t xml:space="preserve">     1875   Undistributed disbursing transactions (agencies reporting on</t>
  </si>
  <si>
    <t xml:space="preserve">                Statement of Transactions, SF-224 - Revised)......................</t>
  </si>
  <si>
    <t xml:space="preserve">     1877   Cash receivable, Federal Tax Deposits, Internal</t>
  </si>
  <si>
    <t xml:space="preserve">                Revenue Service...................................................</t>
  </si>
  <si>
    <t xml:space="preserve">        Total miscellaneous asset accounts......................................</t>
  </si>
  <si>
    <t xml:space="preserve">          Total asset accounts..................................................</t>
  </si>
  <si>
    <t>EXCESS OF LIABILITIES</t>
  </si>
  <si>
    <t>Budget and off-budget financing:</t>
  </si>
  <si>
    <t xml:space="preserve">     3010   Accumulated excess of liabilities...................................</t>
  </si>
  <si>
    <t xml:space="preserve">     3040   Total receipts (on Budget/off Budget)....................................</t>
  </si>
  <si>
    <t xml:space="preserve">     3045   Total outlays (on Budget/off Budget)................................</t>
  </si>
  <si>
    <t xml:space="preserve">        Total budget and off-budget financing...................................</t>
  </si>
  <si>
    <t xml:space="preserve">                                   </t>
  </si>
  <si>
    <t>Transactions not applied to current year's surplus or deficit:</t>
  </si>
  <si>
    <t xml:space="preserve">     3080   Seigniorage - transactions not applied to current fiscal</t>
  </si>
  <si>
    <t xml:space="preserve">                year's budget surplus or deficit..................................</t>
  </si>
  <si>
    <t xml:space="preserve">     3081   Profit on the sale of gold..........................................</t>
  </si>
  <si>
    <t xml:space="preserve">     3088  SpecialReclass &amp;Write-Off of Aged BCA Balances</t>
  </si>
  <si>
    <t xml:space="preserve">        Total transactions not applied to current year's surplus</t>
  </si>
  <si>
    <t xml:space="preserve">         of deficit..................................................................................</t>
  </si>
  <si>
    <t xml:space="preserve">          Total excess of liabilities (+) or assets (-).........................</t>
  </si>
  <si>
    <t xml:space="preserve">            Total assets and excess of liabilities..............................</t>
  </si>
  <si>
    <t>LIABILITY ACCOUNTS</t>
  </si>
  <si>
    <t>Borrowing from the public:</t>
  </si>
  <si>
    <t xml:space="preserve">   </t>
  </si>
  <si>
    <t xml:space="preserve">     8040   Deferred interest (premium) on public debt</t>
  </si>
  <si>
    <t xml:space="preserve">                subscriptions, U.S. securities...........................................</t>
  </si>
  <si>
    <t xml:space="preserve"> Less</t>
  </si>
  <si>
    <t xml:space="preserve">      8322   Deferred interest (discount) on government account </t>
  </si>
  <si>
    <t xml:space="preserve"> </t>
  </si>
  <si>
    <t xml:space="preserve">                 series.................................................................................</t>
  </si>
  <si>
    <t xml:space="preserve">  Agency securities, issued under special financing authorities</t>
  </si>
  <si>
    <t xml:space="preserve">     8420    Principal of outstanding agency securities................................</t>
  </si>
  <si>
    <t xml:space="preserve">        Total Federal securities................................................</t>
  </si>
  <si>
    <t>Deduct:</t>
  </si>
  <si>
    <t>Federal securities held as investments of government accounts</t>
  </si>
  <si>
    <t xml:space="preserve">     8442   Investment of government accounts in public</t>
  </si>
  <si>
    <t xml:space="preserve">                debt securities...................................................</t>
  </si>
  <si>
    <t xml:space="preserve">        Total Federal securities held as investments of government </t>
  </si>
  <si>
    <t xml:space="preserve">          accounts..............................................................................</t>
  </si>
  <si>
    <t>Less</t>
  </si>
  <si>
    <t xml:space="preserve"> Discount on Federal Securities:</t>
  </si>
  <si>
    <t xml:space="preserve">     8321   Discount on federal securities held as investment</t>
  </si>
  <si>
    <t xml:space="preserve">                in government accounts...............................................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</si>
  <si>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</si>
  <si>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</t>
  </si>
  <si>
    <t xml:space="preserve">          Total borrowing from the public.......................................</t>
  </si>
  <si>
    <t>Accrued interest payable to the public:</t>
  </si>
  <si>
    <t xml:space="preserve">     8720   Accrued Interest Payable on Exchanges of Deferred Public</t>
  </si>
  <si>
    <t xml:space="preserve">                Debt Subscriptions, United States Treasury Securities .....</t>
  </si>
  <si>
    <t>Allocations of special drawing rights:</t>
  </si>
  <si>
    <t xml:space="preserve">     8240   Allocations of special drawing rights...............................</t>
  </si>
  <si>
    <t>Deposit funds:</t>
  </si>
  <si>
    <t xml:space="preserve">     8220   Deposit funds unexpended............................................</t>
  </si>
  <si>
    <t>Miscellaneous liability accounts:</t>
  </si>
  <si>
    <t xml:space="preserve">     8010   Corporate securities and interest checks outstanding................</t>
  </si>
  <si>
    <t xml:space="preserve">     8012   Transit account - Symbol Serial Payment</t>
  </si>
  <si>
    <t xml:space="preserve">              Edit Discrepancies on U.S. Treasury Checks........................</t>
  </si>
  <si>
    <t xml:space="preserve">     8013   Transit account - Payment amount</t>
  </si>
  <si>
    <t xml:space="preserve">              discrepancies on U.S. Treasury checks.............................</t>
  </si>
  <si>
    <t xml:space="preserve">     8014   Transit account - Payment of U.S. Treasury checks </t>
  </si>
  <si>
    <t xml:space="preserve">                without issue data........................................................</t>
  </si>
  <si>
    <t xml:space="preserve">     8015   Disbursing officers checks outstanding - unfunded</t>
  </si>
  <si>
    <t xml:space="preserve">                accounts of four-digit symbols....................................</t>
  </si>
  <si>
    <t xml:space="preserve">     8016   Transit account - Payment of U.S. Treasury Checks </t>
  </si>
  <si>
    <t xml:space="preserve">              pending archive retrieval (Preferred Payments)............................</t>
  </si>
  <si>
    <t xml:space="preserve">     8017   Transit account - Adjustment of U.S. Treasury check </t>
  </si>
  <si>
    <t xml:space="preserve">              payments with Federal Reserve Banks...............................</t>
  </si>
  <si>
    <t xml:space="preserve">     8033   Postal money orders outstanding.....................................</t>
  </si>
  <si>
    <t xml:space="preserve">     8047   Unamortized Premium (Discount) on Public Debt Securities............</t>
  </si>
  <si>
    <t xml:space="preserve">     8056   Transfer of unprocessed U.S. Treasury checks - unclassified..........</t>
  </si>
  <si>
    <t xml:space="preserve">     8063   Transit account - checks on U.S. Treasury </t>
  </si>
  <si>
    <t xml:space="preserve">                 cashed - unclassified.............................................</t>
  </si>
  <si>
    <t xml:space="preserve">     8073   Transfer of U.S. Treasury check data................................</t>
  </si>
  <si>
    <t xml:space="preserve">     8075   Adjustment of U.S. Treasury check data..............................</t>
  </si>
  <si>
    <t xml:space="preserve">     8118   Cash-Link ACH Transfers.............................................</t>
  </si>
  <si>
    <t xml:space="preserve">     8131    Cash-Link ACH Receiver Book Entry</t>
  </si>
  <si>
    <t xml:space="preserve">     8133   Cash-Link ACH Receiver PAD.............................</t>
  </si>
  <si>
    <t xml:space="preserve">     8183   Check Claims (Suspense).............................................</t>
  </si>
  <si>
    <t xml:space="preserve">     8869   Transit account - statement of accountability</t>
  </si>
  <si>
    <t xml:space="preserve">              (Department of Defense - Air Force)...............................</t>
  </si>
  <si>
    <t xml:space="preserve">     8871   Transit account - Statement of accountability (Department </t>
  </si>
  <si>
    <t xml:space="preserve">  </t>
  </si>
  <si>
    <t xml:space="preserve">              of Defense - Army)................................................</t>
  </si>
  <si>
    <t xml:space="preserve">     8873   Transit account - discrepancies in U.S. Disbursing </t>
  </si>
  <si>
    <t xml:space="preserve">              Officers' accounts...............................................</t>
  </si>
  <si>
    <t xml:space="preserve">     8877   Transit account - payments by one disbursing officer for</t>
  </si>
  <si>
    <t xml:space="preserve">              account of another disbursing officer, Division of</t>
  </si>
  <si>
    <t xml:space="preserve">              Disbursement and U.S. Disbursing Officers - not yet classified....</t>
  </si>
  <si>
    <t xml:space="preserve">        Total miscellaneous liability accounts..................................</t>
  </si>
  <si>
    <t xml:space="preserve">            Total liability accounts............................................</t>
  </si>
  <si>
    <t>r  Revised</t>
  </si>
  <si>
    <t xml:space="preserve">     1870   E-Commerce Collections……………………........................</t>
  </si>
  <si>
    <t xml:space="preserve">     8444   Investment of government accounts in agency securities……..</t>
  </si>
  <si>
    <t xml:space="preserve"> Treasury securities, issued under general Financing authorities:</t>
  </si>
  <si>
    <t xml:space="preserve">     8412   Intragovernmental Holdings……………………………...........</t>
  </si>
  <si>
    <t xml:space="preserve">        Total Treasury securities outstanding............................................</t>
  </si>
  <si>
    <t xml:space="preserve"> Plus Premium on Treasury Securities:</t>
  </si>
  <si>
    <t xml:space="preserve"> Discount on Treasury Securities:</t>
  </si>
  <si>
    <t xml:space="preserve">            Total Treasury securities net of premium and discount.............................</t>
  </si>
  <si>
    <t xml:space="preserve">     8440   Investment of certain deposits funds…………………………..</t>
  </si>
  <si>
    <t xml:space="preserve">     8410   Debt held by the public ……………………………………….</t>
  </si>
  <si>
    <t xml:space="preserve">     1216   Investements in Non-Fed Securities, NRRIT, RRB</t>
  </si>
  <si>
    <t xml:space="preserve">     1213   Change in Non-Federal Securities (Market Value)</t>
  </si>
  <si>
    <t xml:space="preserve">     1214   Funds Held Outside of Treasury (Bugetary)</t>
  </si>
  <si>
    <t xml:space="preserve">     1218   Offset of Change in Non-Federal Securities</t>
  </si>
  <si>
    <t>-------------------------------------------------</t>
  </si>
  <si>
    <t>---------------------------------------</t>
  </si>
  <si>
    <t>SEPTEMBER 30, 2004</t>
  </si>
  <si>
    <t xml:space="preserve">     1211   RFC Accountability …………………………………………………</t>
  </si>
  <si>
    <t xml:space="preserve">     1219   Accountability for Investment in the Exchange Stablization Fund..</t>
  </si>
  <si>
    <t xml:space="preserve">     8255   Tennessee Valley Auth. Alternative Financing Transactions….</t>
  </si>
  <si>
    <t>UNITED STATES CENTRAL SUMMARY GENERAL LEDGER ACCOUNT BALANCES</t>
  </si>
  <si>
    <t>SEPTEMBER 30, 2005</t>
  </si>
  <si>
    <t xml:space="preserve">     8999  Capital Transfer Account……………………………………………</t>
  </si>
  <si>
    <t>r</t>
  </si>
  <si>
    <t>FY '05 (FINAL)</t>
  </si>
  <si>
    <t>1/ Major sources of information used to determine Treasury's operating cash include Federal Reserve Banks, the Treasury Regional Finance Centers,</t>
  </si>
  <si>
    <t xml:space="preserve">the Internal Revenue Service Centers, the Bureau of Public Debt and various electronic systems.  Deposits are reflected as received and </t>
  </si>
  <si>
    <t>withdrawals are reflected as processed.</t>
  </si>
  <si>
    <t>2/ Difference between Gold and Gold Certificates represents gold in transit and unredeemed certificates, transaction adjustments will occur</t>
  </si>
  <si>
    <t>in October 2005.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</si>
</sst>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Courier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" fontId="1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>
      <alignment/>
    </xf>
    <xf numFmtId="2" fontId="3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 quotePrefix="1">
      <alignment/>
    </xf>
    <xf numFmtId="2" fontId="2" fillId="0" borderId="1" xfId="0" applyFont="1" applyBorder="1" applyAlignment="1" applyProtection="1">
      <alignment/>
      <protection locked="0"/>
    </xf>
    <xf numFmtId="2" fontId="0" fillId="0" borderId="0" xfId="0" applyAlignment="1">
      <alignment/>
    </xf>
    <xf numFmtId="2" fontId="2" fillId="0" borderId="1" xfId="0" applyFont="1" applyBorder="1" applyAlignment="1">
      <alignment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2" fontId="0" fillId="0" borderId="1" xfId="0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0" xfId="0" applyFont="1" applyBorder="1" applyAlignment="1" applyProtection="1">
      <alignment/>
      <protection locked="0"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 applyProtection="1">
      <alignment/>
      <protection locked="0"/>
    </xf>
    <xf numFmtId="4" fontId="2" fillId="0" borderId="3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2" fontId="2" fillId="0" borderId="0" xfId="0" applyFont="1" applyAlignment="1" applyProtection="1">
      <alignment/>
      <protection locked="0"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4" fontId="2" fillId="0" borderId="6" xfId="0" applyNumberFormat="1" applyFont="1" applyBorder="1" applyAlignment="1" applyProtection="1">
      <alignment/>
      <protection locked="0"/>
    </xf>
    <xf numFmtId="2" fontId="0" fillId="0" borderId="6" xfId="0" applyBorder="1" applyAlignment="1">
      <alignment/>
    </xf>
    <xf numFmtId="39" fontId="0" fillId="0" borderId="0" xfId="0" applyNumberFormat="1" applyAlignment="1">
      <alignment/>
    </xf>
    <xf numFmtId="2" fontId="2" fillId="0" borderId="0" xfId="0" applyFont="1" applyBorder="1" applyAlignment="1" applyProtection="1">
      <alignment/>
      <protection locked="0"/>
    </xf>
    <xf numFmtId="2" fontId="1" fillId="0" borderId="0" xfId="0" applyFont="1" applyBorder="1" applyAlignment="1" applyProtection="1">
      <alignment/>
      <protection locked="0"/>
    </xf>
    <xf numFmtId="2" fontId="1" fillId="0" borderId="0" xfId="0" applyFont="1" applyBorder="1" applyAlignment="1" quotePrefix="1">
      <alignment/>
    </xf>
    <xf numFmtId="2" fontId="2" fillId="0" borderId="0" xfId="0" applyFont="1" applyAlignment="1" applyProtection="1" quotePrefix="1">
      <alignment/>
      <protection locked="0"/>
    </xf>
    <xf numFmtId="2" fontId="2" fillId="0" borderId="0" xfId="0" applyFont="1" applyBorder="1" applyAlignment="1" applyProtection="1" quotePrefix="1">
      <alignment/>
      <protection locked="0"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2" fontId="2" fillId="0" borderId="8" xfId="0" applyFont="1" applyBorder="1" applyAlignment="1" applyProtection="1">
      <alignment/>
      <protection locked="0"/>
    </xf>
    <xf numFmtId="2" fontId="2" fillId="0" borderId="4" xfId="0" applyFont="1" applyBorder="1" applyAlignment="1" applyProtection="1">
      <alignment/>
      <protection locked="0"/>
    </xf>
    <xf numFmtId="2" fontId="2" fillId="0" borderId="7" xfId="0" applyFont="1" applyBorder="1" applyAlignment="1" applyProtection="1">
      <alignment/>
      <protection locked="0"/>
    </xf>
    <xf numFmtId="2" fontId="2" fillId="0" borderId="9" xfId="0" applyFont="1" applyBorder="1" applyAlignment="1" applyProtection="1">
      <alignment/>
      <protection locked="0"/>
    </xf>
    <xf numFmtId="2" fontId="0" fillId="0" borderId="10" xfId="0" applyBorder="1" applyAlignment="1">
      <alignment/>
    </xf>
    <xf numFmtId="2" fontId="2" fillId="0" borderId="4" xfId="0" applyFont="1" applyBorder="1" applyAlignment="1">
      <alignment/>
    </xf>
    <xf numFmtId="2" fontId="2" fillId="0" borderId="10" xfId="0" applyFont="1" applyBorder="1" applyAlignment="1">
      <alignment/>
    </xf>
    <xf numFmtId="2" fontId="2" fillId="0" borderId="11" xfId="0" applyFont="1" applyBorder="1" applyAlignment="1" applyProtection="1">
      <alignment/>
      <protection locked="0"/>
    </xf>
    <xf numFmtId="2" fontId="0" fillId="0" borderId="2" xfId="0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2"/>
  <sheetViews>
    <sheetView tabSelected="1" workbookViewId="0" topLeftCell="A183">
      <selection activeCell="A200" sqref="A200"/>
    </sheetView>
  </sheetViews>
  <sheetFormatPr defaultColWidth="9.140625" defaultRowHeight="12.75"/>
  <cols>
    <col min="1" max="1" width="52.140625" style="0" customWidth="1"/>
    <col min="2" max="2" width="24.57421875" style="0" customWidth="1"/>
    <col min="3" max="3" width="30.28125" style="0" customWidth="1"/>
    <col min="4" max="4" width="1.1484375" style="0" customWidth="1"/>
    <col min="5" max="5" width="16.28125" style="0" customWidth="1"/>
    <col min="7" max="7" width="20.28125" style="0" bestFit="1" customWidth="1"/>
    <col min="8" max="8" width="14.8515625" style="0" bestFit="1" customWidth="1"/>
  </cols>
  <sheetData>
    <row r="1" spans="1:5" ht="12.75">
      <c r="A1" s="1" t="s">
        <v>168</v>
      </c>
      <c r="B1" s="2"/>
      <c r="C1" s="2"/>
      <c r="D1" s="3"/>
      <c r="E1" s="3"/>
    </row>
    <row r="2" spans="1:5" ht="12.75">
      <c r="A2" s="4" t="s">
        <v>172</v>
      </c>
      <c r="B2" s="5"/>
      <c r="C2" s="5"/>
      <c r="D2" s="7"/>
      <c r="E2" s="7"/>
    </row>
    <row r="3" spans="1:7" ht="12.75">
      <c r="A3" s="3" t="s">
        <v>0</v>
      </c>
      <c r="B3" s="3" t="s">
        <v>1</v>
      </c>
      <c r="C3" s="3" t="s">
        <v>1</v>
      </c>
      <c r="D3" s="3"/>
      <c r="E3" s="3" t="s">
        <v>1</v>
      </c>
      <c r="F3" t="s">
        <v>85</v>
      </c>
      <c r="G3" t="s">
        <v>85</v>
      </c>
    </row>
    <row r="4" spans="1:5" ht="12.75">
      <c r="A4" s="7"/>
      <c r="B4" s="7"/>
      <c r="C4" s="35"/>
      <c r="D4" s="7"/>
      <c r="E4" s="7"/>
    </row>
    <row r="5" spans="1:5" ht="12.75">
      <c r="A5" s="3"/>
      <c r="B5" s="1" t="s">
        <v>2</v>
      </c>
      <c r="C5" s="36" t="s">
        <v>2</v>
      </c>
      <c r="D5" s="3"/>
      <c r="E5" s="3"/>
    </row>
    <row r="6" spans="1:5" ht="12.75">
      <c r="A6" s="1" t="s">
        <v>3</v>
      </c>
      <c r="B6" s="8" t="s">
        <v>169</v>
      </c>
      <c r="C6" s="37" t="s">
        <v>164</v>
      </c>
      <c r="D6" s="3"/>
      <c r="E6" s="1" t="s">
        <v>4</v>
      </c>
    </row>
    <row r="7" spans="1:5" ht="12.75">
      <c r="A7" s="3"/>
      <c r="B7" s="3"/>
      <c r="C7" s="21"/>
      <c r="D7" s="3"/>
      <c r="E7" s="3"/>
    </row>
    <row r="8" spans="1:6" ht="12.75">
      <c r="A8" s="3" t="s">
        <v>5</v>
      </c>
      <c r="B8" s="38" t="s">
        <v>163</v>
      </c>
      <c r="C8" s="39" t="s">
        <v>162</v>
      </c>
      <c r="D8" s="3"/>
      <c r="E8" s="3" t="s">
        <v>6</v>
      </c>
      <c r="F8" t="s">
        <v>85</v>
      </c>
    </row>
    <row r="9" spans="1:5" ht="12.75">
      <c r="A9" s="1" t="s">
        <v>7</v>
      </c>
      <c r="B9" s="9"/>
      <c r="C9" s="30"/>
      <c r="D9" s="3"/>
      <c r="E9" s="9"/>
    </row>
    <row r="10" spans="1:5" ht="12.75">
      <c r="A10" s="3" t="s">
        <v>8</v>
      </c>
      <c r="B10" s="9"/>
      <c r="C10" s="30"/>
      <c r="D10" s="3"/>
      <c r="E10" s="9"/>
    </row>
    <row r="11" spans="1:5" ht="12.75">
      <c r="A11" s="2" t="s">
        <v>9</v>
      </c>
      <c r="B11" s="11"/>
      <c r="C11" s="31"/>
      <c r="D11" s="2"/>
      <c r="E11" s="11"/>
    </row>
    <row r="12" spans="1:5" ht="12.75">
      <c r="A12" s="3" t="s">
        <v>10</v>
      </c>
      <c r="B12" s="12"/>
      <c r="C12" s="32"/>
      <c r="D12" s="3"/>
      <c r="E12" s="12"/>
    </row>
    <row r="13" spans="1:5" ht="12.75">
      <c r="A13" s="3" t="s">
        <v>11</v>
      </c>
      <c r="B13" s="13">
        <f>22237000000+9062535363.41</f>
        <v>31299535363.41</v>
      </c>
      <c r="C13" s="13">
        <f>6000000000+24362470503.68</f>
        <v>30362470503.68</v>
      </c>
      <c r="D13" s="30"/>
      <c r="E13" s="13">
        <f>-C13+B13</f>
        <v>937064859.7299995</v>
      </c>
    </row>
    <row r="14" spans="1:5" ht="12.75">
      <c r="A14" s="3" t="s">
        <v>12</v>
      </c>
      <c r="B14" s="9"/>
      <c r="C14" s="9"/>
      <c r="D14" s="33"/>
      <c r="E14" s="9"/>
    </row>
    <row r="15" spans="1:5" ht="12.75">
      <c r="A15" s="3" t="s">
        <v>13</v>
      </c>
      <c r="B15" s="14">
        <f>4380742019.39+280.51</f>
        <v>4380742299.900001</v>
      </c>
      <c r="C15" s="14">
        <f>5986956461.95+280.51</f>
        <v>5986956742.46</v>
      </c>
      <c r="D15" s="30"/>
      <c r="E15" s="14">
        <f>-C15+B15</f>
        <v>-1606214442.5599995</v>
      </c>
    </row>
    <row r="16" spans="1:5" ht="13.5" thickBot="1">
      <c r="A16" s="3" t="s">
        <v>14</v>
      </c>
      <c r="B16" s="15">
        <f>SUM(+B13+B15)</f>
        <v>35680277663.31</v>
      </c>
      <c r="C16" s="15">
        <f>SUM(+C13+C15)</f>
        <v>36349427246.14</v>
      </c>
      <c r="D16" s="42"/>
      <c r="E16" s="15">
        <f>SUM(+E13+E15)</f>
        <v>-669149582.8299999</v>
      </c>
    </row>
    <row r="17" spans="1:5" ht="13.5" thickTop="1">
      <c r="A17" s="3"/>
      <c r="B17" s="12"/>
      <c r="C17" s="12"/>
      <c r="D17" s="30"/>
      <c r="E17" s="9"/>
    </row>
    <row r="18" spans="1:5" ht="12.75">
      <c r="A18" s="3" t="s">
        <v>15</v>
      </c>
      <c r="B18" s="12"/>
      <c r="C18" s="12"/>
      <c r="D18" s="30"/>
      <c r="E18" s="13"/>
    </row>
    <row r="19" spans="1:5" ht="12.75">
      <c r="A19" s="3" t="s">
        <v>16</v>
      </c>
      <c r="B19" s="13">
        <v>8244661686.82</v>
      </c>
      <c r="C19" s="13">
        <v>12781983600.09</v>
      </c>
      <c r="D19" s="30"/>
      <c r="E19" s="13">
        <f>-C19+B19</f>
        <v>-4537321913.27</v>
      </c>
    </row>
    <row r="20" spans="1:5" ht="12.75">
      <c r="A20" s="3" t="s">
        <v>17</v>
      </c>
      <c r="B20" s="14">
        <v>-2200000000</v>
      </c>
      <c r="C20" s="14">
        <v>-2200000000</v>
      </c>
      <c r="D20" s="30"/>
      <c r="E20" s="14">
        <f>-C20+B20</f>
        <v>0</v>
      </c>
    </row>
    <row r="21" spans="1:5" ht="13.5" thickBot="1">
      <c r="A21" s="3" t="s">
        <v>14</v>
      </c>
      <c r="B21" s="15">
        <f>SUM(B19:B20)</f>
        <v>6044661686.82</v>
      </c>
      <c r="C21" s="15">
        <f>SUM(C19:C20)</f>
        <v>10581983600.09</v>
      </c>
      <c r="D21" s="42"/>
      <c r="E21" s="15">
        <f>SUM(+B21-C21)</f>
        <v>-4537321913.27</v>
      </c>
    </row>
    <row r="22" spans="1:5" ht="13.5" thickTop="1">
      <c r="A22" s="3"/>
      <c r="B22" s="12"/>
      <c r="C22" s="12"/>
      <c r="D22" s="30"/>
      <c r="E22" s="13"/>
    </row>
    <row r="23" spans="1:5" ht="12.75">
      <c r="A23" s="3" t="s">
        <v>18</v>
      </c>
      <c r="B23" s="12"/>
      <c r="C23" s="12"/>
      <c r="D23" s="30"/>
      <c r="E23" s="13"/>
    </row>
    <row r="24" spans="1:5" ht="12.75">
      <c r="A24" s="3" t="s">
        <v>19</v>
      </c>
      <c r="B24" s="12"/>
      <c r="C24" s="12"/>
      <c r="D24" s="30"/>
      <c r="E24" s="13"/>
    </row>
    <row r="25" spans="1:5" ht="12.75">
      <c r="A25" s="3" t="s">
        <v>20</v>
      </c>
      <c r="B25" s="16"/>
      <c r="C25" s="16"/>
      <c r="D25" s="30"/>
      <c r="E25" s="13"/>
    </row>
    <row r="26" spans="1:5" ht="12.75">
      <c r="A26" s="3" t="s">
        <v>21</v>
      </c>
      <c r="B26" s="12">
        <v>46524922766.08</v>
      </c>
      <c r="C26" s="12">
        <v>46524922766.08</v>
      </c>
      <c r="D26" s="30"/>
      <c r="E26" s="13">
        <f>-C26+B26</f>
        <v>0</v>
      </c>
    </row>
    <row r="27" spans="1:5" ht="12.75">
      <c r="A27" s="3" t="s">
        <v>22</v>
      </c>
      <c r="B27" s="13"/>
      <c r="C27" s="13"/>
      <c r="D27" s="30"/>
      <c r="E27" s="13"/>
    </row>
    <row r="28" spans="1:5" ht="12.75">
      <c r="A28" s="3" t="s">
        <v>23</v>
      </c>
      <c r="B28" s="13">
        <v>7321665918.79</v>
      </c>
      <c r="C28" s="13">
        <v>8047173987.13</v>
      </c>
      <c r="D28" s="30"/>
      <c r="E28" s="13">
        <f>-C28+B28</f>
        <v>-725508068.3400002</v>
      </c>
    </row>
    <row r="29" spans="1:5" ht="12.75">
      <c r="A29" s="3" t="s">
        <v>24</v>
      </c>
      <c r="B29" s="13"/>
      <c r="C29" s="13"/>
      <c r="D29" s="30"/>
      <c r="E29" s="13"/>
    </row>
    <row r="30" spans="1:5" ht="12.75">
      <c r="A30" s="3" t="s">
        <v>25</v>
      </c>
      <c r="B30" s="13">
        <v>-42218104018.82</v>
      </c>
      <c r="C30" s="13">
        <v>-34599815943.21</v>
      </c>
      <c r="D30" s="30"/>
      <c r="E30" s="13">
        <f>-C30+B30</f>
        <v>-7618288075.610001</v>
      </c>
    </row>
    <row r="31" spans="1:5" ht="12.75">
      <c r="A31" s="3" t="s">
        <v>26</v>
      </c>
      <c r="B31" s="13"/>
      <c r="C31" s="13"/>
      <c r="D31" s="30"/>
      <c r="E31" s="13"/>
    </row>
    <row r="32" spans="1:5" ht="12.75">
      <c r="A32" s="3" t="s">
        <v>27</v>
      </c>
      <c r="B32" s="13">
        <v>1799452239.36</v>
      </c>
      <c r="C32" s="13">
        <v>-395344176.57</v>
      </c>
      <c r="D32" s="30"/>
      <c r="E32" s="13">
        <f>-C32+B32</f>
        <v>2194796415.93</v>
      </c>
    </row>
    <row r="33" spans="1:5" ht="12.75">
      <c r="A33" s="3" t="s">
        <v>28</v>
      </c>
      <c r="B33" s="14">
        <v>-180931536.18</v>
      </c>
      <c r="C33" s="14">
        <v>-134788918.08</v>
      </c>
      <c r="D33" s="30"/>
      <c r="E33" s="14">
        <f>-C33+B33</f>
        <v>-46142618.099999994</v>
      </c>
    </row>
    <row r="34" spans="1:5" ht="13.5" thickBot="1">
      <c r="A34" s="3" t="s">
        <v>14</v>
      </c>
      <c r="B34" s="15">
        <f>SUM(B26:B33)</f>
        <v>13247005369.230003</v>
      </c>
      <c r="C34" s="15">
        <f>SUM(C26:C33)</f>
        <v>19442147715.35</v>
      </c>
      <c r="D34" s="42"/>
      <c r="E34" s="15">
        <f>SUM(+B34-C34)</f>
        <v>-6195142346.119995</v>
      </c>
    </row>
    <row r="35" spans="1:5" ht="13.5" thickTop="1">
      <c r="A35" s="3"/>
      <c r="B35" s="12"/>
      <c r="C35" s="12"/>
      <c r="D35" s="30"/>
      <c r="E35" s="13"/>
    </row>
    <row r="36" spans="1:5" ht="12.75">
      <c r="A36" s="3" t="s">
        <v>29</v>
      </c>
      <c r="B36" s="12"/>
      <c r="C36" s="12"/>
      <c r="D36" s="30"/>
      <c r="E36" s="13"/>
    </row>
    <row r="37" spans="1:5" ht="12.75">
      <c r="A37" s="3" t="s">
        <v>30</v>
      </c>
      <c r="B37" s="13">
        <v>79890</v>
      </c>
      <c r="C37" s="13">
        <v>79890</v>
      </c>
      <c r="D37" s="30" t="s">
        <v>85</v>
      </c>
      <c r="E37" s="13">
        <f>-C37+B37</f>
        <v>0</v>
      </c>
    </row>
    <row r="38" spans="1:5" ht="12.75">
      <c r="A38" s="3" t="s">
        <v>31</v>
      </c>
      <c r="B38" s="13">
        <v>7732633.69</v>
      </c>
      <c r="C38" s="13">
        <v>8135041.55</v>
      </c>
      <c r="D38" s="30"/>
      <c r="E38" s="13">
        <f>-C38+B38</f>
        <v>-402407.8599999994</v>
      </c>
    </row>
    <row r="39" spans="1:5" ht="12.75">
      <c r="A39" s="2" t="s">
        <v>32</v>
      </c>
      <c r="B39" s="12"/>
      <c r="C39" s="12"/>
      <c r="D39" s="31"/>
      <c r="E39" s="13"/>
    </row>
    <row r="40" spans="1:5" ht="12.75">
      <c r="A40" s="2" t="s">
        <v>33</v>
      </c>
      <c r="B40" s="13">
        <v>6569078.21</v>
      </c>
      <c r="C40" s="13">
        <v>12904870.54</v>
      </c>
      <c r="D40" s="28"/>
      <c r="E40" s="13">
        <f>-C40+B40</f>
        <v>-6335792.329999999</v>
      </c>
    </row>
    <row r="41" spans="1:5" ht="12.75">
      <c r="A41" s="2" t="s">
        <v>34</v>
      </c>
      <c r="B41" s="13">
        <v>0</v>
      </c>
      <c r="C41" s="13">
        <v>18171.14</v>
      </c>
      <c r="D41" s="28"/>
      <c r="E41" s="13">
        <f>-C41+B41</f>
        <v>-18171.14</v>
      </c>
    </row>
    <row r="42" spans="1:5" ht="12.75">
      <c r="A42" s="3" t="s">
        <v>35</v>
      </c>
      <c r="B42" s="13">
        <v>2936985932.33</v>
      </c>
      <c r="C42" s="13">
        <v>2237323986.95</v>
      </c>
      <c r="D42" s="30"/>
      <c r="E42" s="13">
        <f>-C42+B42</f>
        <v>699661945.3800001</v>
      </c>
    </row>
    <row r="43" spans="1:5" ht="12.75">
      <c r="A43" s="3" t="s">
        <v>165</v>
      </c>
      <c r="B43" s="13">
        <v>-732041.71</v>
      </c>
      <c r="C43" s="13">
        <v>-394555.83</v>
      </c>
      <c r="D43" s="30"/>
      <c r="E43" s="13">
        <f aca="true" t="shared" si="0" ref="E43:E50">-C43+B43</f>
        <v>-337485.87999999995</v>
      </c>
    </row>
    <row r="44" spans="1:5" ht="12.75">
      <c r="A44" s="3" t="s">
        <v>36</v>
      </c>
      <c r="B44" s="11"/>
      <c r="C44" s="11"/>
      <c r="D44" s="31"/>
      <c r="E44" s="11"/>
    </row>
    <row r="45" spans="1:5" ht="12.75">
      <c r="A45" s="3" t="s">
        <v>37</v>
      </c>
      <c r="B45" s="13">
        <v>1527988049.32</v>
      </c>
      <c r="C45" s="13">
        <v>1531311897.28</v>
      </c>
      <c r="D45" s="30"/>
      <c r="E45" s="13">
        <f t="shared" si="0"/>
        <v>-3323847.960000038</v>
      </c>
    </row>
    <row r="46" spans="1:5" ht="12.75">
      <c r="A46" s="3" t="s">
        <v>159</v>
      </c>
      <c r="B46" s="13">
        <v>1569338416.08</v>
      </c>
      <c r="C46" s="13">
        <v>1817109932.63</v>
      </c>
      <c r="D46" s="30"/>
      <c r="E46" s="13">
        <f t="shared" si="0"/>
        <v>-247771516.5500002</v>
      </c>
    </row>
    <row r="47" spans="1:5" ht="12.75">
      <c r="A47" s="3" t="s">
        <v>160</v>
      </c>
      <c r="B47" s="13">
        <v>-111732224.37</v>
      </c>
      <c r="C47" s="13">
        <v>635922030.16</v>
      </c>
      <c r="D47" s="30" t="s">
        <v>171</v>
      </c>
      <c r="E47" s="13">
        <f t="shared" si="0"/>
        <v>-747654254.53</v>
      </c>
    </row>
    <row r="48" spans="1:5" ht="12.75">
      <c r="A48" s="3" t="s">
        <v>38</v>
      </c>
      <c r="B48" s="13">
        <v>232684.13</v>
      </c>
      <c r="C48" s="13">
        <v>1150926.23</v>
      </c>
      <c r="D48" s="30"/>
      <c r="E48" s="13">
        <f t="shared" si="0"/>
        <v>-918242.1</v>
      </c>
    </row>
    <row r="49" spans="1:5" ht="12.75">
      <c r="A49" s="3" t="s">
        <v>161</v>
      </c>
      <c r="B49" s="13">
        <v>-1569338416.08</v>
      </c>
      <c r="C49" s="13">
        <v>-1817109932.63</v>
      </c>
      <c r="D49" s="30"/>
      <c r="E49" s="13">
        <f t="shared" si="0"/>
        <v>247771516.5500002</v>
      </c>
    </row>
    <row r="50" spans="1:5" ht="12.75">
      <c r="A50" s="3" t="s">
        <v>166</v>
      </c>
      <c r="B50" s="29">
        <v>16442931558.08</v>
      </c>
      <c r="C50" s="29">
        <v>16453687076.33</v>
      </c>
      <c r="D50" s="44"/>
      <c r="E50" s="13">
        <f t="shared" si="0"/>
        <v>-10755518.25</v>
      </c>
    </row>
    <row r="51" spans="1:5" ht="13.5" thickBot="1">
      <c r="A51" s="3" t="s">
        <v>39</v>
      </c>
      <c r="B51" s="15">
        <f>SUM(B37:B50)</f>
        <v>20810055559.68</v>
      </c>
      <c r="C51" s="15">
        <f>SUM(C37:C50)</f>
        <v>20880139334.35</v>
      </c>
      <c r="D51" s="43" t="s">
        <v>171</v>
      </c>
      <c r="E51" s="51">
        <f>SUM(+B51-C51)</f>
        <v>-70083774.66999817</v>
      </c>
    </row>
    <row r="52" spans="1:5" ht="13.5" thickTop="1">
      <c r="A52" s="3"/>
      <c r="B52" s="12"/>
      <c r="C52" s="12"/>
      <c r="D52" s="30"/>
      <c r="E52" s="13"/>
    </row>
    <row r="53" spans="1:5" ht="13.5" thickBot="1">
      <c r="A53" s="3" t="s">
        <v>40</v>
      </c>
      <c r="B53" s="15">
        <f>SUM(B16+B21+B34+B51)</f>
        <v>75782000279.04001</v>
      </c>
      <c r="C53" s="15">
        <f>SUM(C16+C21+C34+C51)</f>
        <v>87253697895.93</v>
      </c>
      <c r="D53" s="43" t="s">
        <v>171</v>
      </c>
      <c r="E53" s="15">
        <f>SUM(+B53-C53)</f>
        <v>-11471697616.889984</v>
      </c>
    </row>
    <row r="54" spans="1:5" ht="13.5" thickTop="1">
      <c r="A54" s="3"/>
      <c r="B54" s="13"/>
      <c r="C54" s="13"/>
      <c r="D54" s="30"/>
      <c r="E54" s="13"/>
    </row>
    <row r="55" spans="1:5" ht="13.5" thickBot="1">
      <c r="A55" s="3" t="s">
        <v>158</v>
      </c>
      <c r="B55" s="15">
        <v>26135392563.48</v>
      </c>
      <c r="C55" s="15">
        <v>24078950186.26</v>
      </c>
      <c r="D55" s="43"/>
      <c r="E55" s="15">
        <f>SUM(+B55-C55)</f>
        <v>2056442377.2200012</v>
      </c>
    </row>
    <row r="56" spans="1:5" ht="13.5" thickTop="1">
      <c r="A56" s="2"/>
      <c r="B56" s="11"/>
      <c r="C56" s="11"/>
      <c r="D56" s="31"/>
      <c r="E56" s="11"/>
    </row>
    <row r="57" spans="1:5" ht="12.75">
      <c r="A57" s="3" t="s">
        <v>41</v>
      </c>
      <c r="B57" s="12"/>
      <c r="C57" s="12"/>
      <c r="D57" s="30"/>
      <c r="E57" s="9"/>
    </row>
    <row r="58" spans="1:5" ht="13.5" thickBot="1">
      <c r="A58" s="2" t="s">
        <v>42</v>
      </c>
      <c r="B58" s="18">
        <v>-35723365820.56</v>
      </c>
      <c r="C58" s="18">
        <v>-24997872753.74</v>
      </c>
      <c r="D58" s="18" t="s">
        <v>171</v>
      </c>
      <c r="E58" s="15">
        <f>-C58+B58</f>
        <v>-10725493066.819996</v>
      </c>
    </row>
    <row r="59" spans="1:5" ht="13.5" thickTop="1">
      <c r="A59" s="2"/>
      <c r="B59" s="12"/>
      <c r="C59" s="12"/>
      <c r="D59" s="30"/>
      <c r="E59" s="9"/>
    </row>
    <row r="60" spans="1:5" ht="12.75">
      <c r="A60" s="3" t="s">
        <v>43</v>
      </c>
      <c r="B60" s="11"/>
      <c r="C60" s="11"/>
      <c r="D60" s="31"/>
      <c r="E60" s="11"/>
    </row>
    <row r="61" spans="1:5" ht="13.5" thickBot="1">
      <c r="A61" s="2" t="s">
        <v>44</v>
      </c>
      <c r="B61" s="18">
        <v>155615534928.43</v>
      </c>
      <c r="C61" s="18">
        <v>150657191271.52</v>
      </c>
      <c r="D61" s="18" t="s">
        <v>171</v>
      </c>
      <c r="E61" s="15">
        <f>-C61+B61</f>
        <v>4958343656.910004</v>
      </c>
    </row>
    <row r="62" spans="1:5" ht="13.5" thickTop="1">
      <c r="A62" s="3"/>
      <c r="B62" s="12"/>
      <c r="C62" s="12"/>
      <c r="D62" s="32"/>
      <c r="E62" s="12"/>
    </row>
    <row r="63" spans="1:5" ht="12.75">
      <c r="A63" s="3" t="s">
        <v>45</v>
      </c>
      <c r="B63" s="12"/>
      <c r="C63" s="12"/>
      <c r="D63" s="30"/>
      <c r="E63" s="13"/>
    </row>
    <row r="64" spans="1:5" ht="12.75">
      <c r="A64" s="3" t="s">
        <v>46</v>
      </c>
      <c r="B64" s="13">
        <v>20685324.88</v>
      </c>
      <c r="C64" s="13">
        <v>25820609.51</v>
      </c>
      <c r="D64" s="30" t="s">
        <v>85</v>
      </c>
      <c r="E64" s="13">
        <f>-C64+B64</f>
        <v>-5135284.630000003</v>
      </c>
    </row>
    <row r="65" spans="1:5" ht="12.75">
      <c r="A65" s="2" t="s">
        <v>47</v>
      </c>
      <c r="B65" s="13">
        <v>121406898.57</v>
      </c>
      <c r="C65" s="13">
        <v>62733263.63</v>
      </c>
      <c r="D65" s="28"/>
      <c r="E65" s="13">
        <f>-C65+B65</f>
        <v>58673634.93999999</v>
      </c>
    </row>
    <row r="66" spans="1:5" ht="12.75">
      <c r="A66" s="3" t="s">
        <v>48</v>
      </c>
      <c r="B66" s="13">
        <v>11041058821.08</v>
      </c>
      <c r="C66" s="13">
        <v>11043182863.61</v>
      </c>
      <c r="D66" s="30"/>
      <c r="E66" s="13">
        <f>-C66+B66</f>
        <v>-2124042.5300006866</v>
      </c>
    </row>
    <row r="67" spans="1:5" ht="12.75">
      <c r="A67" s="3" t="s">
        <v>49</v>
      </c>
      <c r="B67" s="13"/>
      <c r="C67" s="13"/>
      <c r="D67" s="30"/>
      <c r="E67" s="13"/>
    </row>
    <row r="68" spans="1:5" ht="12.75">
      <c r="A68" s="3" t="s">
        <v>50</v>
      </c>
      <c r="B68" s="13">
        <v>-11036848537.86</v>
      </c>
      <c r="C68" s="13">
        <v>-11038960643.62</v>
      </c>
      <c r="D68" s="30"/>
      <c r="E68" s="13">
        <f>-C68+B68</f>
        <v>2112105.760000229</v>
      </c>
    </row>
    <row r="69" spans="1:5" ht="12.75">
      <c r="A69" s="3" t="s">
        <v>51</v>
      </c>
      <c r="B69" s="13">
        <v>180931536.18</v>
      </c>
      <c r="C69" s="13">
        <v>134788918.08</v>
      </c>
      <c r="D69" s="30"/>
      <c r="E69" s="13">
        <f>-C69+B69</f>
        <v>46142618.099999994</v>
      </c>
    </row>
    <row r="70" spans="1:5" ht="12.75">
      <c r="A70" s="2" t="s">
        <v>52</v>
      </c>
      <c r="B70" s="11"/>
      <c r="C70" s="11" t="s">
        <v>85</v>
      </c>
      <c r="D70" s="31"/>
      <c r="E70" s="11"/>
    </row>
    <row r="71" spans="1:5" ht="12.75">
      <c r="A71" s="2" t="s">
        <v>53</v>
      </c>
      <c r="B71" s="13">
        <v>8938046.49</v>
      </c>
      <c r="C71" s="13">
        <v>3175406.37</v>
      </c>
      <c r="D71" s="31"/>
      <c r="E71" s="13">
        <f>-C71+B71</f>
        <v>5762640.12</v>
      </c>
    </row>
    <row r="72" spans="1:5" ht="12.75">
      <c r="A72" s="3" t="s">
        <v>54</v>
      </c>
      <c r="B72" s="13">
        <v>80777182.8</v>
      </c>
      <c r="C72" s="13">
        <v>183412012.6</v>
      </c>
      <c r="D72" s="30" t="s">
        <v>85</v>
      </c>
      <c r="E72" s="13">
        <f>-C72+B72</f>
        <v>-102634829.8</v>
      </c>
    </row>
    <row r="73" spans="1:5" ht="12.75">
      <c r="A73" s="3" t="s">
        <v>55</v>
      </c>
      <c r="B73" s="13">
        <v>3594335.82</v>
      </c>
      <c r="C73" s="13">
        <v>3880515.39</v>
      </c>
      <c r="D73" s="30"/>
      <c r="E73" s="13">
        <f>-C73+B73</f>
        <v>-286179.5700000003</v>
      </c>
    </row>
    <row r="74" spans="1:5" ht="12.75">
      <c r="A74" s="3" t="s">
        <v>148</v>
      </c>
      <c r="B74" s="13">
        <v>569816.52</v>
      </c>
      <c r="C74" s="13">
        <v>348158.19</v>
      </c>
      <c r="D74" s="30"/>
      <c r="E74" s="13">
        <f>-C74+B74</f>
        <v>221658.33000000002</v>
      </c>
    </row>
    <row r="75" spans="1:5" ht="12.75">
      <c r="A75" s="3" t="s">
        <v>56</v>
      </c>
      <c r="B75" s="13" t="s">
        <v>85</v>
      </c>
      <c r="C75" s="13" t="s">
        <v>85</v>
      </c>
      <c r="D75" s="30"/>
      <c r="E75" s="13"/>
    </row>
    <row r="76" spans="1:5" ht="12.75">
      <c r="A76" s="3" t="s">
        <v>57</v>
      </c>
      <c r="B76" s="13">
        <v>328987604.89</v>
      </c>
      <c r="C76" s="13">
        <v>54512524.35</v>
      </c>
      <c r="D76" s="30" t="s">
        <v>171</v>
      </c>
      <c r="E76" s="13">
        <f>-C76+B76</f>
        <v>274475080.53999996</v>
      </c>
    </row>
    <row r="77" spans="1:5" ht="12.75">
      <c r="A77" s="3" t="s">
        <v>58</v>
      </c>
      <c r="B77" s="13"/>
      <c r="C77" s="13"/>
      <c r="D77" s="30"/>
      <c r="E77" s="13"/>
    </row>
    <row r="78" spans="1:5" ht="12.75">
      <c r="A78" s="3" t="s">
        <v>59</v>
      </c>
      <c r="B78" s="28">
        <v>0</v>
      </c>
      <c r="C78" s="28">
        <v>-39471144.45</v>
      </c>
      <c r="D78" s="30"/>
      <c r="E78" s="13">
        <f>-C78+B78</f>
        <v>39471144.45</v>
      </c>
    </row>
    <row r="79" spans="1:5" ht="13.5" thickBot="1">
      <c r="A79" s="3" t="s">
        <v>60</v>
      </c>
      <c r="B79" s="51">
        <f>SUM(B64:B78)</f>
        <v>750101029.3700001</v>
      </c>
      <c r="C79" s="51">
        <f>SUM(C64:C78)</f>
        <v>433422483.6599992</v>
      </c>
      <c r="D79" s="42" t="s">
        <v>171</v>
      </c>
      <c r="E79" s="52">
        <f>-C79+B79</f>
        <v>316678545.71000093</v>
      </c>
    </row>
    <row r="80" spans="1:5" ht="14.25" thickBot="1" thickTop="1">
      <c r="A80" s="3" t="s">
        <v>61</v>
      </c>
      <c r="B80" s="15">
        <f>SUM(B53+B55+B79+B58+B61)</f>
        <v>222559662979.76</v>
      </c>
      <c r="C80" s="15">
        <f>SUM(C53+C55+C79+C58+C61)</f>
        <v>237425389083.62997</v>
      </c>
      <c r="D80" s="43" t="s">
        <v>171</v>
      </c>
      <c r="E80" s="14">
        <f>-C80+B80</f>
        <v>-14865726103.869965</v>
      </c>
    </row>
    <row r="81" spans="1:5" ht="13.5" thickTop="1">
      <c r="A81" s="7"/>
      <c r="B81" s="20"/>
      <c r="C81" s="20"/>
      <c r="D81" s="40"/>
      <c r="E81" s="20"/>
    </row>
    <row r="82" spans="1:5" ht="12.75">
      <c r="A82" s="1" t="s">
        <v>62</v>
      </c>
      <c r="B82" s="12"/>
      <c r="C82" s="12"/>
      <c r="D82" s="30"/>
      <c r="E82" s="13"/>
    </row>
    <row r="83" spans="1:5" ht="12.75">
      <c r="A83" s="3"/>
      <c r="B83" s="12"/>
      <c r="C83" s="12"/>
      <c r="D83" s="30"/>
      <c r="E83" s="13"/>
    </row>
    <row r="84" spans="1:5" ht="12.75">
      <c r="A84" s="3" t="s">
        <v>63</v>
      </c>
      <c r="B84" s="12"/>
      <c r="C84" s="12"/>
      <c r="D84" s="30"/>
      <c r="E84" s="13"/>
    </row>
    <row r="85" spans="1:5" ht="12.75">
      <c r="A85" s="26" t="s">
        <v>64</v>
      </c>
      <c r="B85" s="13">
        <v>4117641161776.88</v>
      </c>
      <c r="C85" s="13">
        <v>3705457268013.46</v>
      </c>
      <c r="D85" s="30" t="s">
        <v>171</v>
      </c>
      <c r="E85" s="13">
        <f>-C85+B85</f>
        <v>412183893763.4199</v>
      </c>
    </row>
    <row r="86" spans="1:7" ht="12.75">
      <c r="A86" s="26" t="s">
        <v>65</v>
      </c>
      <c r="B86" s="13">
        <v>-2153327703341.59</v>
      </c>
      <c r="C86" s="13">
        <v>-1879783169512.77</v>
      </c>
      <c r="D86" s="30" t="s">
        <v>171</v>
      </c>
      <c r="E86" s="13">
        <f>-C86+B86</f>
        <v>-273544533828.82007</v>
      </c>
      <c r="G86" s="34" t="s">
        <v>85</v>
      </c>
    </row>
    <row r="87" spans="1:5" ht="12.75">
      <c r="A87" s="26" t="s">
        <v>66</v>
      </c>
      <c r="B87" s="14">
        <v>2471795551101.96</v>
      </c>
      <c r="C87" s="14">
        <v>2292628894429.59</v>
      </c>
      <c r="D87" s="30" t="s">
        <v>171</v>
      </c>
      <c r="E87" s="14">
        <f>-C87+B87</f>
        <v>179166656672.37012</v>
      </c>
    </row>
    <row r="88" spans="1:5" ht="13.5" thickBot="1">
      <c r="A88" s="3" t="s">
        <v>67</v>
      </c>
      <c r="B88" s="15">
        <f>SUM(B85:B87)</f>
        <v>4436109009537.25</v>
      </c>
      <c r="C88" s="15">
        <f>SUM(C85:C87)</f>
        <v>4118302992930.28</v>
      </c>
      <c r="D88" s="42" t="s">
        <v>171</v>
      </c>
      <c r="E88" s="15">
        <f>B88-C88</f>
        <v>317806016606.9702</v>
      </c>
    </row>
    <row r="89" spans="1:5" ht="13.5" thickTop="1">
      <c r="A89" s="3" t="s">
        <v>68</v>
      </c>
      <c r="B89" s="12"/>
      <c r="C89" s="12"/>
      <c r="D89" s="30"/>
      <c r="E89" s="13"/>
    </row>
    <row r="90" spans="1:5" ht="12.75">
      <c r="A90" s="3" t="s">
        <v>69</v>
      </c>
      <c r="B90" s="12"/>
      <c r="C90" s="12"/>
      <c r="D90" s="30"/>
      <c r="E90" s="13"/>
    </row>
    <row r="91" spans="1:5" ht="12.75">
      <c r="A91" s="26" t="s">
        <v>70</v>
      </c>
      <c r="B91" s="12"/>
      <c r="C91" s="12"/>
      <c r="D91" s="30"/>
      <c r="E91" s="13"/>
    </row>
    <row r="92" spans="1:5" ht="12.75">
      <c r="A92" s="26" t="s">
        <v>71</v>
      </c>
      <c r="B92" s="13">
        <v>730000000</v>
      </c>
      <c r="C92" s="13">
        <v>661000000</v>
      </c>
      <c r="D92" s="30" t="s">
        <v>85</v>
      </c>
      <c r="E92" s="13">
        <f>-C92+B92</f>
        <v>69000000</v>
      </c>
    </row>
    <row r="93" spans="1:5" ht="12.75">
      <c r="A93" s="26" t="s">
        <v>72</v>
      </c>
      <c r="B93" s="27">
        <v>47538759.36</v>
      </c>
      <c r="C93" s="27">
        <v>1221897.3</v>
      </c>
      <c r="D93" s="30" t="s">
        <v>85</v>
      </c>
      <c r="E93" s="19">
        <f>-C93+B93</f>
        <v>46316862.06</v>
      </c>
    </row>
    <row r="94" spans="1:5" ht="12.75">
      <c r="A94" s="26" t="s">
        <v>73</v>
      </c>
      <c r="B94" s="28">
        <v>2622.36</v>
      </c>
      <c r="C94" s="28">
        <v>-390743.9</v>
      </c>
      <c r="D94" s="30"/>
      <c r="E94" s="19">
        <f>-C94+B94</f>
        <v>393366.26</v>
      </c>
    </row>
    <row r="95" spans="1:5" ht="12.75">
      <c r="A95" s="3" t="s">
        <v>74</v>
      </c>
      <c r="B95" s="50"/>
      <c r="C95" s="50"/>
      <c r="D95" s="44"/>
      <c r="E95" s="50"/>
    </row>
    <row r="96" spans="1:8" ht="13.5" thickBot="1">
      <c r="A96" s="3" t="s">
        <v>75</v>
      </c>
      <c r="B96" s="15">
        <f>SUM(B92:B94)</f>
        <v>777541381.72</v>
      </c>
      <c r="C96" s="15">
        <f>SUM(C92:C94)</f>
        <v>661831153.4</v>
      </c>
      <c r="D96" s="30"/>
      <c r="E96" s="15">
        <f>SUM(+B96-C96)</f>
        <v>115710228.32000005</v>
      </c>
      <c r="H96" t="s">
        <v>85</v>
      </c>
    </row>
    <row r="97" spans="1:5" ht="14.25" thickBot="1" thickTop="1">
      <c r="A97" s="3" t="s">
        <v>76</v>
      </c>
      <c r="B97" s="15">
        <f>SUM(B88-B96)</f>
        <v>4435331468155.53</v>
      </c>
      <c r="C97" s="15">
        <f>SUM(C88-C96)</f>
        <v>4117641161776.88</v>
      </c>
      <c r="D97" s="45" t="s">
        <v>171</v>
      </c>
      <c r="E97" s="22">
        <f>SUM(+B97-C97)</f>
        <v>317690306378.6504</v>
      </c>
    </row>
    <row r="98" spans="1:8" ht="14.25" thickBot="1" thickTop="1">
      <c r="A98" s="3" t="s">
        <v>77</v>
      </c>
      <c r="B98" s="15">
        <f>SUM(B80+B97)</f>
        <v>4657891131135.29</v>
      </c>
      <c r="C98" s="15">
        <f>SUM(C80+C97)</f>
        <v>4355066550860.51</v>
      </c>
      <c r="D98" s="45" t="s">
        <v>171</v>
      </c>
      <c r="E98" s="15">
        <f>SUM(+B98-C98)</f>
        <v>302824580274.7803</v>
      </c>
      <c r="H98" s="15"/>
    </row>
    <row r="99" spans="1:5" ht="13.5" thickTop="1">
      <c r="A99" s="3"/>
      <c r="B99" s="12"/>
      <c r="C99" s="12"/>
      <c r="D99" s="30"/>
      <c r="E99" s="13"/>
    </row>
    <row r="100" spans="1:5" ht="12.75">
      <c r="A100" s="1" t="s">
        <v>78</v>
      </c>
      <c r="B100" s="12"/>
      <c r="C100" s="12"/>
      <c r="D100" s="30"/>
      <c r="E100" s="13"/>
    </row>
    <row r="101" spans="1:5" ht="12.75">
      <c r="A101" s="3"/>
      <c r="B101" s="12"/>
      <c r="C101" s="12"/>
      <c r="D101" s="30"/>
      <c r="E101" s="13"/>
    </row>
    <row r="102" spans="1:5" ht="12.75">
      <c r="A102" s="3" t="s">
        <v>79</v>
      </c>
      <c r="B102" s="12"/>
      <c r="C102" s="12"/>
      <c r="D102" s="30"/>
      <c r="E102" s="13"/>
    </row>
    <row r="103" spans="1:7" ht="12.75">
      <c r="A103" s="2" t="s">
        <v>150</v>
      </c>
      <c r="B103" s="11"/>
      <c r="C103" s="11"/>
      <c r="D103" s="31"/>
      <c r="E103" s="11"/>
      <c r="G103" t="s">
        <v>85</v>
      </c>
    </row>
    <row r="104" spans="2:5" ht="12.75">
      <c r="B104" s="16"/>
      <c r="C104" s="16"/>
      <c r="D104" s="30"/>
      <c r="E104" s="16"/>
    </row>
    <row r="105" spans="1:5" ht="12.75">
      <c r="A105" s="26" t="s">
        <v>157</v>
      </c>
      <c r="B105" s="13">
        <f>4609812474552.31-8573815711.02</f>
        <v>4601238658841.29</v>
      </c>
      <c r="C105" s="13">
        <f>4315918640519.31-8573815711.02</f>
        <v>4307344824808.29</v>
      </c>
      <c r="D105" s="40"/>
      <c r="E105" s="13">
        <f>-C105+B105</f>
        <v>293893834033</v>
      </c>
    </row>
    <row r="106" spans="1:5" ht="12.75">
      <c r="A106" s="3" t="s">
        <v>151</v>
      </c>
      <c r="B106" s="14">
        <v>3331470935661.46</v>
      </c>
      <c r="C106" s="14">
        <v>3071708099421.4</v>
      </c>
      <c r="D106" s="30"/>
      <c r="E106" s="14">
        <f>-C106+B106</f>
        <v>259762836240.06006</v>
      </c>
    </row>
    <row r="107" spans="1:5" ht="13.5" thickBot="1">
      <c r="A107" s="3" t="s">
        <v>152</v>
      </c>
      <c r="B107" s="15">
        <f>SUM(B105+B106)</f>
        <v>7932709594502.75</v>
      </c>
      <c r="C107" s="15">
        <f>SUM(C105+C106)</f>
        <v>7379052924229.689</v>
      </c>
      <c r="D107" s="42"/>
      <c r="E107" s="15">
        <f>SUM(+B107-C107)</f>
        <v>553656670273.0605</v>
      </c>
    </row>
    <row r="108" spans="1:5" ht="13.5" thickTop="1">
      <c r="A108" s="2"/>
      <c r="B108" s="12"/>
      <c r="C108" s="12"/>
      <c r="D108" s="31"/>
      <c r="E108" s="13"/>
    </row>
    <row r="109" spans="1:5" ht="12.75">
      <c r="A109" s="3" t="s">
        <v>153</v>
      </c>
      <c r="B109" s="12"/>
      <c r="C109" s="12"/>
      <c r="D109" s="30"/>
      <c r="E109" s="13"/>
    </row>
    <row r="110" spans="1:5" ht="12.75">
      <c r="A110" s="3" t="s">
        <v>80</v>
      </c>
      <c r="B110" s="12"/>
      <c r="C110" s="12"/>
      <c r="D110" s="30"/>
      <c r="E110" s="13"/>
    </row>
    <row r="111" spans="1:5" ht="12.75">
      <c r="A111" s="3" t="s">
        <v>81</v>
      </c>
      <c r="B111" s="12"/>
      <c r="C111" s="12"/>
      <c r="D111" s="30"/>
      <c r="E111" s="13"/>
    </row>
    <row r="112" spans="1:5" ht="13.5" thickBot="1">
      <c r="A112" s="3" t="s">
        <v>82</v>
      </c>
      <c r="B112" s="15">
        <v>4645241675.07</v>
      </c>
      <c r="C112" s="15">
        <v>4037610312.31</v>
      </c>
      <c r="D112" s="43"/>
      <c r="E112" s="15">
        <f>-C112+B112</f>
        <v>607631362.7599998</v>
      </c>
    </row>
    <row r="113" spans="1:5" ht="13.5" thickTop="1">
      <c r="A113" s="6"/>
      <c r="B113" s="20"/>
      <c r="C113" s="20"/>
      <c r="D113" s="41"/>
      <c r="E113" s="20"/>
    </row>
    <row r="114" spans="1:5" ht="12.75">
      <c r="A114" s="2" t="s">
        <v>83</v>
      </c>
      <c r="B114" s="13"/>
      <c r="C114" s="13"/>
      <c r="D114" s="31"/>
      <c r="E114" s="13"/>
    </row>
    <row r="115" spans="1:5" ht="12.75">
      <c r="A115" s="2" t="s">
        <v>154</v>
      </c>
      <c r="B115" s="13"/>
      <c r="C115" s="13"/>
      <c r="D115" s="31"/>
      <c r="E115" s="16"/>
    </row>
    <row r="116" spans="1:5" ht="12.75">
      <c r="A116" s="2" t="s">
        <v>84</v>
      </c>
      <c r="B116" s="13"/>
      <c r="C116" s="13"/>
      <c r="D116" s="31" t="s">
        <v>85</v>
      </c>
      <c r="E116" s="13"/>
    </row>
    <row r="117" spans="1:5" ht="13.5" thickBot="1">
      <c r="A117" s="6" t="s">
        <v>86</v>
      </c>
      <c r="B117" s="18">
        <v>58191696074.21</v>
      </c>
      <c r="C117" s="18">
        <v>55256762853.39</v>
      </c>
      <c r="D117" s="41" t="s">
        <v>85</v>
      </c>
      <c r="E117" s="15">
        <f>-C117+B117</f>
        <v>2934933220.8199997</v>
      </c>
    </row>
    <row r="118" spans="1:5" ht="13.5" thickTop="1">
      <c r="A118" s="3"/>
      <c r="B118" s="13"/>
      <c r="C118" s="13"/>
      <c r="D118" s="30"/>
      <c r="E118" s="13"/>
    </row>
    <row r="119" spans="1:5" ht="13.5" thickBot="1">
      <c r="A119" s="3" t="s">
        <v>155</v>
      </c>
      <c r="B119" s="15">
        <f>SUM(B107+B112-B117)</f>
        <v>7879163140103.61</v>
      </c>
      <c r="C119" s="15">
        <f>SUM(C107+C112-C117)</f>
        <v>7327833771688.609</v>
      </c>
      <c r="D119" s="43"/>
      <c r="E119" s="15">
        <f>SUM(+B119-C119)</f>
        <v>551329368415.001</v>
      </c>
    </row>
    <row r="120" spans="1:5" ht="13.5" thickTop="1">
      <c r="A120" s="2"/>
      <c r="B120" s="13"/>
      <c r="C120" s="13"/>
      <c r="D120" s="31"/>
      <c r="E120" s="13"/>
    </row>
    <row r="121" spans="1:5" ht="12.75">
      <c r="A121" s="2" t="s">
        <v>87</v>
      </c>
      <c r="B121" s="16"/>
      <c r="C121" s="16"/>
      <c r="D121" s="31"/>
      <c r="E121" s="16"/>
    </row>
    <row r="122" spans="1:5" ht="13.5" thickBot="1">
      <c r="A122" s="2" t="s">
        <v>88</v>
      </c>
      <c r="B122" s="15">
        <v>23636848350.97</v>
      </c>
      <c r="C122" s="15">
        <v>24183395779.45</v>
      </c>
      <c r="D122" s="31"/>
      <c r="E122" s="15">
        <f>SUM(+B122-C122)</f>
        <v>-546547428.4799995</v>
      </c>
    </row>
    <row r="123" spans="1:5" ht="14.25" thickBot="1" thickTop="1">
      <c r="A123" s="3" t="s">
        <v>89</v>
      </c>
      <c r="B123" s="15">
        <f>SUM(B119+B122)</f>
        <v>7902799988454.58</v>
      </c>
      <c r="C123" s="15">
        <f>SUM(C119+C122)</f>
        <v>7352017167468.06</v>
      </c>
      <c r="D123" s="45"/>
      <c r="E123" s="15">
        <f>SUM(+B123-C123)</f>
        <v>550782820986.5205</v>
      </c>
    </row>
    <row r="124" spans="1:5" ht="13.5" thickTop="1">
      <c r="A124" s="2"/>
      <c r="B124" s="13"/>
      <c r="C124" s="13"/>
      <c r="D124" s="31"/>
      <c r="E124" s="13"/>
    </row>
    <row r="125" spans="1:5" ht="12.75">
      <c r="A125" s="3" t="s">
        <v>90</v>
      </c>
      <c r="B125" s="12"/>
      <c r="C125" s="12"/>
      <c r="D125" s="31"/>
      <c r="E125" s="13"/>
    </row>
    <row r="126" spans="1:5" ht="12.75">
      <c r="A126" s="3" t="s">
        <v>91</v>
      </c>
      <c r="B126" s="13"/>
      <c r="C126" s="13"/>
      <c r="D126" s="30"/>
      <c r="E126" s="13"/>
    </row>
    <row r="127" spans="1:5" ht="12.75">
      <c r="A127" s="3" t="s">
        <v>156</v>
      </c>
      <c r="B127" s="13">
        <v>-1169000</v>
      </c>
      <c r="C127" s="13">
        <v>-1169000</v>
      </c>
      <c r="D127" s="30"/>
      <c r="E127" s="13">
        <f>-C127+B127</f>
        <v>0</v>
      </c>
    </row>
    <row r="128" spans="1:5" ht="12.75">
      <c r="A128" s="3" t="s">
        <v>92</v>
      </c>
      <c r="B128" s="13"/>
      <c r="C128" s="13"/>
      <c r="D128" s="30"/>
      <c r="E128" s="12"/>
    </row>
    <row r="129" spans="1:5" ht="12.75">
      <c r="A129" s="3" t="s">
        <v>93</v>
      </c>
      <c r="B129" s="13">
        <v>3331331984076.36</v>
      </c>
      <c r="C129" s="13">
        <v>3075686548911.61</v>
      </c>
      <c r="D129" s="30" t="s">
        <v>171</v>
      </c>
      <c r="E129" s="13">
        <f>-C129+B129</f>
        <v>255645435164.75</v>
      </c>
    </row>
    <row r="130" spans="1:5" ht="12.75">
      <c r="A130" s="3" t="s">
        <v>149</v>
      </c>
      <c r="B130" s="29">
        <v>1849000</v>
      </c>
      <c r="C130" s="29">
        <v>1849000</v>
      </c>
      <c r="D130" s="30" t="s">
        <v>171</v>
      </c>
      <c r="E130" s="14">
        <f>-C130+B130</f>
        <v>0</v>
      </c>
    </row>
    <row r="131" spans="1:5" ht="12.75">
      <c r="A131" s="3" t="s">
        <v>94</v>
      </c>
      <c r="B131" s="12"/>
      <c r="C131" s="12"/>
      <c r="D131" s="46"/>
      <c r="E131" s="12"/>
    </row>
    <row r="132" spans="1:5" ht="13.5" thickBot="1">
      <c r="A132" s="3" t="s">
        <v>95</v>
      </c>
      <c r="B132" s="15">
        <f>SUM(B126:B130)</f>
        <v>3331332664076.36</v>
      </c>
      <c r="C132" s="15">
        <f>SUM(C126:C130)</f>
        <v>3075687228911.61</v>
      </c>
      <c r="D132" s="47" t="s">
        <v>171</v>
      </c>
      <c r="E132" s="15">
        <f>SUM(+B132-C132)</f>
        <v>255645435164.75</v>
      </c>
    </row>
    <row r="133" spans="1:5" ht="13.5" thickTop="1">
      <c r="A133" s="6"/>
      <c r="B133" s="13"/>
      <c r="C133" s="13"/>
      <c r="D133" s="41"/>
      <c r="E133" s="13"/>
    </row>
    <row r="134" spans="1:5" ht="12.75">
      <c r="A134" s="2" t="s">
        <v>96</v>
      </c>
      <c r="B134" s="13"/>
      <c r="C134" s="13"/>
      <c r="D134" s="31"/>
      <c r="E134" s="13"/>
    </row>
    <row r="135" spans="1:5" ht="12.75">
      <c r="A135" s="2" t="s">
        <v>97</v>
      </c>
      <c r="B135" s="13"/>
      <c r="C135" s="13"/>
      <c r="D135" s="31"/>
      <c r="E135" s="13"/>
    </row>
    <row r="136" spans="1:5" ht="12.75">
      <c r="A136" s="2"/>
      <c r="B136" s="13"/>
      <c r="C136" s="13"/>
      <c r="D136" s="31"/>
      <c r="E136" s="13"/>
    </row>
    <row r="137" spans="1:5" ht="12.75">
      <c r="A137" s="3" t="s">
        <v>98</v>
      </c>
      <c r="B137" s="9"/>
      <c r="C137" s="9"/>
      <c r="D137" s="31"/>
      <c r="E137" s="9"/>
    </row>
    <row r="138" spans="1:5" ht="12.75">
      <c r="A138" s="2" t="s">
        <v>99</v>
      </c>
      <c r="B138" s="23">
        <v>18145122711.49</v>
      </c>
      <c r="C138" s="23">
        <v>16595821168.29</v>
      </c>
      <c r="D138" s="31"/>
      <c r="E138" s="14">
        <f>-C138+B138</f>
        <v>1549301543.2000008</v>
      </c>
    </row>
    <row r="139" spans="1:5" ht="12.75">
      <c r="A139" s="3" t="s">
        <v>100</v>
      </c>
      <c r="B139" s="13"/>
      <c r="C139" s="13"/>
      <c r="D139" s="48"/>
      <c r="E139" s="13"/>
    </row>
    <row r="140" spans="1:5" ht="13.5" thickBot="1">
      <c r="A140" s="2" t="s">
        <v>101</v>
      </c>
      <c r="B140" s="24">
        <f>SUM(+B132-B138)</f>
        <v>3313187541364.8696</v>
      </c>
      <c r="C140" s="24">
        <f>SUM(+C132-C138)</f>
        <v>3059091407743.32</v>
      </c>
      <c r="D140" s="31"/>
      <c r="E140" s="15">
        <f>-C140+B140</f>
        <v>254096133621.5498</v>
      </c>
    </row>
    <row r="141" spans="1:5" ht="14.25" thickBot="1" thickTop="1">
      <c r="A141" s="3" t="s">
        <v>102</v>
      </c>
      <c r="B141" s="15">
        <f>SUM(+B123-B140)</f>
        <v>4589612447089.711</v>
      </c>
      <c r="C141" s="15">
        <f>SUM(+C123-C140)</f>
        <v>4292925759724.7397</v>
      </c>
      <c r="D141" s="45"/>
      <c r="E141" s="15">
        <f>SUM(+B141-C141)</f>
        <v>296686687364.9712</v>
      </c>
    </row>
    <row r="142" spans="1:5" ht="13.5" thickTop="1">
      <c r="A142" s="3"/>
      <c r="B142" s="12"/>
      <c r="C142" s="12"/>
      <c r="D142" s="31"/>
      <c r="E142" s="13"/>
    </row>
    <row r="143" spans="1:5" ht="12.75">
      <c r="A143" s="3"/>
      <c r="B143" s="12"/>
      <c r="C143" s="12"/>
      <c r="D143" s="31"/>
      <c r="E143" s="13"/>
    </row>
    <row r="144" spans="1:5" ht="12.75">
      <c r="A144" s="3"/>
      <c r="B144" s="12"/>
      <c r="C144" s="12"/>
      <c r="D144" s="31"/>
      <c r="E144" s="13"/>
    </row>
    <row r="145" spans="1:5" ht="12.75">
      <c r="A145" s="3" t="s">
        <v>103</v>
      </c>
      <c r="B145" s="13"/>
      <c r="C145" s="13"/>
      <c r="D145" s="30"/>
      <c r="E145" s="13"/>
    </row>
    <row r="146" spans="1:5" ht="12.75">
      <c r="A146" s="2" t="s">
        <v>104</v>
      </c>
      <c r="B146" s="11"/>
      <c r="C146" s="11"/>
      <c r="D146" s="31"/>
      <c r="E146" s="11"/>
    </row>
    <row r="147" spans="1:5" ht="13.5" thickBot="1">
      <c r="A147" s="2" t="s">
        <v>105</v>
      </c>
      <c r="B147" s="18">
        <v>34965271544.11</v>
      </c>
      <c r="C147" s="18">
        <v>32733803146.99</v>
      </c>
      <c r="D147" s="28"/>
      <c r="E147" s="15">
        <f>-C147+B147</f>
        <v>2231468397.119999</v>
      </c>
    </row>
    <row r="148" spans="1:5" ht="13.5" thickTop="1">
      <c r="A148" s="3"/>
      <c r="B148" s="12"/>
      <c r="C148" s="12"/>
      <c r="D148" s="49"/>
      <c r="E148" s="13"/>
    </row>
    <row r="149" spans="1:5" ht="12.75">
      <c r="A149" s="3" t="s">
        <v>106</v>
      </c>
      <c r="B149" s="13"/>
      <c r="C149" s="13"/>
      <c r="D149" s="30"/>
      <c r="E149" s="13"/>
    </row>
    <row r="150" spans="1:5" ht="12.75">
      <c r="A150" s="3" t="s">
        <v>107</v>
      </c>
      <c r="B150" s="13">
        <v>7101672753.8</v>
      </c>
      <c r="C150" s="13">
        <v>7197360574.7</v>
      </c>
      <c r="D150" s="30"/>
      <c r="E150" s="13">
        <f>-C150+B150</f>
        <v>-95687820.89999962</v>
      </c>
    </row>
    <row r="151" spans="1:5" ht="12.75">
      <c r="A151" s="3"/>
      <c r="B151" s="12"/>
      <c r="C151" s="12"/>
      <c r="D151" s="30"/>
      <c r="E151" s="13"/>
    </row>
    <row r="152" spans="1:5" ht="12.75">
      <c r="A152" s="3" t="s">
        <v>108</v>
      </c>
      <c r="B152" s="13"/>
      <c r="C152" s="13"/>
      <c r="D152" s="30"/>
      <c r="E152" s="13"/>
    </row>
    <row r="153" spans="1:5" ht="12.75">
      <c r="A153" s="3" t="s">
        <v>109</v>
      </c>
      <c r="B153" s="13">
        <v>15398582998.1</v>
      </c>
      <c r="C153" s="13">
        <v>13397297268.33</v>
      </c>
      <c r="D153" s="30" t="s">
        <v>171</v>
      </c>
      <c r="E153" s="13">
        <f>-C153+B153</f>
        <v>2001285729.7700005</v>
      </c>
    </row>
    <row r="154" spans="1:5" ht="12.75">
      <c r="A154" s="3"/>
      <c r="B154" s="12"/>
      <c r="C154" s="12"/>
      <c r="D154" s="30"/>
      <c r="E154" s="13"/>
    </row>
    <row r="155" spans="1:5" ht="12.75">
      <c r="A155" s="3" t="s">
        <v>110</v>
      </c>
      <c r="B155" s="12"/>
      <c r="C155" s="12"/>
      <c r="D155" s="30"/>
      <c r="E155" s="13"/>
    </row>
    <row r="156" spans="1:5" ht="12.75">
      <c r="A156" s="3" t="s">
        <v>111</v>
      </c>
      <c r="B156" s="13">
        <v>4812.5</v>
      </c>
      <c r="C156" s="13">
        <v>4812.5</v>
      </c>
      <c r="D156" s="30"/>
      <c r="E156" s="13">
        <f>-C156+B156</f>
        <v>0</v>
      </c>
    </row>
    <row r="157" spans="1:5" ht="12.75">
      <c r="A157" s="3" t="s">
        <v>112</v>
      </c>
      <c r="B157" s="11" t="s">
        <v>138</v>
      </c>
      <c r="C157" s="11" t="s">
        <v>138</v>
      </c>
      <c r="D157" s="31"/>
      <c r="E157" s="11"/>
    </row>
    <row r="158" spans="1:5" ht="12.75">
      <c r="A158" s="3" t="s">
        <v>113</v>
      </c>
      <c r="B158" s="13">
        <v>-47900</v>
      </c>
      <c r="C158" s="13">
        <v>-1539.86</v>
      </c>
      <c r="D158" s="30"/>
      <c r="E158" s="13">
        <f>-C158+B158</f>
        <v>-46360.14</v>
      </c>
    </row>
    <row r="159" spans="1:5" ht="12.75">
      <c r="A159" s="3" t="s">
        <v>114</v>
      </c>
      <c r="B159" s="13"/>
      <c r="C159" s="13"/>
      <c r="D159" s="30"/>
      <c r="E159" s="13"/>
    </row>
    <row r="160" spans="1:5" ht="12.75">
      <c r="A160" s="3" t="s">
        <v>115</v>
      </c>
      <c r="B160" s="13">
        <v>-541761.11</v>
      </c>
      <c r="C160" s="13">
        <v>-979668.5</v>
      </c>
      <c r="D160" s="30"/>
      <c r="E160" s="13">
        <f>-C160+B160</f>
        <v>437907.39</v>
      </c>
    </row>
    <row r="161" spans="1:5" ht="12.75">
      <c r="A161" s="3" t="s">
        <v>116</v>
      </c>
      <c r="B161" s="13"/>
      <c r="C161" s="13"/>
      <c r="D161" s="30"/>
      <c r="E161" s="13"/>
    </row>
    <row r="162" spans="1:5" ht="12.75">
      <c r="A162" s="3" t="s">
        <v>117</v>
      </c>
      <c r="B162" s="13">
        <v>-339046076.15</v>
      </c>
      <c r="C162" s="13">
        <v>-925700196.67</v>
      </c>
      <c r="D162" s="30"/>
      <c r="E162" s="13">
        <f>-C162+B162</f>
        <v>586654120.52</v>
      </c>
    </row>
    <row r="163" spans="1:5" ht="12.75">
      <c r="A163" s="3" t="s">
        <v>118</v>
      </c>
      <c r="B163" s="13"/>
      <c r="C163" s="13"/>
      <c r="D163" s="30"/>
      <c r="E163" s="13"/>
    </row>
    <row r="164" spans="1:5" ht="12.75">
      <c r="A164" s="3" t="s">
        <v>119</v>
      </c>
      <c r="B164" s="13">
        <v>9767921313.3</v>
      </c>
      <c r="C164" s="13">
        <v>8019958903.13</v>
      </c>
      <c r="D164" s="30" t="s">
        <v>85</v>
      </c>
      <c r="E164" s="13">
        <f>-C164+B164</f>
        <v>1747962410.1699991</v>
      </c>
    </row>
    <row r="165" spans="1:5" ht="12.75">
      <c r="A165" s="3" t="s">
        <v>120</v>
      </c>
      <c r="B165" s="13"/>
      <c r="C165" s="13"/>
      <c r="D165" s="30"/>
      <c r="E165" s="13"/>
    </row>
    <row r="166" spans="1:5" ht="12.75">
      <c r="A166" s="3" t="s">
        <v>121</v>
      </c>
      <c r="B166" s="13">
        <v>-32627</v>
      </c>
      <c r="C166" s="13">
        <v>-97353.94</v>
      </c>
      <c r="D166" s="30"/>
      <c r="E166" s="13">
        <f>-C166+B166</f>
        <v>64726.94</v>
      </c>
    </row>
    <row r="167" spans="1:5" ht="12.75">
      <c r="A167" s="3" t="s">
        <v>122</v>
      </c>
      <c r="B167" s="13"/>
      <c r="C167" s="13"/>
      <c r="D167" s="30"/>
      <c r="E167" s="13"/>
    </row>
    <row r="168" spans="1:5" ht="12.75">
      <c r="A168" s="3" t="s">
        <v>123</v>
      </c>
      <c r="B168" s="13">
        <v>1118101.54</v>
      </c>
      <c r="C168" s="13">
        <v>-20211.76</v>
      </c>
      <c r="D168" s="30"/>
      <c r="E168" s="13">
        <f>-C168+B168</f>
        <v>1138313.3</v>
      </c>
    </row>
    <row r="169" spans="1:5" ht="12.75">
      <c r="A169" s="3" t="s">
        <v>124</v>
      </c>
      <c r="B169" s="13">
        <v>694936520.64</v>
      </c>
      <c r="C169" s="13">
        <v>628599031.72</v>
      </c>
      <c r="D169" s="30"/>
      <c r="E169" s="13">
        <f>-C169+B169</f>
        <v>66337488.91999996</v>
      </c>
    </row>
    <row r="170" spans="1:5" ht="12.75">
      <c r="A170" s="2" t="s">
        <v>125</v>
      </c>
      <c r="B170" s="13">
        <v>-13787779.74</v>
      </c>
      <c r="C170" s="13">
        <v>-4624282.49</v>
      </c>
      <c r="D170" s="31"/>
      <c r="E170" s="13">
        <f>-C170+B170</f>
        <v>-9163497.25</v>
      </c>
    </row>
    <row r="171" spans="1:5" ht="12.75">
      <c r="A171" s="3" t="s">
        <v>126</v>
      </c>
      <c r="B171" s="13">
        <v>-598953375.98</v>
      </c>
      <c r="C171" s="13">
        <v>-439870069.68</v>
      </c>
      <c r="D171" s="30"/>
      <c r="E171" s="13">
        <f>-C171+B171</f>
        <v>-159083306.3</v>
      </c>
    </row>
    <row r="172" spans="1:5" ht="12.75">
      <c r="A172" s="3" t="s">
        <v>127</v>
      </c>
      <c r="B172" s="13"/>
      <c r="C172" s="13"/>
      <c r="D172" s="30"/>
      <c r="E172" s="13"/>
    </row>
    <row r="173" spans="1:5" ht="12.75">
      <c r="A173" s="3" t="s">
        <v>128</v>
      </c>
      <c r="B173" s="13">
        <v>-461969188.68</v>
      </c>
      <c r="C173" s="13">
        <v>-435036466.89</v>
      </c>
      <c r="D173" s="30"/>
      <c r="E173" s="13">
        <f aca="true" t="shared" si="1" ref="E173:E180">-C173+B173</f>
        <v>-26932721.79000002</v>
      </c>
    </row>
    <row r="174" spans="1:5" ht="12.75">
      <c r="A174" s="3" t="s">
        <v>129</v>
      </c>
      <c r="B174" s="13">
        <v>-422415757.48</v>
      </c>
      <c r="C174" s="13">
        <v>-503503170.96</v>
      </c>
      <c r="D174" s="30"/>
      <c r="E174" s="13">
        <f t="shared" si="1"/>
        <v>81087413.47999996</v>
      </c>
    </row>
    <row r="175" spans="1:5" ht="12.75">
      <c r="A175" s="3" t="s">
        <v>130</v>
      </c>
      <c r="B175" s="13">
        <v>5318562.87</v>
      </c>
      <c r="C175" s="13">
        <v>-6459.01</v>
      </c>
      <c r="D175" s="30"/>
      <c r="E175" s="13">
        <f t="shared" si="1"/>
        <v>5325021.88</v>
      </c>
    </row>
    <row r="176" spans="1:5" ht="12.75">
      <c r="A176" s="2" t="s">
        <v>131</v>
      </c>
      <c r="B176" s="13">
        <v>-357146361.44</v>
      </c>
      <c r="C176" s="13">
        <v>-221905289.2</v>
      </c>
      <c r="D176" s="31"/>
      <c r="E176" s="13">
        <f t="shared" si="1"/>
        <v>-135241072.24</v>
      </c>
    </row>
    <row r="177" spans="1:5" ht="12.75">
      <c r="A177" s="2" t="s">
        <v>132</v>
      </c>
      <c r="B177" s="13">
        <v>-365.07</v>
      </c>
      <c r="C177" s="13">
        <v>375.53</v>
      </c>
      <c r="D177" s="31"/>
      <c r="E177" s="13">
        <f t="shared" si="1"/>
        <v>-740.5999999999999</v>
      </c>
    </row>
    <row r="178" spans="1:5" ht="12.75">
      <c r="A178" s="2" t="s">
        <v>133</v>
      </c>
      <c r="B178" s="13">
        <v>-1265.93</v>
      </c>
      <c r="C178" s="13">
        <v>-910.17</v>
      </c>
      <c r="D178" s="31"/>
      <c r="E178" s="13">
        <f t="shared" si="1"/>
        <v>-355.7600000000001</v>
      </c>
    </row>
    <row r="179" spans="1:5" ht="12.75">
      <c r="A179" s="2" t="s">
        <v>134</v>
      </c>
      <c r="B179" s="20">
        <v>50042132.18</v>
      </c>
      <c r="C179" s="20">
        <v>68035872.47</v>
      </c>
      <c r="D179" s="41"/>
      <c r="E179" s="13">
        <f t="shared" si="1"/>
        <v>-17993740.29</v>
      </c>
    </row>
    <row r="180" spans="1:5" ht="12.75">
      <c r="A180" s="2" t="s">
        <v>167</v>
      </c>
      <c r="B180" s="20">
        <v>2492975961.93</v>
      </c>
      <c r="C180" s="20">
        <v>2632771074.41</v>
      </c>
      <c r="D180" s="41"/>
      <c r="E180" s="13">
        <f t="shared" si="1"/>
        <v>-139795112.48000002</v>
      </c>
    </row>
    <row r="181" spans="1:5" ht="12.75">
      <c r="A181" s="3" t="s">
        <v>135</v>
      </c>
      <c r="B181" s="11"/>
      <c r="C181" s="11"/>
      <c r="D181" s="31"/>
      <c r="E181" s="11"/>
    </row>
    <row r="182" spans="1:5" ht="12.75">
      <c r="A182" s="3" t="s">
        <v>136</v>
      </c>
      <c r="B182" s="13">
        <v>243091.08</v>
      </c>
      <c r="C182" s="13">
        <v>243091.08</v>
      </c>
      <c r="D182" s="30"/>
      <c r="E182" s="13">
        <f>-C182+B182</f>
        <v>0</v>
      </c>
    </row>
    <row r="183" spans="1:5" ht="12.75">
      <c r="A183" s="3" t="s">
        <v>137</v>
      </c>
      <c r="B183" s="11"/>
      <c r="C183" s="11"/>
      <c r="D183" s="30"/>
      <c r="E183" s="13" t="s">
        <v>138</v>
      </c>
    </row>
    <row r="184" spans="1:5" ht="12.75">
      <c r="A184" s="3" t="s">
        <v>139</v>
      </c>
      <c r="B184" s="13">
        <v>-5481305.86</v>
      </c>
      <c r="C184" s="13">
        <v>-5481305.85</v>
      </c>
      <c r="D184" s="30"/>
      <c r="E184" s="13">
        <f>-C184+B184</f>
        <v>-0.010000000707805157</v>
      </c>
    </row>
    <row r="185" spans="1:5" ht="12.75">
      <c r="A185" s="3" t="s">
        <v>140</v>
      </c>
      <c r="B185" s="13"/>
      <c r="C185" s="13"/>
      <c r="D185" s="30"/>
      <c r="E185" s="13"/>
    </row>
    <row r="186" spans="1:5" ht="12.75">
      <c r="A186" s="3" t="s">
        <v>141</v>
      </c>
      <c r="B186" s="13">
        <v>0</v>
      </c>
      <c r="C186" s="13">
        <v>-743.08</v>
      </c>
      <c r="D186" s="30"/>
      <c r="E186" s="13">
        <f>-C186+B186</f>
        <v>743.08</v>
      </c>
    </row>
    <row r="187" spans="1:5" ht="12.75">
      <c r="A187" s="3" t="s">
        <v>142</v>
      </c>
      <c r="B187" s="28"/>
      <c r="C187" s="19"/>
      <c r="D187" s="30"/>
      <c r="E187" s="19"/>
    </row>
    <row r="188" spans="1:5" ht="12.75">
      <c r="A188" s="3" t="s">
        <v>143</v>
      </c>
      <c r="B188" s="28"/>
      <c r="C188" s="19"/>
      <c r="D188" s="30"/>
      <c r="E188" s="19"/>
    </row>
    <row r="189" spans="1:5" ht="12.75">
      <c r="A189" s="3" t="s">
        <v>144</v>
      </c>
      <c r="B189" s="28">
        <v>-55347.03</v>
      </c>
      <c r="C189" s="19">
        <v>-55347.03</v>
      </c>
      <c r="D189" s="30"/>
      <c r="E189" s="19">
        <f>-C189+B189</f>
        <v>0</v>
      </c>
    </row>
    <row r="190" spans="1:5" ht="12.75">
      <c r="A190" s="3" t="s">
        <v>170</v>
      </c>
      <c r="B190" s="29">
        <v>75365</v>
      </c>
      <c r="C190" s="53">
        <v>0</v>
      </c>
      <c r="D190" s="44"/>
      <c r="E190" s="53">
        <f>-C190+B190</f>
        <v>75365</v>
      </c>
    </row>
    <row r="191" spans="1:5" ht="13.5" thickBot="1">
      <c r="A191" s="3" t="s">
        <v>145</v>
      </c>
      <c r="B191" s="15">
        <f>SUM(B155:B190)</f>
        <v>10813156749.57</v>
      </c>
      <c r="C191" s="15">
        <f>SUM(C155:C190)</f>
        <v>8812330145.75</v>
      </c>
      <c r="D191" s="43"/>
      <c r="E191" s="15">
        <f>-C191+B191</f>
        <v>2000826603.8199997</v>
      </c>
    </row>
    <row r="192" spans="1:5" ht="14.25" thickBot="1" thickTop="1">
      <c r="A192" s="3" t="s">
        <v>146</v>
      </c>
      <c r="B192" s="24">
        <f>SUM(B141+B147+B150+B153+B191)</f>
        <v>4657891131135.291</v>
      </c>
      <c r="C192" s="24">
        <f>SUM(C141+C147+C150+C153+C191)</f>
        <v>4355066550860.5103</v>
      </c>
      <c r="D192" s="45" t="s">
        <v>171</v>
      </c>
      <c r="E192" s="15">
        <f>-C192+B192</f>
        <v>302824580274.78076</v>
      </c>
    </row>
    <row r="193" spans="1:5" ht="13.5" thickTop="1">
      <c r="A193" s="2"/>
      <c r="B193" s="3"/>
      <c r="C193" s="3"/>
      <c r="D193" s="3"/>
      <c r="E193" s="10"/>
    </row>
    <row r="194" spans="1:5" ht="12.75">
      <c r="A194" s="3" t="s">
        <v>173</v>
      </c>
      <c r="B194" s="3"/>
      <c r="C194" s="3"/>
      <c r="D194" s="3"/>
      <c r="E194" s="3"/>
    </row>
    <row r="195" spans="1:5" ht="12.75">
      <c r="A195" s="3" t="s">
        <v>174</v>
      </c>
      <c r="B195" s="3"/>
      <c r="C195" s="3"/>
      <c r="D195" s="3"/>
      <c r="E195" s="3"/>
    </row>
    <row r="196" spans="1:5" ht="12.75">
      <c r="A196" s="3" t="s">
        <v>175</v>
      </c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2" t="s">
        <v>176</v>
      </c>
      <c r="B198" s="2"/>
      <c r="C198" s="2"/>
      <c r="D198" s="2"/>
      <c r="E198" s="2"/>
    </row>
    <row r="199" spans="1:5" ht="12.75">
      <c r="A199" s="2" t="s">
        <v>177</v>
      </c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3" t="s">
        <v>147</v>
      </c>
      <c r="B201" s="2"/>
      <c r="C201" s="2"/>
      <c r="D201" s="2"/>
      <c r="E201" s="2"/>
    </row>
    <row r="202" spans="1:5" ht="12.75">
      <c r="A202" s="10"/>
      <c r="B202" s="10"/>
      <c r="C202" s="10"/>
      <c r="D202" s="10"/>
      <c r="E202" s="10"/>
    </row>
    <row r="203" spans="1:5" ht="12.75">
      <c r="A203" s="10"/>
      <c r="B203" s="10"/>
      <c r="C203" s="10"/>
      <c r="D203" s="10"/>
      <c r="E203" s="10"/>
    </row>
    <row r="204" spans="1:5" ht="12.75">
      <c r="A204" s="10"/>
      <c r="B204" s="10"/>
      <c r="C204" s="10"/>
      <c r="D204" s="10"/>
      <c r="E204" s="10"/>
    </row>
    <row r="205" spans="1:5" ht="12.75">
      <c r="A205" s="10"/>
      <c r="B205" s="10"/>
      <c r="C205" s="10"/>
      <c r="D205" s="10"/>
      <c r="E205" s="10"/>
    </row>
    <row r="206" spans="1:5" ht="12.75">
      <c r="A206" s="10"/>
      <c r="B206" s="10"/>
      <c r="C206" s="10"/>
      <c r="D206" s="10"/>
      <c r="E206" s="10"/>
    </row>
    <row r="207" spans="1:5" ht="12.75">
      <c r="A207" s="10"/>
      <c r="B207" s="10"/>
      <c r="C207" s="10"/>
      <c r="D207" s="10"/>
      <c r="E207" s="10"/>
    </row>
    <row r="208" spans="1:5" ht="12.75">
      <c r="A208" s="10"/>
      <c r="B208" s="10"/>
      <c r="C208" s="10"/>
      <c r="D208" s="10"/>
      <c r="E208" s="10"/>
    </row>
    <row r="209" spans="1:5" ht="12.75">
      <c r="A209" s="10"/>
      <c r="B209" s="10"/>
      <c r="C209" s="10"/>
      <c r="D209" s="10"/>
      <c r="E209" s="10"/>
    </row>
    <row r="210" spans="1:5" ht="12.75">
      <c r="A210" s="13"/>
      <c r="B210" s="10"/>
      <c r="C210" s="10"/>
      <c r="D210" s="10"/>
      <c r="E210" s="10"/>
    </row>
    <row r="211" spans="1:5" ht="12.75">
      <c r="A211" s="9"/>
      <c r="B211" s="10"/>
      <c r="C211" s="10"/>
      <c r="D211" s="10"/>
      <c r="E211" s="10"/>
    </row>
    <row r="212" spans="1:5" ht="12.75">
      <c r="A212" s="14"/>
      <c r="B212" s="10"/>
      <c r="C212" s="10"/>
      <c r="D212" s="10"/>
      <c r="E212" s="10"/>
    </row>
    <row r="213" spans="1:5" ht="13.5" thickBot="1">
      <c r="A213" s="15"/>
      <c r="B213" s="10"/>
      <c r="C213" s="10"/>
      <c r="D213" s="10"/>
      <c r="E213" s="10"/>
    </row>
    <row r="214" spans="1:5" ht="13.5" thickTop="1">
      <c r="A214" s="12"/>
      <c r="B214" s="10"/>
      <c r="C214" s="10"/>
      <c r="D214" s="10"/>
      <c r="E214" s="10"/>
    </row>
    <row r="215" spans="1:5" ht="12.75">
      <c r="A215" s="12"/>
      <c r="B215" s="10"/>
      <c r="C215" s="10"/>
      <c r="D215" s="10"/>
      <c r="E215" s="10"/>
    </row>
    <row r="216" spans="1:5" ht="12.75">
      <c r="A216" s="13"/>
      <c r="B216" s="10"/>
      <c r="C216" s="10"/>
      <c r="D216" s="10"/>
      <c r="E216" s="10"/>
    </row>
    <row r="217" spans="1:5" ht="12.75">
      <c r="A217" s="14"/>
      <c r="B217" s="10"/>
      <c r="C217" s="10"/>
      <c r="D217" s="10"/>
      <c r="E217" s="10"/>
    </row>
    <row r="218" spans="1:5" ht="13.5" thickBot="1">
      <c r="A218" s="15"/>
      <c r="B218" s="10"/>
      <c r="C218" s="10"/>
      <c r="D218" s="10"/>
      <c r="E218" s="10"/>
    </row>
    <row r="219" spans="1:5" ht="13.5" thickTop="1">
      <c r="A219" s="12"/>
      <c r="B219" s="10"/>
      <c r="C219" s="10"/>
      <c r="D219" s="10"/>
      <c r="E219" s="10"/>
    </row>
    <row r="220" spans="1:5" ht="12.75">
      <c r="A220" s="12"/>
      <c r="B220" s="10"/>
      <c r="C220" s="10"/>
      <c r="D220" s="10"/>
      <c r="E220" s="10"/>
    </row>
    <row r="221" spans="1:5" ht="12.75">
      <c r="A221" s="12"/>
      <c r="B221" s="10"/>
      <c r="C221" s="10"/>
      <c r="D221" s="10"/>
      <c r="E221" s="10"/>
    </row>
    <row r="222" spans="1:5" ht="12.75">
      <c r="A222" s="16"/>
      <c r="B222" s="10"/>
      <c r="C222" s="10"/>
      <c r="D222" s="10"/>
      <c r="E222" s="10"/>
    </row>
    <row r="223" spans="1:5" ht="12.75">
      <c r="A223" s="12"/>
      <c r="B223" s="10"/>
      <c r="C223" s="10"/>
      <c r="D223" s="10"/>
      <c r="E223" s="10"/>
    </row>
    <row r="224" spans="1:5" ht="12.75">
      <c r="A224" s="13"/>
      <c r="B224" s="10"/>
      <c r="C224" s="10"/>
      <c r="D224" s="10"/>
      <c r="E224" s="10"/>
    </row>
    <row r="225" spans="1:5" ht="12.75">
      <c r="A225" s="13"/>
      <c r="B225" s="10"/>
      <c r="C225" s="10"/>
      <c r="D225" s="10"/>
      <c r="E225" s="10"/>
    </row>
    <row r="226" spans="1:5" ht="12.75">
      <c r="A226" s="13"/>
      <c r="B226" s="10"/>
      <c r="C226" s="10"/>
      <c r="D226" s="10"/>
      <c r="E226" s="10"/>
    </row>
    <row r="227" spans="1:5" ht="12.75">
      <c r="A227" s="13"/>
      <c r="B227" s="34"/>
      <c r="C227" s="10"/>
      <c r="D227" s="10"/>
      <c r="E227" s="10"/>
    </row>
    <row r="228" spans="1:5" ht="12.75">
      <c r="A228" s="13"/>
      <c r="B228" s="34"/>
      <c r="C228" s="10"/>
      <c r="D228" s="10"/>
      <c r="E228" s="10"/>
    </row>
    <row r="229" spans="1:5" ht="12.75">
      <c r="A229" s="13"/>
      <c r="B229" s="34"/>
      <c r="C229" s="10"/>
      <c r="D229" s="10"/>
      <c r="E229" s="10"/>
    </row>
    <row r="230" spans="1:5" ht="12.75">
      <c r="A230" s="14"/>
      <c r="B230" s="34"/>
      <c r="C230" s="10"/>
      <c r="D230" s="10"/>
      <c r="E230" s="10"/>
    </row>
    <row r="231" spans="1:5" ht="13.5" thickBot="1">
      <c r="A231" s="15"/>
      <c r="B231" s="34"/>
      <c r="C231" s="10"/>
      <c r="D231" s="10"/>
      <c r="E231" s="10"/>
    </row>
    <row r="232" spans="1:5" ht="13.5" thickTop="1">
      <c r="A232" s="12"/>
      <c r="B232" s="34"/>
      <c r="C232" s="10"/>
      <c r="D232" s="10"/>
      <c r="E232" s="10"/>
    </row>
    <row r="233" spans="1:5" ht="12.75">
      <c r="A233" s="12"/>
      <c r="B233" s="34"/>
      <c r="C233" s="10"/>
      <c r="D233" s="10"/>
      <c r="E233" s="10"/>
    </row>
    <row r="234" spans="1:5" ht="12.75">
      <c r="A234" s="13"/>
      <c r="B234" s="34"/>
      <c r="C234" s="10"/>
      <c r="D234" s="10"/>
      <c r="E234" s="10"/>
    </row>
    <row r="235" spans="1:5" ht="12.75">
      <c r="A235" s="13"/>
      <c r="B235" s="34"/>
      <c r="C235" s="10"/>
      <c r="D235" s="10"/>
      <c r="E235" s="10"/>
    </row>
    <row r="236" spans="1:5" ht="12.75">
      <c r="A236" s="17"/>
      <c r="B236" s="34"/>
      <c r="C236" s="10"/>
      <c r="D236" s="10"/>
      <c r="E236" s="10"/>
    </row>
    <row r="237" spans="1:5" ht="12.75">
      <c r="A237" s="12"/>
      <c r="B237" s="34"/>
      <c r="C237" s="10"/>
      <c r="D237" s="10"/>
      <c r="E237" s="10"/>
    </row>
    <row r="238" spans="1:5" ht="12.75">
      <c r="A238" s="13"/>
      <c r="B238" s="34"/>
      <c r="C238" s="10"/>
      <c r="D238" s="10"/>
      <c r="E238" s="10"/>
    </row>
    <row r="239" spans="1:5" ht="12.75">
      <c r="A239" s="13"/>
      <c r="B239" s="34"/>
      <c r="C239" s="10"/>
      <c r="D239" s="10"/>
      <c r="E239" s="10"/>
    </row>
    <row r="240" spans="1:5" ht="12.75">
      <c r="A240" s="13"/>
      <c r="B240" s="34"/>
      <c r="C240" s="10"/>
      <c r="D240" s="10"/>
      <c r="E240" s="10"/>
    </row>
    <row r="241" spans="1:5" ht="12.75">
      <c r="A241" s="13"/>
      <c r="B241" s="34"/>
      <c r="C241" s="10"/>
      <c r="D241" s="10"/>
      <c r="E241" s="10"/>
    </row>
    <row r="242" spans="1:5" ht="12.75">
      <c r="A242" s="13"/>
      <c r="B242" s="34"/>
      <c r="C242" s="10"/>
      <c r="D242" s="10"/>
      <c r="E242" s="10"/>
    </row>
    <row r="243" spans="1:5" ht="12.75">
      <c r="A243" s="13"/>
      <c r="B243" s="34"/>
      <c r="C243" s="10"/>
      <c r="D243" s="10"/>
      <c r="E243" s="10"/>
    </row>
    <row r="244" spans="1:5" ht="12.75">
      <c r="A244" s="13"/>
      <c r="B244" s="34"/>
      <c r="C244" s="10"/>
      <c r="D244" s="10"/>
      <c r="E244" s="10"/>
    </row>
    <row r="245" spans="1:5" ht="12.75">
      <c r="A245" s="11"/>
      <c r="B245" s="34"/>
      <c r="C245" s="10"/>
      <c r="D245" s="10"/>
      <c r="E245" s="10"/>
    </row>
    <row r="246" spans="1:5" ht="12.75">
      <c r="A246" s="13"/>
      <c r="B246" s="34"/>
      <c r="C246" s="10"/>
      <c r="D246" s="10"/>
      <c r="E246" s="10"/>
    </row>
    <row r="247" spans="1:5" ht="12.75">
      <c r="A247" s="11"/>
      <c r="B247" s="34"/>
      <c r="C247" s="10"/>
      <c r="D247" s="10"/>
      <c r="E247" s="10"/>
    </row>
    <row r="248" spans="1:5" ht="12.75">
      <c r="A248" s="13"/>
      <c r="B248" s="34"/>
      <c r="C248" s="10"/>
      <c r="D248" s="10"/>
      <c r="E248" s="10"/>
    </row>
    <row r="249" spans="1:5" ht="12.75">
      <c r="A249" s="13"/>
      <c r="B249" s="34"/>
      <c r="C249" s="10"/>
      <c r="D249" s="10"/>
      <c r="E249" s="10"/>
    </row>
    <row r="250" spans="1:5" ht="12.75">
      <c r="A250" s="11"/>
      <c r="B250" s="34"/>
      <c r="C250" s="10"/>
      <c r="D250" s="10"/>
      <c r="E250" s="10"/>
    </row>
    <row r="251" spans="1:5" ht="12.75">
      <c r="A251" s="13"/>
      <c r="B251" s="34"/>
      <c r="C251" s="10"/>
      <c r="D251" s="10"/>
      <c r="E251" s="10"/>
    </row>
    <row r="252" spans="1:5" ht="12.75">
      <c r="A252" s="14"/>
      <c r="B252" s="34"/>
      <c r="C252" s="10"/>
      <c r="D252" s="10"/>
      <c r="E252" s="10"/>
    </row>
    <row r="253" spans="1:5" ht="13.5" thickBot="1">
      <c r="A253" s="15"/>
      <c r="B253" s="34"/>
      <c r="C253" s="10"/>
      <c r="D253" s="10"/>
      <c r="E253" s="10"/>
    </row>
    <row r="254" spans="1:5" ht="13.5" thickTop="1">
      <c r="A254" s="12"/>
      <c r="B254" s="34"/>
      <c r="C254" s="10"/>
      <c r="D254" s="10"/>
      <c r="E254" s="10"/>
    </row>
    <row r="255" spans="1:5" ht="13.5" thickBot="1">
      <c r="A255" s="15"/>
      <c r="B255" s="34"/>
      <c r="C255" s="10"/>
      <c r="D255" s="10"/>
      <c r="E255" s="10"/>
    </row>
    <row r="256" spans="1:5" ht="13.5" thickTop="1">
      <c r="A256" s="11"/>
      <c r="B256" s="34"/>
      <c r="C256" s="10"/>
      <c r="D256" s="10"/>
      <c r="E256" s="10"/>
    </row>
    <row r="257" spans="1:5" ht="12.75">
      <c r="A257" s="12"/>
      <c r="B257" s="34"/>
      <c r="C257" s="10"/>
      <c r="D257" s="10"/>
      <c r="E257" s="10"/>
    </row>
    <row r="258" spans="1:5" ht="13.5" thickBot="1">
      <c r="A258" s="18"/>
      <c r="B258" s="34"/>
      <c r="C258" s="10"/>
      <c r="D258" s="10"/>
      <c r="E258" s="10"/>
    </row>
    <row r="259" spans="1:5" ht="13.5" thickTop="1">
      <c r="A259" s="12"/>
      <c r="B259" s="34"/>
      <c r="C259" s="10"/>
      <c r="D259" s="10"/>
      <c r="E259" s="10"/>
    </row>
    <row r="260" spans="1:5" ht="12.75">
      <c r="A260" s="11"/>
      <c r="B260" s="34"/>
      <c r="C260" s="10"/>
      <c r="D260" s="10"/>
      <c r="E260" s="10"/>
    </row>
    <row r="261" spans="1:5" ht="13.5" thickBot="1">
      <c r="A261" s="18"/>
      <c r="B261" s="34"/>
      <c r="C261" s="10"/>
      <c r="D261" s="10"/>
      <c r="E261" s="10"/>
    </row>
    <row r="262" spans="1:5" ht="13.5" thickTop="1">
      <c r="A262" s="12"/>
      <c r="B262" s="34"/>
      <c r="C262" s="10"/>
      <c r="D262" s="10"/>
      <c r="E262" s="10"/>
    </row>
    <row r="263" spans="1:5" ht="12.75">
      <c r="A263" s="12"/>
      <c r="B263" s="34"/>
      <c r="C263" s="10"/>
      <c r="D263" s="10"/>
      <c r="E263" s="10"/>
    </row>
    <row r="264" spans="1:5" ht="12.75">
      <c r="A264" s="13"/>
      <c r="B264" s="34"/>
      <c r="C264" s="10"/>
      <c r="D264" s="10"/>
      <c r="E264" s="10"/>
    </row>
    <row r="265" spans="1:5" ht="12.75">
      <c r="A265" s="13"/>
      <c r="B265" s="34"/>
      <c r="C265" s="10"/>
      <c r="D265" s="10"/>
      <c r="E265" s="10"/>
    </row>
    <row r="266" spans="1:2" ht="12.75">
      <c r="A266" s="13"/>
      <c r="B266" s="34"/>
    </row>
    <row r="267" spans="1:2" ht="12.75">
      <c r="A267" s="13"/>
      <c r="B267" s="34"/>
    </row>
    <row r="268" spans="1:3" ht="12.75">
      <c r="A268" s="13"/>
      <c r="B268" s="34">
        <f>+B98-B192</f>
        <v>0</v>
      </c>
      <c r="C268" s="25">
        <f>+C98-C192</f>
        <v>0</v>
      </c>
    </row>
    <row r="269" spans="1:2" ht="12.75">
      <c r="A269" s="13"/>
      <c r="B269" s="34"/>
    </row>
    <row r="270" spans="1:2" ht="12.75">
      <c r="A270" s="13"/>
      <c r="B270" s="34"/>
    </row>
    <row r="271" spans="1:2" ht="12.75">
      <c r="A271" s="13"/>
      <c r="B271" s="34"/>
    </row>
    <row r="272" spans="1:2" ht="12.75">
      <c r="A272" s="13"/>
      <c r="B272" s="34"/>
    </row>
    <row r="273" spans="1:2" ht="12.75">
      <c r="A273" s="11"/>
      <c r="B273" s="34"/>
    </row>
    <row r="274" spans="1:2" ht="12.75">
      <c r="A274" s="13"/>
      <c r="B274" s="34"/>
    </row>
    <row r="275" spans="1:2" ht="12.75">
      <c r="A275" s="13"/>
      <c r="B275" s="34"/>
    </row>
    <row r="276" spans="1:2" ht="12.75">
      <c r="A276" s="13"/>
      <c r="B276" s="34"/>
    </row>
    <row r="277" spans="1:2" ht="12.75">
      <c r="A277" s="13"/>
      <c r="B277" s="34"/>
    </row>
    <row r="278" spans="1:2" ht="12.75">
      <c r="A278" s="13"/>
      <c r="B278" s="34"/>
    </row>
    <row r="279" spans="1:2" ht="12.75">
      <c r="A279" s="13"/>
      <c r="B279" s="34"/>
    </row>
    <row r="280" spans="1:2" ht="12.75">
      <c r="A280" s="13"/>
      <c r="B280" s="34"/>
    </row>
    <row r="281" spans="1:2" ht="12.75">
      <c r="A281" s="29"/>
      <c r="B281" s="34"/>
    </row>
    <row r="282" spans="1:2" ht="12.75">
      <c r="A282" s="12"/>
      <c r="B282" s="34"/>
    </row>
    <row r="283" spans="1:2" ht="13.5" thickBot="1">
      <c r="A283" s="15"/>
      <c r="B283" s="34"/>
    </row>
    <row r="284" spans="1:2" ht="13.5" thickTop="1">
      <c r="A284" s="20"/>
      <c r="B284" s="34"/>
    </row>
    <row r="285" spans="1:2" ht="13.5" thickBot="1">
      <c r="A285" s="15"/>
      <c r="B285" s="34"/>
    </row>
    <row r="286" spans="1:2" ht="13.5" thickTop="1">
      <c r="A286" s="20"/>
      <c r="B286" s="34"/>
    </row>
    <row r="287" spans="1:2" ht="12.75">
      <c r="A287" s="12"/>
      <c r="B287" s="34"/>
    </row>
    <row r="288" spans="1:2" ht="12.75">
      <c r="A288" s="12"/>
      <c r="B288" s="34"/>
    </row>
    <row r="289" spans="1:2" ht="12.75">
      <c r="A289" s="12"/>
      <c r="B289" s="34"/>
    </row>
    <row r="290" spans="1:2" ht="12.75">
      <c r="A290" s="13"/>
      <c r="B290" s="34"/>
    </row>
    <row r="291" spans="1:2" ht="12.75">
      <c r="A291" s="13"/>
      <c r="B291" s="34"/>
    </row>
    <row r="292" spans="1:2" ht="12.75">
      <c r="A292" s="14"/>
      <c r="B292" s="34"/>
    </row>
    <row r="293" spans="1:2" ht="13.5" thickBot="1">
      <c r="A293" s="15"/>
      <c r="B293" s="34"/>
    </row>
    <row r="294" spans="1:2" ht="13.5" thickTop="1">
      <c r="A294" s="12"/>
      <c r="B294" s="34"/>
    </row>
    <row r="295" spans="1:2" ht="12.75">
      <c r="A295" s="12"/>
      <c r="B295" s="34"/>
    </row>
    <row r="296" spans="1:2" ht="12.75">
      <c r="A296" s="12"/>
      <c r="B296" s="34"/>
    </row>
    <row r="297" spans="1:2" ht="12.75">
      <c r="A297" s="13"/>
      <c r="B297" s="34"/>
    </row>
    <row r="298" spans="1:2" ht="12.75">
      <c r="A298" s="27"/>
      <c r="B298" s="34"/>
    </row>
    <row r="299" spans="1:2" ht="12.75">
      <c r="A299" s="28"/>
      <c r="B299" s="34"/>
    </row>
    <row r="300" spans="1:2" ht="12.75">
      <c r="A300" s="29"/>
      <c r="B300" s="34"/>
    </row>
    <row r="301" spans="1:2" ht="12.75">
      <c r="A301" s="16"/>
      <c r="B301" s="34"/>
    </row>
    <row r="302" spans="1:2" ht="13.5" thickBot="1">
      <c r="A302" s="15"/>
      <c r="B302" s="34"/>
    </row>
    <row r="303" spans="1:2" ht="14.25" thickBot="1" thickTop="1">
      <c r="A303" s="15"/>
      <c r="B303" s="34"/>
    </row>
    <row r="304" spans="1:2" ht="14.25" thickBot="1" thickTop="1">
      <c r="A304" s="15"/>
      <c r="B304" s="34"/>
    </row>
    <row r="305" spans="1:2" ht="13.5" thickTop="1">
      <c r="A305" s="12"/>
      <c r="B305" s="34"/>
    </row>
    <row r="306" spans="1:2" ht="12.75">
      <c r="A306" s="12"/>
      <c r="B306" s="34"/>
    </row>
    <row r="307" spans="1:2" ht="12.75">
      <c r="A307" s="12"/>
      <c r="B307" s="34"/>
    </row>
    <row r="308" spans="1:2" ht="12.75">
      <c r="A308" s="12"/>
      <c r="B308" s="34"/>
    </row>
    <row r="309" spans="1:2" ht="12.75">
      <c r="A309" s="11"/>
      <c r="B309" s="34"/>
    </row>
    <row r="310" spans="1:2" ht="12.75">
      <c r="A310" s="16"/>
      <c r="B310" s="34"/>
    </row>
    <row r="311" spans="1:2" ht="12.75">
      <c r="A311" s="13"/>
      <c r="B311" s="34"/>
    </row>
    <row r="312" spans="1:2" ht="12.75">
      <c r="A312" s="14"/>
      <c r="B312" s="34"/>
    </row>
    <row r="313" spans="1:2" ht="13.5" thickBot="1">
      <c r="A313" s="15"/>
      <c r="B313" s="34"/>
    </row>
    <row r="314" spans="1:2" ht="13.5" thickTop="1">
      <c r="A314" s="12"/>
      <c r="B314" s="34"/>
    </row>
    <row r="315" spans="1:2" ht="12.75">
      <c r="A315" s="12"/>
      <c r="B315" s="34"/>
    </row>
    <row r="316" spans="1:2" ht="12.75">
      <c r="A316" s="12"/>
      <c r="B316" s="34"/>
    </row>
    <row r="317" spans="1:2" ht="12.75">
      <c r="A317" s="12"/>
      <c r="B317" s="34"/>
    </row>
    <row r="318" spans="1:2" ht="13.5" thickBot="1">
      <c r="A318" s="15"/>
      <c r="B318" s="34"/>
    </row>
    <row r="319" spans="1:2" ht="13.5" thickTop="1">
      <c r="A319" s="20"/>
      <c r="B319" s="34"/>
    </row>
    <row r="320" spans="1:2" ht="12.75">
      <c r="A320" s="13"/>
      <c r="B320" s="34"/>
    </row>
    <row r="321" spans="1:2" ht="12.75">
      <c r="A321" s="13"/>
      <c r="B321" s="34"/>
    </row>
    <row r="322" spans="1:2" ht="12.75">
      <c r="A322" s="13"/>
      <c r="B322" s="34"/>
    </row>
    <row r="323" spans="1:2" ht="13.5" thickBot="1">
      <c r="A323" s="18"/>
      <c r="B323" s="34"/>
    </row>
    <row r="324" spans="1:2" ht="13.5" thickTop="1">
      <c r="A324" s="13"/>
      <c r="B324" s="34"/>
    </row>
    <row r="325" spans="1:2" ht="13.5" thickBot="1">
      <c r="A325" s="15"/>
      <c r="B325" s="34"/>
    </row>
    <row r="326" spans="1:2" ht="13.5" thickTop="1">
      <c r="A326" s="13"/>
      <c r="B326" s="34"/>
    </row>
    <row r="327" spans="1:2" ht="12.75">
      <c r="A327" s="16"/>
      <c r="B327" s="34"/>
    </row>
    <row r="328" spans="1:2" ht="13.5" thickBot="1">
      <c r="A328" s="15"/>
      <c r="B328" s="34"/>
    </row>
    <row r="329" spans="1:2" ht="14.25" thickBot="1" thickTop="1">
      <c r="A329" s="15"/>
      <c r="B329" s="34"/>
    </row>
    <row r="330" spans="1:2" ht="13.5" thickTop="1">
      <c r="A330" s="13"/>
      <c r="B330" s="34"/>
    </row>
    <row r="331" spans="1:2" ht="12.75">
      <c r="A331" s="12"/>
      <c r="B331" s="34"/>
    </row>
    <row r="332" spans="1:2" ht="12.75">
      <c r="A332" s="13"/>
      <c r="B332" s="34"/>
    </row>
    <row r="333" spans="1:2" ht="12.75">
      <c r="A333" s="13"/>
      <c r="B333" s="34"/>
    </row>
    <row r="334" spans="1:2" ht="12.75">
      <c r="A334" s="13"/>
      <c r="B334" s="34"/>
    </row>
    <row r="335" spans="1:2" ht="12.75">
      <c r="A335" s="13"/>
      <c r="B335" s="34"/>
    </row>
    <row r="336" spans="1:2" ht="12.75">
      <c r="A336" s="29"/>
      <c r="B336" s="34"/>
    </row>
    <row r="337" spans="1:2" ht="12.75">
      <c r="A337" s="12"/>
      <c r="B337" s="34"/>
    </row>
    <row r="338" spans="1:2" ht="13.5" thickBot="1">
      <c r="A338" s="15"/>
      <c r="B338" s="34"/>
    </row>
    <row r="339" spans="1:2" ht="13.5" thickTop="1">
      <c r="A339" s="13"/>
      <c r="B339" s="34"/>
    </row>
    <row r="340" spans="1:2" ht="12.75">
      <c r="A340" s="13"/>
      <c r="B340" s="34"/>
    </row>
    <row r="341" spans="1:2" ht="12.75">
      <c r="A341" s="13"/>
      <c r="B341" s="34"/>
    </row>
    <row r="342" spans="1:2" ht="12.75">
      <c r="A342" s="13"/>
      <c r="B342" s="34"/>
    </row>
    <row r="343" spans="1:2" ht="12.75">
      <c r="A343" s="9"/>
      <c r="B343" s="34"/>
    </row>
    <row r="344" spans="1:2" ht="12.75">
      <c r="A344" s="23"/>
      <c r="B344" s="34"/>
    </row>
    <row r="345" spans="1:2" ht="12.75">
      <c r="A345" s="13"/>
      <c r="B345" s="34"/>
    </row>
    <row r="346" spans="1:2" ht="13.5" thickBot="1">
      <c r="A346" s="24"/>
      <c r="B346" s="34"/>
    </row>
    <row r="347" spans="1:2" ht="14.25" thickBot="1" thickTop="1">
      <c r="A347" s="15"/>
      <c r="B347" s="34"/>
    </row>
    <row r="348" spans="1:2" ht="13.5" thickTop="1">
      <c r="A348" s="12"/>
      <c r="B348" s="34"/>
    </row>
    <row r="349" spans="1:2" ht="12.75">
      <c r="A349" s="12"/>
      <c r="B349" s="34"/>
    </row>
    <row r="350" spans="1:2" ht="12.75">
      <c r="A350" s="12"/>
      <c r="B350" s="34"/>
    </row>
    <row r="351" spans="1:2" ht="12.75">
      <c r="A351" s="13"/>
      <c r="B351" s="34"/>
    </row>
    <row r="352" spans="1:2" ht="12.75">
      <c r="A352" s="11"/>
      <c r="B352" s="34"/>
    </row>
    <row r="353" spans="1:2" ht="13.5" thickBot="1">
      <c r="A353" s="18"/>
      <c r="B353" s="34"/>
    </row>
    <row r="354" spans="1:2" ht="13.5" thickTop="1">
      <c r="A354" s="12"/>
      <c r="B354" s="34"/>
    </row>
    <row r="355" spans="1:2" ht="12.75">
      <c r="A355" s="13"/>
      <c r="B355" s="34"/>
    </row>
    <row r="356" spans="1:2" ht="12.75">
      <c r="A356" s="13"/>
      <c r="B356" s="34"/>
    </row>
    <row r="357" spans="1:2" ht="12.75">
      <c r="A357" s="12"/>
      <c r="B357" s="34"/>
    </row>
    <row r="358" spans="1:2" ht="12.75">
      <c r="A358" s="13"/>
      <c r="B358" s="34"/>
    </row>
    <row r="359" spans="1:2" ht="12.75">
      <c r="A359" s="13"/>
      <c r="B359" s="34"/>
    </row>
    <row r="360" spans="1:2" ht="12.75">
      <c r="A360" s="12"/>
      <c r="B360" s="34"/>
    </row>
    <row r="361" spans="1:2" ht="12.75">
      <c r="A361" s="12"/>
      <c r="B361" s="34"/>
    </row>
    <row r="362" spans="1:2" ht="12.75">
      <c r="A362" s="13"/>
      <c r="B362" s="34"/>
    </row>
    <row r="363" spans="1:2" ht="12.75">
      <c r="A363" s="11"/>
      <c r="B363" s="34"/>
    </row>
    <row r="364" spans="1:2" ht="12.75">
      <c r="A364" s="13"/>
      <c r="B364" s="34"/>
    </row>
    <row r="365" spans="1:2" ht="12.75">
      <c r="A365" s="13"/>
      <c r="B365" s="34"/>
    </row>
    <row r="366" spans="1:2" ht="12.75">
      <c r="A366" s="13"/>
      <c r="B366" s="34"/>
    </row>
    <row r="367" spans="1:2" ht="12.75">
      <c r="A367" s="13"/>
      <c r="B367" s="34"/>
    </row>
    <row r="368" spans="1:2" ht="12.75">
      <c r="A368" s="13"/>
      <c r="B368" s="34"/>
    </row>
    <row r="369" spans="1:2" ht="12.75">
      <c r="A369" s="13"/>
      <c r="B369" s="34"/>
    </row>
    <row r="370" spans="1:2" ht="12.75">
      <c r="A370" s="13"/>
      <c r="B370" s="34"/>
    </row>
    <row r="371" spans="1:2" ht="12.75">
      <c r="A371" s="13"/>
      <c r="B371" s="34"/>
    </row>
    <row r="372" spans="1:2" ht="12.75">
      <c r="A372" s="13"/>
      <c r="B372" s="34"/>
    </row>
    <row r="373" spans="1:2" ht="12.75">
      <c r="A373" s="13"/>
      <c r="B373" s="34"/>
    </row>
    <row r="374" spans="1:2" ht="12.75">
      <c r="A374" s="13"/>
      <c r="B374" s="34"/>
    </row>
    <row r="375" spans="1:2" ht="12.75">
      <c r="A375" s="13"/>
      <c r="B375" s="34"/>
    </row>
    <row r="376" spans="1:2" ht="12.75">
      <c r="A376" s="13"/>
      <c r="B376" s="34"/>
    </row>
    <row r="377" spans="1:2" ht="12.75">
      <c r="A377" s="13"/>
      <c r="B377" s="34"/>
    </row>
    <row r="378" spans="1:2" ht="12.75">
      <c r="A378" s="13"/>
      <c r="B378" s="34"/>
    </row>
    <row r="379" spans="1:2" ht="12.75">
      <c r="A379" s="13"/>
      <c r="B379" s="34"/>
    </row>
    <row r="380" spans="1:2" ht="12.75">
      <c r="A380" s="13"/>
      <c r="B380" s="34"/>
    </row>
    <row r="381" spans="1:2" ht="12.75">
      <c r="A381" s="13"/>
      <c r="B381" s="34"/>
    </row>
    <row r="382" spans="1:2" ht="12.75">
      <c r="A382" s="13"/>
      <c r="B382" s="34"/>
    </row>
    <row r="383" spans="1:2" ht="12.75">
      <c r="A383" s="13"/>
      <c r="B383" s="34"/>
    </row>
    <row r="384" spans="1:2" ht="12.75">
      <c r="A384" s="13"/>
      <c r="B384" s="34"/>
    </row>
    <row r="385" spans="1:2" ht="12.75">
      <c r="A385" s="13"/>
      <c r="B385" s="34"/>
    </row>
    <row r="386" spans="1:2" ht="12.75">
      <c r="A386" s="20"/>
      <c r="B386" s="34"/>
    </row>
    <row r="387" spans="1:2" ht="12.75">
      <c r="A387" s="20"/>
      <c r="B387" s="34"/>
    </row>
    <row r="388" spans="1:2" ht="12.75">
      <c r="A388" s="11"/>
      <c r="B388" s="34"/>
    </row>
    <row r="389" spans="1:2" ht="12.75">
      <c r="A389" s="13"/>
      <c r="B389" s="34"/>
    </row>
    <row r="390" spans="1:2" ht="12.75">
      <c r="A390" s="11"/>
      <c r="B390" s="34"/>
    </row>
    <row r="391" spans="1:2" ht="12.75">
      <c r="A391" s="13"/>
      <c r="B391" s="34"/>
    </row>
    <row r="392" spans="1:2" ht="12.75">
      <c r="A392" s="13"/>
      <c r="B392" s="34"/>
    </row>
    <row r="393" spans="1:2" ht="12.75">
      <c r="A393" s="13"/>
      <c r="B393" s="34"/>
    </row>
    <row r="394" spans="1:2" ht="12.75">
      <c r="A394" s="13"/>
      <c r="B394" s="34"/>
    </row>
    <row r="395" spans="1:2" ht="12.75">
      <c r="A395" s="13"/>
      <c r="B395" s="34"/>
    </row>
    <row r="396" spans="1:2" ht="12.75">
      <c r="A396" s="14"/>
      <c r="B396" s="34"/>
    </row>
    <row r="397" spans="1:2" ht="13.5" thickBot="1">
      <c r="A397" s="15"/>
      <c r="B397" s="34"/>
    </row>
    <row r="398" spans="1:2" ht="14.25" thickBot="1" thickTop="1">
      <c r="A398" s="24"/>
      <c r="B398" s="34"/>
    </row>
    <row r="399" ht="13.5" thickTop="1">
      <c r="B399" s="34"/>
    </row>
    <row r="400" ht="12.75">
      <c r="B400" s="34"/>
    </row>
    <row r="401" ht="12.75">
      <c r="B401" s="34"/>
    </row>
    <row r="402" ht="12.75">
      <c r="B402" s="34"/>
    </row>
    <row r="403" ht="12.75">
      <c r="B403" s="34"/>
    </row>
    <row r="404" ht="12.75">
      <c r="B404" s="34"/>
    </row>
    <row r="405" ht="12.75">
      <c r="B405" s="34"/>
    </row>
    <row r="406" ht="12.75">
      <c r="B406" s="34"/>
    </row>
    <row r="407" ht="12.75">
      <c r="B407" s="34"/>
    </row>
    <row r="408" ht="12.75">
      <c r="B408" s="34"/>
    </row>
    <row r="409" ht="12.75">
      <c r="B409" s="34"/>
    </row>
    <row r="410" ht="12.75">
      <c r="B410" s="34"/>
    </row>
    <row r="411" ht="12.75">
      <c r="B411" s="34"/>
    </row>
    <row r="412" ht="12.75">
      <c r="B412" s="34"/>
    </row>
    <row r="413" ht="12.75">
      <c r="B413" s="34"/>
    </row>
    <row r="414" ht="12.75">
      <c r="B414" s="34"/>
    </row>
    <row r="415" ht="12.75">
      <c r="B415" s="34"/>
    </row>
    <row r="416" ht="12.75">
      <c r="B416" s="34"/>
    </row>
    <row r="417" ht="12.75">
      <c r="B417" s="34"/>
    </row>
    <row r="418" ht="12.75">
      <c r="B418" s="34"/>
    </row>
    <row r="419" ht="12.75">
      <c r="B419" s="34"/>
    </row>
    <row r="420" ht="12.75">
      <c r="B420" s="34"/>
    </row>
    <row r="421" ht="12.75">
      <c r="B421" s="34"/>
    </row>
    <row r="422" ht="12.75">
      <c r="B422" s="34"/>
    </row>
    <row r="423" ht="12.75">
      <c r="B423" s="34"/>
    </row>
    <row r="424" ht="12.75">
      <c r="B424" s="34"/>
    </row>
    <row r="425" ht="12.75">
      <c r="B425" s="34"/>
    </row>
    <row r="426" ht="12.75">
      <c r="B426" s="34"/>
    </row>
    <row r="427" ht="12.75">
      <c r="B427" s="34"/>
    </row>
    <row r="428" ht="12.75">
      <c r="B428" s="34"/>
    </row>
    <row r="429" ht="12.75">
      <c r="B429" s="34"/>
    </row>
    <row r="430" ht="12.75">
      <c r="B430" s="34"/>
    </row>
    <row r="431" ht="12.75">
      <c r="B431" s="34"/>
    </row>
    <row r="432" ht="12.75">
      <c r="B432" s="34"/>
    </row>
    <row r="433" ht="12.75">
      <c r="B433" s="34"/>
    </row>
    <row r="434" ht="12.75">
      <c r="B434" s="34"/>
    </row>
    <row r="435" ht="12.75">
      <c r="B435" s="34"/>
    </row>
    <row r="436" ht="12.75">
      <c r="B436" s="34"/>
    </row>
    <row r="437" ht="12.75">
      <c r="B437" s="34"/>
    </row>
    <row r="438" ht="12.75">
      <c r="B438" s="34"/>
    </row>
    <row r="439" ht="12.75">
      <c r="B439" s="34"/>
    </row>
    <row r="440" ht="12.75">
      <c r="B440" s="34"/>
    </row>
    <row r="441" ht="12.75">
      <c r="B441" s="34"/>
    </row>
    <row r="442" ht="12.75">
      <c r="B442" s="34"/>
    </row>
    <row r="443" ht="12.75">
      <c r="B443" s="34"/>
    </row>
    <row r="444" ht="12.75">
      <c r="B444" s="34"/>
    </row>
    <row r="445" ht="12.75">
      <c r="B445" s="34"/>
    </row>
    <row r="446" ht="12.75">
      <c r="B446" s="34"/>
    </row>
    <row r="447" ht="12.75">
      <c r="B447" s="34"/>
    </row>
    <row r="448" ht="12.75">
      <c r="B448" s="34"/>
    </row>
    <row r="449" ht="12.75">
      <c r="B449" s="34"/>
    </row>
    <row r="450" ht="12.75">
      <c r="B450" s="34"/>
    </row>
    <row r="451" ht="12.75">
      <c r="B451" s="34"/>
    </row>
    <row r="452" ht="12.75">
      <c r="B452" s="34"/>
    </row>
    <row r="453" ht="12.75">
      <c r="B453" s="34"/>
    </row>
    <row r="454" ht="12.75">
      <c r="B454" s="34"/>
    </row>
    <row r="455" ht="12.75">
      <c r="B455" s="34"/>
    </row>
    <row r="456" ht="12.75">
      <c r="B456" s="34"/>
    </row>
    <row r="457" ht="12.75">
      <c r="B457" s="34"/>
    </row>
    <row r="458" ht="12.75">
      <c r="B458" s="34"/>
    </row>
    <row r="459" ht="12.75">
      <c r="B459" s="34"/>
    </row>
    <row r="460" ht="12.75">
      <c r="B460" s="34"/>
    </row>
    <row r="461" ht="12.75">
      <c r="B461" s="34"/>
    </row>
    <row r="462" ht="12.75">
      <c r="B462" s="34"/>
    </row>
    <row r="463" ht="12.75">
      <c r="B463" s="34"/>
    </row>
    <row r="464" ht="12.75">
      <c r="B464" s="34"/>
    </row>
    <row r="465" ht="12.75">
      <c r="B465" s="34"/>
    </row>
    <row r="466" ht="12.75">
      <c r="B466" s="34"/>
    </row>
    <row r="467" ht="12.75">
      <c r="B467" s="34"/>
    </row>
    <row r="468" ht="12.75">
      <c r="B468" s="34"/>
    </row>
    <row r="469" ht="12.75">
      <c r="B469" s="34"/>
    </row>
    <row r="470" ht="12.75">
      <c r="B470" s="34"/>
    </row>
    <row r="471" ht="12.75">
      <c r="B471" s="34"/>
    </row>
    <row r="472" ht="12.75">
      <c r="B472" s="34"/>
    </row>
    <row r="473" ht="12.75">
      <c r="B473" s="34"/>
    </row>
    <row r="474" ht="12.75">
      <c r="B474" s="34"/>
    </row>
    <row r="475" ht="12.75">
      <c r="B475" s="34"/>
    </row>
    <row r="476" ht="12.75">
      <c r="B476" s="34"/>
    </row>
    <row r="477" ht="12.75">
      <c r="B477" s="34"/>
    </row>
    <row r="478" ht="12.75">
      <c r="B478" s="34"/>
    </row>
    <row r="479" ht="12.75">
      <c r="B479" s="34"/>
    </row>
    <row r="480" ht="12.75">
      <c r="B480" s="34"/>
    </row>
    <row r="481" ht="12.75">
      <c r="B481" s="34"/>
    </row>
    <row r="482" ht="12.75">
      <c r="B482" s="34"/>
    </row>
    <row r="483" ht="12.75">
      <c r="B483" s="34"/>
    </row>
    <row r="484" ht="12.75">
      <c r="B484" s="34"/>
    </row>
    <row r="485" ht="12.75">
      <c r="B485" s="34"/>
    </row>
    <row r="486" ht="12.75">
      <c r="B486" s="34"/>
    </row>
    <row r="487" ht="12.75">
      <c r="B487" s="34"/>
    </row>
    <row r="488" ht="12.75">
      <c r="B488" s="34"/>
    </row>
    <row r="489" ht="12.75">
      <c r="B489" s="34"/>
    </row>
    <row r="490" ht="12.75">
      <c r="B490" s="34"/>
    </row>
    <row r="491" ht="12.75">
      <c r="B491" s="34"/>
    </row>
    <row r="492" ht="12.75">
      <c r="B492" s="34"/>
    </row>
    <row r="493" ht="12.75">
      <c r="B493" s="34"/>
    </row>
    <row r="494" ht="12.75">
      <c r="B494" s="34"/>
    </row>
    <row r="495" ht="12.75">
      <c r="B495" s="34"/>
    </row>
    <row r="496" ht="12.75">
      <c r="B496" s="34"/>
    </row>
    <row r="497" ht="12.75">
      <c r="B497" s="34"/>
    </row>
    <row r="498" ht="12.75">
      <c r="B498" s="34"/>
    </row>
    <row r="499" ht="12.75">
      <c r="B499" s="34"/>
    </row>
    <row r="500" ht="12.75">
      <c r="B500" s="34"/>
    </row>
    <row r="501" ht="12.75">
      <c r="B501" s="34"/>
    </row>
    <row r="502" ht="12.75">
      <c r="B502" s="34"/>
    </row>
    <row r="503" ht="12.75">
      <c r="B503" s="34"/>
    </row>
    <row r="504" ht="12.75">
      <c r="B504" s="34"/>
    </row>
    <row r="505" ht="12.75">
      <c r="B505" s="34"/>
    </row>
    <row r="506" ht="12.75">
      <c r="B506" s="34"/>
    </row>
    <row r="507" ht="12.75">
      <c r="B507" s="34"/>
    </row>
    <row r="508" ht="12.75">
      <c r="B508" s="34"/>
    </row>
    <row r="509" ht="12.75">
      <c r="B509" s="34"/>
    </row>
    <row r="510" ht="12.75">
      <c r="B510" s="34"/>
    </row>
    <row r="511" ht="12.75">
      <c r="B511" s="34"/>
    </row>
    <row r="512" ht="12.75">
      <c r="B512" s="34"/>
    </row>
    <row r="513" ht="12.75">
      <c r="B513" s="34"/>
    </row>
    <row r="514" ht="12.75">
      <c r="B514" s="34"/>
    </row>
    <row r="515" ht="12.75">
      <c r="B515" s="34"/>
    </row>
    <row r="516" ht="12.75">
      <c r="B516" s="34"/>
    </row>
    <row r="517" ht="12.75">
      <c r="B517" s="34"/>
    </row>
    <row r="518" ht="12.75">
      <c r="B518" s="34"/>
    </row>
    <row r="519" ht="12.75">
      <c r="B519" s="34"/>
    </row>
    <row r="520" ht="12.75">
      <c r="B520" s="34"/>
    </row>
    <row r="521" ht="12.75">
      <c r="B521" s="34"/>
    </row>
    <row r="522" ht="12.75">
      <c r="B522" s="34"/>
    </row>
    <row r="523" ht="12.75">
      <c r="B523" s="34"/>
    </row>
    <row r="524" ht="12.75">
      <c r="B524" s="34"/>
    </row>
    <row r="525" ht="12.75">
      <c r="B525" s="34"/>
    </row>
    <row r="526" ht="12.75">
      <c r="B526" s="34"/>
    </row>
    <row r="527" ht="12.75">
      <c r="B527" s="34"/>
    </row>
    <row r="528" ht="12.75">
      <c r="B528" s="34"/>
    </row>
    <row r="529" ht="12.75">
      <c r="B529" s="34"/>
    </row>
    <row r="530" ht="12.75">
      <c r="B530" s="34"/>
    </row>
    <row r="531" ht="12.75">
      <c r="B531" s="34"/>
    </row>
    <row r="532" ht="12.75">
      <c r="B532" s="34"/>
    </row>
    <row r="533" ht="12.75">
      <c r="B533" s="34"/>
    </row>
    <row r="534" ht="12.75">
      <c r="B534" s="34"/>
    </row>
    <row r="535" ht="12.75">
      <c r="B535" s="34"/>
    </row>
    <row r="536" ht="12.75">
      <c r="B536" s="34"/>
    </row>
    <row r="537" ht="12.75">
      <c r="B537" s="34"/>
    </row>
    <row r="538" ht="12.75">
      <c r="B538" s="34"/>
    </row>
    <row r="539" ht="12.75">
      <c r="B539" s="34"/>
    </row>
    <row r="540" ht="12.75">
      <c r="B540" s="34"/>
    </row>
    <row r="541" ht="12.75">
      <c r="B541" s="34"/>
    </row>
    <row r="542" ht="12.75">
      <c r="B542" s="34"/>
    </row>
    <row r="543" ht="12.75">
      <c r="B543" s="34"/>
    </row>
    <row r="544" ht="12.75">
      <c r="B544" s="34"/>
    </row>
    <row r="545" ht="12.75">
      <c r="B545" s="34"/>
    </row>
    <row r="546" ht="12.75">
      <c r="B546" s="34"/>
    </row>
    <row r="547" ht="12.75">
      <c r="B547" s="34"/>
    </row>
    <row r="548" ht="12.75">
      <c r="B548" s="34"/>
    </row>
    <row r="549" ht="12.75">
      <c r="B549" s="34"/>
    </row>
    <row r="550" ht="12.75">
      <c r="B550" s="34"/>
    </row>
    <row r="551" ht="12.75">
      <c r="B551" s="34"/>
    </row>
    <row r="552" ht="12.75">
      <c r="B552" s="34"/>
    </row>
    <row r="553" ht="12.75">
      <c r="B553" s="34"/>
    </row>
    <row r="554" ht="12.75">
      <c r="B554" s="34"/>
    </row>
    <row r="555" ht="12.75">
      <c r="B555" s="34"/>
    </row>
    <row r="556" ht="12.75">
      <c r="B556" s="34"/>
    </row>
    <row r="557" ht="12.75">
      <c r="B557" s="34"/>
    </row>
    <row r="558" ht="12.75">
      <c r="B558" s="34"/>
    </row>
    <row r="559" ht="12.75">
      <c r="B559" s="34"/>
    </row>
    <row r="560" ht="12.75">
      <c r="B560" s="34"/>
    </row>
    <row r="561" ht="12.75">
      <c r="B561" s="34"/>
    </row>
    <row r="562" ht="12.75">
      <c r="B562" s="34"/>
    </row>
    <row r="563" ht="12.75">
      <c r="B563" s="34"/>
    </row>
    <row r="564" ht="12.75">
      <c r="B564" s="34"/>
    </row>
    <row r="565" ht="12.75">
      <c r="B565" s="34"/>
    </row>
    <row r="566" ht="12.75">
      <c r="B566" s="34"/>
    </row>
    <row r="567" ht="12.75">
      <c r="B567" s="34"/>
    </row>
    <row r="568" ht="12.75">
      <c r="B568" s="34"/>
    </row>
    <row r="569" ht="12.75">
      <c r="B569" s="34"/>
    </row>
    <row r="570" ht="12.75">
      <c r="B570" s="34"/>
    </row>
    <row r="571" ht="12.75">
      <c r="B571" s="34"/>
    </row>
    <row r="572" ht="12.75">
      <c r="B572" s="34"/>
    </row>
    <row r="573" ht="12.75">
      <c r="B573" s="34"/>
    </row>
    <row r="574" ht="12.75">
      <c r="B574" s="34"/>
    </row>
    <row r="575" ht="12.75">
      <c r="B575" s="34"/>
    </row>
    <row r="576" ht="12.75">
      <c r="B576" s="34"/>
    </row>
    <row r="577" ht="12.75">
      <c r="B577" s="34"/>
    </row>
    <row r="578" ht="12.75">
      <c r="B578" s="34"/>
    </row>
    <row r="579" ht="12.75">
      <c r="B579" s="34"/>
    </row>
    <row r="580" ht="12.75">
      <c r="B580" s="34"/>
    </row>
    <row r="581" ht="12.75">
      <c r="B581" s="34"/>
    </row>
    <row r="582" ht="12.75">
      <c r="B582" s="34"/>
    </row>
    <row r="583" ht="12.75">
      <c r="B583" s="34"/>
    </row>
    <row r="584" ht="12.75">
      <c r="B584" s="34"/>
    </row>
    <row r="585" ht="12.75">
      <c r="B585" s="34"/>
    </row>
    <row r="586" ht="12.75">
      <c r="B586" s="34"/>
    </row>
    <row r="587" ht="12.75">
      <c r="B587" s="34"/>
    </row>
    <row r="588" ht="12.75">
      <c r="B588" s="34"/>
    </row>
    <row r="589" ht="12.75">
      <c r="B589" s="34"/>
    </row>
    <row r="590" ht="12.75">
      <c r="B590" s="34"/>
    </row>
    <row r="591" ht="12.75">
      <c r="B591" s="34"/>
    </row>
    <row r="592" ht="12.75">
      <c r="B592" s="34"/>
    </row>
    <row r="593" ht="12.75">
      <c r="B593" s="34"/>
    </row>
    <row r="594" ht="12.75">
      <c r="B594" s="34"/>
    </row>
    <row r="595" ht="12.75">
      <c r="B595" s="34"/>
    </row>
    <row r="596" ht="12.75">
      <c r="B596" s="34"/>
    </row>
    <row r="597" ht="12.75">
      <c r="B597" s="34"/>
    </row>
    <row r="598" ht="12.75">
      <c r="B598" s="34"/>
    </row>
    <row r="599" ht="12.75">
      <c r="B599" s="34"/>
    </row>
    <row r="600" ht="12.75">
      <c r="B600" s="34"/>
    </row>
    <row r="601" ht="12.75">
      <c r="B601" s="34"/>
    </row>
    <row r="602" ht="12.75">
      <c r="B602" s="34"/>
    </row>
    <row r="603" ht="12.75">
      <c r="B603" s="34"/>
    </row>
    <row r="604" ht="12.75">
      <c r="B604" s="34"/>
    </row>
    <row r="605" ht="12.75">
      <c r="B605" s="34"/>
    </row>
    <row r="606" ht="12.75">
      <c r="B606" s="34"/>
    </row>
    <row r="607" ht="12.75">
      <c r="B607" s="34"/>
    </row>
    <row r="608" ht="12.75">
      <c r="B608" s="34"/>
    </row>
    <row r="609" ht="12.75">
      <c r="B609" s="34"/>
    </row>
    <row r="610" ht="12.75">
      <c r="B610" s="34"/>
    </row>
    <row r="611" ht="12.75">
      <c r="B611" s="34"/>
    </row>
    <row r="612" ht="12.75">
      <c r="B612" s="34"/>
    </row>
    <row r="613" ht="12.75">
      <c r="B613" s="34"/>
    </row>
    <row r="614" ht="12.75">
      <c r="B614" s="34"/>
    </row>
    <row r="615" ht="12.75">
      <c r="B615" s="34"/>
    </row>
    <row r="616" ht="12.75">
      <c r="B616" s="34"/>
    </row>
    <row r="617" ht="12.75">
      <c r="B617" s="34"/>
    </row>
    <row r="618" ht="12.75">
      <c r="B618" s="34"/>
    </row>
    <row r="619" ht="12.75">
      <c r="B619" s="34"/>
    </row>
    <row r="620" ht="12.75">
      <c r="B620" s="34"/>
    </row>
    <row r="621" ht="12.75">
      <c r="B621" s="34"/>
    </row>
    <row r="622" ht="12.75">
      <c r="B622" s="34"/>
    </row>
    <row r="623" ht="12.75">
      <c r="B623" s="34"/>
    </row>
    <row r="624" ht="12.75">
      <c r="B624" s="34"/>
    </row>
    <row r="625" ht="12.75">
      <c r="B625" s="34"/>
    </row>
    <row r="626" ht="12.75">
      <c r="B626" s="34"/>
    </row>
    <row r="627" ht="12.75">
      <c r="B627" s="34"/>
    </row>
    <row r="628" ht="12.75">
      <c r="B628" s="34"/>
    </row>
    <row r="629" ht="12.75">
      <c r="B629" s="34"/>
    </row>
    <row r="630" ht="12.75">
      <c r="B630" s="34"/>
    </row>
    <row r="631" ht="12.75">
      <c r="B631" s="34"/>
    </row>
    <row r="632" ht="12.75">
      <c r="B632" s="34"/>
    </row>
    <row r="633" ht="12.75">
      <c r="B633" s="34"/>
    </row>
    <row r="634" ht="12.75">
      <c r="B634" s="34"/>
    </row>
    <row r="635" ht="12.75">
      <c r="B635" s="34"/>
    </row>
    <row r="636" ht="12.75">
      <c r="B636" s="34"/>
    </row>
    <row r="637" ht="12.75">
      <c r="B637" s="34"/>
    </row>
    <row r="638" ht="12.75">
      <c r="B638" s="34"/>
    </row>
    <row r="639" ht="12.75">
      <c r="B639" s="34"/>
    </row>
    <row r="640" ht="12.75">
      <c r="B640" s="34"/>
    </row>
    <row r="641" ht="12.75">
      <c r="B641" s="34"/>
    </row>
    <row r="642" ht="12.75">
      <c r="B642" s="34"/>
    </row>
    <row r="643" ht="12.75">
      <c r="B643" s="34"/>
    </row>
    <row r="644" ht="12.75">
      <c r="B644" s="34"/>
    </row>
    <row r="645" ht="12.75">
      <c r="B645" s="34"/>
    </row>
    <row r="646" ht="12.75">
      <c r="B646" s="34"/>
    </row>
    <row r="647" ht="12.75">
      <c r="B647" s="34"/>
    </row>
    <row r="648" ht="12.75">
      <c r="B648" s="34"/>
    </row>
    <row r="649" ht="12.75">
      <c r="B649" s="34"/>
    </row>
    <row r="650" ht="12.75">
      <c r="B650" s="34"/>
    </row>
    <row r="651" ht="12.75">
      <c r="B651" s="34"/>
    </row>
    <row r="652" ht="12.75">
      <c r="B652" s="34"/>
    </row>
    <row r="653" ht="12.75">
      <c r="B653" s="34"/>
    </row>
    <row r="654" ht="12.75">
      <c r="B654" s="34"/>
    </row>
    <row r="655" ht="12.75">
      <c r="B655" s="34"/>
    </row>
    <row r="656" ht="12.75">
      <c r="B656" s="34"/>
    </row>
    <row r="657" ht="12.75">
      <c r="B657" s="34"/>
    </row>
    <row r="658" ht="12.75">
      <c r="B658" s="34"/>
    </row>
    <row r="659" ht="12.75">
      <c r="B659" s="34"/>
    </row>
    <row r="660" ht="12.75">
      <c r="B660" s="34"/>
    </row>
    <row r="661" ht="12.75">
      <c r="B661" s="34"/>
    </row>
    <row r="662" ht="12.75">
      <c r="B662" s="34"/>
    </row>
    <row r="663" ht="12.75">
      <c r="B663" s="34"/>
    </row>
    <row r="664" ht="12.75">
      <c r="B664" s="34"/>
    </row>
    <row r="665" ht="12.75">
      <c r="B665" s="34"/>
    </row>
    <row r="666" ht="12.75">
      <c r="B666" s="34"/>
    </row>
    <row r="667" ht="12.75">
      <c r="B667" s="34"/>
    </row>
    <row r="668" ht="12.75">
      <c r="B668" s="34"/>
    </row>
    <row r="669" ht="12.75">
      <c r="B669" s="34"/>
    </row>
    <row r="670" ht="12.75">
      <c r="B670" s="34"/>
    </row>
    <row r="671" ht="12.75">
      <c r="B671" s="34"/>
    </row>
    <row r="672" ht="12.75">
      <c r="B672" s="34"/>
    </row>
    <row r="673" ht="12.75">
      <c r="B673" s="34"/>
    </row>
    <row r="674" ht="12.75">
      <c r="B674" s="34"/>
    </row>
    <row r="675" ht="12.75">
      <c r="B675" s="34"/>
    </row>
    <row r="676" ht="12.75">
      <c r="B676" s="34"/>
    </row>
    <row r="677" ht="12.75">
      <c r="B677" s="34"/>
    </row>
    <row r="678" ht="12.75">
      <c r="B678" s="34"/>
    </row>
    <row r="679" ht="12.75">
      <c r="B679" s="34"/>
    </row>
    <row r="680" ht="12.75">
      <c r="B680" s="34"/>
    </row>
    <row r="681" ht="12.75">
      <c r="B681" s="34"/>
    </row>
    <row r="682" ht="12.75">
      <c r="B682" s="34"/>
    </row>
    <row r="683" ht="12.75">
      <c r="B683" s="34"/>
    </row>
    <row r="684" ht="12.75">
      <c r="B684" s="34"/>
    </row>
    <row r="685" ht="12.75">
      <c r="B685" s="34"/>
    </row>
    <row r="686" ht="12.75">
      <c r="B686" s="34"/>
    </row>
    <row r="687" ht="12.75">
      <c r="B687" s="34"/>
    </row>
    <row r="688" ht="12.75">
      <c r="B688" s="34"/>
    </row>
    <row r="689" ht="12.75">
      <c r="B689" s="34"/>
    </row>
    <row r="690" ht="12.75">
      <c r="B690" s="34"/>
    </row>
    <row r="691" ht="12.75">
      <c r="B691" s="34"/>
    </row>
    <row r="692" ht="12.75">
      <c r="B692" s="34"/>
    </row>
    <row r="693" ht="12.75">
      <c r="B693" s="34"/>
    </row>
    <row r="694" ht="12.75">
      <c r="B694" s="34"/>
    </row>
    <row r="695" ht="12.75">
      <c r="B695" s="34"/>
    </row>
    <row r="696" ht="12.75">
      <c r="B696" s="34"/>
    </row>
    <row r="697" ht="12.75">
      <c r="B697" s="34"/>
    </row>
    <row r="698" ht="12.75">
      <c r="B698" s="34"/>
    </row>
    <row r="699" ht="12.75">
      <c r="B699" s="34"/>
    </row>
    <row r="700" ht="12.75">
      <c r="B700" s="34"/>
    </row>
    <row r="701" ht="12.75">
      <c r="B701" s="34"/>
    </row>
    <row r="702" ht="12.75">
      <c r="B702" s="34"/>
    </row>
    <row r="703" ht="12.75">
      <c r="B703" s="34"/>
    </row>
    <row r="704" ht="12.75">
      <c r="B704" s="34"/>
    </row>
    <row r="705" ht="12.75">
      <c r="B705" s="34"/>
    </row>
    <row r="706" ht="12.75">
      <c r="B706" s="34"/>
    </row>
    <row r="707" ht="12.75">
      <c r="B707" s="34"/>
    </row>
    <row r="708" ht="12.75">
      <c r="B708" s="34"/>
    </row>
    <row r="709" ht="12.75">
      <c r="B709" s="34"/>
    </row>
    <row r="710" ht="12.75">
      <c r="B710" s="34"/>
    </row>
    <row r="711" ht="12.75">
      <c r="B711" s="34"/>
    </row>
    <row r="712" ht="12.75">
      <c r="B712" s="34"/>
    </row>
    <row r="713" ht="12.75">
      <c r="B713" s="34"/>
    </row>
    <row r="714" ht="12.75">
      <c r="B714" s="34"/>
    </row>
    <row r="715" ht="12.75">
      <c r="B715" s="34"/>
    </row>
    <row r="716" ht="12.75">
      <c r="B716" s="34"/>
    </row>
    <row r="717" ht="12.75">
      <c r="B717" s="34"/>
    </row>
    <row r="718" ht="12.75">
      <c r="B718" s="34"/>
    </row>
    <row r="719" ht="12.75">
      <c r="B719" s="34"/>
    </row>
    <row r="720" ht="12.75">
      <c r="B720" s="34"/>
    </row>
    <row r="721" ht="12.75">
      <c r="B721" s="34"/>
    </row>
    <row r="722" ht="12.75">
      <c r="B722" s="34"/>
    </row>
    <row r="723" ht="12.75">
      <c r="B723" s="34"/>
    </row>
    <row r="724" ht="12.75">
      <c r="B724" s="34"/>
    </row>
    <row r="725" ht="12.75">
      <c r="B725" s="34"/>
    </row>
    <row r="726" ht="12.75">
      <c r="B726" s="34"/>
    </row>
    <row r="727" ht="12.75">
      <c r="B727" s="34"/>
    </row>
    <row r="728" ht="12.75">
      <c r="B728" s="34"/>
    </row>
    <row r="729" ht="12.75">
      <c r="B729" s="34"/>
    </row>
    <row r="730" ht="12.75">
      <c r="B730" s="34"/>
    </row>
    <row r="731" ht="12.75">
      <c r="B731" s="34"/>
    </row>
    <row r="732" ht="12.75">
      <c r="B732" s="34"/>
    </row>
    <row r="733" ht="12.75">
      <c r="B733" s="34"/>
    </row>
    <row r="734" ht="12.75">
      <c r="B734" s="34"/>
    </row>
    <row r="735" ht="12.75">
      <c r="B735" s="34"/>
    </row>
    <row r="736" ht="12.75">
      <c r="B736" s="34"/>
    </row>
    <row r="737" ht="12.75">
      <c r="B737" s="34"/>
    </row>
    <row r="738" ht="12.75">
      <c r="B738" s="34"/>
    </row>
    <row r="739" ht="12.75">
      <c r="B739" s="34"/>
    </row>
    <row r="740" ht="12.75">
      <c r="B740" s="34"/>
    </row>
    <row r="741" ht="12.75">
      <c r="B741" s="34"/>
    </row>
    <row r="742" ht="12.75">
      <c r="B742" s="34"/>
    </row>
    <row r="743" ht="12.75">
      <c r="B743" s="34"/>
    </row>
    <row r="744" ht="12.75">
      <c r="B744" s="34"/>
    </row>
    <row r="745" ht="12.75">
      <c r="B745" s="34"/>
    </row>
    <row r="746" ht="12.75">
      <c r="B746" s="34"/>
    </row>
    <row r="747" ht="12.75">
      <c r="B747" s="34"/>
    </row>
    <row r="748" ht="12.75">
      <c r="B748" s="34"/>
    </row>
    <row r="749" ht="12.75">
      <c r="B749" s="34"/>
    </row>
    <row r="750" ht="12.75">
      <c r="B750" s="34"/>
    </row>
    <row r="751" ht="12.75">
      <c r="B751" s="34"/>
    </row>
    <row r="752" ht="12.75">
      <c r="B752" s="34"/>
    </row>
    <row r="753" ht="12.75">
      <c r="B753" s="34"/>
    </row>
    <row r="754" ht="12.75">
      <c r="B754" s="34"/>
    </row>
    <row r="755" ht="12.75">
      <c r="B755" s="34"/>
    </row>
    <row r="756" ht="12.75">
      <c r="B756" s="34"/>
    </row>
    <row r="757" ht="12.75">
      <c r="B757" s="34"/>
    </row>
    <row r="758" ht="12.75">
      <c r="B758" s="34"/>
    </row>
    <row r="759" ht="12.75">
      <c r="B759" s="34"/>
    </row>
    <row r="760" ht="12.75">
      <c r="B760" s="34"/>
    </row>
    <row r="761" ht="12.75">
      <c r="B761" s="34"/>
    </row>
    <row r="762" ht="12.75">
      <c r="B762" s="34"/>
    </row>
    <row r="763" ht="12.75">
      <c r="B763" s="34"/>
    </row>
    <row r="764" ht="12.75">
      <c r="B764" s="34"/>
    </row>
    <row r="765" ht="12.75">
      <c r="B765" s="34"/>
    </row>
    <row r="766" ht="12.75">
      <c r="B766" s="34"/>
    </row>
    <row r="767" ht="12.75">
      <c r="B767" s="34"/>
    </row>
    <row r="768" ht="12.75">
      <c r="B768" s="34"/>
    </row>
    <row r="769" ht="12.75">
      <c r="B769" s="34"/>
    </row>
    <row r="770" ht="12.75">
      <c r="B770" s="34"/>
    </row>
    <row r="771" ht="12.75">
      <c r="B771" s="34"/>
    </row>
    <row r="772" ht="12.75">
      <c r="B772" s="34"/>
    </row>
    <row r="773" ht="12.75">
      <c r="B773" s="34"/>
    </row>
    <row r="774" ht="12.75">
      <c r="B774" s="34"/>
    </row>
    <row r="775" ht="12.75">
      <c r="B775" s="34"/>
    </row>
    <row r="776" ht="12.75">
      <c r="B776" s="34"/>
    </row>
    <row r="777" ht="12.75">
      <c r="B777" s="34"/>
    </row>
    <row r="778" ht="12.75">
      <c r="B778" s="34"/>
    </row>
    <row r="779" ht="12.75">
      <c r="B779" s="34"/>
    </row>
    <row r="780" ht="12.75">
      <c r="B780" s="34"/>
    </row>
    <row r="781" ht="12.75">
      <c r="B781" s="34"/>
    </row>
    <row r="782" ht="12.75">
      <c r="B782" s="34"/>
    </row>
    <row r="783" ht="12.75">
      <c r="B783" s="34"/>
    </row>
    <row r="784" ht="12.75">
      <c r="B784" s="34"/>
    </row>
    <row r="785" ht="12.75">
      <c r="B785" s="34"/>
    </row>
    <row r="786" ht="12.75">
      <c r="B786" s="34"/>
    </row>
    <row r="787" ht="12.75">
      <c r="B787" s="34"/>
    </row>
    <row r="788" ht="12.75">
      <c r="B788" s="34"/>
    </row>
    <row r="789" ht="12.75">
      <c r="B789" s="34"/>
    </row>
    <row r="790" ht="12.75">
      <c r="B790" s="34"/>
    </row>
    <row r="791" ht="12.75">
      <c r="B791" s="34"/>
    </row>
    <row r="792" ht="12.75">
      <c r="B792" s="34"/>
    </row>
  </sheetData>
  <printOptions/>
  <pageMargins left="0" right="0" top="1" bottom="1" header="0.5" footer="0.5"/>
  <pageSetup horizontalDpi="1200" verticalDpi="12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Bobette Meads</dc:creator>
  <cp:keywords/>
  <dc:description/>
  <cp:lastModifiedBy>ndooley</cp:lastModifiedBy>
  <cp:lastPrinted>2005-11-18T18:59:10Z</cp:lastPrinted>
  <dcterms:created xsi:type="dcterms:W3CDTF">2001-10-09T18:55:54Z</dcterms:created>
  <dcterms:modified xsi:type="dcterms:W3CDTF">2005-11-18T19:00:02Z</dcterms:modified>
  <cp:category/>
  <cp:version/>
  <cp:contentType/>
  <cp:contentStatus/>
</cp:coreProperties>
</file>