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3fg" sheetId="1" r:id="rId1"/>
  </sheets>
  <definedNames>
    <definedName name="_Key1" localSheetId="0" hidden="1">'s3fg'!$B$12:$B$125</definedName>
    <definedName name="_Key2" localSheetId="0" hidden="1">'s3fg'!$D$12:$D$125</definedName>
    <definedName name="_Order1" localSheetId="0" hidden="1">255</definedName>
    <definedName name="_Order2" localSheetId="0" hidden="1">255</definedName>
    <definedName name="_Sort" localSheetId="0" hidden="1">'s3fg'!$B$12:$F$125</definedName>
    <definedName name="_xlnm.Print_Area" localSheetId="0">'s3fg'!$A$8:$S$143</definedName>
    <definedName name="Print_Area_MI">'s3fg'!$D$1:$R$140</definedName>
    <definedName name="_xlnm.Print_Titles" localSheetId="0">'s3fg'!$1:$7</definedName>
    <definedName name="Print_Titles_MI">'s3fg'!$1:$11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<sst xmlns="http://schemas.openxmlformats.org/spreadsheetml/2006/main" count="163" uniqueCount="115">
  <si>
    <t xml:space="preserve"> </t>
  </si>
  <si>
    <t>STATE / AREA</t>
  </si>
  <si>
    <t>TOTAL</t>
  </si>
  <si>
    <t>% of</t>
  </si>
  <si>
    <t>Cat.</t>
  </si>
  <si>
    <t>AZ</t>
  </si>
  <si>
    <t>Phoenix</t>
  </si>
  <si>
    <t>Total</t>
  </si>
  <si>
    <t>CA</t>
  </si>
  <si>
    <t>Los Angeles</t>
  </si>
  <si>
    <t>Sacramento</t>
  </si>
  <si>
    <t>San Diego</t>
  </si>
  <si>
    <t>*</t>
  </si>
  <si>
    <t>San Francisco-Oakland</t>
  </si>
  <si>
    <t>San Jose</t>
  </si>
  <si>
    <t>CO</t>
  </si>
  <si>
    <t>Denver</t>
  </si>
  <si>
    <t>CT</t>
  </si>
  <si>
    <t>Hartford-Middletown</t>
  </si>
  <si>
    <t>Southwestern Conn.</t>
  </si>
  <si>
    <t>DC</t>
  </si>
  <si>
    <t>Washington, DC-MD-VA</t>
  </si>
  <si>
    <t>DE</t>
  </si>
  <si>
    <t>Philadelphia (thru Wilmtn)</t>
  </si>
  <si>
    <t>Wilmington, DE-MD-NJ-PA</t>
  </si>
  <si>
    <t>FL</t>
  </si>
  <si>
    <t>Ft. Laud-Hllywd-Pomp Bch</t>
  </si>
  <si>
    <t>Miami-Hialeah</t>
  </si>
  <si>
    <t>Tampa-St. Pete-Clrwater</t>
  </si>
  <si>
    <t>GA</t>
  </si>
  <si>
    <t>Atlanta</t>
  </si>
  <si>
    <t>HI</t>
  </si>
  <si>
    <t>Honolulu</t>
  </si>
  <si>
    <t>IL</t>
  </si>
  <si>
    <t>Chicago</t>
  </si>
  <si>
    <t>IN</t>
  </si>
  <si>
    <t>Northwestern Indiana</t>
  </si>
  <si>
    <t>LA</t>
  </si>
  <si>
    <t>New Orleans</t>
  </si>
  <si>
    <t>MA</t>
  </si>
  <si>
    <t>Boston</t>
  </si>
  <si>
    <t>Lawrence-Haverhill</t>
  </si>
  <si>
    <t>MD</t>
  </si>
  <si>
    <t>Baltimore</t>
  </si>
  <si>
    <t>MI</t>
  </si>
  <si>
    <t>Detroit</t>
  </si>
  <si>
    <t>MN</t>
  </si>
  <si>
    <t>Minneapolis-St. Paul</t>
  </si>
  <si>
    <t>MO</t>
  </si>
  <si>
    <t>Kansas City, MO-KS</t>
  </si>
  <si>
    <t>St. Louis, MO-IL</t>
  </si>
  <si>
    <t>NJ</t>
  </si>
  <si>
    <t>Northeastern New Jersey</t>
  </si>
  <si>
    <t>Philadelphia, PA-NJ</t>
  </si>
  <si>
    <t>NY</t>
  </si>
  <si>
    <t>Buffalo-Niagara Falls</t>
  </si>
  <si>
    <t>New York City</t>
  </si>
  <si>
    <t>OH</t>
  </si>
  <si>
    <t>Cleveland</t>
  </si>
  <si>
    <t>Dayton</t>
  </si>
  <si>
    <t>OR</t>
  </si>
  <si>
    <t>Portland-Vanc, OR-WA</t>
  </si>
  <si>
    <t>PA</t>
  </si>
  <si>
    <t>Pittsburgh</t>
  </si>
  <si>
    <t>PR</t>
  </si>
  <si>
    <t>San Juan</t>
  </si>
  <si>
    <t xml:space="preserve">RI </t>
  </si>
  <si>
    <t>Providence-Pawt, RI-MA</t>
  </si>
  <si>
    <t>TN</t>
  </si>
  <si>
    <t>Chattanooga, TN-GA</t>
  </si>
  <si>
    <t>TX</t>
  </si>
  <si>
    <t>Dallas-Ft. Worth</t>
  </si>
  <si>
    <t>Houston</t>
  </si>
  <si>
    <t>VA</t>
  </si>
  <si>
    <t>VT</t>
  </si>
  <si>
    <t>State of Vermont</t>
  </si>
  <si>
    <t>WA</t>
  </si>
  <si>
    <t>Seattle</t>
  </si>
  <si>
    <t>State of Washington</t>
  </si>
  <si>
    <t>Tacoma</t>
  </si>
  <si>
    <t>WI</t>
  </si>
  <si>
    <t>Madison</t>
  </si>
  <si>
    <t>Old Rail Cities</t>
  </si>
  <si>
    <t>Percent of Total</t>
  </si>
  <si>
    <t>NOTE:  Old Rail cities are marked with an asterisk.</t>
  </si>
  <si>
    <t>Check</t>
  </si>
  <si>
    <t>Jacksonville</t>
  </si>
  <si>
    <t>Trenton, NJ-PA</t>
  </si>
  <si>
    <t>W Plm Bch-Boca Raton</t>
  </si>
  <si>
    <t>FY 1995</t>
  </si>
  <si>
    <t>FY 1996</t>
  </si>
  <si>
    <t>FY 1997</t>
  </si>
  <si>
    <t>FY 1998</t>
  </si>
  <si>
    <t>FY 1999</t>
  </si>
  <si>
    <t>FY 2000</t>
  </si>
  <si>
    <t>FIXED GUIDEWAY MODERNIZATION OBLIGATIONS  --  Sec 5309 Capital Program</t>
  </si>
  <si>
    <t>Harrisburg</t>
  </si>
  <si>
    <t>South Bend-Mishawaka</t>
  </si>
  <si>
    <t>FY 2001</t>
  </si>
  <si>
    <t>Oxnard-Ventura</t>
  </si>
  <si>
    <t>Providence-Pwtkt, RI-MA</t>
  </si>
  <si>
    <t>Memphis, TN-AR-MS</t>
  </si>
  <si>
    <t>FY 2002</t>
  </si>
  <si>
    <t>AK</t>
  </si>
  <si>
    <t>Anchorage</t>
  </si>
  <si>
    <t>FY 2003</t>
  </si>
  <si>
    <t>Concord</t>
  </si>
  <si>
    <t>Riverside-San Bernrdno</t>
  </si>
  <si>
    <t>FY 2004</t>
  </si>
  <si>
    <t>Round Lake Bch-McHenry-Grayslake</t>
  </si>
  <si>
    <t>Virginia Beach</t>
  </si>
  <si>
    <t>FISCAL YEARS 1995 - 2004</t>
  </si>
  <si>
    <t>TABLE 78</t>
  </si>
  <si>
    <t>10-YEAR</t>
  </si>
  <si>
    <t>% of 10-yr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</si>
</sst>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37" fontId="0" fillId="0" borderId="1" xfId="0" applyNumberFormat="1" applyFill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7" fontId="0" fillId="2" borderId="0" xfId="0" applyNumberFormat="1" applyFill="1" applyAlignment="1" applyProtection="1">
      <alignment/>
      <protection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ill="1" applyBorder="1" applyAlignment="1">
      <alignment horizontal="center"/>
    </xf>
    <xf numFmtId="37" fontId="0" fillId="0" borderId="7" xfId="0" applyNumberFormat="1" applyBorder="1" applyAlignment="1" applyProtection="1">
      <alignment/>
      <protection/>
    </xf>
    <xf numFmtId="0" fontId="0" fillId="0" borderId="8" xfId="0" applyFill="1" applyBorder="1" applyAlignment="1">
      <alignment horizontal="center"/>
    </xf>
    <xf numFmtId="37" fontId="0" fillId="0" borderId="8" xfId="0" applyNumberFormat="1" applyBorder="1" applyAlignment="1" applyProtection="1">
      <alignment/>
      <protection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5" fontId="0" fillId="0" borderId="7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8" xfId="0" applyNumberFormat="1" applyFont="1" applyBorder="1" applyAlignment="1" applyProtection="1">
      <alignment/>
      <protection/>
    </xf>
    <xf numFmtId="5" fontId="0" fillId="0" borderId="1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164" fontId="0" fillId="0" borderId="2" xfId="0" applyNumberFormat="1" applyFont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Fill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64" fontId="0" fillId="0" borderId="6" xfId="0" applyNumberFormat="1" applyFont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5" fontId="0" fillId="0" borderId="19" xfId="0" applyNumberFormat="1" applyFont="1" applyFill="1" applyBorder="1" applyAlignment="1" applyProtection="1">
      <alignment/>
      <protection/>
    </xf>
    <xf numFmtId="5" fontId="0" fillId="0" borderId="8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164" fontId="6" fillId="0" borderId="19" xfId="0" applyNumberFormat="1" applyFont="1" applyFill="1" applyBorder="1" applyAlignment="1" applyProtection="1">
      <alignment/>
      <protection/>
    </xf>
    <xf numFmtId="164" fontId="6" fillId="0" borderId="8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7" fontId="0" fillId="0" borderId="22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5" fontId="0" fillId="0" borderId="7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8" xfId="0" applyNumberFormat="1" applyFont="1" applyFill="1" applyBorder="1" applyAlignment="1" applyProtection="1">
      <alignment/>
      <protection/>
    </xf>
    <xf numFmtId="5" fontId="0" fillId="0" borderId="23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37" fontId="0" fillId="0" borderId="23" xfId="0" applyNumberFormat="1" applyFont="1" applyFill="1" applyBorder="1" applyAlignment="1" applyProtection="1">
      <alignment/>
      <protection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64" fontId="0" fillId="0" borderId="26" xfId="0" applyNumberFormat="1" applyFont="1" applyFill="1" applyBorder="1" applyAlignment="1" applyProtection="1">
      <alignment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64" fontId="0" fillId="0" borderId="2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44"/>
  <sheetViews>
    <sheetView tabSelected="1" defaultGridColor="0" zoomScale="77" zoomScaleNormal="77" colorId="22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77734375" defaultRowHeight="15"/>
  <cols>
    <col min="1" max="1" width="1.2265625" style="0" customWidth="1"/>
    <col min="2" max="2" width="4.77734375" style="0" customWidth="1"/>
    <col min="3" max="3" width="1.77734375" style="0" customWidth="1"/>
    <col min="4" max="4" width="20.77734375" style="0" customWidth="1"/>
    <col min="5" max="9" width="12.77734375" style="0" customWidth="1"/>
    <col min="10" max="14" width="14.6640625" style="0" customWidth="1"/>
    <col min="15" max="15" width="1.77734375" style="0" customWidth="1"/>
    <col min="16" max="16" width="14.77734375" style="0" customWidth="1"/>
    <col min="17" max="17" width="6.77734375" style="0" customWidth="1"/>
    <col min="18" max="19" width="1.77734375" style="0" customWidth="1"/>
    <col min="20" max="20" width="11.4453125" style="0" customWidth="1"/>
    <col min="21" max="21" width="1.77734375" style="0" customWidth="1"/>
    <col min="22" max="22" width="15.77734375" style="0" customWidth="1"/>
    <col min="23" max="16384" width="11.4453125" style="0" customWidth="1"/>
  </cols>
  <sheetData>
    <row r="1" spans="2:18" ht="18">
      <c r="B1" s="104" t="s">
        <v>112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2:18" ht="18">
      <c r="B2" s="104" t="s">
        <v>95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15.75">
      <c r="B3" s="105" t="s">
        <v>111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8" ht="15.75" thickBo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5.75">
      <c r="B5" s="28"/>
      <c r="C5" s="29"/>
      <c r="D5" s="29"/>
      <c r="E5" s="30"/>
      <c r="F5" s="30"/>
      <c r="G5" s="30"/>
      <c r="H5" s="31"/>
      <c r="I5" s="32"/>
      <c r="J5" s="32"/>
      <c r="K5" s="32"/>
      <c r="L5" s="32"/>
      <c r="M5" s="32"/>
      <c r="N5" s="32"/>
      <c r="O5" s="31"/>
      <c r="P5" s="33"/>
      <c r="Q5" s="31"/>
      <c r="R5" s="34"/>
    </row>
    <row r="6" spans="2:18" ht="15.75">
      <c r="B6" s="15"/>
      <c r="C6" s="18" t="s">
        <v>1</v>
      </c>
      <c r="D6" s="18"/>
      <c r="E6" s="24" t="s">
        <v>89</v>
      </c>
      <c r="F6" s="24" t="s">
        <v>90</v>
      </c>
      <c r="G6" s="24" t="s">
        <v>91</v>
      </c>
      <c r="H6" s="35" t="s">
        <v>92</v>
      </c>
      <c r="I6" s="26" t="s">
        <v>93</v>
      </c>
      <c r="J6" s="26" t="s">
        <v>94</v>
      </c>
      <c r="K6" s="26" t="s">
        <v>98</v>
      </c>
      <c r="L6" s="26" t="s">
        <v>102</v>
      </c>
      <c r="M6" s="26" t="s">
        <v>105</v>
      </c>
      <c r="N6" s="26" t="s">
        <v>108</v>
      </c>
      <c r="O6" s="35"/>
      <c r="P6" s="16" t="s">
        <v>113</v>
      </c>
      <c r="Q6" s="19" t="s">
        <v>3</v>
      </c>
      <c r="R6" s="36"/>
    </row>
    <row r="7" spans="2:18" ht="16.5" thickBot="1">
      <c r="B7" s="37"/>
      <c r="C7" s="38"/>
      <c r="D7" s="39"/>
      <c r="E7" s="40"/>
      <c r="F7" s="40"/>
      <c r="G7" s="40"/>
      <c r="H7" s="39"/>
      <c r="I7" s="41"/>
      <c r="J7" s="41"/>
      <c r="K7" s="41"/>
      <c r="L7" s="41"/>
      <c r="M7" s="41"/>
      <c r="N7" s="41"/>
      <c r="O7" s="39"/>
      <c r="P7" s="42" t="s">
        <v>2</v>
      </c>
      <c r="Q7" s="43" t="s">
        <v>4</v>
      </c>
      <c r="R7" s="44" t="s">
        <v>0</v>
      </c>
    </row>
    <row r="8" spans="2:18" ht="15">
      <c r="B8" s="3"/>
      <c r="C8" s="3"/>
      <c r="D8" s="21"/>
      <c r="E8" s="25"/>
      <c r="F8" s="25"/>
      <c r="G8" s="25"/>
      <c r="H8" s="2"/>
      <c r="I8" s="27"/>
      <c r="J8" s="27"/>
      <c r="K8" s="27"/>
      <c r="L8" s="27"/>
      <c r="M8" s="27"/>
      <c r="N8" s="27"/>
      <c r="O8" s="2"/>
      <c r="P8" s="4"/>
      <c r="Q8" s="20"/>
      <c r="R8" s="20"/>
    </row>
    <row r="9" spans="2:18" ht="15">
      <c r="B9" s="3" t="s">
        <v>103</v>
      </c>
      <c r="C9" s="3"/>
      <c r="D9" s="21" t="s">
        <v>104</v>
      </c>
      <c r="E9" s="45">
        <v>0</v>
      </c>
      <c r="F9" s="45">
        <v>0</v>
      </c>
      <c r="G9" s="45">
        <v>0</v>
      </c>
      <c r="H9" s="46">
        <v>0</v>
      </c>
      <c r="I9" s="47">
        <v>0</v>
      </c>
      <c r="J9" s="47">
        <v>0</v>
      </c>
      <c r="K9" s="47">
        <v>0</v>
      </c>
      <c r="L9" s="47">
        <v>4640000</v>
      </c>
      <c r="M9" s="47">
        <v>4334767</v>
      </c>
      <c r="N9" s="47">
        <v>3805052</v>
      </c>
      <c r="O9" s="46"/>
      <c r="P9" s="48">
        <f>SUM(E9:O9)</f>
        <v>12779819</v>
      </c>
      <c r="Q9" s="49">
        <f>(P9/$P$10)*100</f>
        <v>100</v>
      </c>
      <c r="R9" s="50"/>
    </row>
    <row r="10" spans="2:18" ht="15.75">
      <c r="B10" s="7"/>
      <c r="C10" s="7"/>
      <c r="D10" s="22" t="s">
        <v>7</v>
      </c>
      <c r="E10" s="51">
        <f aca="true" t="shared" si="0" ref="E10:N10">SUM(E8:E9)</f>
        <v>0</v>
      </c>
      <c r="F10" s="51">
        <f t="shared" si="0"/>
        <v>0</v>
      </c>
      <c r="G10" s="51">
        <f t="shared" si="0"/>
        <v>0</v>
      </c>
      <c r="H10" s="52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4640000</v>
      </c>
      <c r="M10" s="53">
        <f t="shared" si="0"/>
        <v>4334767</v>
      </c>
      <c r="N10" s="53">
        <f t="shared" si="0"/>
        <v>3805052</v>
      </c>
      <c r="O10" s="52"/>
      <c r="P10" s="54">
        <f>SUM(P8:P9)</f>
        <v>12779819</v>
      </c>
      <c r="Q10" s="55">
        <f>(P10/$P$133)*100</f>
        <v>0.13828340234269498</v>
      </c>
      <c r="R10" s="56"/>
    </row>
    <row r="11" spans="4:18" ht="15">
      <c r="D11" s="21"/>
      <c r="E11" s="57"/>
      <c r="F11" s="57"/>
      <c r="G11" s="57"/>
      <c r="H11" s="58"/>
      <c r="I11" s="59"/>
      <c r="J11" s="59"/>
      <c r="K11" s="59"/>
      <c r="L11" s="59"/>
      <c r="M11" s="59"/>
      <c r="N11" s="59"/>
      <c r="O11" s="58"/>
      <c r="P11" s="60"/>
      <c r="Q11" s="50"/>
      <c r="R11" s="50"/>
    </row>
    <row r="12" spans="2:22" ht="15">
      <c r="B12" s="3" t="s">
        <v>5</v>
      </c>
      <c r="C12" s="3"/>
      <c r="D12" s="21" t="s">
        <v>6</v>
      </c>
      <c r="E12" s="61">
        <v>1233276</v>
      </c>
      <c r="F12" s="61">
        <v>430648</v>
      </c>
      <c r="G12" s="61">
        <v>669108</v>
      </c>
      <c r="H12" s="62">
        <v>0</v>
      </c>
      <c r="I12" s="63">
        <v>887899</v>
      </c>
      <c r="J12" s="63">
        <v>2802721</v>
      </c>
      <c r="K12" s="63">
        <v>1439247</v>
      </c>
      <c r="L12" s="63">
        <v>0</v>
      </c>
      <c r="M12" s="63">
        <v>0</v>
      </c>
      <c r="N12" s="63">
        <v>4184024</v>
      </c>
      <c r="O12" s="62"/>
      <c r="P12" s="64">
        <f>SUM(E12:O12)</f>
        <v>11646923</v>
      </c>
      <c r="Q12" s="49">
        <f>(P12/$P$13)*100</f>
        <v>100</v>
      </c>
      <c r="R12" s="65"/>
      <c r="S12" s="2"/>
      <c r="T12" s="2"/>
      <c r="U12" s="2"/>
      <c r="V12" s="2"/>
    </row>
    <row r="13" spans="2:22" ht="15.75">
      <c r="B13" s="5"/>
      <c r="C13" s="5"/>
      <c r="D13" s="6" t="s">
        <v>7</v>
      </c>
      <c r="E13" s="51">
        <f aca="true" t="shared" si="1" ref="E13:N13">SUM(E11:E12)</f>
        <v>1233276</v>
      </c>
      <c r="F13" s="51">
        <f t="shared" si="1"/>
        <v>430648</v>
      </c>
      <c r="G13" s="51">
        <f t="shared" si="1"/>
        <v>669108</v>
      </c>
      <c r="H13" s="52">
        <f t="shared" si="1"/>
        <v>0</v>
      </c>
      <c r="I13" s="53">
        <f t="shared" si="1"/>
        <v>887899</v>
      </c>
      <c r="J13" s="53">
        <f t="shared" si="1"/>
        <v>2802721</v>
      </c>
      <c r="K13" s="53">
        <f t="shared" si="1"/>
        <v>1439247</v>
      </c>
      <c r="L13" s="53">
        <f t="shared" si="1"/>
        <v>0</v>
      </c>
      <c r="M13" s="53">
        <f t="shared" si="1"/>
        <v>0</v>
      </c>
      <c r="N13" s="53">
        <f t="shared" si="1"/>
        <v>4184024</v>
      </c>
      <c r="O13" s="52"/>
      <c r="P13" s="54">
        <f>SUM(P11:P12)</f>
        <v>11646923</v>
      </c>
      <c r="Q13" s="55">
        <f>(P13/$P$133)*100</f>
        <v>0.12602495694683846</v>
      </c>
      <c r="R13" s="66"/>
      <c r="S13" s="2"/>
      <c r="T13" s="2"/>
      <c r="U13" s="2"/>
      <c r="V13" s="2"/>
    </row>
    <row r="14" spans="2:22" ht="15">
      <c r="B14" s="3"/>
      <c r="C14" s="3"/>
      <c r="D14" s="21"/>
      <c r="E14" s="61"/>
      <c r="F14" s="61"/>
      <c r="G14" s="61"/>
      <c r="H14" s="62"/>
      <c r="I14" s="63"/>
      <c r="J14" s="63"/>
      <c r="K14" s="63"/>
      <c r="L14" s="63"/>
      <c r="M14" s="63"/>
      <c r="N14" s="63"/>
      <c r="O14" s="62"/>
      <c r="P14" s="64"/>
      <c r="Q14" s="65"/>
      <c r="R14" s="65"/>
      <c r="S14" s="2"/>
      <c r="T14" s="2"/>
      <c r="U14" s="2"/>
      <c r="V14" s="2"/>
    </row>
    <row r="15" spans="2:22" ht="15">
      <c r="B15" s="3" t="s">
        <v>8</v>
      </c>
      <c r="C15" s="3"/>
      <c r="D15" s="21" t="s">
        <v>106</v>
      </c>
      <c r="E15" s="61">
        <v>0</v>
      </c>
      <c r="F15" s="61">
        <v>0</v>
      </c>
      <c r="G15" s="61">
        <v>0</v>
      </c>
      <c r="H15" s="62">
        <v>0</v>
      </c>
      <c r="I15" s="63">
        <v>0</v>
      </c>
      <c r="J15" s="63">
        <v>0</v>
      </c>
      <c r="K15" s="63">
        <v>0</v>
      </c>
      <c r="L15" s="63">
        <v>0</v>
      </c>
      <c r="M15" s="63">
        <v>7275393</v>
      </c>
      <c r="N15" s="63">
        <v>7497530</v>
      </c>
      <c r="O15" s="62"/>
      <c r="P15" s="64">
        <f aca="true" t="shared" si="2" ref="P15:P22">SUM(E15:O15)</f>
        <v>14772923</v>
      </c>
      <c r="Q15" s="49">
        <f aca="true" t="shared" si="3" ref="Q15:Q22">(P15/$P$23)*100</f>
        <v>1.5365820242327517</v>
      </c>
      <c r="R15" s="65"/>
      <c r="S15" s="2"/>
      <c r="T15" s="2"/>
      <c r="U15" s="2"/>
      <c r="V15" s="2"/>
    </row>
    <row r="16" spans="2:22" ht="15">
      <c r="B16" s="3"/>
      <c r="C16" s="3"/>
      <c r="D16" s="21" t="s">
        <v>9</v>
      </c>
      <c r="E16" s="61">
        <v>7483000</v>
      </c>
      <c r="F16" s="61">
        <v>0</v>
      </c>
      <c r="G16" s="61">
        <v>9086470</v>
      </c>
      <c r="H16" s="62">
        <v>5319840</v>
      </c>
      <c r="I16" s="63">
        <v>28796906</v>
      </c>
      <c r="J16" s="63">
        <v>18221935</v>
      </c>
      <c r="K16" s="63">
        <v>28814225</v>
      </c>
      <c r="L16" s="63">
        <v>20537592</v>
      </c>
      <c r="M16" s="63">
        <v>6365574</v>
      </c>
      <c r="N16" s="63">
        <v>51991863</v>
      </c>
      <c r="O16" s="62"/>
      <c r="P16" s="64">
        <f t="shared" si="2"/>
        <v>176617405</v>
      </c>
      <c r="Q16" s="49">
        <f t="shared" si="3"/>
        <v>18.370577690659847</v>
      </c>
      <c r="R16" s="65"/>
      <c r="S16" s="2"/>
      <c r="T16" s="2"/>
      <c r="U16" s="2"/>
      <c r="V16" s="2"/>
    </row>
    <row r="17" spans="2:22" ht="15">
      <c r="B17" s="3"/>
      <c r="C17" s="3"/>
      <c r="D17" s="17" t="s">
        <v>99</v>
      </c>
      <c r="E17" s="61">
        <v>0</v>
      </c>
      <c r="F17" s="61">
        <v>0</v>
      </c>
      <c r="G17" s="61">
        <v>0</v>
      </c>
      <c r="H17" s="62">
        <v>0</v>
      </c>
      <c r="I17" s="63">
        <v>0</v>
      </c>
      <c r="J17" s="63">
        <v>0</v>
      </c>
      <c r="K17" s="63">
        <v>593945</v>
      </c>
      <c r="L17" s="63">
        <v>720000</v>
      </c>
      <c r="M17" s="63">
        <v>2475000</v>
      </c>
      <c r="N17" s="63">
        <v>0</v>
      </c>
      <c r="O17" s="62"/>
      <c r="P17" s="64">
        <f t="shared" si="2"/>
        <v>3788945</v>
      </c>
      <c r="Q17" s="49">
        <f t="shared" si="3"/>
        <v>0.39410107111548365</v>
      </c>
      <c r="R17" s="65"/>
      <c r="S17" s="2"/>
      <c r="T17" s="2"/>
      <c r="U17" s="2"/>
      <c r="V17" s="2"/>
    </row>
    <row r="18" spans="2:22" ht="15">
      <c r="B18" s="3"/>
      <c r="C18" s="3"/>
      <c r="D18" s="17" t="s">
        <v>107</v>
      </c>
      <c r="E18" s="61">
        <v>0</v>
      </c>
      <c r="F18" s="61">
        <v>0</v>
      </c>
      <c r="G18" s="61">
        <v>0</v>
      </c>
      <c r="H18" s="62">
        <v>0</v>
      </c>
      <c r="I18" s="63">
        <v>0</v>
      </c>
      <c r="J18" s="63">
        <v>0</v>
      </c>
      <c r="K18" s="63">
        <v>0</v>
      </c>
      <c r="L18" s="63">
        <v>0</v>
      </c>
      <c r="M18" s="63">
        <v>1352603</v>
      </c>
      <c r="N18" s="63">
        <v>1416800</v>
      </c>
      <c r="O18" s="62"/>
      <c r="P18" s="64">
        <f t="shared" si="2"/>
        <v>2769403</v>
      </c>
      <c r="Q18" s="49">
        <f t="shared" si="3"/>
        <v>0.28805503607216093</v>
      </c>
      <c r="R18" s="65"/>
      <c r="S18" s="2"/>
      <c r="T18" s="2"/>
      <c r="U18" s="2"/>
      <c r="V18" s="2"/>
    </row>
    <row r="19" spans="2:22" ht="15">
      <c r="B19" s="3"/>
      <c r="C19" s="3"/>
      <c r="D19" s="21" t="s">
        <v>10</v>
      </c>
      <c r="E19" s="61">
        <v>1208000</v>
      </c>
      <c r="F19" s="61">
        <v>1767500</v>
      </c>
      <c r="G19" s="61">
        <v>680000</v>
      </c>
      <c r="H19" s="62">
        <v>1115000</v>
      </c>
      <c r="I19" s="63">
        <v>0</v>
      </c>
      <c r="J19" s="63">
        <v>4177700</v>
      </c>
      <c r="K19" s="63">
        <v>0</v>
      </c>
      <c r="L19" s="63">
        <v>0</v>
      </c>
      <c r="M19" s="63">
        <v>9937300</v>
      </c>
      <c r="N19" s="63">
        <v>2789280</v>
      </c>
      <c r="O19" s="62"/>
      <c r="P19" s="64">
        <f t="shared" si="2"/>
        <v>21674780</v>
      </c>
      <c r="Q19" s="49">
        <f t="shared" si="3"/>
        <v>2.2544676721864434</v>
      </c>
      <c r="R19" s="65"/>
      <c r="S19" s="2"/>
      <c r="T19" s="2"/>
      <c r="U19" s="2"/>
      <c r="V19" s="2"/>
    </row>
    <row r="20" spans="2:18" ht="15">
      <c r="B20" s="3"/>
      <c r="C20" s="3"/>
      <c r="D20" s="21" t="s">
        <v>11</v>
      </c>
      <c r="E20" s="61">
        <v>2205600</v>
      </c>
      <c r="F20" s="61">
        <v>1595000</v>
      </c>
      <c r="G20" s="61">
        <v>2980000</v>
      </c>
      <c r="H20" s="62">
        <v>0</v>
      </c>
      <c r="I20" s="63">
        <v>3611481</v>
      </c>
      <c r="J20" s="63">
        <v>5721600</v>
      </c>
      <c r="K20" s="63">
        <v>15606920</v>
      </c>
      <c r="L20" s="63">
        <v>8359306</v>
      </c>
      <c r="M20" s="63">
        <v>0</v>
      </c>
      <c r="N20" s="63">
        <v>13763908</v>
      </c>
      <c r="O20" s="62"/>
      <c r="P20" s="64">
        <f t="shared" si="2"/>
        <v>53843815</v>
      </c>
      <c r="Q20" s="49">
        <f t="shared" si="3"/>
        <v>5.600478540713562</v>
      </c>
      <c r="R20" s="50"/>
    </row>
    <row r="21" spans="2:18" ht="15">
      <c r="B21" s="3"/>
      <c r="C21" s="3" t="s">
        <v>12</v>
      </c>
      <c r="D21" s="21" t="s">
        <v>13</v>
      </c>
      <c r="E21" s="61">
        <v>60915418</v>
      </c>
      <c r="F21" s="61">
        <v>22765057</v>
      </c>
      <c r="G21" s="61">
        <v>63987648</v>
      </c>
      <c r="H21" s="62">
        <v>39340610</v>
      </c>
      <c r="I21" s="63">
        <v>61266858</v>
      </c>
      <c r="J21" s="63">
        <v>99694813</v>
      </c>
      <c r="K21" s="63">
        <v>62273197</v>
      </c>
      <c r="L21" s="63">
        <v>65610364</v>
      </c>
      <c r="M21" s="63">
        <v>66418483</v>
      </c>
      <c r="N21" s="63">
        <v>50332853</v>
      </c>
      <c r="O21" s="62"/>
      <c r="P21" s="64">
        <f t="shared" si="2"/>
        <v>592605301</v>
      </c>
      <c r="Q21" s="49">
        <f t="shared" si="3"/>
        <v>61.63889522619452</v>
      </c>
      <c r="R21" s="50"/>
    </row>
    <row r="22" spans="2:22" ht="15">
      <c r="B22" s="3"/>
      <c r="C22" s="3"/>
      <c r="D22" s="21" t="s">
        <v>14</v>
      </c>
      <c r="E22" s="61">
        <v>0</v>
      </c>
      <c r="F22" s="61">
        <v>2793432</v>
      </c>
      <c r="G22" s="61">
        <v>9428000</v>
      </c>
      <c r="H22" s="62">
        <v>8209800</v>
      </c>
      <c r="I22" s="63">
        <v>0</v>
      </c>
      <c r="J22" s="63">
        <v>20894348</v>
      </c>
      <c r="K22" s="63">
        <v>8000000</v>
      </c>
      <c r="L22" s="63">
        <v>17493253</v>
      </c>
      <c r="M22" s="63">
        <v>15541179</v>
      </c>
      <c r="N22" s="63">
        <v>12981956</v>
      </c>
      <c r="O22" s="62"/>
      <c r="P22" s="64">
        <f t="shared" si="2"/>
        <v>95341968</v>
      </c>
      <c r="Q22" s="49">
        <f t="shared" si="3"/>
        <v>9.916842738825231</v>
      </c>
      <c r="R22" s="65"/>
      <c r="S22" s="2"/>
      <c r="T22" s="2"/>
      <c r="U22" s="2"/>
      <c r="V22" s="2"/>
    </row>
    <row r="23" spans="2:22" ht="15.75">
      <c r="B23" s="7"/>
      <c r="C23" s="7"/>
      <c r="D23" s="22" t="s">
        <v>7</v>
      </c>
      <c r="E23" s="51">
        <f aca="true" t="shared" si="4" ref="E23:P23">SUM(E14:E22)</f>
        <v>71812018</v>
      </c>
      <c r="F23" s="51">
        <f t="shared" si="4"/>
        <v>28920989</v>
      </c>
      <c r="G23" s="51">
        <f t="shared" si="4"/>
        <v>86162118</v>
      </c>
      <c r="H23" s="52">
        <f t="shared" si="4"/>
        <v>53985250</v>
      </c>
      <c r="I23" s="53">
        <f t="shared" si="4"/>
        <v>93675245</v>
      </c>
      <c r="J23" s="53">
        <f t="shared" si="4"/>
        <v>148710396</v>
      </c>
      <c r="K23" s="53">
        <f t="shared" si="4"/>
        <v>115288287</v>
      </c>
      <c r="L23" s="53">
        <f t="shared" si="4"/>
        <v>112720515</v>
      </c>
      <c r="M23" s="53">
        <f t="shared" si="4"/>
        <v>109365532</v>
      </c>
      <c r="N23" s="53">
        <f t="shared" si="4"/>
        <v>140774190</v>
      </c>
      <c r="O23" s="52"/>
      <c r="P23" s="54">
        <f t="shared" si="4"/>
        <v>961414540</v>
      </c>
      <c r="Q23" s="55">
        <f>(P23/$P$133)*100</f>
        <v>10.402938699909365</v>
      </c>
      <c r="R23" s="66"/>
      <c r="S23" s="2"/>
      <c r="T23" s="2"/>
      <c r="U23" s="2"/>
      <c r="V23" s="2"/>
    </row>
    <row r="24" spans="2:22" ht="15">
      <c r="B24" s="3"/>
      <c r="C24" s="3"/>
      <c r="D24" s="21"/>
      <c r="E24" s="61"/>
      <c r="F24" s="61"/>
      <c r="G24" s="61"/>
      <c r="H24" s="62"/>
      <c r="I24" s="63"/>
      <c r="J24" s="63"/>
      <c r="K24" s="63"/>
      <c r="L24" s="63"/>
      <c r="M24" s="63"/>
      <c r="N24" s="63"/>
      <c r="O24" s="62"/>
      <c r="P24" s="64"/>
      <c r="Q24" s="65"/>
      <c r="R24" s="65"/>
      <c r="S24" s="2"/>
      <c r="T24" s="2"/>
      <c r="U24" s="2"/>
      <c r="V24" s="2"/>
    </row>
    <row r="25" spans="2:18" ht="15">
      <c r="B25" s="3" t="s">
        <v>15</v>
      </c>
      <c r="C25" s="3"/>
      <c r="D25" s="21" t="s">
        <v>16</v>
      </c>
      <c r="E25" s="61">
        <v>787280</v>
      </c>
      <c r="F25" s="61">
        <v>348696</v>
      </c>
      <c r="G25" s="61">
        <v>782421</v>
      </c>
      <c r="H25" s="62">
        <v>869435</v>
      </c>
      <c r="I25" s="63">
        <v>1072768</v>
      </c>
      <c r="J25" s="63">
        <v>1219287</v>
      </c>
      <c r="K25" s="63">
        <v>1495770</v>
      </c>
      <c r="L25" s="63">
        <v>1962656</v>
      </c>
      <c r="M25" s="63">
        <v>2934066</v>
      </c>
      <c r="N25" s="63">
        <v>2281423</v>
      </c>
      <c r="O25" s="62"/>
      <c r="P25" s="64">
        <f>SUM(E25:O25)</f>
        <v>13753802</v>
      </c>
      <c r="Q25" s="49">
        <f>(P25/$P$26)*100</f>
        <v>100</v>
      </c>
      <c r="R25" s="50"/>
    </row>
    <row r="26" spans="2:18" ht="15.75">
      <c r="B26" s="7"/>
      <c r="C26" s="7"/>
      <c r="D26" s="22" t="s">
        <v>7</v>
      </c>
      <c r="E26" s="51">
        <f aca="true" t="shared" si="5" ref="E26:P26">SUM(E24:E25)</f>
        <v>787280</v>
      </c>
      <c r="F26" s="51">
        <f t="shared" si="5"/>
        <v>348696</v>
      </c>
      <c r="G26" s="51">
        <f t="shared" si="5"/>
        <v>782421</v>
      </c>
      <c r="H26" s="52">
        <f t="shared" si="5"/>
        <v>869435</v>
      </c>
      <c r="I26" s="53">
        <f t="shared" si="5"/>
        <v>1072768</v>
      </c>
      <c r="J26" s="53">
        <f t="shared" si="5"/>
        <v>1219287</v>
      </c>
      <c r="K26" s="53">
        <f t="shared" si="5"/>
        <v>1495770</v>
      </c>
      <c r="L26" s="53">
        <f t="shared" si="5"/>
        <v>1962656</v>
      </c>
      <c r="M26" s="53">
        <f t="shared" si="5"/>
        <v>2934066</v>
      </c>
      <c r="N26" s="53">
        <f t="shared" si="5"/>
        <v>2281423</v>
      </c>
      <c r="O26" s="52"/>
      <c r="P26" s="54">
        <f t="shared" si="5"/>
        <v>13753802</v>
      </c>
      <c r="Q26" s="55">
        <f>(P26/$P$133)*100</f>
        <v>0.1488223374452927</v>
      </c>
      <c r="R26" s="56"/>
    </row>
    <row r="27" spans="2:18" ht="15">
      <c r="B27" s="3"/>
      <c r="C27" s="3"/>
      <c r="D27" s="21"/>
      <c r="E27" s="61"/>
      <c r="F27" s="61"/>
      <c r="G27" s="61"/>
      <c r="H27" s="62"/>
      <c r="I27" s="63"/>
      <c r="J27" s="63"/>
      <c r="K27" s="63"/>
      <c r="L27" s="63"/>
      <c r="M27" s="63"/>
      <c r="N27" s="63"/>
      <c r="O27" s="62"/>
      <c r="P27" s="64"/>
      <c r="Q27" s="65"/>
      <c r="R27" s="50"/>
    </row>
    <row r="28" spans="2:18" ht="15">
      <c r="B28" s="3" t="s">
        <v>17</v>
      </c>
      <c r="C28" s="3"/>
      <c r="D28" s="21" t="s">
        <v>18</v>
      </c>
      <c r="E28" s="61">
        <v>0</v>
      </c>
      <c r="F28" s="61">
        <v>440760</v>
      </c>
      <c r="G28" s="61">
        <v>1376376</v>
      </c>
      <c r="H28" s="62">
        <v>0</v>
      </c>
      <c r="I28" s="63">
        <v>0</v>
      </c>
      <c r="J28" s="63">
        <v>2488212</v>
      </c>
      <c r="K28" s="63">
        <v>0</v>
      </c>
      <c r="L28" s="63">
        <v>0</v>
      </c>
      <c r="M28" s="63">
        <v>0</v>
      </c>
      <c r="N28" s="63">
        <v>2720056</v>
      </c>
      <c r="O28" s="62"/>
      <c r="P28" s="64">
        <f>SUM(E28:O28)</f>
        <v>7025404</v>
      </c>
      <c r="Q28" s="49">
        <f>(P28/$P$30)*100</f>
        <v>1.9978974454805212</v>
      </c>
      <c r="R28" s="50"/>
    </row>
    <row r="29" spans="2:22" ht="15">
      <c r="B29" s="3"/>
      <c r="C29" s="3" t="s">
        <v>12</v>
      </c>
      <c r="D29" s="21" t="s">
        <v>19</v>
      </c>
      <c r="E29" s="61">
        <v>33475000</v>
      </c>
      <c r="F29" s="61">
        <v>32924800</v>
      </c>
      <c r="G29" s="61">
        <f>8754400+9280000</f>
        <v>18034400</v>
      </c>
      <c r="H29" s="62">
        <v>49465600</v>
      </c>
      <c r="I29" s="63">
        <v>21045600</v>
      </c>
      <c r="J29" s="63">
        <v>51608800</v>
      </c>
      <c r="K29" s="63">
        <v>36000000</v>
      </c>
      <c r="L29" s="63">
        <v>37648244</v>
      </c>
      <c r="M29" s="63">
        <v>38732023</v>
      </c>
      <c r="N29" s="63">
        <v>25680000</v>
      </c>
      <c r="O29" s="62"/>
      <c r="P29" s="64">
        <f>SUM(E29:O29)</f>
        <v>344614467</v>
      </c>
      <c r="Q29" s="49">
        <f>(P29/$P$30)*100</f>
        <v>98.00210255451948</v>
      </c>
      <c r="R29" s="65"/>
      <c r="S29" s="2"/>
      <c r="T29" s="2"/>
      <c r="U29" s="2"/>
      <c r="V29" s="2"/>
    </row>
    <row r="30" spans="2:22" ht="15.75">
      <c r="B30" s="7"/>
      <c r="C30" s="7"/>
      <c r="D30" s="22" t="s">
        <v>7</v>
      </c>
      <c r="E30" s="51">
        <f aca="true" t="shared" si="6" ref="E30:P30">SUM(E27:E29)</f>
        <v>33475000</v>
      </c>
      <c r="F30" s="51">
        <f t="shared" si="6"/>
        <v>33365560</v>
      </c>
      <c r="G30" s="51">
        <f t="shared" si="6"/>
        <v>19410776</v>
      </c>
      <c r="H30" s="52">
        <f t="shared" si="6"/>
        <v>49465600</v>
      </c>
      <c r="I30" s="53">
        <f t="shared" si="6"/>
        <v>21045600</v>
      </c>
      <c r="J30" s="53">
        <f t="shared" si="6"/>
        <v>54097012</v>
      </c>
      <c r="K30" s="53">
        <f t="shared" si="6"/>
        <v>36000000</v>
      </c>
      <c r="L30" s="53">
        <f t="shared" si="6"/>
        <v>37648244</v>
      </c>
      <c r="M30" s="53">
        <f t="shared" si="6"/>
        <v>38732023</v>
      </c>
      <c r="N30" s="53">
        <f t="shared" si="6"/>
        <v>28400056</v>
      </c>
      <c r="O30" s="52"/>
      <c r="P30" s="54">
        <f t="shared" si="6"/>
        <v>351639871</v>
      </c>
      <c r="Q30" s="55">
        <f>(P30/$P$133)*100</f>
        <v>3.8049019130260264</v>
      </c>
      <c r="R30" s="66"/>
      <c r="S30" s="2"/>
      <c r="T30" s="2"/>
      <c r="U30" s="2"/>
      <c r="V30" s="2"/>
    </row>
    <row r="31" spans="2:22" ht="15">
      <c r="B31" s="3"/>
      <c r="C31" s="3"/>
      <c r="D31" s="21"/>
      <c r="E31" s="61"/>
      <c r="F31" s="61"/>
      <c r="G31" s="61"/>
      <c r="H31" s="62"/>
      <c r="I31" s="63"/>
      <c r="J31" s="63"/>
      <c r="K31" s="63"/>
      <c r="L31" s="63"/>
      <c r="M31" s="63"/>
      <c r="N31" s="63"/>
      <c r="O31" s="62"/>
      <c r="P31" s="64"/>
      <c r="Q31" s="65"/>
      <c r="R31" s="65"/>
      <c r="S31" s="2"/>
      <c r="T31" s="2"/>
      <c r="U31" s="2"/>
      <c r="V31" s="2"/>
    </row>
    <row r="32" spans="2:22" ht="15">
      <c r="B32" s="3" t="s">
        <v>20</v>
      </c>
      <c r="C32" s="3"/>
      <c r="D32" s="21" t="s">
        <v>21</v>
      </c>
      <c r="E32" s="61">
        <v>17216919</v>
      </c>
      <c r="F32" s="61">
        <v>13984659</v>
      </c>
      <c r="G32" s="61">
        <v>18344552</v>
      </c>
      <c r="H32" s="62">
        <v>22127637</v>
      </c>
      <c r="I32" s="63">
        <v>31797959</v>
      </c>
      <c r="J32" s="63">
        <v>44654460</v>
      </c>
      <c r="K32" s="63">
        <v>48699005</v>
      </c>
      <c r="L32" s="63">
        <v>58159129</v>
      </c>
      <c r="M32" s="63">
        <v>62478459</v>
      </c>
      <c r="N32" s="63">
        <v>59235736</v>
      </c>
      <c r="O32" s="62"/>
      <c r="P32" s="64">
        <f>SUM(E32:O32)</f>
        <v>376698515</v>
      </c>
      <c r="Q32" s="49">
        <f>(P32/$P$33)*100</f>
        <v>100</v>
      </c>
      <c r="R32" s="65"/>
      <c r="S32" s="2"/>
      <c r="T32" s="2"/>
      <c r="U32" s="2"/>
      <c r="V32" s="2"/>
    </row>
    <row r="33" spans="2:22" ht="15.75">
      <c r="B33" s="7"/>
      <c r="C33" s="7"/>
      <c r="D33" s="22" t="s">
        <v>7</v>
      </c>
      <c r="E33" s="51">
        <f aca="true" t="shared" si="7" ref="E33:P33">SUM(E31:E32)</f>
        <v>17216919</v>
      </c>
      <c r="F33" s="51">
        <f t="shared" si="7"/>
        <v>13984659</v>
      </c>
      <c r="G33" s="51">
        <f t="shared" si="7"/>
        <v>18344552</v>
      </c>
      <c r="H33" s="52">
        <f t="shared" si="7"/>
        <v>22127637</v>
      </c>
      <c r="I33" s="53">
        <f t="shared" si="7"/>
        <v>31797959</v>
      </c>
      <c r="J33" s="53">
        <f t="shared" si="7"/>
        <v>44654460</v>
      </c>
      <c r="K33" s="53">
        <f t="shared" si="7"/>
        <v>48699005</v>
      </c>
      <c r="L33" s="53">
        <f t="shared" si="7"/>
        <v>58159129</v>
      </c>
      <c r="M33" s="53">
        <f t="shared" si="7"/>
        <v>62478459</v>
      </c>
      <c r="N33" s="53">
        <f t="shared" si="7"/>
        <v>59235736</v>
      </c>
      <c r="O33" s="52"/>
      <c r="P33" s="54">
        <f t="shared" si="7"/>
        <v>376698515</v>
      </c>
      <c r="Q33" s="55">
        <f>(P33/$P$133)*100</f>
        <v>4.076047736798206</v>
      </c>
      <c r="R33" s="66"/>
      <c r="S33" s="2"/>
      <c r="T33" s="2"/>
      <c r="U33" s="2"/>
      <c r="V33" s="2"/>
    </row>
    <row r="34" spans="2:22" ht="15">
      <c r="B34" s="3"/>
      <c r="C34" s="3"/>
      <c r="D34" s="21"/>
      <c r="E34" s="61"/>
      <c r="F34" s="61"/>
      <c r="G34" s="61"/>
      <c r="H34" s="62"/>
      <c r="I34" s="63"/>
      <c r="J34" s="63"/>
      <c r="K34" s="63"/>
      <c r="L34" s="63"/>
      <c r="M34" s="63"/>
      <c r="N34" s="63"/>
      <c r="O34" s="62"/>
      <c r="P34" s="64"/>
      <c r="Q34" s="65"/>
      <c r="R34" s="65"/>
      <c r="S34" s="2"/>
      <c r="T34" s="2"/>
      <c r="U34" s="2"/>
      <c r="V34" s="2"/>
    </row>
    <row r="35" spans="2:22" ht="15">
      <c r="B35" s="3" t="s">
        <v>22</v>
      </c>
      <c r="C35" s="3" t="s">
        <v>12</v>
      </c>
      <c r="D35" s="21" t="s">
        <v>23</v>
      </c>
      <c r="E35" s="61">
        <v>0</v>
      </c>
      <c r="F35" s="61">
        <v>0</v>
      </c>
      <c r="G35" s="61">
        <v>330777</v>
      </c>
      <c r="H35" s="62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2"/>
      <c r="P35" s="64">
        <f>SUM(E35:O35)</f>
        <v>330777</v>
      </c>
      <c r="Q35" s="49">
        <f>(P35/$P$37)*100</f>
        <v>9.11330571783982</v>
      </c>
      <c r="R35" s="65"/>
      <c r="S35" s="2"/>
      <c r="T35" s="2"/>
      <c r="U35" s="2"/>
      <c r="V35" s="2"/>
    </row>
    <row r="36" spans="2:22" ht="15">
      <c r="B36" s="3"/>
      <c r="C36" s="3"/>
      <c r="D36" s="21" t="s">
        <v>24</v>
      </c>
      <c r="E36" s="61">
        <v>150000</v>
      </c>
      <c r="F36" s="61">
        <v>0</v>
      </c>
      <c r="G36" s="61">
        <v>0</v>
      </c>
      <c r="H36" s="62">
        <v>0</v>
      </c>
      <c r="I36" s="63">
        <v>0</v>
      </c>
      <c r="J36" s="63">
        <v>0</v>
      </c>
      <c r="K36" s="63">
        <v>0</v>
      </c>
      <c r="L36" s="63">
        <v>3148828</v>
      </c>
      <c r="M36" s="63">
        <v>0</v>
      </c>
      <c r="N36" s="63">
        <v>0</v>
      </c>
      <c r="O36" s="62"/>
      <c r="P36" s="64">
        <f>SUM(E36:O36)</f>
        <v>3298828</v>
      </c>
      <c r="Q36" s="49">
        <f>(P36/$P$37)*100</f>
        <v>90.88669428216019</v>
      </c>
      <c r="R36" s="65"/>
      <c r="S36" s="2"/>
      <c r="T36" s="2"/>
      <c r="U36" s="2"/>
      <c r="V36" s="2"/>
    </row>
    <row r="37" spans="2:22" ht="15.75">
      <c r="B37" s="7"/>
      <c r="C37" s="7"/>
      <c r="D37" s="22" t="s">
        <v>7</v>
      </c>
      <c r="E37" s="51">
        <f aca="true" t="shared" si="8" ref="E37:P37">SUM(E34:E36)</f>
        <v>150000</v>
      </c>
      <c r="F37" s="51">
        <f t="shared" si="8"/>
        <v>0</v>
      </c>
      <c r="G37" s="51">
        <f t="shared" si="8"/>
        <v>330777</v>
      </c>
      <c r="H37" s="52">
        <f t="shared" si="8"/>
        <v>0</v>
      </c>
      <c r="I37" s="53">
        <f t="shared" si="8"/>
        <v>0</v>
      </c>
      <c r="J37" s="53">
        <f t="shared" si="8"/>
        <v>0</v>
      </c>
      <c r="K37" s="53">
        <f t="shared" si="8"/>
        <v>0</v>
      </c>
      <c r="L37" s="53">
        <f t="shared" si="8"/>
        <v>3148828</v>
      </c>
      <c r="M37" s="53">
        <f t="shared" si="8"/>
        <v>0</v>
      </c>
      <c r="N37" s="53">
        <f t="shared" si="8"/>
        <v>0</v>
      </c>
      <c r="O37" s="52"/>
      <c r="P37" s="54">
        <f t="shared" si="8"/>
        <v>3629605</v>
      </c>
      <c r="Q37" s="55">
        <f>(P37/$P$133)*100</f>
        <v>0.03927396221809225</v>
      </c>
      <c r="R37" s="66"/>
      <c r="S37" s="2"/>
      <c r="T37" s="2"/>
      <c r="U37" s="2"/>
      <c r="V37" s="2"/>
    </row>
    <row r="38" spans="2:22" ht="15">
      <c r="B38" s="3"/>
      <c r="C38" s="3"/>
      <c r="D38" s="21"/>
      <c r="E38" s="61"/>
      <c r="F38" s="61"/>
      <c r="G38" s="61"/>
      <c r="H38" s="62"/>
      <c r="I38" s="63"/>
      <c r="J38" s="63"/>
      <c r="K38" s="63"/>
      <c r="L38" s="63"/>
      <c r="M38" s="63"/>
      <c r="N38" s="63"/>
      <c r="O38" s="62"/>
      <c r="P38" s="64"/>
      <c r="Q38" s="65"/>
      <c r="R38" s="65"/>
      <c r="S38" s="2"/>
      <c r="T38" s="2"/>
      <c r="U38" s="2"/>
      <c r="V38" s="2"/>
    </row>
    <row r="39" spans="2:22" ht="15">
      <c r="B39" s="3" t="s">
        <v>25</v>
      </c>
      <c r="C39" s="3"/>
      <c r="D39" s="21" t="s">
        <v>26</v>
      </c>
      <c r="E39" s="61">
        <v>0</v>
      </c>
      <c r="F39" s="61">
        <v>1966094</v>
      </c>
      <c r="G39" s="61">
        <v>2598464</v>
      </c>
      <c r="H39" s="62">
        <v>746104</v>
      </c>
      <c r="I39" s="63">
        <v>735396</v>
      </c>
      <c r="J39" s="63">
        <v>5146393</v>
      </c>
      <c r="K39" s="63">
        <v>2551710</v>
      </c>
      <c r="L39" s="63">
        <v>2777503</v>
      </c>
      <c r="M39" s="63">
        <v>0</v>
      </c>
      <c r="N39" s="63">
        <v>0</v>
      </c>
      <c r="O39" s="62"/>
      <c r="P39" s="64">
        <f>SUM(E39:O39)</f>
        <v>16521664</v>
      </c>
      <c r="Q39" s="49">
        <f>(P39/$P$44)*100</f>
        <v>14.965372691463699</v>
      </c>
      <c r="R39" s="65"/>
      <c r="S39" s="2"/>
      <c r="T39" s="2"/>
      <c r="U39" s="2"/>
      <c r="V39" s="2"/>
    </row>
    <row r="40" spans="2:22" ht="15">
      <c r="B40" s="3"/>
      <c r="C40" s="3"/>
      <c r="D40" s="21" t="s">
        <v>86</v>
      </c>
      <c r="E40" s="61">
        <v>0</v>
      </c>
      <c r="F40" s="61">
        <v>0</v>
      </c>
      <c r="G40" s="61">
        <v>0</v>
      </c>
      <c r="H40" s="62">
        <v>66592</v>
      </c>
      <c r="I40" s="63">
        <v>0</v>
      </c>
      <c r="J40" s="63">
        <v>131456</v>
      </c>
      <c r="K40" s="63">
        <v>0</v>
      </c>
      <c r="L40" s="63">
        <v>231840</v>
      </c>
      <c r="M40" s="63">
        <v>133750</v>
      </c>
      <c r="N40" s="63">
        <v>0</v>
      </c>
      <c r="O40" s="62"/>
      <c r="P40" s="64">
        <f>SUM(E40:O40)</f>
        <v>563638</v>
      </c>
      <c r="Q40" s="49">
        <f>(P40/$P$44)*100</f>
        <v>0.5105449870588833</v>
      </c>
      <c r="R40" s="65"/>
      <c r="S40" s="2"/>
      <c r="T40" s="2"/>
      <c r="U40" s="2"/>
      <c r="V40" s="2"/>
    </row>
    <row r="41" spans="2:18" ht="15">
      <c r="B41" s="3"/>
      <c r="C41" s="3"/>
      <c r="D41" s="21" t="s">
        <v>27</v>
      </c>
      <c r="E41" s="61">
        <v>3292332</v>
      </c>
      <c r="F41" s="61">
        <v>2168308</v>
      </c>
      <c r="G41" s="61">
        <v>2944767</v>
      </c>
      <c r="H41" s="62">
        <v>4011699</v>
      </c>
      <c r="I41" s="63">
        <v>6150052</v>
      </c>
      <c r="J41" s="63">
        <v>9629577</v>
      </c>
      <c r="K41" s="63">
        <v>9862459</v>
      </c>
      <c r="L41" s="63">
        <v>11268805</v>
      </c>
      <c r="M41" s="63">
        <v>18917757</v>
      </c>
      <c r="N41" s="63">
        <v>13140981</v>
      </c>
      <c r="O41" s="62"/>
      <c r="P41" s="64">
        <f>SUM(E41:O41)</f>
        <v>81386737</v>
      </c>
      <c r="Q41" s="49">
        <f>(P41/$P$44)*100</f>
        <v>73.7203499203917</v>
      </c>
      <c r="R41" s="50"/>
    </row>
    <row r="42" spans="2:18" ht="15">
      <c r="B42" s="3"/>
      <c r="C42" s="3"/>
      <c r="D42" s="21" t="s">
        <v>28</v>
      </c>
      <c r="E42" s="61">
        <v>0</v>
      </c>
      <c r="F42" s="61">
        <v>1400000</v>
      </c>
      <c r="G42" s="61">
        <v>0</v>
      </c>
      <c r="H42" s="62">
        <v>0</v>
      </c>
      <c r="I42" s="63">
        <v>0</v>
      </c>
      <c r="J42" s="63">
        <v>0</v>
      </c>
      <c r="K42" s="63">
        <v>0</v>
      </c>
      <c r="L42" s="63">
        <v>0</v>
      </c>
      <c r="M42" s="63">
        <v>239462</v>
      </c>
      <c r="N42" s="63">
        <v>118403</v>
      </c>
      <c r="O42" s="62"/>
      <c r="P42" s="64">
        <f>SUM(E42:O42)</f>
        <v>1757865</v>
      </c>
      <c r="Q42" s="49">
        <f>(P42/$P$44)*100</f>
        <v>1.5922793773242114</v>
      </c>
      <c r="R42" s="50"/>
    </row>
    <row r="43" spans="2:22" ht="15">
      <c r="B43" s="3"/>
      <c r="C43" s="3"/>
      <c r="D43" s="21" t="s">
        <v>88</v>
      </c>
      <c r="E43" s="61">
        <v>0</v>
      </c>
      <c r="F43" s="61">
        <v>0</v>
      </c>
      <c r="G43" s="61">
        <v>0</v>
      </c>
      <c r="H43" s="62">
        <v>561643</v>
      </c>
      <c r="I43" s="63">
        <v>597927</v>
      </c>
      <c r="J43" s="63">
        <v>4011220</v>
      </c>
      <c r="K43" s="63">
        <v>2375585</v>
      </c>
      <c r="L43" s="63">
        <v>2623003</v>
      </c>
      <c r="M43" s="63">
        <v>0</v>
      </c>
      <c r="N43" s="63">
        <v>0</v>
      </c>
      <c r="O43" s="62"/>
      <c r="P43" s="64">
        <f>SUM(E43:O43)</f>
        <v>10169378</v>
      </c>
      <c r="Q43" s="49">
        <f>(P43/$P$44)*100</f>
        <v>9.211453023761514</v>
      </c>
      <c r="R43" s="65"/>
      <c r="S43" s="2"/>
      <c r="T43" s="2"/>
      <c r="U43" s="2"/>
      <c r="V43" s="2"/>
    </row>
    <row r="44" spans="2:22" ht="15.75">
      <c r="B44" s="7"/>
      <c r="C44" s="7"/>
      <c r="D44" s="22" t="s">
        <v>7</v>
      </c>
      <c r="E44" s="51">
        <f aca="true" t="shared" si="9" ref="E44:P44">SUM(E38:E43)</f>
        <v>3292332</v>
      </c>
      <c r="F44" s="51">
        <f t="shared" si="9"/>
        <v>5534402</v>
      </c>
      <c r="G44" s="51">
        <f t="shared" si="9"/>
        <v>5543231</v>
      </c>
      <c r="H44" s="52">
        <f t="shared" si="9"/>
        <v>5386038</v>
      </c>
      <c r="I44" s="53">
        <f t="shared" si="9"/>
        <v>7483375</v>
      </c>
      <c r="J44" s="53">
        <f t="shared" si="9"/>
        <v>18918646</v>
      </c>
      <c r="K44" s="53">
        <f t="shared" si="9"/>
        <v>14789754</v>
      </c>
      <c r="L44" s="53">
        <f t="shared" si="9"/>
        <v>16901151</v>
      </c>
      <c r="M44" s="53">
        <f t="shared" si="9"/>
        <v>19290969</v>
      </c>
      <c r="N44" s="53">
        <f t="shared" si="9"/>
        <v>13259384</v>
      </c>
      <c r="O44" s="52"/>
      <c r="P44" s="54">
        <f t="shared" si="9"/>
        <v>110399282</v>
      </c>
      <c r="Q44" s="55">
        <f>(P44/$P$133)*100</f>
        <v>1.1945699959561746</v>
      </c>
      <c r="R44" s="66"/>
      <c r="S44" s="2"/>
      <c r="T44" s="2"/>
      <c r="U44" s="2"/>
      <c r="V44" s="2"/>
    </row>
    <row r="45" spans="2:22" ht="15">
      <c r="B45" s="3"/>
      <c r="C45" s="3"/>
      <c r="D45" s="21"/>
      <c r="E45" s="61"/>
      <c r="F45" s="61"/>
      <c r="G45" s="61"/>
      <c r="H45" s="62"/>
      <c r="I45" s="63"/>
      <c r="J45" s="63"/>
      <c r="K45" s="63"/>
      <c r="L45" s="63"/>
      <c r="M45" s="63"/>
      <c r="N45" s="63"/>
      <c r="O45" s="62"/>
      <c r="P45" s="64"/>
      <c r="Q45" s="65"/>
      <c r="R45" s="65"/>
      <c r="S45" s="2"/>
      <c r="T45" s="2"/>
      <c r="U45" s="2"/>
      <c r="V45" s="2"/>
    </row>
    <row r="46" spans="2:22" ht="15">
      <c r="B46" s="3" t="s">
        <v>29</v>
      </c>
      <c r="C46" s="3"/>
      <c r="D46" s="21" t="s">
        <v>30</v>
      </c>
      <c r="E46" s="61">
        <v>7749163</v>
      </c>
      <c r="F46" s="61">
        <v>0</v>
      </c>
      <c r="G46" s="61">
        <v>1000000</v>
      </c>
      <c r="H46" s="62">
        <v>13403308</v>
      </c>
      <c r="I46" s="63">
        <v>0</v>
      </c>
      <c r="J46" s="63">
        <v>0</v>
      </c>
      <c r="K46" s="63">
        <v>24411087</v>
      </c>
      <c r="L46" s="63">
        <v>38641345</v>
      </c>
      <c r="M46" s="63">
        <v>48088691</v>
      </c>
      <c r="N46" s="63">
        <v>20038795</v>
      </c>
      <c r="O46" s="62"/>
      <c r="P46" s="64">
        <f>SUM(E46:O46)</f>
        <v>153332389</v>
      </c>
      <c r="Q46" s="49">
        <f>(P46/$P$47)*100</f>
        <v>100</v>
      </c>
      <c r="R46" s="65"/>
      <c r="S46" s="2"/>
      <c r="T46" s="2"/>
      <c r="U46" s="2"/>
      <c r="V46" s="2"/>
    </row>
    <row r="47" spans="2:22" ht="15.75">
      <c r="B47" s="7"/>
      <c r="C47" s="7"/>
      <c r="D47" s="22" t="s">
        <v>7</v>
      </c>
      <c r="E47" s="51">
        <f aca="true" t="shared" si="10" ref="E47:P47">SUM(E45:E46)</f>
        <v>7749163</v>
      </c>
      <c r="F47" s="51">
        <f t="shared" si="10"/>
        <v>0</v>
      </c>
      <c r="G47" s="51">
        <f t="shared" si="10"/>
        <v>1000000</v>
      </c>
      <c r="H47" s="52">
        <f t="shared" si="10"/>
        <v>13403308</v>
      </c>
      <c r="I47" s="53">
        <f t="shared" si="10"/>
        <v>0</v>
      </c>
      <c r="J47" s="53">
        <f t="shared" si="10"/>
        <v>0</v>
      </c>
      <c r="K47" s="53">
        <f t="shared" si="10"/>
        <v>24411087</v>
      </c>
      <c r="L47" s="53">
        <f t="shared" si="10"/>
        <v>38641345</v>
      </c>
      <c r="M47" s="53">
        <f t="shared" si="10"/>
        <v>48088691</v>
      </c>
      <c r="N47" s="53">
        <f t="shared" si="10"/>
        <v>20038795</v>
      </c>
      <c r="O47" s="52"/>
      <c r="P47" s="54">
        <f t="shared" si="10"/>
        <v>153332389</v>
      </c>
      <c r="Q47" s="55">
        <f>(P47/$P$133)*100</f>
        <v>1.6591255666651945</v>
      </c>
      <c r="R47" s="66"/>
      <c r="S47" s="2"/>
      <c r="T47" s="2"/>
      <c r="U47" s="2"/>
      <c r="V47" s="2"/>
    </row>
    <row r="48" spans="2:22" ht="15">
      <c r="B48" s="3"/>
      <c r="C48" s="3"/>
      <c r="D48" s="21"/>
      <c r="E48" s="61"/>
      <c r="F48" s="61"/>
      <c r="G48" s="61"/>
      <c r="H48" s="62"/>
      <c r="I48" s="63"/>
      <c r="J48" s="63"/>
      <c r="K48" s="63"/>
      <c r="L48" s="63"/>
      <c r="M48" s="63"/>
      <c r="N48" s="63"/>
      <c r="O48" s="62"/>
      <c r="P48" s="64"/>
      <c r="Q48" s="65"/>
      <c r="R48" s="65"/>
      <c r="S48" s="2"/>
      <c r="T48" s="2"/>
      <c r="U48" s="2"/>
      <c r="V48" s="2"/>
    </row>
    <row r="49" spans="2:22" ht="15">
      <c r="B49" s="3" t="s">
        <v>31</v>
      </c>
      <c r="C49" s="3"/>
      <c r="D49" s="21" t="s">
        <v>32</v>
      </c>
      <c r="E49" s="61">
        <v>0</v>
      </c>
      <c r="F49" s="61">
        <v>686448</v>
      </c>
      <c r="G49" s="61">
        <v>0</v>
      </c>
      <c r="H49" s="62">
        <v>0</v>
      </c>
      <c r="I49" s="63">
        <v>1248800</v>
      </c>
      <c r="J49" s="63">
        <v>0</v>
      </c>
      <c r="K49" s="63">
        <v>0</v>
      </c>
      <c r="L49" s="63">
        <v>2745600</v>
      </c>
      <c r="M49" s="63">
        <v>0</v>
      </c>
      <c r="N49" s="63">
        <v>0</v>
      </c>
      <c r="O49" s="62"/>
      <c r="P49" s="64">
        <f>SUM(E49:O49)</f>
        <v>4680848</v>
      </c>
      <c r="Q49" s="49">
        <f>(P49/$P$50)*100</f>
        <v>100</v>
      </c>
      <c r="R49" s="65"/>
      <c r="S49" s="2"/>
      <c r="T49" s="2"/>
      <c r="U49" s="2"/>
      <c r="V49" s="2"/>
    </row>
    <row r="50" spans="2:22" ht="15.75">
      <c r="B50" s="7"/>
      <c r="C50" s="7"/>
      <c r="D50" s="22" t="s">
        <v>7</v>
      </c>
      <c r="E50" s="51">
        <f aca="true" t="shared" si="11" ref="E50:P50">SUM(E48:E49)</f>
        <v>0</v>
      </c>
      <c r="F50" s="51">
        <f t="shared" si="11"/>
        <v>686448</v>
      </c>
      <c r="G50" s="51">
        <f t="shared" si="11"/>
        <v>0</v>
      </c>
      <c r="H50" s="52">
        <f t="shared" si="11"/>
        <v>0</v>
      </c>
      <c r="I50" s="53">
        <f t="shared" si="11"/>
        <v>1248800</v>
      </c>
      <c r="J50" s="53">
        <f t="shared" si="11"/>
        <v>0</v>
      </c>
      <c r="K50" s="53">
        <f t="shared" si="11"/>
        <v>0</v>
      </c>
      <c r="L50" s="53">
        <f t="shared" si="11"/>
        <v>2745600</v>
      </c>
      <c r="M50" s="53">
        <f t="shared" si="11"/>
        <v>0</v>
      </c>
      <c r="N50" s="53">
        <f t="shared" si="11"/>
        <v>0</v>
      </c>
      <c r="O50" s="52"/>
      <c r="P50" s="54">
        <f t="shared" si="11"/>
        <v>4680848</v>
      </c>
      <c r="Q50" s="55">
        <f>(P50/$P$133)*100</f>
        <v>0.050648885347202424</v>
      </c>
      <c r="R50" s="66"/>
      <c r="S50" s="2"/>
      <c r="T50" s="2"/>
      <c r="U50" s="2"/>
      <c r="V50" s="2"/>
    </row>
    <row r="51" spans="2:22" ht="15">
      <c r="B51" s="3"/>
      <c r="C51" s="3"/>
      <c r="D51" s="21"/>
      <c r="E51" s="61"/>
      <c r="F51" s="61"/>
      <c r="G51" s="61"/>
      <c r="H51" s="62"/>
      <c r="I51" s="63"/>
      <c r="J51" s="63"/>
      <c r="K51" s="63"/>
      <c r="L51" s="63"/>
      <c r="M51" s="63"/>
      <c r="N51" s="63"/>
      <c r="O51" s="62"/>
      <c r="P51" s="64"/>
      <c r="Q51" s="65"/>
      <c r="R51" s="65"/>
      <c r="S51" s="2"/>
      <c r="T51" s="2"/>
      <c r="U51" s="2"/>
      <c r="V51" s="2"/>
    </row>
    <row r="52" spans="2:22" ht="15">
      <c r="B52" s="3" t="s">
        <v>33</v>
      </c>
      <c r="C52" s="3" t="s">
        <v>12</v>
      </c>
      <c r="D52" s="21" t="s">
        <v>34</v>
      </c>
      <c r="E52" s="61">
        <v>94798410</v>
      </c>
      <c r="F52" s="61">
        <v>87834802</v>
      </c>
      <c r="G52" s="61">
        <v>99616924</v>
      </c>
      <c r="H52" s="62">
        <v>99066023</v>
      </c>
      <c r="I52" s="63">
        <v>107500395</v>
      </c>
      <c r="J52" s="63">
        <v>114448339</v>
      </c>
      <c r="K52" s="63">
        <v>119004246</v>
      </c>
      <c r="L52" s="63">
        <v>124632031</v>
      </c>
      <c r="M52" s="63">
        <v>130380280</v>
      </c>
      <c r="N52" s="63">
        <v>130511499</v>
      </c>
      <c r="O52" s="62"/>
      <c r="P52" s="64">
        <f>SUM(E52:O52)</f>
        <v>1107792949</v>
      </c>
      <c r="Q52" s="49">
        <f>(P52/$P$54)*100</f>
        <v>99.81165093626358</v>
      </c>
      <c r="R52" s="65"/>
      <c r="S52" s="2"/>
      <c r="T52" s="2"/>
      <c r="U52" s="2"/>
      <c r="V52" s="2"/>
    </row>
    <row r="53" spans="2:18" ht="15">
      <c r="B53" s="3"/>
      <c r="C53" s="3"/>
      <c r="D53" s="21" t="s">
        <v>109</v>
      </c>
      <c r="E53" s="61">
        <v>0</v>
      </c>
      <c r="F53" s="61">
        <v>0</v>
      </c>
      <c r="G53" s="61">
        <v>0</v>
      </c>
      <c r="H53" s="62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2090455</v>
      </c>
      <c r="O53" s="62"/>
      <c r="P53" s="64">
        <f>SUM(E53:O53)</f>
        <v>2090455</v>
      </c>
      <c r="Q53" s="49">
        <f>(P53/$P$54)*100</f>
        <v>0.1883490637364283</v>
      </c>
      <c r="R53" s="50"/>
    </row>
    <row r="54" spans="2:18" ht="15.75">
      <c r="B54" s="7"/>
      <c r="C54" s="7"/>
      <c r="D54" s="22" t="s">
        <v>7</v>
      </c>
      <c r="E54" s="51">
        <f aca="true" t="shared" si="12" ref="E54:P54">SUM(E51:E53)</f>
        <v>94798410</v>
      </c>
      <c r="F54" s="51">
        <f t="shared" si="12"/>
        <v>87834802</v>
      </c>
      <c r="G54" s="51">
        <f t="shared" si="12"/>
        <v>99616924</v>
      </c>
      <c r="H54" s="52">
        <f t="shared" si="12"/>
        <v>99066023</v>
      </c>
      <c r="I54" s="53">
        <f t="shared" si="12"/>
        <v>107500395</v>
      </c>
      <c r="J54" s="53">
        <f t="shared" si="12"/>
        <v>114448339</v>
      </c>
      <c r="K54" s="53">
        <f t="shared" si="12"/>
        <v>119004246</v>
      </c>
      <c r="L54" s="53">
        <f t="shared" si="12"/>
        <v>124632031</v>
      </c>
      <c r="M54" s="53">
        <f t="shared" si="12"/>
        <v>130380280</v>
      </c>
      <c r="N54" s="53">
        <f t="shared" si="12"/>
        <v>132601954</v>
      </c>
      <c r="O54" s="52"/>
      <c r="P54" s="54">
        <f t="shared" si="12"/>
        <v>1109883404</v>
      </c>
      <c r="Q54" s="55">
        <f>(P54/$P$133)*100</f>
        <v>12.009438733741995</v>
      </c>
      <c r="R54" s="56"/>
    </row>
    <row r="55" spans="2:18" ht="15">
      <c r="B55" s="3"/>
      <c r="C55" s="3"/>
      <c r="D55" s="21"/>
      <c r="E55" s="61"/>
      <c r="F55" s="61"/>
      <c r="G55" s="61"/>
      <c r="H55" s="62"/>
      <c r="I55" s="63"/>
      <c r="J55" s="63"/>
      <c r="K55" s="63"/>
      <c r="L55" s="63"/>
      <c r="M55" s="63"/>
      <c r="N55" s="63"/>
      <c r="O55" s="62"/>
      <c r="P55" s="64"/>
      <c r="Q55" s="65"/>
      <c r="R55" s="50"/>
    </row>
    <row r="56" spans="2:18" ht="15">
      <c r="B56" s="3" t="s">
        <v>35</v>
      </c>
      <c r="C56" s="3" t="s">
        <v>12</v>
      </c>
      <c r="D56" s="21" t="s">
        <v>36</v>
      </c>
      <c r="E56" s="61">
        <v>6816462</v>
      </c>
      <c r="F56" s="61">
        <v>5882400</v>
      </c>
      <c r="G56" s="61">
        <v>6535460</v>
      </c>
      <c r="H56" s="62">
        <v>6770147</v>
      </c>
      <c r="I56" s="63">
        <v>7102000</v>
      </c>
      <c r="J56" s="63">
        <v>7649780</v>
      </c>
      <c r="K56" s="63">
        <v>7994043</v>
      </c>
      <c r="L56" s="63">
        <v>8365548</v>
      </c>
      <c r="M56" s="63">
        <v>8751381</v>
      </c>
      <c r="N56" s="63">
        <v>8760189</v>
      </c>
      <c r="O56" s="62"/>
      <c r="P56" s="64">
        <f>SUM(E56:O56)</f>
        <v>74627410</v>
      </c>
      <c r="Q56" s="49">
        <f>(P56/$P$58)*100</f>
        <v>95.7278400638211</v>
      </c>
      <c r="R56" s="50"/>
    </row>
    <row r="57" spans="2:22" ht="15">
      <c r="B57" s="3"/>
      <c r="C57" s="3"/>
      <c r="D57" s="21" t="s">
        <v>97</v>
      </c>
      <c r="E57" s="61">
        <v>0</v>
      </c>
      <c r="F57" s="61">
        <v>0</v>
      </c>
      <c r="G57" s="61">
        <v>0</v>
      </c>
      <c r="H57" s="62">
        <v>0</v>
      </c>
      <c r="I57" s="63">
        <v>0</v>
      </c>
      <c r="J57" s="63">
        <v>543128</v>
      </c>
      <c r="K57" s="63">
        <v>599579</v>
      </c>
      <c r="L57" s="63">
        <v>694918</v>
      </c>
      <c r="M57" s="63">
        <v>789044</v>
      </c>
      <c r="N57" s="63">
        <v>703817</v>
      </c>
      <c r="O57" s="62"/>
      <c r="P57" s="64">
        <f>SUM(E57:O57)</f>
        <v>3330486</v>
      </c>
      <c r="Q57" s="49">
        <f>(P57/$P$58)*100</f>
        <v>4.272159936178883</v>
      </c>
      <c r="R57" s="65"/>
      <c r="S57" s="2"/>
      <c r="T57" s="2"/>
      <c r="U57" s="2"/>
      <c r="V57" s="2"/>
    </row>
    <row r="58" spans="2:22" ht="15.75">
      <c r="B58" s="7"/>
      <c r="C58" s="7"/>
      <c r="D58" s="22" t="s">
        <v>7</v>
      </c>
      <c r="E58" s="51">
        <f aca="true" t="shared" si="13" ref="E58:P58">SUM(E55:E57)</f>
        <v>6816462</v>
      </c>
      <c r="F58" s="51">
        <f t="shared" si="13"/>
        <v>5882400</v>
      </c>
      <c r="G58" s="51">
        <f t="shared" si="13"/>
        <v>6535460</v>
      </c>
      <c r="H58" s="52">
        <f t="shared" si="13"/>
        <v>6770147</v>
      </c>
      <c r="I58" s="53">
        <f t="shared" si="13"/>
        <v>7102000</v>
      </c>
      <c r="J58" s="53">
        <f t="shared" si="13"/>
        <v>8192908</v>
      </c>
      <c r="K58" s="53">
        <f t="shared" si="13"/>
        <v>8593622</v>
      </c>
      <c r="L58" s="53">
        <f t="shared" si="13"/>
        <v>9060466</v>
      </c>
      <c r="M58" s="53">
        <f t="shared" si="13"/>
        <v>9540425</v>
      </c>
      <c r="N58" s="53">
        <f t="shared" si="13"/>
        <v>9464006</v>
      </c>
      <c r="O58" s="52"/>
      <c r="P58" s="54">
        <f t="shared" si="13"/>
        <v>77957896</v>
      </c>
      <c r="Q58" s="55">
        <f>(P58/$P$133)*100</f>
        <v>0.8435395758232548</v>
      </c>
      <c r="R58" s="66"/>
      <c r="S58" s="2"/>
      <c r="T58" s="2"/>
      <c r="U58" s="2"/>
      <c r="V58" s="2"/>
    </row>
    <row r="59" spans="2:22" ht="15">
      <c r="B59" s="3"/>
      <c r="C59" s="3"/>
      <c r="D59" s="21"/>
      <c r="E59" s="61"/>
      <c r="F59" s="61"/>
      <c r="G59" s="61"/>
      <c r="H59" s="62"/>
      <c r="I59" s="63"/>
      <c r="J59" s="63"/>
      <c r="K59" s="63"/>
      <c r="L59" s="63"/>
      <c r="M59" s="63"/>
      <c r="N59" s="63"/>
      <c r="O59" s="62"/>
      <c r="P59" s="64"/>
      <c r="Q59" s="65"/>
      <c r="R59" s="65"/>
      <c r="S59" s="2"/>
      <c r="T59" s="2"/>
      <c r="U59" s="2"/>
      <c r="V59" s="2"/>
    </row>
    <row r="60" spans="2:22" ht="15">
      <c r="B60" s="3" t="s">
        <v>37</v>
      </c>
      <c r="C60" s="3"/>
      <c r="D60" s="21" t="s">
        <v>38</v>
      </c>
      <c r="E60" s="61">
        <v>2943618</v>
      </c>
      <c r="F60" s="61">
        <v>4690547</v>
      </c>
      <c r="G60" s="61">
        <v>2125226</v>
      </c>
      <c r="H60" s="62">
        <v>851190</v>
      </c>
      <c r="I60" s="63">
        <v>131040</v>
      </c>
      <c r="J60" s="63">
        <v>1540000</v>
      </c>
      <c r="K60" s="63">
        <v>1965221</v>
      </c>
      <c r="L60" s="63">
        <v>2709022</v>
      </c>
      <c r="M60" s="63">
        <v>5705854</v>
      </c>
      <c r="N60" s="63">
        <v>2959087</v>
      </c>
      <c r="O60" s="62"/>
      <c r="P60" s="64">
        <f>SUM(E60:O60)</f>
        <v>25620805</v>
      </c>
      <c r="Q60" s="49">
        <f>(P60/$P$61)*100</f>
        <v>100</v>
      </c>
      <c r="R60" s="65"/>
      <c r="S60" s="2"/>
      <c r="T60" s="2"/>
      <c r="U60" s="2"/>
      <c r="V60" s="2"/>
    </row>
    <row r="61" spans="2:22" ht="15.75">
      <c r="B61" s="7"/>
      <c r="C61" s="7"/>
      <c r="D61" s="22" t="s">
        <v>7</v>
      </c>
      <c r="E61" s="51">
        <f aca="true" t="shared" si="14" ref="E61:P61">SUM(E59:E60)</f>
        <v>2943618</v>
      </c>
      <c r="F61" s="51">
        <f t="shared" si="14"/>
        <v>4690547</v>
      </c>
      <c r="G61" s="51">
        <f t="shared" si="14"/>
        <v>2125226</v>
      </c>
      <c r="H61" s="52">
        <f t="shared" si="14"/>
        <v>851190</v>
      </c>
      <c r="I61" s="53">
        <f t="shared" si="14"/>
        <v>131040</v>
      </c>
      <c r="J61" s="53">
        <f t="shared" si="14"/>
        <v>1540000</v>
      </c>
      <c r="K61" s="53">
        <f t="shared" si="14"/>
        <v>1965221</v>
      </c>
      <c r="L61" s="53">
        <f t="shared" si="14"/>
        <v>2709022</v>
      </c>
      <c r="M61" s="53">
        <f t="shared" si="14"/>
        <v>5705854</v>
      </c>
      <c r="N61" s="53">
        <f t="shared" si="14"/>
        <v>2959087</v>
      </c>
      <c r="O61" s="52"/>
      <c r="P61" s="54">
        <f t="shared" si="14"/>
        <v>25620805</v>
      </c>
      <c r="Q61" s="55">
        <f>(P61/$P$133)*100</f>
        <v>0.2772286591976562</v>
      </c>
      <c r="R61" s="66"/>
      <c r="S61" s="2"/>
      <c r="T61" s="2"/>
      <c r="U61" s="2"/>
      <c r="V61" s="2"/>
    </row>
    <row r="62" spans="2:22" ht="15">
      <c r="B62" s="3"/>
      <c r="C62" s="3"/>
      <c r="D62" s="21"/>
      <c r="E62" s="61"/>
      <c r="F62" s="61"/>
      <c r="G62" s="61"/>
      <c r="H62" s="62"/>
      <c r="I62" s="63"/>
      <c r="J62" s="63"/>
      <c r="K62" s="63"/>
      <c r="L62" s="63"/>
      <c r="M62" s="63"/>
      <c r="N62" s="63"/>
      <c r="O62" s="62"/>
      <c r="P62" s="64"/>
      <c r="Q62" s="65"/>
      <c r="R62" s="65"/>
      <c r="S62" s="2"/>
      <c r="T62" s="2"/>
      <c r="U62" s="2"/>
      <c r="V62" s="2"/>
    </row>
    <row r="63" spans="2:19" ht="15">
      <c r="B63" s="3" t="s">
        <v>39</v>
      </c>
      <c r="C63" s="3" t="s">
        <v>12</v>
      </c>
      <c r="D63" s="21" t="s">
        <v>40</v>
      </c>
      <c r="E63" s="61">
        <v>50407748</v>
      </c>
      <c r="F63" s="61">
        <v>46806424</v>
      </c>
      <c r="G63" s="61">
        <v>52020352</v>
      </c>
      <c r="H63" s="62">
        <v>53922304</v>
      </c>
      <c r="I63" s="63">
        <v>58752124</v>
      </c>
      <c r="J63" s="63">
        <v>57100000</v>
      </c>
      <c r="K63" s="63">
        <v>51204752</v>
      </c>
      <c r="L63" s="63">
        <v>39495736</v>
      </c>
      <c r="M63" s="63">
        <v>89407088</v>
      </c>
      <c r="N63" s="63">
        <v>33896120</v>
      </c>
      <c r="O63" s="62"/>
      <c r="P63" s="64">
        <f>SUM(E63:O63)</f>
        <v>533012648</v>
      </c>
      <c r="Q63" s="49">
        <f>(P63/$P$66)*100</f>
        <v>97.9940919899787</v>
      </c>
      <c r="R63" s="65"/>
      <c r="S63" s="2"/>
    </row>
    <row r="64" spans="2:19" ht="15">
      <c r="B64" s="3"/>
      <c r="C64" s="3"/>
      <c r="D64" s="21" t="s">
        <v>41</v>
      </c>
      <c r="E64" s="61">
        <v>1786328</v>
      </c>
      <c r="F64" s="61">
        <v>0</v>
      </c>
      <c r="G64" s="61">
        <v>0</v>
      </c>
      <c r="H64" s="62">
        <v>0</v>
      </c>
      <c r="I64" s="63">
        <v>379171</v>
      </c>
      <c r="J64" s="63">
        <v>507212</v>
      </c>
      <c r="K64" s="63">
        <v>641288</v>
      </c>
      <c r="L64" s="63">
        <v>1010932</v>
      </c>
      <c r="M64" s="63">
        <v>4245746</v>
      </c>
      <c r="N64" s="63">
        <v>0</v>
      </c>
      <c r="O64" s="62"/>
      <c r="P64" s="64">
        <f>SUM(E64:O64)</f>
        <v>8570677</v>
      </c>
      <c r="Q64" s="49">
        <f>(P64/$P$66)*100</f>
        <v>1.5757144103537197</v>
      </c>
      <c r="R64" s="65"/>
      <c r="S64" s="2"/>
    </row>
    <row r="65" spans="2:19" ht="15">
      <c r="B65" s="3"/>
      <c r="C65" s="3"/>
      <c r="D65" s="21" t="s">
        <v>100</v>
      </c>
      <c r="E65" s="61">
        <v>0</v>
      </c>
      <c r="F65" s="61">
        <v>0</v>
      </c>
      <c r="G65" s="61">
        <v>0</v>
      </c>
      <c r="H65" s="62">
        <v>0</v>
      </c>
      <c r="I65" s="63">
        <v>0</v>
      </c>
      <c r="J65" s="63">
        <v>0</v>
      </c>
      <c r="K65" s="63">
        <v>400000</v>
      </c>
      <c r="L65" s="63">
        <v>1400384</v>
      </c>
      <c r="M65" s="63">
        <v>539539</v>
      </c>
      <c r="N65" s="63">
        <v>0</v>
      </c>
      <c r="O65" s="62"/>
      <c r="P65" s="64">
        <f>SUM(E65:O65)</f>
        <v>2339923</v>
      </c>
      <c r="Q65" s="49">
        <f>(P65/$P$66)*100</f>
        <v>0.4301935996675766</v>
      </c>
      <c r="R65" s="65"/>
      <c r="S65" s="2"/>
    </row>
    <row r="66" spans="2:19" ht="15.75">
      <c r="B66" s="7"/>
      <c r="C66" s="7"/>
      <c r="D66" s="22" t="s">
        <v>7</v>
      </c>
      <c r="E66" s="51">
        <f aca="true" t="shared" si="15" ref="E66:P66">SUM(E62:E65)</f>
        <v>52194076</v>
      </c>
      <c r="F66" s="51">
        <f t="shared" si="15"/>
        <v>46806424</v>
      </c>
      <c r="G66" s="51">
        <f t="shared" si="15"/>
        <v>52020352</v>
      </c>
      <c r="H66" s="52">
        <f t="shared" si="15"/>
        <v>53922304</v>
      </c>
      <c r="I66" s="53">
        <f t="shared" si="15"/>
        <v>59131295</v>
      </c>
      <c r="J66" s="53">
        <f t="shared" si="15"/>
        <v>57607212</v>
      </c>
      <c r="K66" s="53">
        <f t="shared" si="15"/>
        <v>52246040</v>
      </c>
      <c r="L66" s="53">
        <f t="shared" si="15"/>
        <v>41907052</v>
      </c>
      <c r="M66" s="53">
        <f t="shared" si="15"/>
        <v>94192373</v>
      </c>
      <c r="N66" s="53">
        <f t="shared" si="15"/>
        <v>33896120</v>
      </c>
      <c r="O66" s="52"/>
      <c r="P66" s="54">
        <f t="shared" si="15"/>
        <v>543923248</v>
      </c>
      <c r="Q66" s="55">
        <f>(P66/$P$133)*100</f>
        <v>5.885494727799311</v>
      </c>
      <c r="R66" s="66"/>
      <c r="S66" s="2"/>
    </row>
    <row r="67" spans="2:18" ht="15">
      <c r="B67" s="3"/>
      <c r="C67" s="3"/>
      <c r="D67" s="21"/>
      <c r="E67" s="61"/>
      <c r="F67" s="61"/>
      <c r="G67" s="61"/>
      <c r="H67" s="62"/>
      <c r="I67" s="63"/>
      <c r="J67" s="63"/>
      <c r="K67" s="63"/>
      <c r="L67" s="63"/>
      <c r="M67" s="63"/>
      <c r="N67" s="63"/>
      <c r="O67" s="62"/>
      <c r="P67" s="64"/>
      <c r="Q67" s="65"/>
      <c r="R67" s="50"/>
    </row>
    <row r="68" spans="2:18" ht="15">
      <c r="B68" s="3" t="s">
        <v>42</v>
      </c>
      <c r="C68" s="3"/>
      <c r="D68" s="21" t="s">
        <v>43</v>
      </c>
      <c r="E68" s="61">
        <v>16608388</v>
      </c>
      <c r="F68" s="61">
        <v>12788262</v>
      </c>
      <c r="G68" s="61">
        <v>12478472</v>
      </c>
      <c r="H68" s="62">
        <v>1858852</v>
      </c>
      <c r="I68" s="63">
        <v>5981377</v>
      </c>
      <c r="J68" s="63">
        <v>6625409</v>
      </c>
      <c r="K68" s="63">
        <v>15714399</v>
      </c>
      <c r="L68" s="63">
        <v>16790749</v>
      </c>
      <c r="M68" s="63">
        <v>29420650</v>
      </c>
      <c r="N68" s="63">
        <v>6885191</v>
      </c>
      <c r="O68" s="62"/>
      <c r="P68" s="64">
        <f>SUM(E68:O68)</f>
        <v>125151749</v>
      </c>
      <c r="Q68" s="49">
        <f>(P68/$P$70)*100</f>
        <v>79.70342220186355</v>
      </c>
      <c r="R68" s="50"/>
    </row>
    <row r="69" spans="2:18" ht="15">
      <c r="B69" s="3"/>
      <c r="C69" s="3"/>
      <c r="D69" s="21" t="s">
        <v>21</v>
      </c>
      <c r="E69" s="61">
        <v>0</v>
      </c>
      <c r="F69" s="61">
        <v>0</v>
      </c>
      <c r="G69" s="61">
        <v>0</v>
      </c>
      <c r="H69" s="62">
        <v>0</v>
      </c>
      <c r="I69" s="63">
        <v>5282052</v>
      </c>
      <c r="J69" s="63">
        <v>23761000</v>
      </c>
      <c r="K69" s="63">
        <v>2827000</v>
      </c>
      <c r="L69" s="63">
        <v>0</v>
      </c>
      <c r="M69" s="63">
        <v>0</v>
      </c>
      <c r="N69" s="63">
        <v>0</v>
      </c>
      <c r="O69" s="62"/>
      <c r="P69" s="64">
        <f>SUM(E69:O69)</f>
        <v>31870052</v>
      </c>
      <c r="Q69" s="49">
        <f>(P69/$P$70)*100</f>
        <v>20.29657779813645</v>
      </c>
      <c r="R69" s="50"/>
    </row>
    <row r="70" spans="2:18" ht="15.75">
      <c r="B70" s="7"/>
      <c r="C70" s="7"/>
      <c r="D70" s="22" t="s">
        <v>7</v>
      </c>
      <c r="E70" s="51">
        <f aca="true" t="shared" si="16" ref="E70:P70">SUM(E67:E69)</f>
        <v>16608388</v>
      </c>
      <c r="F70" s="51">
        <f t="shared" si="16"/>
        <v>12788262</v>
      </c>
      <c r="G70" s="51">
        <f t="shared" si="16"/>
        <v>12478472</v>
      </c>
      <c r="H70" s="52">
        <f t="shared" si="16"/>
        <v>1858852</v>
      </c>
      <c r="I70" s="53">
        <f t="shared" si="16"/>
        <v>11263429</v>
      </c>
      <c r="J70" s="53">
        <f t="shared" si="16"/>
        <v>30386409</v>
      </c>
      <c r="K70" s="53">
        <f t="shared" si="16"/>
        <v>18541399</v>
      </c>
      <c r="L70" s="53">
        <f t="shared" si="16"/>
        <v>16790749</v>
      </c>
      <c r="M70" s="53">
        <f t="shared" si="16"/>
        <v>29420650</v>
      </c>
      <c r="N70" s="53">
        <f t="shared" si="16"/>
        <v>6885191</v>
      </c>
      <c r="O70" s="52"/>
      <c r="P70" s="54">
        <f t="shared" si="16"/>
        <v>157021801</v>
      </c>
      <c r="Q70" s="55">
        <f>(P70/$P$133)*100</f>
        <v>1.699046667582505</v>
      </c>
      <c r="R70" s="56"/>
    </row>
    <row r="71" spans="2:18" ht="15">
      <c r="B71" s="3"/>
      <c r="C71" s="3"/>
      <c r="D71" s="21"/>
      <c r="E71" s="61"/>
      <c r="F71" s="61"/>
      <c r="G71" s="61"/>
      <c r="H71" s="62"/>
      <c r="I71" s="63"/>
      <c r="J71" s="63"/>
      <c r="K71" s="63"/>
      <c r="L71" s="63"/>
      <c r="M71" s="63"/>
      <c r="N71" s="63"/>
      <c r="O71" s="62"/>
      <c r="P71" s="64"/>
      <c r="Q71" s="65"/>
      <c r="R71" s="50"/>
    </row>
    <row r="72" spans="2:22" ht="15">
      <c r="B72" s="3" t="s">
        <v>44</v>
      </c>
      <c r="C72" s="3"/>
      <c r="D72" s="21" t="s">
        <v>45</v>
      </c>
      <c r="E72" s="61">
        <v>0</v>
      </c>
      <c r="F72" s="61">
        <v>420761</v>
      </c>
      <c r="G72" s="61">
        <v>0</v>
      </c>
      <c r="H72" s="62">
        <v>474397</v>
      </c>
      <c r="I72" s="63">
        <v>0</v>
      </c>
      <c r="J72" s="63">
        <v>758750</v>
      </c>
      <c r="K72" s="63">
        <v>0</v>
      </c>
      <c r="L72" s="63">
        <v>824316</v>
      </c>
      <c r="M72" s="63">
        <v>0</v>
      </c>
      <c r="N72" s="63">
        <v>653975</v>
      </c>
      <c r="O72" s="62"/>
      <c r="P72" s="64">
        <f>SUM(E72:O72)</f>
        <v>3132199</v>
      </c>
      <c r="Q72" s="49">
        <f>(P72/$P$73)*100</f>
        <v>100</v>
      </c>
      <c r="R72" s="65"/>
      <c r="S72" s="2"/>
      <c r="T72" s="2"/>
      <c r="U72" s="2"/>
      <c r="V72" s="2"/>
    </row>
    <row r="73" spans="2:22" ht="15.75">
      <c r="B73" s="7"/>
      <c r="C73" s="7"/>
      <c r="D73" s="22" t="s">
        <v>7</v>
      </c>
      <c r="E73" s="51">
        <f aca="true" t="shared" si="17" ref="E73:P73">SUM(E71:E72)</f>
        <v>0</v>
      </c>
      <c r="F73" s="51">
        <f t="shared" si="17"/>
        <v>420761</v>
      </c>
      <c r="G73" s="51">
        <f t="shared" si="17"/>
        <v>0</v>
      </c>
      <c r="H73" s="52">
        <f t="shared" si="17"/>
        <v>474397</v>
      </c>
      <c r="I73" s="53">
        <f t="shared" si="17"/>
        <v>0</v>
      </c>
      <c r="J73" s="53">
        <f t="shared" si="17"/>
        <v>758750</v>
      </c>
      <c r="K73" s="53">
        <f t="shared" si="17"/>
        <v>0</v>
      </c>
      <c r="L73" s="53">
        <f t="shared" si="17"/>
        <v>824316</v>
      </c>
      <c r="M73" s="53">
        <f t="shared" si="17"/>
        <v>0</v>
      </c>
      <c r="N73" s="53">
        <f t="shared" si="17"/>
        <v>653975</v>
      </c>
      <c r="O73" s="52"/>
      <c r="P73" s="54">
        <f t="shared" si="17"/>
        <v>3132199</v>
      </c>
      <c r="Q73" s="55">
        <f>(P73/$P$133)*100</f>
        <v>0.03389180508224622</v>
      </c>
      <c r="R73" s="66"/>
      <c r="S73" s="2"/>
      <c r="T73" s="2"/>
      <c r="U73" s="2"/>
      <c r="V73" s="2"/>
    </row>
    <row r="74" spans="2:22" ht="15.75">
      <c r="B74" s="3"/>
      <c r="C74" s="3"/>
      <c r="D74" s="23"/>
      <c r="E74" s="61"/>
      <c r="F74" s="61"/>
      <c r="G74" s="61"/>
      <c r="H74" s="62"/>
      <c r="I74" s="63"/>
      <c r="J74" s="63"/>
      <c r="K74" s="63"/>
      <c r="L74" s="63"/>
      <c r="M74" s="63"/>
      <c r="N74" s="63"/>
      <c r="O74" s="62"/>
      <c r="P74" s="67"/>
      <c r="Q74" s="68"/>
      <c r="R74" s="65"/>
      <c r="S74" s="2"/>
      <c r="T74" s="2"/>
      <c r="U74" s="2"/>
      <c r="V74" s="2"/>
    </row>
    <row r="75" spans="2:22" ht="15">
      <c r="B75" s="3" t="s">
        <v>46</v>
      </c>
      <c r="C75" s="3"/>
      <c r="D75" s="21" t="s">
        <v>47</v>
      </c>
      <c r="E75" s="61">
        <v>0</v>
      </c>
      <c r="F75" s="61">
        <v>0</v>
      </c>
      <c r="G75" s="61">
        <v>3337482</v>
      </c>
      <c r="H75" s="62">
        <v>0</v>
      </c>
      <c r="I75" s="63">
        <v>3952319</v>
      </c>
      <c r="J75" s="63">
        <v>2433932</v>
      </c>
      <c r="K75" s="63">
        <v>0</v>
      </c>
      <c r="L75" s="63">
        <v>6573041</v>
      </c>
      <c r="M75" s="63">
        <v>11277100</v>
      </c>
      <c r="N75" s="63">
        <v>0</v>
      </c>
      <c r="O75" s="62"/>
      <c r="P75" s="64">
        <f>SUM(E75:O75)</f>
        <v>27573874</v>
      </c>
      <c r="Q75" s="49">
        <f>(P75/$P$76)*100</f>
        <v>100</v>
      </c>
      <c r="R75" s="65"/>
      <c r="S75" s="2"/>
      <c r="T75" s="2"/>
      <c r="U75" s="2"/>
      <c r="V75" s="2"/>
    </row>
    <row r="76" spans="2:22" ht="15.75">
      <c r="B76" s="7"/>
      <c r="C76" s="7"/>
      <c r="D76" s="22" t="s">
        <v>7</v>
      </c>
      <c r="E76" s="51">
        <f aca="true" t="shared" si="18" ref="E76:P76">SUM(E74:E75)</f>
        <v>0</v>
      </c>
      <c r="F76" s="51">
        <f t="shared" si="18"/>
        <v>0</v>
      </c>
      <c r="G76" s="51">
        <f t="shared" si="18"/>
        <v>3337482</v>
      </c>
      <c r="H76" s="52">
        <f t="shared" si="18"/>
        <v>0</v>
      </c>
      <c r="I76" s="53">
        <f t="shared" si="18"/>
        <v>3952319</v>
      </c>
      <c r="J76" s="53">
        <f t="shared" si="18"/>
        <v>2433932</v>
      </c>
      <c r="K76" s="53">
        <f t="shared" si="18"/>
        <v>0</v>
      </c>
      <c r="L76" s="53">
        <f t="shared" si="18"/>
        <v>6573041</v>
      </c>
      <c r="M76" s="53">
        <f t="shared" si="18"/>
        <v>11277100</v>
      </c>
      <c r="N76" s="53">
        <f t="shared" si="18"/>
        <v>0</v>
      </c>
      <c r="O76" s="52"/>
      <c r="P76" s="54">
        <f t="shared" si="18"/>
        <v>27573874</v>
      </c>
      <c r="Q76" s="55">
        <f>(P76/$P$133)*100</f>
        <v>0.2983617461631324</v>
      </c>
      <c r="R76" s="66"/>
      <c r="S76" s="2"/>
      <c r="T76" s="2"/>
      <c r="U76" s="2"/>
      <c r="V76" s="2"/>
    </row>
    <row r="77" spans="2:22" ht="15">
      <c r="B77" s="3"/>
      <c r="C77" s="3"/>
      <c r="D77" s="21"/>
      <c r="E77" s="61"/>
      <c r="F77" s="61"/>
      <c r="G77" s="61"/>
      <c r="H77" s="62"/>
      <c r="I77" s="63"/>
      <c r="J77" s="63"/>
      <c r="K77" s="63"/>
      <c r="L77" s="63"/>
      <c r="M77" s="63"/>
      <c r="N77" s="63"/>
      <c r="O77" s="62"/>
      <c r="P77" s="64"/>
      <c r="Q77" s="65"/>
      <c r="R77" s="65"/>
      <c r="S77" s="2"/>
      <c r="T77" s="2"/>
      <c r="U77" s="2"/>
      <c r="V77" s="2"/>
    </row>
    <row r="78" spans="2:22" ht="15">
      <c r="B78" s="3" t="s">
        <v>48</v>
      </c>
      <c r="C78" s="3"/>
      <c r="D78" s="21" t="s">
        <v>49</v>
      </c>
      <c r="E78" s="61">
        <v>0</v>
      </c>
      <c r="F78" s="61">
        <v>0</v>
      </c>
      <c r="G78" s="61">
        <v>67155</v>
      </c>
      <c r="H78" s="62">
        <v>0</v>
      </c>
      <c r="I78" s="63">
        <v>0</v>
      </c>
      <c r="J78" s="63">
        <v>0</v>
      </c>
      <c r="K78" s="63">
        <v>47099</v>
      </c>
      <c r="L78" s="63">
        <v>30200</v>
      </c>
      <c r="M78" s="63">
        <v>34064</v>
      </c>
      <c r="N78" s="63">
        <v>22382</v>
      </c>
      <c r="O78" s="62"/>
      <c r="P78" s="64">
        <f>SUM(E78:O78)</f>
        <v>200900</v>
      </c>
      <c r="Q78" s="49">
        <f>(P78/$P$80)*100</f>
        <v>0.656781854565613</v>
      </c>
      <c r="R78" s="65"/>
      <c r="S78" s="2"/>
      <c r="T78" s="2"/>
      <c r="U78" s="2"/>
      <c r="V78" s="2"/>
    </row>
    <row r="79" spans="2:18" ht="15">
      <c r="B79" s="3"/>
      <c r="C79" s="3"/>
      <c r="D79" s="21" t="s">
        <v>50</v>
      </c>
      <c r="E79" s="61">
        <v>0</v>
      </c>
      <c r="F79" s="61">
        <v>0</v>
      </c>
      <c r="G79" s="61">
        <v>3304203</v>
      </c>
      <c r="H79" s="62">
        <v>0</v>
      </c>
      <c r="I79" s="63">
        <v>0</v>
      </c>
      <c r="J79" s="63">
        <v>4757300</v>
      </c>
      <c r="K79" s="63">
        <v>3428458</v>
      </c>
      <c r="L79" s="63">
        <v>4235476</v>
      </c>
      <c r="M79" s="63">
        <v>4471143</v>
      </c>
      <c r="N79" s="63">
        <v>10191063</v>
      </c>
      <c r="O79" s="62"/>
      <c r="P79" s="64">
        <f>SUM(E79:O79)</f>
        <v>30387643</v>
      </c>
      <c r="Q79" s="49">
        <f>(P79/$P$80)*100</f>
        <v>99.34321814543439</v>
      </c>
      <c r="R79" s="50"/>
    </row>
    <row r="80" spans="2:18" ht="15.75">
      <c r="B80" s="7"/>
      <c r="C80" s="7"/>
      <c r="D80" s="22" t="s">
        <v>7</v>
      </c>
      <c r="E80" s="51">
        <f aca="true" t="shared" si="19" ref="E80:P80">SUM(E77:E79)</f>
        <v>0</v>
      </c>
      <c r="F80" s="51">
        <f t="shared" si="19"/>
        <v>0</v>
      </c>
      <c r="G80" s="51">
        <f t="shared" si="19"/>
        <v>3371358</v>
      </c>
      <c r="H80" s="52">
        <f t="shared" si="19"/>
        <v>0</v>
      </c>
      <c r="I80" s="53">
        <f t="shared" si="19"/>
        <v>0</v>
      </c>
      <c r="J80" s="53">
        <f t="shared" si="19"/>
        <v>4757300</v>
      </c>
      <c r="K80" s="53">
        <f t="shared" si="19"/>
        <v>3475557</v>
      </c>
      <c r="L80" s="53">
        <f t="shared" si="19"/>
        <v>4265676</v>
      </c>
      <c r="M80" s="53">
        <f t="shared" si="19"/>
        <v>4505207</v>
      </c>
      <c r="N80" s="53">
        <f t="shared" si="19"/>
        <v>10213445</v>
      </c>
      <c r="O80" s="52"/>
      <c r="P80" s="54">
        <f t="shared" si="19"/>
        <v>30588543</v>
      </c>
      <c r="Q80" s="55">
        <f>(P80/$P$133)*100</f>
        <v>0.3309818236663466</v>
      </c>
      <c r="R80" s="56"/>
    </row>
    <row r="81" spans="2:18" ht="15">
      <c r="B81" s="3"/>
      <c r="C81" s="3"/>
      <c r="D81" s="21"/>
      <c r="E81" s="61"/>
      <c r="F81" s="61"/>
      <c r="G81" s="61"/>
      <c r="H81" s="62"/>
      <c r="I81" s="63"/>
      <c r="J81" s="63"/>
      <c r="K81" s="63"/>
      <c r="L81" s="63"/>
      <c r="M81" s="63"/>
      <c r="N81" s="63"/>
      <c r="O81" s="62"/>
      <c r="P81" s="64"/>
      <c r="Q81" s="65"/>
      <c r="R81" s="50"/>
    </row>
    <row r="82" spans="2:18" ht="15">
      <c r="B82" s="3" t="s">
        <v>51</v>
      </c>
      <c r="C82" s="3" t="s">
        <v>12</v>
      </c>
      <c r="D82" s="21" t="s">
        <v>52</v>
      </c>
      <c r="E82" s="61">
        <v>97760216</v>
      </c>
      <c r="F82" s="61">
        <v>62010064</v>
      </c>
      <c r="G82" s="61">
        <v>52474336</v>
      </c>
      <c r="H82" s="62">
        <v>78314285</v>
      </c>
      <c r="I82" s="63">
        <v>74541000</v>
      </c>
      <c r="J82" s="63">
        <v>71998000</v>
      </c>
      <c r="K82" s="63">
        <v>73330000</v>
      </c>
      <c r="L82" s="63">
        <v>81020000</v>
      </c>
      <c r="M82" s="63">
        <v>86910000</v>
      </c>
      <c r="N82" s="63">
        <v>99381399</v>
      </c>
      <c r="O82" s="62"/>
      <c r="P82" s="64">
        <f>SUM(E82:O82)</f>
        <v>777739300</v>
      </c>
      <c r="Q82" s="49">
        <f>(P82/$P$85)*100</f>
        <v>94.5129450167695</v>
      </c>
      <c r="R82" s="50"/>
    </row>
    <row r="83" spans="2:18" ht="15">
      <c r="B83" s="3"/>
      <c r="C83" s="3" t="s">
        <v>12</v>
      </c>
      <c r="D83" s="21" t="s">
        <v>53</v>
      </c>
      <c r="E83" s="61">
        <v>6888838</v>
      </c>
      <c r="F83" s="61">
        <v>4663104</v>
      </c>
      <c r="G83" s="61">
        <v>0</v>
      </c>
      <c r="H83" s="62">
        <v>7085345</v>
      </c>
      <c r="I83" s="63">
        <v>3181180</v>
      </c>
      <c r="J83" s="63">
        <v>2469421</v>
      </c>
      <c r="K83" s="63">
        <v>2500000</v>
      </c>
      <c r="L83" s="63">
        <v>3650000</v>
      </c>
      <c r="M83" s="63">
        <v>3384000</v>
      </c>
      <c r="N83" s="63">
        <v>3159166</v>
      </c>
      <c r="O83" s="62"/>
      <c r="P83" s="64">
        <f>SUM(E83:O83)</f>
        <v>36981054</v>
      </c>
      <c r="Q83" s="49">
        <f>(P83/$P$85)*100</f>
        <v>4.494035884986375</v>
      </c>
      <c r="R83" s="50"/>
    </row>
    <row r="84" spans="2:18" ht="15">
      <c r="B84" s="3"/>
      <c r="C84" s="3"/>
      <c r="D84" s="21" t="s">
        <v>87</v>
      </c>
      <c r="E84" s="61">
        <v>0</v>
      </c>
      <c r="F84" s="61">
        <v>0</v>
      </c>
      <c r="G84" s="61">
        <v>0</v>
      </c>
      <c r="H84" s="62">
        <v>347752</v>
      </c>
      <c r="I84" s="63">
        <v>1847820</v>
      </c>
      <c r="J84" s="63">
        <v>1132579</v>
      </c>
      <c r="K84" s="63">
        <v>1100000</v>
      </c>
      <c r="L84" s="63">
        <v>910000</v>
      </c>
      <c r="M84" s="63">
        <v>1456000</v>
      </c>
      <c r="N84" s="63">
        <v>1377322</v>
      </c>
      <c r="O84" s="62"/>
      <c r="P84" s="64">
        <f>SUM(E84:O84)</f>
        <v>8171473</v>
      </c>
      <c r="Q84" s="49">
        <f>(P84/$P$85)*100</f>
        <v>0.9930190982441243</v>
      </c>
      <c r="R84" s="50"/>
    </row>
    <row r="85" spans="2:18" ht="15.75">
      <c r="B85" s="7"/>
      <c r="C85" s="7"/>
      <c r="D85" s="22" t="s">
        <v>7</v>
      </c>
      <c r="E85" s="51">
        <f aca="true" t="shared" si="20" ref="E85:P85">SUM(E81:E84)</f>
        <v>104649054</v>
      </c>
      <c r="F85" s="51">
        <f t="shared" si="20"/>
        <v>66673168</v>
      </c>
      <c r="G85" s="51">
        <f t="shared" si="20"/>
        <v>52474336</v>
      </c>
      <c r="H85" s="52">
        <f t="shared" si="20"/>
        <v>85747382</v>
      </c>
      <c r="I85" s="53">
        <f t="shared" si="20"/>
        <v>79570000</v>
      </c>
      <c r="J85" s="53">
        <f t="shared" si="20"/>
        <v>75600000</v>
      </c>
      <c r="K85" s="53">
        <f t="shared" si="20"/>
        <v>76930000</v>
      </c>
      <c r="L85" s="53">
        <f t="shared" si="20"/>
        <v>85580000</v>
      </c>
      <c r="M85" s="53">
        <f t="shared" si="20"/>
        <v>91750000</v>
      </c>
      <c r="N85" s="53">
        <f t="shared" si="20"/>
        <v>103917887</v>
      </c>
      <c r="O85" s="52"/>
      <c r="P85" s="54">
        <f t="shared" si="20"/>
        <v>822891827</v>
      </c>
      <c r="Q85" s="55">
        <f>(P85/$P$133)*100</f>
        <v>8.904060503326091</v>
      </c>
      <c r="R85" s="56"/>
    </row>
    <row r="86" spans="2:18" ht="15">
      <c r="B86" s="3"/>
      <c r="C86" s="3"/>
      <c r="D86" s="21"/>
      <c r="E86" s="61"/>
      <c r="F86" s="61"/>
      <c r="G86" s="61"/>
      <c r="H86" s="62"/>
      <c r="I86" s="63"/>
      <c r="J86" s="63"/>
      <c r="K86" s="63"/>
      <c r="L86" s="63"/>
      <c r="M86" s="63"/>
      <c r="N86" s="63"/>
      <c r="O86" s="62"/>
      <c r="P86" s="64"/>
      <c r="Q86" s="65"/>
      <c r="R86" s="50"/>
    </row>
    <row r="87" spans="2:18" ht="15">
      <c r="B87" s="3" t="s">
        <v>54</v>
      </c>
      <c r="C87" s="3"/>
      <c r="D87" s="21" t="s">
        <v>55</v>
      </c>
      <c r="E87" s="61">
        <v>452264</v>
      </c>
      <c r="F87" s="61">
        <v>0</v>
      </c>
      <c r="G87" s="61">
        <v>758111</v>
      </c>
      <c r="H87" s="62">
        <v>261235</v>
      </c>
      <c r="I87" s="63">
        <v>868600</v>
      </c>
      <c r="J87" s="63">
        <v>1092589</v>
      </c>
      <c r="K87" s="63">
        <v>1497483</v>
      </c>
      <c r="L87" s="63">
        <v>1363995</v>
      </c>
      <c r="M87" s="63">
        <v>1440547</v>
      </c>
      <c r="N87" s="63">
        <v>0</v>
      </c>
      <c r="O87" s="62"/>
      <c r="P87" s="64">
        <f>SUM(E87:O87)</f>
        <v>7734824</v>
      </c>
      <c r="Q87" s="49">
        <f>(P87/$P$89)*100</f>
        <v>0.25384683562931315</v>
      </c>
      <c r="R87" s="50"/>
    </row>
    <row r="88" spans="2:18" ht="15">
      <c r="B88" s="3"/>
      <c r="C88" s="3" t="s">
        <v>12</v>
      </c>
      <c r="D88" s="21" t="s">
        <v>56</v>
      </c>
      <c r="E88" s="61">
        <v>251026652</v>
      </c>
      <c r="F88" s="61">
        <v>226842214</v>
      </c>
      <c r="G88" s="61">
        <v>261926381</v>
      </c>
      <c r="H88" s="62">
        <v>271981250</v>
      </c>
      <c r="I88" s="63">
        <v>300814329</v>
      </c>
      <c r="J88" s="63">
        <v>315681131</v>
      </c>
      <c r="K88" s="63">
        <v>333140133</v>
      </c>
      <c r="L88" s="63">
        <v>348189302</v>
      </c>
      <c r="M88" s="63">
        <v>365831945</v>
      </c>
      <c r="N88" s="63">
        <v>363875534</v>
      </c>
      <c r="O88" s="62"/>
      <c r="P88" s="64">
        <f>SUM(E88:O88)</f>
        <v>3039308871</v>
      </c>
      <c r="Q88" s="49">
        <f>(P88/$P$89)*100</f>
        <v>99.74615316437068</v>
      </c>
      <c r="R88" s="50"/>
    </row>
    <row r="89" spans="2:18" ht="15.75">
      <c r="B89" s="7"/>
      <c r="C89" s="7"/>
      <c r="D89" s="22" t="s">
        <v>7</v>
      </c>
      <c r="E89" s="51">
        <f aca="true" t="shared" si="21" ref="E89:P89">SUM(E86:E88)</f>
        <v>251478916</v>
      </c>
      <c r="F89" s="51">
        <f t="shared" si="21"/>
        <v>226842214</v>
      </c>
      <c r="G89" s="51">
        <f t="shared" si="21"/>
        <v>262684492</v>
      </c>
      <c r="H89" s="52">
        <f t="shared" si="21"/>
        <v>272242485</v>
      </c>
      <c r="I89" s="53">
        <f t="shared" si="21"/>
        <v>301682929</v>
      </c>
      <c r="J89" s="53">
        <f t="shared" si="21"/>
        <v>316773720</v>
      </c>
      <c r="K89" s="53">
        <f t="shared" si="21"/>
        <v>334637616</v>
      </c>
      <c r="L89" s="53">
        <f t="shared" si="21"/>
        <v>349553297</v>
      </c>
      <c r="M89" s="53">
        <f t="shared" si="21"/>
        <v>367272492</v>
      </c>
      <c r="N89" s="53">
        <f t="shared" si="21"/>
        <v>363875534</v>
      </c>
      <c r="O89" s="52"/>
      <c r="P89" s="54">
        <f t="shared" si="21"/>
        <v>3047043695</v>
      </c>
      <c r="Q89" s="55">
        <f>(P89/$P$133)*100</f>
        <v>32.97038629666484</v>
      </c>
      <c r="R89" s="56"/>
    </row>
    <row r="90" spans="2:18" ht="15">
      <c r="B90" s="3"/>
      <c r="C90" s="3"/>
      <c r="D90" s="21"/>
      <c r="E90" s="61"/>
      <c r="F90" s="61"/>
      <c r="G90" s="61"/>
      <c r="H90" s="62"/>
      <c r="I90" s="63"/>
      <c r="J90" s="63"/>
      <c r="K90" s="63"/>
      <c r="L90" s="63"/>
      <c r="M90" s="63"/>
      <c r="N90" s="63"/>
      <c r="O90" s="62"/>
      <c r="P90" s="64"/>
      <c r="Q90" s="65"/>
      <c r="R90" s="50"/>
    </row>
    <row r="91" spans="2:18" ht="15">
      <c r="B91" s="3" t="s">
        <v>57</v>
      </c>
      <c r="C91" s="3" t="s">
        <v>12</v>
      </c>
      <c r="D91" s="21" t="s">
        <v>58</v>
      </c>
      <c r="E91" s="61">
        <v>10537228</v>
      </c>
      <c r="F91" s="61">
        <v>10195655</v>
      </c>
      <c r="G91" s="61">
        <v>10658076</v>
      </c>
      <c r="H91" s="62">
        <v>6161618</v>
      </c>
      <c r="I91" s="63">
        <v>16671955</v>
      </c>
      <c r="J91" s="63">
        <v>12519312</v>
      </c>
      <c r="K91" s="63">
        <v>0</v>
      </c>
      <c r="L91" s="63">
        <v>12361276</v>
      </c>
      <c r="M91" s="63">
        <v>12572133</v>
      </c>
      <c r="N91" s="63">
        <v>17233513</v>
      </c>
      <c r="O91" s="62"/>
      <c r="P91" s="64">
        <f>SUM(E91:O91)</f>
        <v>108910766</v>
      </c>
      <c r="Q91" s="49">
        <f>(P91/$P$93)*100</f>
        <v>78.4383004606113</v>
      </c>
      <c r="R91" s="50"/>
    </row>
    <row r="92" spans="2:18" ht="15">
      <c r="B92" s="3"/>
      <c r="C92" s="3"/>
      <c r="D92" s="21" t="s">
        <v>59</v>
      </c>
      <c r="E92" s="61">
        <v>1745966</v>
      </c>
      <c r="F92" s="61">
        <v>1302116</v>
      </c>
      <c r="G92" s="61">
        <v>0</v>
      </c>
      <c r="H92" s="62">
        <v>3438682</v>
      </c>
      <c r="I92" s="63">
        <v>2800000</v>
      </c>
      <c r="J92" s="63">
        <v>3840000</v>
      </c>
      <c r="K92" s="63">
        <v>3460000</v>
      </c>
      <c r="L92" s="63">
        <v>5451011</v>
      </c>
      <c r="M92" s="63">
        <v>2441620</v>
      </c>
      <c r="N92" s="63">
        <v>5458801</v>
      </c>
      <c r="O92" s="62"/>
      <c r="P92" s="64">
        <f>SUM(E92:O92)</f>
        <v>29938196</v>
      </c>
      <c r="Q92" s="49">
        <f>(P92/$P$93)*100</f>
        <v>21.561699539388705</v>
      </c>
      <c r="R92" s="50"/>
    </row>
    <row r="93" spans="2:18" ht="15.75">
      <c r="B93" s="7"/>
      <c r="C93" s="7"/>
      <c r="D93" s="22" t="s">
        <v>7</v>
      </c>
      <c r="E93" s="51">
        <f aca="true" t="shared" si="22" ref="E93:P93">SUM(E90:E92)</f>
        <v>12283194</v>
      </c>
      <c r="F93" s="51">
        <f t="shared" si="22"/>
        <v>11497771</v>
      </c>
      <c r="G93" s="51">
        <f t="shared" si="22"/>
        <v>10658076</v>
      </c>
      <c r="H93" s="52">
        <f t="shared" si="22"/>
        <v>9600300</v>
      </c>
      <c r="I93" s="53">
        <f t="shared" si="22"/>
        <v>19471955</v>
      </c>
      <c r="J93" s="53">
        <f t="shared" si="22"/>
        <v>16359312</v>
      </c>
      <c r="K93" s="53">
        <f t="shared" si="22"/>
        <v>3460000</v>
      </c>
      <c r="L93" s="53">
        <f t="shared" si="22"/>
        <v>17812287</v>
      </c>
      <c r="M93" s="53">
        <f t="shared" si="22"/>
        <v>15013753</v>
      </c>
      <c r="N93" s="53">
        <f t="shared" si="22"/>
        <v>22692314</v>
      </c>
      <c r="O93" s="52"/>
      <c r="P93" s="54">
        <f t="shared" si="22"/>
        <v>138848962</v>
      </c>
      <c r="Q93" s="55">
        <f>(P93/$P$133)*100</f>
        <v>1.50240835782663</v>
      </c>
      <c r="R93" s="56"/>
    </row>
    <row r="94" spans="2:18" ht="15">
      <c r="B94" s="3"/>
      <c r="C94" s="3"/>
      <c r="D94" s="21"/>
      <c r="E94" s="61"/>
      <c r="F94" s="61"/>
      <c r="G94" s="61"/>
      <c r="H94" s="62"/>
      <c r="I94" s="63"/>
      <c r="J94" s="63"/>
      <c r="K94" s="63"/>
      <c r="L94" s="63"/>
      <c r="M94" s="63"/>
      <c r="N94" s="63"/>
      <c r="O94" s="62"/>
      <c r="P94" s="64"/>
      <c r="Q94" s="65"/>
      <c r="R94" s="50"/>
    </row>
    <row r="95" spans="2:18" ht="15">
      <c r="B95" s="3" t="s">
        <v>60</v>
      </c>
      <c r="C95" s="3"/>
      <c r="D95" s="21" t="s">
        <v>61</v>
      </c>
      <c r="E95" s="61">
        <v>894947</v>
      </c>
      <c r="F95" s="61">
        <v>817199</v>
      </c>
      <c r="G95" s="61">
        <v>1131563</v>
      </c>
      <c r="H95" s="62">
        <v>191000</v>
      </c>
      <c r="I95" s="63">
        <v>3572162</v>
      </c>
      <c r="J95" s="63">
        <v>2868068</v>
      </c>
      <c r="K95" s="63">
        <v>3483792</v>
      </c>
      <c r="L95" s="63">
        <v>4167985</v>
      </c>
      <c r="M95" s="63">
        <v>4457988</v>
      </c>
      <c r="N95" s="63">
        <v>4181173</v>
      </c>
      <c r="O95" s="62"/>
      <c r="P95" s="64">
        <f>SUM(E95:O95)</f>
        <v>25765877</v>
      </c>
      <c r="Q95" s="49">
        <f>(P95/$P$96)*100</f>
        <v>100</v>
      </c>
      <c r="R95" s="50"/>
    </row>
    <row r="96" spans="2:18" ht="15.75">
      <c r="B96" s="7"/>
      <c r="C96" s="7"/>
      <c r="D96" s="22" t="s">
        <v>7</v>
      </c>
      <c r="E96" s="51">
        <f aca="true" t="shared" si="23" ref="E96:P96">SUM(E94:E95)</f>
        <v>894947</v>
      </c>
      <c r="F96" s="51">
        <f t="shared" si="23"/>
        <v>817199</v>
      </c>
      <c r="G96" s="51">
        <f t="shared" si="23"/>
        <v>1131563</v>
      </c>
      <c r="H96" s="52">
        <f t="shared" si="23"/>
        <v>191000</v>
      </c>
      <c r="I96" s="53">
        <f t="shared" si="23"/>
        <v>3572162</v>
      </c>
      <c r="J96" s="53">
        <f t="shared" si="23"/>
        <v>2868068</v>
      </c>
      <c r="K96" s="53">
        <f t="shared" si="23"/>
        <v>3483792</v>
      </c>
      <c r="L96" s="53">
        <f t="shared" si="23"/>
        <v>4167985</v>
      </c>
      <c r="M96" s="53">
        <f t="shared" si="23"/>
        <v>4457988</v>
      </c>
      <c r="N96" s="53">
        <f t="shared" si="23"/>
        <v>4181173</v>
      </c>
      <c r="O96" s="52"/>
      <c r="P96" s="54">
        <f t="shared" si="23"/>
        <v>25765877</v>
      </c>
      <c r="Q96" s="55">
        <f>(P96/$P$133)*100</f>
        <v>0.2787984036318034</v>
      </c>
      <c r="R96" s="56"/>
    </row>
    <row r="97" spans="2:18" ht="15">
      <c r="B97" s="3"/>
      <c r="C97" s="3"/>
      <c r="D97" s="21"/>
      <c r="E97" s="61"/>
      <c r="F97" s="61"/>
      <c r="G97" s="61"/>
      <c r="H97" s="62"/>
      <c r="I97" s="63"/>
      <c r="J97" s="63"/>
      <c r="K97" s="63"/>
      <c r="L97" s="63"/>
      <c r="M97" s="63"/>
      <c r="N97" s="63"/>
      <c r="O97" s="62"/>
      <c r="P97" s="64"/>
      <c r="Q97" s="65"/>
      <c r="R97" s="50"/>
    </row>
    <row r="98" spans="2:18" ht="15">
      <c r="B98" s="3" t="s">
        <v>62</v>
      </c>
      <c r="C98" s="3"/>
      <c r="D98" s="17" t="s">
        <v>96</v>
      </c>
      <c r="E98" s="61">
        <v>0</v>
      </c>
      <c r="F98" s="61">
        <v>0</v>
      </c>
      <c r="G98" s="61">
        <v>0</v>
      </c>
      <c r="H98" s="62">
        <v>0</v>
      </c>
      <c r="I98" s="63">
        <v>0</v>
      </c>
      <c r="J98" s="63">
        <v>414023</v>
      </c>
      <c r="K98" s="63">
        <v>0</v>
      </c>
      <c r="L98" s="63">
        <v>1144916</v>
      </c>
      <c r="M98" s="63">
        <v>0</v>
      </c>
      <c r="N98" s="63">
        <v>0</v>
      </c>
      <c r="O98" s="62"/>
      <c r="P98" s="64">
        <f>SUM(E98:O98)</f>
        <v>1558939</v>
      </c>
      <c r="Q98" s="49">
        <f>(P98/$P$102)*100</f>
        <v>0.15634797658159866</v>
      </c>
      <c r="R98" s="50"/>
    </row>
    <row r="99" spans="2:18" ht="15">
      <c r="B99" s="3"/>
      <c r="C99" s="3" t="s">
        <v>12</v>
      </c>
      <c r="D99" s="21" t="s">
        <v>53</v>
      </c>
      <c r="E99" s="61">
        <v>74748144</v>
      </c>
      <c r="F99" s="61">
        <v>61729478</v>
      </c>
      <c r="G99" s="61">
        <f>79701276-330777</f>
        <v>79370499</v>
      </c>
      <c r="H99" s="62">
        <v>68247100</v>
      </c>
      <c r="I99" s="63">
        <v>73453503</v>
      </c>
      <c r="J99" s="63">
        <v>60344033</v>
      </c>
      <c r="K99" s="63">
        <v>109492407</v>
      </c>
      <c r="L99" s="63">
        <v>88847132</v>
      </c>
      <c r="M99" s="63">
        <v>97737783</v>
      </c>
      <c r="N99" s="63">
        <v>81279887</v>
      </c>
      <c r="O99" s="62"/>
      <c r="P99" s="64">
        <f>SUM(E99:O99)</f>
        <v>795249966</v>
      </c>
      <c r="Q99" s="49">
        <f>(P99/$P$102)*100</f>
        <v>79.75663131186349</v>
      </c>
      <c r="R99" s="50"/>
    </row>
    <row r="100" spans="2:19" ht="15">
      <c r="B100" s="3"/>
      <c r="C100" s="3" t="s">
        <v>12</v>
      </c>
      <c r="D100" s="21" t="s">
        <v>63</v>
      </c>
      <c r="E100" s="61">
        <v>30322112</v>
      </c>
      <c r="F100" s="61">
        <v>14520304</v>
      </c>
      <c r="G100" s="61">
        <v>15068506</v>
      </c>
      <c r="H100" s="62">
        <v>8105440</v>
      </c>
      <c r="I100" s="63">
        <v>10699526</v>
      </c>
      <c r="J100" s="63">
        <v>38695220</v>
      </c>
      <c r="K100" s="63">
        <v>19990127</v>
      </c>
      <c r="L100" s="63">
        <v>20565523</v>
      </c>
      <c r="M100" s="63">
        <v>20485940</v>
      </c>
      <c r="N100" s="63">
        <v>20436444</v>
      </c>
      <c r="O100" s="62"/>
      <c r="P100" s="64">
        <f>SUM(E100:O100)</f>
        <v>198889142</v>
      </c>
      <c r="Q100" s="49">
        <f>(P100/$P$102)*100</f>
        <v>19.94684520417428</v>
      </c>
      <c r="R100" s="65"/>
      <c r="S100" s="2"/>
    </row>
    <row r="101" spans="2:19" ht="15">
      <c r="B101" s="3"/>
      <c r="C101" s="3"/>
      <c r="D101" s="21" t="s">
        <v>24</v>
      </c>
      <c r="E101" s="61">
        <v>0</v>
      </c>
      <c r="F101" s="61">
        <v>1397684</v>
      </c>
      <c r="G101" s="61">
        <v>0</v>
      </c>
      <c r="H101" s="62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2"/>
      <c r="P101" s="64">
        <f>SUM(E101:O101)</f>
        <v>1397684</v>
      </c>
      <c r="Q101" s="49">
        <f>(P101/$P$102)*100</f>
        <v>0.14017550738064488</v>
      </c>
      <c r="R101" s="65"/>
      <c r="S101" s="2"/>
    </row>
    <row r="102" spans="2:19" ht="15.75">
      <c r="B102" s="7"/>
      <c r="C102" s="7"/>
      <c r="D102" s="22" t="s">
        <v>7</v>
      </c>
      <c r="E102" s="51">
        <f aca="true" t="shared" si="24" ref="E102:N102">SUM(E97:E101)</f>
        <v>105070256</v>
      </c>
      <c r="F102" s="51">
        <f t="shared" si="24"/>
        <v>77647466</v>
      </c>
      <c r="G102" s="51">
        <f t="shared" si="24"/>
        <v>94439005</v>
      </c>
      <c r="H102" s="52">
        <f t="shared" si="24"/>
        <v>76352540</v>
      </c>
      <c r="I102" s="53">
        <f t="shared" si="24"/>
        <v>84153029</v>
      </c>
      <c r="J102" s="53">
        <f t="shared" si="24"/>
        <v>99453276</v>
      </c>
      <c r="K102" s="53">
        <f t="shared" si="24"/>
        <v>129482534</v>
      </c>
      <c r="L102" s="53">
        <f t="shared" si="24"/>
        <v>110557571</v>
      </c>
      <c r="M102" s="53">
        <f t="shared" si="24"/>
        <v>118223723</v>
      </c>
      <c r="N102" s="53">
        <f t="shared" si="24"/>
        <v>101716331</v>
      </c>
      <c r="O102" s="52"/>
      <c r="P102" s="54">
        <f>SUM(P97:P101)</f>
        <v>997095731</v>
      </c>
      <c r="Q102" s="55">
        <f>(P102/$P$133)*100</f>
        <v>10.78902527055012</v>
      </c>
      <c r="R102" s="66"/>
      <c r="S102" s="2"/>
    </row>
    <row r="103" spans="2:19" ht="15">
      <c r="B103" s="3"/>
      <c r="C103" s="3"/>
      <c r="D103" s="21"/>
      <c r="E103" s="61"/>
      <c r="F103" s="61"/>
      <c r="G103" s="61"/>
      <c r="H103" s="62"/>
      <c r="I103" s="63"/>
      <c r="J103" s="63"/>
      <c r="K103" s="63"/>
      <c r="L103" s="63"/>
      <c r="M103" s="63"/>
      <c r="N103" s="63"/>
      <c r="O103" s="62"/>
      <c r="P103" s="64"/>
      <c r="Q103" s="65"/>
      <c r="R103" s="65"/>
      <c r="S103" s="2"/>
    </row>
    <row r="104" spans="2:22" ht="15">
      <c r="B104" s="3" t="s">
        <v>64</v>
      </c>
      <c r="C104" s="3"/>
      <c r="D104" s="21" t="s">
        <v>65</v>
      </c>
      <c r="E104" s="61">
        <v>0</v>
      </c>
      <c r="F104" s="61">
        <v>2125828</v>
      </c>
      <c r="G104" s="61">
        <v>0</v>
      </c>
      <c r="H104" s="62">
        <v>0</v>
      </c>
      <c r="I104" s="63">
        <v>2211684</v>
      </c>
      <c r="J104" s="63">
        <v>0</v>
      </c>
      <c r="K104" s="63">
        <v>0</v>
      </c>
      <c r="L104" s="63">
        <v>1298378</v>
      </c>
      <c r="M104" s="63">
        <v>2091360</v>
      </c>
      <c r="N104" s="63">
        <v>8026785</v>
      </c>
      <c r="O104" s="62"/>
      <c r="P104" s="64">
        <f>SUM(E104:O104)</f>
        <v>15754035</v>
      </c>
      <c r="Q104" s="49">
        <f>(P104/$P$105)*100</f>
        <v>100</v>
      </c>
      <c r="R104" s="65"/>
      <c r="S104" s="2"/>
      <c r="T104" s="2"/>
      <c r="U104" s="2"/>
      <c r="V104" s="2"/>
    </row>
    <row r="105" spans="2:22" ht="15.75">
      <c r="B105" s="7"/>
      <c r="C105" s="7"/>
      <c r="D105" s="22" t="s">
        <v>7</v>
      </c>
      <c r="E105" s="51">
        <f aca="true" t="shared" si="25" ref="E105:P105">SUM(E103:E104)</f>
        <v>0</v>
      </c>
      <c r="F105" s="51">
        <f t="shared" si="25"/>
        <v>2125828</v>
      </c>
      <c r="G105" s="51">
        <f t="shared" si="25"/>
        <v>0</v>
      </c>
      <c r="H105" s="52">
        <f t="shared" si="25"/>
        <v>0</v>
      </c>
      <c r="I105" s="53">
        <f t="shared" si="25"/>
        <v>2211684</v>
      </c>
      <c r="J105" s="53">
        <f t="shared" si="25"/>
        <v>0</v>
      </c>
      <c r="K105" s="53">
        <f t="shared" si="25"/>
        <v>0</v>
      </c>
      <c r="L105" s="53">
        <f t="shared" si="25"/>
        <v>1298378</v>
      </c>
      <c r="M105" s="53">
        <f t="shared" si="25"/>
        <v>2091360</v>
      </c>
      <c r="N105" s="53">
        <f t="shared" si="25"/>
        <v>8026785</v>
      </c>
      <c r="O105" s="52"/>
      <c r="P105" s="54">
        <f t="shared" si="25"/>
        <v>15754035</v>
      </c>
      <c r="Q105" s="55">
        <f>(P105/$P$133)*100</f>
        <v>0.17046576015089873</v>
      </c>
      <c r="R105" s="66"/>
      <c r="S105" s="2"/>
      <c r="T105" s="2"/>
      <c r="U105" s="2"/>
      <c r="V105" s="2"/>
    </row>
    <row r="106" spans="2:22" ht="15">
      <c r="B106" s="3"/>
      <c r="C106" s="3"/>
      <c r="D106" s="21"/>
      <c r="E106" s="61"/>
      <c r="F106" s="61"/>
      <c r="G106" s="61"/>
      <c r="H106" s="62"/>
      <c r="I106" s="63"/>
      <c r="J106" s="63"/>
      <c r="K106" s="63"/>
      <c r="L106" s="63"/>
      <c r="M106" s="63"/>
      <c r="N106" s="63"/>
      <c r="O106" s="62"/>
      <c r="P106" s="64"/>
      <c r="Q106" s="65"/>
      <c r="R106" s="65"/>
      <c r="S106" s="2"/>
      <c r="T106" s="2"/>
      <c r="U106" s="2"/>
      <c r="V106" s="2"/>
    </row>
    <row r="107" spans="2:22" ht="15">
      <c r="B107" s="3" t="s">
        <v>66</v>
      </c>
      <c r="C107" s="3"/>
      <c r="D107" s="21" t="s">
        <v>67</v>
      </c>
      <c r="E107" s="61">
        <v>432852</v>
      </c>
      <c r="F107" s="61">
        <v>1108260</v>
      </c>
      <c r="G107" s="61">
        <v>1275980</v>
      </c>
      <c r="H107" s="62">
        <v>3307624</v>
      </c>
      <c r="I107" s="63">
        <v>0</v>
      </c>
      <c r="J107" s="63">
        <v>671368</v>
      </c>
      <c r="K107" s="63">
        <v>0</v>
      </c>
      <c r="L107" s="63">
        <v>0</v>
      </c>
      <c r="M107" s="63">
        <v>4928500</v>
      </c>
      <c r="N107" s="63">
        <v>1360000</v>
      </c>
      <c r="O107" s="62"/>
      <c r="P107" s="64">
        <f>SUM(E107:O107)</f>
        <v>13084584</v>
      </c>
      <c r="Q107" s="49">
        <f>(P107/$P$108)*100</f>
        <v>100</v>
      </c>
      <c r="R107" s="65"/>
      <c r="S107" s="2"/>
      <c r="T107" s="2"/>
      <c r="U107" s="2"/>
      <c r="V107" s="2"/>
    </row>
    <row r="108" spans="2:22" ht="15.75">
      <c r="B108" s="7"/>
      <c r="C108" s="7"/>
      <c r="D108" s="22" t="s">
        <v>7</v>
      </c>
      <c r="E108" s="51">
        <f aca="true" t="shared" si="26" ref="E108:P108">SUM(E106:E107)</f>
        <v>432852</v>
      </c>
      <c r="F108" s="51">
        <f t="shared" si="26"/>
        <v>1108260</v>
      </c>
      <c r="G108" s="51">
        <f t="shared" si="26"/>
        <v>1275980</v>
      </c>
      <c r="H108" s="52">
        <f t="shared" si="26"/>
        <v>3307624</v>
      </c>
      <c r="I108" s="53">
        <f t="shared" si="26"/>
        <v>0</v>
      </c>
      <c r="J108" s="53">
        <f t="shared" si="26"/>
        <v>671368</v>
      </c>
      <c r="K108" s="53">
        <f t="shared" si="26"/>
        <v>0</v>
      </c>
      <c r="L108" s="53">
        <f t="shared" si="26"/>
        <v>0</v>
      </c>
      <c r="M108" s="53">
        <f t="shared" si="26"/>
        <v>4928500</v>
      </c>
      <c r="N108" s="53">
        <f t="shared" si="26"/>
        <v>1360000</v>
      </c>
      <c r="O108" s="52"/>
      <c r="P108" s="54">
        <f t="shared" si="26"/>
        <v>13084584</v>
      </c>
      <c r="Q108" s="55">
        <f>(P108/$P$133)*100</f>
        <v>0.14158109702170188</v>
      </c>
      <c r="R108" s="66"/>
      <c r="S108" s="2"/>
      <c r="T108" s="2"/>
      <c r="U108" s="2"/>
      <c r="V108" s="2"/>
    </row>
    <row r="109" spans="2:22" ht="15">
      <c r="B109" s="3"/>
      <c r="C109" s="3"/>
      <c r="D109" s="21"/>
      <c r="E109" s="61"/>
      <c r="F109" s="61"/>
      <c r="G109" s="61"/>
      <c r="H109" s="62"/>
      <c r="I109" s="63"/>
      <c r="J109" s="63"/>
      <c r="K109" s="63"/>
      <c r="L109" s="63"/>
      <c r="M109" s="63"/>
      <c r="N109" s="63"/>
      <c r="O109" s="62"/>
      <c r="P109" s="64"/>
      <c r="Q109" s="65"/>
      <c r="R109" s="65"/>
      <c r="S109" s="2"/>
      <c r="T109" s="2"/>
      <c r="U109" s="2"/>
      <c r="V109" s="2"/>
    </row>
    <row r="110" spans="2:22" ht="15">
      <c r="B110" s="3" t="s">
        <v>68</v>
      </c>
      <c r="C110" s="3"/>
      <c r="D110" s="21" t="s">
        <v>69</v>
      </c>
      <c r="E110" s="61">
        <v>0</v>
      </c>
      <c r="F110" s="61">
        <v>0</v>
      </c>
      <c r="G110" s="61">
        <v>0</v>
      </c>
      <c r="H110" s="62">
        <v>0</v>
      </c>
      <c r="I110" s="63">
        <v>140870</v>
      </c>
      <c r="J110" s="63">
        <v>71083</v>
      </c>
      <c r="K110" s="63">
        <v>78059</v>
      </c>
      <c r="L110" s="63">
        <v>81891</v>
      </c>
      <c r="M110" s="63">
        <v>88498</v>
      </c>
      <c r="N110" s="63">
        <v>83841</v>
      </c>
      <c r="O110" s="62"/>
      <c r="P110" s="64">
        <f>SUM(E110:O110)</f>
        <v>544242</v>
      </c>
      <c r="Q110" s="49">
        <f>(P110/$P$112)*100</f>
        <v>39.040574100349914</v>
      </c>
      <c r="R110" s="65"/>
      <c r="S110" s="2"/>
      <c r="T110" s="2"/>
      <c r="U110" s="2"/>
      <c r="V110" s="2"/>
    </row>
    <row r="111" spans="2:22" ht="15">
      <c r="B111" s="3"/>
      <c r="C111" s="3"/>
      <c r="D111" s="21" t="s">
        <v>101</v>
      </c>
      <c r="E111" s="61">
        <v>0</v>
      </c>
      <c r="F111" s="61">
        <v>0</v>
      </c>
      <c r="G111" s="61">
        <v>0</v>
      </c>
      <c r="H111" s="62">
        <v>0</v>
      </c>
      <c r="I111" s="63">
        <v>0</v>
      </c>
      <c r="J111" s="63">
        <v>0</v>
      </c>
      <c r="K111" s="63">
        <v>172000</v>
      </c>
      <c r="L111" s="63">
        <v>200000</v>
      </c>
      <c r="M111" s="63">
        <v>225000</v>
      </c>
      <c r="N111" s="63">
        <v>252800</v>
      </c>
      <c r="O111" s="62"/>
      <c r="P111" s="64">
        <f>SUM(E111:O111)</f>
        <v>849800</v>
      </c>
      <c r="Q111" s="49">
        <f>(P111/$P$112)*100</f>
        <v>60.95942589965008</v>
      </c>
      <c r="R111" s="65"/>
      <c r="S111" s="2"/>
      <c r="T111" s="2"/>
      <c r="U111" s="2"/>
      <c r="V111" s="2"/>
    </row>
    <row r="112" spans="2:22" ht="15.75">
      <c r="B112" s="7"/>
      <c r="C112" s="7"/>
      <c r="D112" s="22" t="s">
        <v>7</v>
      </c>
      <c r="E112" s="51">
        <f aca="true" t="shared" si="27" ref="E112:P112">SUM(E109:E111)</f>
        <v>0</v>
      </c>
      <c r="F112" s="51">
        <f t="shared" si="27"/>
        <v>0</v>
      </c>
      <c r="G112" s="51">
        <f t="shared" si="27"/>
        <v>0</v>
      </c>
      <c r="H112" s="52">
        <f t="shared" si="27"/>
        <v>0</v>
      </c>
      <c r="I112" s="53">
        <f t="shared" si="27"/>
        <v>140870</v>
      </c>
      <c r="J112" s="53">
        <f t="shared" si="27"/>
        <v>71083</v>
      </c>
      <c r="K112" s="53">
        <f t="shared" si="27"/>
        <v>250059</v>
      </c>
      <c r="L112" s="53">
        <f t="shared" si="27"/>
        <v>281891</v>
      </c>
      <c r="M112" s="53">
        <f t="shared" si="27"/>
        <v>313498</v>
      </c>
      <c r="N112" s="53">
        <f t="shared" si="27"/>
        <v>336641</v>
      </c>
      <c r="O112" s="52"/>
      <c r="P112" s="54">
        <f t="shared" si="27"/>
        <v>1394042</v>
      </c>
      <c r="Q112" s="55">
        <f>(P112/$P$133)*100</f>
        <v>0.015084162832714236</v>
      </c>
      <c r="R112" s="66"/>
      <c r="S112" s="2"/>
      <c r="T112" s="2"/>
      <c r="U112" s="2"/>
      <c r="V112" s="2"/>
    </row>
    <row r="113" spans="2:22" ht="15">
      <c r="B113" s="3"/>
      <c r="C113" s="3"/>
      <c r="D113" s="21"/>
      <c r="E113" s="61"/>
      <c r="F113" s="61"/>
      <c r="G113" s="61"/>
      <c r="H113" s="62"/>
      <c r="I113" s="63"/>
      <c r="J113" s="63"/>
      <c r="K113" s="63"/>
      <c r="L113" s="63"/>
      <c r="M113" s="63"/>
      <c r="N113" s="63"/>
      <c r="O113" s="62"/>
      <c r="P113" s="64"/>
      <c r="Q113" s="65"/>
      <c r="R113" s="65"/>
      <c r="S113" s="2"/>
      <c r="T113" s="2"/>
      <c r="U113" s="2"/>
      <c r="V113" s="2"/>
    </row>
    <row r="114" spans="2:22" ht="15">
      <c r="B114" s="3" t="s">
        <v>70</v>
      </c>
      <c r="C114" s="3"/>
      <c r="D114" s="21" t="s">
        <v>71</v>
      </c>
      <c r="E114" s="61">
        <v>0</v>
      </c>
      <c r="F114" s="61">
        <v>946000</v>
      </c>
      <c r="G114" s="61">
        <v>0</v>
      </c>
      <c r="H114" s="62">
        <v>0</v>
      </c>
      <c r="I114" s="63">
        <v>671300</v>
      </c>
      <c r="J114" s="63">
        <v>794940</v>
      </c>
      <c r="K114" s="63">
        <v>0</v>
      </c>
      <c r="L114" s="63">
        <v>0</v>
      </c>
      <c r="M114" s="63">
        <v>3257921</v>
      </c>
      <c r="N114" s="63">
        <v>0</v>
      </c>
      <c r="O114" s="62"/>
      <c r="P114" s="64">
        <f>SUM(E114:O114)</f>
        <v>5670161</v>
      </c>
      <c r="Q114" s="49">
        <f>(P114/$P$116)*100</f>
        <v>17.267041187392994</v>
      </c>
      <c r="R114" s="65"/>
      <c r="S114" s="2"/>
      <c r="T114" s="2"/>
      <c r="U114" s="2"/>
      <c r="V114" s="2"/>
    </row>
    <row r="115" spans="2:18" ht="15">
      <c r="B115" s="3"/>
      <c r="C115" s="3"/>
      <c r="D115" s="21" t="s">
        <v>72</v>
      </c>
      <c r="E115" s="61">
        <v>3854836</v>
      </c>
      <c r="F115" s="61">
        <v>0</v>
      </c>
      <c r="G115" s="61">
        <v>0</v>
      </c>
      <c r="H115" s="62">
        <v>4156926</v>
      </c>
      <c r="I115" s="63">
        <v>0</v>
      </c>
      <c r="J115" s="63">
        <v>6677292</v>
      </c>
      <c r="K115" s="63">
        <v>4406131</v>
      </c>
      <c r="L115" s="63">
        <v>6136712</v>
      </c>
      <c r="M115" s="63">
        <v>1936000</v>
      </c>
      <c r="N115" s="63">
        <v>0</v>
      </c>
      <c r="O115" s="62"/>
      <c r="P115" s="64">
        <f>SUM(E115:O115)</f>
        <v>27167897</v>
      </c>
      <c r="Q115" s="49">
        <f>(P115/$P$116)*100</f>
        <v>82.73295881260701</v>
      </c>
      <c r="R115" s="50"/>
    </row>
    <row r="116" spans="2:18" ht="15.75">
      <c r="B116" s="7"/>
      <c r="C116" s="7"/>
      <c r="D116" s="22" t="s">
        <v>7</v>
      </c>
      <c r="E116" s="51">
        <f aca="true" t="shared" si="28" ref="E116:N116">SUM(E113:E115)</f>
        <v>3854836</v>
      </c>
      <c r="F116" s="51">
        <f t="shared" si="28"/>
        <v>946000</v>
      </c>
      <c r="G116" s="51">
        <f t="shared" si="28"/>
        <v>0</v>
      </c>
      <c r="H116" s="52">
        <f t="shared" si="28"/>
        <v>4156926</v>
      </c>
      <c r="I116" s="53">
        <f t="shared" si="28"/>
        <v>671300</v>
      </c>
      <c r="J116" s="53">
        <f t="shared" si="28"/>
        <v>7472232</v>
      </c>
      <c r="K116" s="53">
        <f t="shared" si="28"/>
        <v>4406131</v>
      </c>
      <c r="L116" s="53">
        <f t="shared" si="28"/>
        <v>6136712</v>
      </c>
      <c r="M116" s="53">
        <f t="shared" si="28"/>
        <v>5193921</v>
      </c>
      <c r="N116" s="53">
        <f t="shared" si="28"/>
        <v>0</v>
      </c>
      <c r="O116" s="52"/>
      <c r="P116" s="54">
        <f>SUM(P113:P115)</f>
        <v>32838058</v>
      </c>
      <c r="Q116" s="55">
        <f>(P116/$P$133)*100</f>
        <v>0.3553225899808717</v>
      </c>
      <c r="R116" s="56"/>
    </row>
    <row r="117" spans="2:18" ht="15">
      <c r="B117" s="3"/>
      <c r="C117" s="3"/>
      <c r="D117" s="21"/>
      <c r="E117" s="61"/>
      <c r="F117" s="61"/>
      <c r="G117" s="61"/>
      <c r="H117" s="62"/>
      <c r="I117" s="63"/>
      <c r="J117" s="63"/>
      <c r="K117" s="63"/>
      <c r="L117" s="63"/>
      <c r="M117" s="63"/>
      <c r="N117" s="63"/>
      <c r="O117" s="62"/>
      <c r="P117" s="64"/>
      <c r="Q117" s="65"/>
      <c r="R117" s="50"/>
    </row>
    <row r="118" spans="2:18" ht="15">
      <c r="B118" s="3" t="s">
        <v>73</v>
      </c>
      <c r="C118" s="3"/>
      <c r="D118" s="21" t="s">
        <v>110</v>
      </c>
      <c r="E118" s="61">
        <v>0</v>
      </c>
      <c r="F118" s="61">
        <v>846373</v>
      </c>
      <c r="G118" s="61">
        <v>0</v>
      </c>
      <c r="H118" s="62">
        <v>0</v>
      </c>
      <c r="I118" s="63">
        <v>0</v>
      </c>
      <c r="J118" s="63">
        <v>460000</v>
      </c>
      <c r="K118" s="63">
        <v>461855</v>
      </c>
      <c r="L118" s="63">
        <v>1900000</v>
      </c>
      <c r="M118" s="63">
        <v>582893</v>
      </c>
      <c r="N118" s="63">
        <v>1880000</v>
      </c>
      <c r="O118" s="62"/>
      <c r="P118" s="64">
        <f>SUM(E118:O118)</f>
        <v>6131121</v>
      </c>
      <c r="Q118" s="49">
        <f>(P118/$P$120)*100</f>
        <v>22.762182139973408</v>
      </c>
      <c r="R118" s="50"/>
    </row>
    <row r="119" spans="2:18" ht="15">
      <c r="B119" s="3"/>
      <c r="C119" s="3"/>
      <c r="D119" s="21" t="s">
        <v>21</v>
      </c>
      <c r="E119" s="61">
        <v>0</v>
      </c>
      <c r="F119" s="61">
        <v>0</v>
      </c>
      <c r="G119" s="61">
        <v>0</v>
      </c>
      <c r="H119" s="62">
        <v>0</v>
      </c>
      <c r="I119" s="63">
        <v>0</v>
      </c>
      <c r="J119" s="63">
        <v>1680000</v>
      </c>
      <c r="K119" s="63">
        <v>4018889</v>
      </c>
      <c r="L119" s="63">
        <v>4862843</v>
      </c>
      <c r="M119" s="63">
        <v>0</v>
      </c>
      <c r="N119" s="63">
        <v>10242706</v>
      </c>
      <c r="O119" s="62"/>
      <c r="P119" s="64">
        <f>SUM(E119:O119)</f>
        <v>20804438</v>
      </c>
      <c r="Q119" s="49">
        <f>(P119/$P$120)*100</f>
        <v>77.2378178600266</v>
      </c>
      <c r="R119" s="50"/>
    </row>
    <row r="120" spans="2:18" ht="15.75">
      <c r="B120" s="7"/>
      <c r="C120" s="7"/>
      <c r="D120" s="22" t="s">
        <v>7</v>
      </c>
      <c r="E120" s="51">
        <f aca="true" t="shared" si="29" ref="E120:N120">SUM(E117:E119)</f>
        <v>0</v>
      </c>
      <c r="F120" s="51">
        <f t="shared" si="29"/>
        <v>846373</v>
      </c>
      <c r="G120" s="51">
        <f t="shared" si="29"/>
        <v>0</v>
      </c>
      <c r="H120" s="52">
        <f t="shared" si="29"/>
        <v>0</v>
      </c>
      <c r="I120" s="53">
        <f t="shared" si="29"/>
        <v>0</v>
      </c>
      <c r="J120" s="53">
        <f t="shared" si="29"/>
        <v>2140000</v>
      </c>
      <c r="K120" s="53">
        <f t="shared" si="29"/>
        <v>4480744</v>
      </c>
      <c r="L120" s="53">
        <f t="shared" si="29"/>
        <v>6762843</v>
      </c>
      <c r="M120" s="53">
        <f t="shared" si="29"/>
        <v>582893</v>
      </c>
      <c r="N120" s="53">
        <f t="shared" si="29"/>
        <v>12122706</v>
      </c>
      <c r="O120" s="52"/>
      <c r="P120" s="54">
        <f>SUM(P117:P119)</f>
        <v>26935559</v>
      </c>
      <c r="Q120" s="55">
        <f>(P120/$P$133)*100</f>
        <v>0.2914548901296958</v>
      </c>
      <c r="R120" s="56"/>
    </row>
    <row r="121" spans="2:18" ht="15.75">
      <c r="B121" s="3"/>
      <c r="C121" s="3"/>
      <c r="D121" s="23"/>
      <c r="E121" s="61"/>
      <c r="F121" s="61"/>
      <c r="G121" s="61"/>
      <c r="H121" s="62"/>
      <c r="I121" s="63"/>
      <c r="J121" s="63"/>
      <c r="K121" s="63"/>
      <c r="L121" s="63"/>
      <c r="M121" s="63"/>
      <c r="N121" s="63"/>
      <c r="O121" s="62"/>
      <c r="P121" s="67"/>
      <c r="Q121" s="68"/>
      <c r="R121" s="50"/>
    </row>
    <row r="122" spans="2:18" ht="15">
      <c r="B122" s="3" t="s">
        <v>74</v>
      </c>
      <c r="C122" s="3"/>
      <c r="D122" s="21" t="s">
        <v>75</v>
      </c>
      <c r="E122" s="61">
        <v>0</v>
      </c>
      <c r="F122" s="61">
        <v>0</v>
      </c>
      <c r="G122" s="61">
        <v>2977500</v>
      </c>
      <c r="H122" s="62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2"/>
      <c r="P122" s="64">
        <f>SUM(E122:O122)</f>
        <v>2977500</v>
      </c>
      <c r="Q122" s="49">
        <f>(P122/$P$123)*100</f>
        <v>100</v>
      </c>
      <c r="R122" s="50"/>
    </row>
    <row r="123" spans="2:18" ht="15.75">
      <c r="B123" s="7"/>
      <c r="C123" s="7"/>
      <c r="D123" s="22" t="s">
        <v>7</v>
      </c>
      <c r="E123" s="51">
        <f aca="true" t="shared" si="30" ref="E123:P123">SUM(E121:E122)</f>
        <v>0</v>
      </c>
      <c r="F123" s="51">
        <f t="shared" si="30"/>
        <v>0</v>
      </c>
      <c r="G123" s="51">
        <f t="shared" si="30"/>
        <v>2977500</v>
      </c>
      <c r="H123" s="52">
        <f t="shared" si="30"/>
        <v>0</v>
      </c>
      <c r="I123" s="53">
        <f t="shared" si="30"/>
        <v>0</v>
      </c>
      <c r="J123" s="53">
        <f t="shared" si="30"/>
        <v>0</v>
      </c>
      <c r="K123" s="53">
        <f t="shared" si="30"/>
        <v>0</v>
      </c>
      <c r="L123" s="53">
        <f t="shared" si="30"/>
        <v>0</v>
      </c>
      <c r="M123" s="53">
        <f t="shared" si="30"/>
        <v>0</v>
      </c>
      <c r="N123" s="53">
        <f t="shared" si="30"/>
        <v>0</v>
      </c>
      <c r="O123" s="52"/>
      <c r="P123" s="54">
        <f t="shared" si="30"/>
        <v>2977500</v>
      </c>
      <c r="Q123" s="55">
        <f>(P123/$P$133)*100</f>
        <v>0.032217892168533394</v>
      </c>
      <c r="R123" s="66"/>
    </row>
    <row r="124" spans="2:18" ht="15">
      <c r="B124" s="3"/>
      <c r="C124" s="3"/>
      <c r="D124" s="21"/>
      <c r="E124" s="61"/>
      <c r="F124" s="61"/>
      <c r="G124" s="61"/>
      <c r="H124" s="62"/>
      <c r="I124" s="63"/>
      <c r="J124" s="63"/>
      <c r="K124" s="63"/>
      <c r="L124" s="63"/>
      <c r="M124" s="63"/>
      <c r="N124" s="63"/>
      <c r="O124" s="62"/>
      <c r="P124" s="64"/>
      <c r="Q124" s="65"/>
      <c r="R124" s="50"/>
    </row>
    <row r="125" spans="2:22" ht="15">
      <c r="B125" s="3" t="s">
        <v>76</v>
      </c>
      <c r="C125" s="3"/>
      <c r="D125" s="21" t="s">
        <v>77</v>
      </c>
      <c r="E125" s="61">
        <v>9817000</v>
      </c>
      <c r="F125" s="61">
        <v>7527000</v>
      </c>
      <c r="G125" s="61">
        <v>5083000</v>
      </c>
      <c r="H125" s="62">
        <v>8864317</v>
      </c>
      <c r="I125" s="63">
        <v>319114</v>
      </c>
      <c r="J125" s="63">
        <v>14898197</v>
      </c>
      <c r="K125" s="63">
        <v>19168000</v>
      </c>
      <c r="L125" s="63">
        <v>16832500</v>
      </c>
      <c r="M125" s="63">
        <v>30960928</v>
      </c>
      <c r="N125" s="63">
        <v>17603523</v>
      </c>
      <c r="O125" s="62"/>
      <c r="P125" s="64">
        <f>SUM(E125:O125)</f>
        <v>131073579</v>
      </c>
      <c r="Q125" s="49">
        <f>(P125/$P$128)*100</f>
        <v>96.35120588250429</v>
      </c>
      <c r="R125" s="65"/>
      <c r="S125" s="2"/>
      <c r="T125" s="2"/>
      <c r="U125" s="2"/>
      <c r="V125" s="2"/>
    </row>
    <row r="126" spans="2:22" ht="15">
      <c r="B126" s="3"/>
      <c r="C126" s="3"/>
      <c r="D126" s="21" t="s">
        <v>78</v>
      </c>
      <c r="E126" s="61">
        <v>0</v>
      </c>
      <c r="F126" s="61">
        <v>1000000</v>
      </c>
      <c r="G126" s="61">
        <v>0</v>
      </c>
      <c r="H126" s="62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2"/>
      <c r="P126" s="64">
        <f>SUM(E126:O126)</f>
        <v>1000000</v>
      </c>
      <c r="Q126" s="49">
        <f>(P126/$P$128)*100</f>
        <v>0.7350925077166336</v>
      </c>
      <c r="R126" s="65"/>
      <c r="S126" s="2"/>
      <c r="T126" s="2"/>
      <c r="U126" s="2"/>
      <c r="V126" s="2"/>
    </row>
    <row r="127" spans="2:22" ht="15">
      <c r="B127" s="3"/>
      <c r="C127" s="3"/>
      <c r="D127" s="21" t="s">
        <v>79</v>
      </c>
      <c r="E127" s="61">
        <v>0</v>
      </c>
      <c r="F127" s="61">
        <v>879097</v>
      </c>
      <c r="G127" s="61">
        <v>409083</v>
      </c>
      <c r="H127" s="62">
        <v>464764</v>
      </c>
      <c r="I127" s="63">
        <v>584021</v>
      </c>
      <c r="J127" s="63">
        <v>0</v>
      </c>
      <c r="K127" s="63">
        <v>1222683</v>
      </c>
      <c r="L127" s="63">
        <v>404073</v>
      </c>
      <c r="M127" s="63">
        <v>0</v>
      </c>
      <c r="N127" s="63">
        <v>0</v>
      </c>
      <c r="O127" s="62"/>
      <c r="P127" s="64">
        <f>SUM(E127:O127)</f>
        <v>3963721</v>
      </c>
      <c r="Q127" s="49">
        <f>(P127/$P$128)*100</f>
        <v>2.9137016097790824</v>
      </c>
      <c r="R127" s="65"/>
      <c r="S127" s="2"/>
      <c r="T127" s="2"/>
      <c r="U127" s="2"/>
      <c r="V127" s="2"/>
    </row>
    <row r="128" spans="2:22" ht="15.75">
      <c r="B128" s="7"/>
      <c r="C128" s="7"/>
      <c r="D128" s="22" t="s">
        <v>7</v>
      </c>
      <c r="E128" s="51">
        <f aca="true" t="shared" si="31" ref="E128:P128">SUM(E124:E127)</f>
        <v>9817000</v>
      </c>
      <c r="F128" s="51">
        <f t="shared" si="31"/>
        <v>9406097</v>
      </c>
      <c r="G128" s="51">
        <f t="shared" si="31"/>
        <v>5492083</v>
      </c>
      <c r="H128" s="52">
        <f t="shared" si="31"/>
        <v>9329081</v>
      </c>
      <c r="I128" s="53">
        <f t="shared" si="31"/>
        <v>903135</v>
      </c>
      <c r="J128" s="53">
        <f t="shared" si="31"/>
        <v>14898197</v>
      </c>
      <c r="K128" s="53">
        <f t="shared" si="31"/>
        <v>20390683</v>
      </c>
      <c r="L128" s="53">
        <f t="shared" si="31"/>
        <v>17236573</v>
      </c>
      <c r="M128" s="53">
        <f t="shared" si="31"/>
        <v>30960928</v>
      </c>
      <c r="N128" s="53">
        <f t="shared" si="31"/>
        <v>17603523</v>
      </c>
      <c r="O128" s="52"/>
      <c r="P128" s="54">
        <f t="shared" si="31"/>
        <v>136037300</v>
      </c>
      <c r="Q128" s="55">
        <f>(P128/$P$133)*100</f>
        <v>1.4719849075729399</v>
      </c>
      <c r="R128" s="66"/>
      <c r="S128" s="2"/>
      <c r="T128" s="2"/>
      <c r="U128" s="2"/>
      <c r="V128" s="2"/>
    </row>
    <row r="129" spans="2:22" ht="15.75">
      <c r="B129" s="3"/>
      <c r="C129" s="3"/>
      <c r="D129" s="23"/>
      <c r="E129" s="61"/>
      <c r="F129" s="61"/>
      <c r="G129" s="61"/>
      <c r="H129" s="62"/>
      <c r="I129" s="63"/>
      <c r="J129" s="63"/>
      <c r="K129" s="63"/>
      <c r="L129" s="63"/>
      <c r="M129" s="63"/>
      <c r="N129" s="63"/>
      <c r="O129" s="62"/>
      <c r="P129" s="67"/>
      <c r="Q129" s="68"/>
      <c r="R129" s="65"/>
      <c r="S129" s="2"/>
      <c r="T129" s="2"/>
      <c r="U129" s="2"/>
      <c r="V129" s="2"/>
    </row>
    <row r="130" spans="2:22" ht="15">
      <c r="B130" s="3" t="s">
        <v>80</v>
      </c>
      <c r="C130" s="3"/>
      <c r="D130" s="21" t="s">
        <v>81</v>
      </c>
      <c r="E130" s="61">
        <v>0</v>
      </c>
      <c r="F130" s="61">
        <v>0</v>
      </c>
      <c r="G130" s="61">
        <v>936655</v>
      </c>
      <c r="H130" s="62">
        <v>322940</v>
      </c>
      <c r="I130" s="63">
        <v>0</v>
      </c>
      <c r="J130" s="63">
        <v>1149825</v>
      </c>
      <c r="K130" s="63">
        <v>691930</v>
      </c>
      <c r="L130" s="63">
        <v>756488</v>
      </c>
      <c r="M130" s="63">
        <v>812198</v>
      </c>
      <c r="N130" s="63">
        <v>744588</v>
      </c>
      <c r="O130" s="62"/>
      <c r="P130" s="64">
        <f>SUM(E130:O130)</f>
        <v>5414624</v>
      </c>
      <c r="Q130" s="49">
        <f>(P130/$P$131)*100</f>
        <v>100</v>
      </c>
      <c r="R130" s="65"/>
      <c r="S130" s="2"/>
      <c r="T130" s="2"/>
      <c r="U130" s="2"/>
      <c r="V130" s="2"/>
    </row>
    <row r="131" spans="2:22" ht="16.5" thickBot="1">
      <c r="B131" s="7"/>
      <c r="C131" s="7"/>
      <c r="D131" s="22" t="s">
        <v>7</v>
      </c>
      <c r="E131" s="51">
        <f aca="true" t="shared" si="32" ref="E131:P131">SUM(E129:E130)</f>
        <v>0</v>
      </c>
      <c r="F131" s="51">
        <f t="shared" si="32"/>
        <v>0</v>
      </c>
      <c r="G131" s="51">
        <f t="shared" si="32"/>
        <v>936655</v>
      </c>
      <c r="H131" s="52">
        <f t="shared" si="32"/>
        <v>322940</v>
      </c>
      <c r="I131" s="53">
        <f t="shared" si="32"/>
        <v>0</v>
      </c>
      <c r="J131" s="53">
        <f t="shared" si="32"/>
        <v>1149825</v>
      </c>
      <c r="K131" s="53">
        <f t="shared" si="32"/>
        <v>691930</v>
      </c>
      <c r="L131" s="53">
        <f t="shared" si="32"/>
        <v>756488</v>
      </c>
      <c r="M131" s="53">
        <f t="shared" si="32"/>
        <v>812198</v>
      </c>
      <c r="N131" s="53">
        <f t="shared" si="32"/>
        <v>744588</v>
      </c>
      <c r="O131" s="52"/>
      <c r="P131" s="54">
        <f t="shared" si="32"/>
        <v>5414624</v>
      </c>
      <c r="Q131" s="69">
        <f>(P131/$P$133)*100</f>
        <v>0.05858867243162148</v>
      </c>
      <c r="R131" s="70"/>
      <c r="S131" s="2"/>
      <c r="T131" s="2"/>
      <c r="U131" s="2"/>
      <c r="V131" s="2"/>
    </row>
    <row r="132" spans="2:22" ht="15">
      <c r="B132" s="9"/>
      <c r="C132" s="10"/>
      <c r="D132" s="100"/>
      <c r="E132" s="98"/>
      <c r="F132" s="71"/>
      <c r="G132" s="71"/>
      <c r="H132" s="72"/>
      <c r="I132" s="73"/>
      <c r="J132" s="73"/>
      <c r="K132" s="73"/>
      <c r="L132" s="73"/>
      <c r="M132" s="73"/>
      <c r="N132" s="73"/>
      <c r="O132" s="72"/>
      <c r="P132" s="74"/>
      <c r="Q132" s="75"/>
      <c r="R132" s="76"/>
      <c r="S132" s="2"/>
      <c r="T132" s="2"/>
      <c r="U132" s="2"/>
      <c r="V132" s="14" t="s">
        <v>85</v>
      </c>
    </row>
    <row r="133" spans="2:22" ht="15.75">
      <c r="B133" s="11"/>
      <c r="C133" s="3"/>
      <c r="D133" s="101" t="s">
        <v>2</v>
      </c>
      <c r="E133" s="77">
        <f aca="true" t="shared" si="33" ref="E133:N133">E10+E13+E23+E26+E30+E33+E37+E44+E47+E50+E54+E58+E61+E66+E70+E73+E76+E80+E85+E89+E93+E96+E102+E105+E108+E112+E116+E120+E123+E128+E131</f>
        <v>797557997</v>
      </c>
      <c r="F133" s="77">
        <f t="shared" si="33"/>
        <v>639604974</v>
      </c>
      <c r="G133" s="77">
        <f t="shared" si="33"/>
        <v>743797947</v>
      </c>
      <c r="H133" s="77">
        <f t="shared" si="33"/>
        <v>769430459</v>
      </c>
      <c r="I133" s="77">
        <f t="shared" si="33"/>
        <v>838669188</v>
      </c>
      <c r="J133" s="77">
        <f t="shared" si="33"/>
        <v>1027984453</v>
      </c>
      <c r="K133" s="77">
        <f t="shared" si="33"/>
        <v>1024162724</v>
      </c>
      <c r="L133" s="78">
        <f t="shared" si="33"/>
        <v>1083473846</v>
      </c>
      <c r="M133" s="78">
        <f t="shared" si="33"/>
        <v>1211847650</v>
      </c>
      <c r="N133" s="78">
        <f t="shared" si="33"/>
        <v>1105229920</v>
      </c>
      <c r="O133" s="79"/>
      <c r="P133" s="48">
        <f>P10+P13+P23+P26+P30+P33+P37+P44+P47+P50+P54+P58+P61+P66+P76+P70+P73+P80+P85+P89+P93+P96+P102+P105+P108+P112+P116+P120+P123+P128+P131</f>
        <v>9241759158</v>
      </c>
      <c r="Q133" s="49">
        <f>Q10+Q13+Q23+Q26+Q30+Q33+Q37+Q44+Q47+Q50+Q54+Q58+Q61+Q66+Q76+Q70+Q73+Q80+Q85+Q89+Q93+Q96+Q102+Q105+Q108+Q112+Q116+Q120+Q123+Q128+Q131</f>
        <v>100.00000000000001</v>
      </c>
      <c r="R133" s="80"/>
      <c r="S133" s="8"/>
      <c r="T133" s="8"/>
      <c r="U133" s="8"/>
      <c r="V133" s="8">
        <f>SUM(E133:O133)</f>
        <v>9241759158</v>
      </c>
    </row>
    <row r="134" spans="2:22" ht="15.75">
      <c r="B134" s="11"/>
      <c r="C134" s="3"/>
      <c r="D134" s="102" t="s">
        <v>114</v>
      </c>
      <c r="E134" s="81">
        <f aca="true" t="shared" si="34" ref="E134:N134">(E133/$P133)*100</f>
        <v>8.629937042988239</v>
      </c>
      <c r="F134" s="81">
        <f t="shared" si="34"/>
        <v>6.920814133598524</v>
      </c>
      <c r="G134" s="81">
        <f t="shared" si="34"/>
        <v>8.048229068555003</v>
      </c>
      <c r="H134" s="81">
        <f t="shared" si="34"/>
        <v>8.325584402769826</v>
      </c>
      <c r="I134" s="82">
        <f t="shared" si="34"/>
        <v>9.074778661311658</v>
      </c>
      <c r="J134" s="82">
        <f t="shared" si="34"/>
        <v>11.12325516630824</v>
      </c>
      <c r="K134" s="82">
        <f t="shared" si="34"/>
        <v>11.081902335806358</v>
      </c>
      <c r="L134" s="82">
        <f t="shared" si="34"/>
        <v>11.72367541153792</v>
      </c>
      <c r="M134" s="82">
        <f t="shared" si="34"/>
        <v>13.11273783791456</v>
      </c>
      <c r="N134" s="82">
        <f t="shared" si="34"/>
        <v>11.95908593920967</v>
      </c>
      <c r="O134" s="83"/>
      <c r="P134" s="84">
        <f>SUM(E134:O134)</f>
        <v>100.00000000000001</v>
      </c>
      <c r="Q134" s="85"/>
      <c r="R134" s="86"/>
      <c r="S134" s="8"/>
      <c r="T134" s="8"/>
      <c r="U134" s="8"/>
      <c r="V134" s="8"/>
    </row>
    <row r="135" spans="2:22" ht="16.5" thickBot="1">
      <c r="B135" s="12"/>
      <c r="C135" s="13"/>
      <c r="D135" s="103"/>
      <c r="E135" s="99"/>
      <c r="F135" s="87"/>
      <c r="G135" s="87"/>
      <c r="H135" s="88"/>
      <c r="I135" s="89"/>
      <c r="J135" s="89"/>
      <c r="K135" s="89"/>
      <c r="L135" s="89"/>
      <c r="M135" s="89"/>
      <c r="N135" s="89"/>
      <c r="O135" s="88"/>
      <c r="P135" s="90"/>
      <c r="Q135" s="70"/>
      <c r="R135" s="91"/>
      <c r="S135" s="8"/>
      <c r="T135" s="8"/>
      <c r="U135" s="8"/>
      <c r="V135" s="8"/>
    </row>
    <row r="136" spans="2:22" ht="15.75">
      <c r="B136" s="3"/>
      <c r="C136" s="3"/>
      <c r="D136" s="1" t="s">
        <v>0</v>
      </c>
      <c r="E136" s="58"/>
      <c r="F136" s="58"/>
      <c r="G136" s="58"/>
      <c r="H136" s="58"/>
      <c r="I136" s="92"/>
      <c r="J136" s="93"/>
      <c r="K136" s="93"/>
      <c r="L136" s="93"/>
      <c r="M136" s="93"/>
      <c r="N136" s="93"/>
      <c r="O136" s="58"/>
      <c r="P136" s="62"/>
      <c r="Q136" s="62"/>
      <c r="R136" s="58"/>
      <c r="S136" s="1"/>
      <c r="T136" s="1"/>
      <c r="U136" s="1"/>
      <c r="V136" s="1"/>
    </row>
    <row r="137" spans="2:22" ht="16.5" thickBot="1">
      <c r="B137" s="3"/>
      <c r="C137" s="3"/>
      <c r="D137" s="1"/>
      <c r="E137" s="58"/>
      <c r="F137" s="58"/>
      <c r="G137" s="58"/>
      <c r="H137" s="58"/>
      <c r="I137" s="94"/>
      <c r="J137" s="93"/>
      <c r="K137" s="93"/>
      <c r="L137" s="93"/>
      <c r="M137" s="93"/>
      <c r="N137" s="93"/>
      <c r="O137" s="58"/>
      <c r="P137" s="62"/>
      <c r="Q137" s="62"/>
      <c r="R137" s="58"/>
      <c r="S137" s="1"/>
      <c r="T137" s="1"/>
      <c r="U137" s="1"/>
      <c r="V137" s="1"/>
    </row>
    <row r="138" spans="2:22" ht="9.75" customHeight="1">
      <c r="B138" s="106"/>
      <c r="C138" s="107"/>
      <c r="D138" s="31"/>
      <c r="E138" s="108"/>
      <c r="F138" s="108"/>
      <c r="G138" s="108"/>
      <c r="H138" s="109"/>
      <c r="I138" s="110"/>
      <c r="J138" s="110"/>
      <c r="K138" s="110"/>
      <c r="L138" s="110"/>
      <c r="M138" s="110"/>
      <c r="N138" s="110"/>
      <c r="O138" s="109"/>
      <c r="P138" s="111"/>
      <c r="Q138" s="95"/>
      <c r="R138" s="96"/>
      <c r="S138" s="1"/>
      <c r="T138" s="1"/>
      <c r="U138" s="1"/>
      <c r="V138" s="1"/>
    </row>
    <row r="139" spans="2:18" ht="15.75">
      <c r="B139" s="112"/>
      <c r="C139" s="113" t="s">
        <v>12</v>
      </c>
      <c r="D139" s="18" t="s">
        <v>82</v>
      </c>
      <c r="E139" s="114">
        <f aca="true" t="shared" si="35" ref="E139:N139">E21+E29+E35+E53+E56+E63+E82+E83+E88+E91+E99+E100</f>
        <v>622897818</v>
      </c>
      <c r="F139" s="114">
        <f t="shared" si="35"/>
        <v>488339500</v>
      </c>
      <c r="G139" s="114">
        <f t="shared" si="35"/>
        <v>560406435</v>
      </c>
      <c r="H139" s="115">
        <f t="shared" si="35"/>
        <v>589393699</v>
      </c>
      <c r="I139" s="116">
        <f t="shared" si="35"/>
        <v>627528075</v>
      </c>
      <c r="J139" s="116">
        <f t="shared" si="35"/>
        <v>717760510</v>
      </c>
      <c r="K139" s="116">
        <f t="shared" si="35"/>
        <v>695924659</v>
      </c>
      <c r="L139" s="116">
        <f t="shared" si="35"/>
        <v>705753125</v>
      </c>
      <c r="M139" s="116">
        <f t="shared" si="35"/>
        <v>790230776</v>
      </c>
      <c r="N139" s="116">
        <f t="shared" si="35"/>
        <v>706125560</v>
      </c>
      <c r="O139" s="115"/>
      <c r="P139" s="117">
        <f>SUM(E139:O139)</f>
        <v>6504360157</v>
      </c>
      <c r="Q139" s="79"/>
      <c r="R139" s="96"/>
    </row>
    <row r="140" spans="2:18" ht="9.75" customHeight="1" thickBot="1">
      <c r="B140" s="118"/>
      <c r="C140" s="119"/>
      <c r="D140" s="120"/>
      <c r="E140" s="121"/>
      <c r="F140" s="121"/>
      <c r="G140" s="121"/>
      <c r="H140" s="122"/>
      <c r="I140" s="123"/>
      <c r="J140" s="123"/>
      <c r="K140" s="123"/>
      <c r="L140" s="123"/>
      <c r="M140" s="123"/>
      <c r="N140" s="123"/>
      <c r="O140" s="122"/>
      <c r="P140" s="124"/>
      <c r="Q140" s="95"/>
      <c r="R140" s="96"/>
    </row>
    <row r="141" spans="2:18" ht="19.5" customHeight="1" thickBot="1">
      <c r="B141" s="125"/>
      <c r="C141" s="126"/>
      <c r="D141" s="127" t="s">
        <v>83</v>
      </c>
      <c r="E141" s="128">
        <f>(E139/E133)*100</f>
        <v>78.10062971508265</v>
      </c>
      <c r="F141" s="128">
        <f>(F139/F133)*100</f>
        <v>76.35017234872224</v>
      </c>
      <c r="G141" s="128">
        <f>(G139/G133)*100</f>
        <v>75.34390720763847</v>
      </c>
      <c r="H141" s="129">
        <f aca="true" t="shared" si="36" ref="H141:M141">(H139/H133)*100</f>
        <v>76.60129542649156</v>
      </c>
      <c r="I141" s="130">
        <f t="shared" si="36"/>
        <v>74.82426730097063</v>
      </c>
      <c r="J141" s="130">
        <f t="shared" si="36"/>
        <v>69.82211724168945</v>
      </c>
      <c r="K141" s="130">
        <f t="shared" si="36"/>
        <v>67.95059444088886</v>
      </c>
      <c r="L141" s="130">
        <f t="shared" si="36"/>
        <v>65.137993649364</v>
      </c>
      <c r="M141" s="130">
        <f t="shared" si="36"/>
        <v>65.20875590260871</v>
      </c>
      <c r="N141" s="130">
        <f>(N139/N133)*100</f>
        <v>63.889471975206746</v>
      </c>
      <c r="O141" s="129"/>
      <c r="P141" s="131">
        <f>(P139/P133)*100</f>
        <v>70.38010887104315</v>
      </c>
      <c r="Q141" s="97"/>
      <c r="R141" s="96"/>
    </row>
    <row r="142" spans="2:17" ht="15">
      <c r="B142" s="3"/>
      <c r="C142" s="3"/>
      <c r="P142" s="2"/>
      <c r="Q142" s="2"/>
    </row>
    <row r="143" spans="2:4" ht="15.75">
      <c r="B143" s="3"/>
      <c r="C143" s="3"/>
      <c r="D143" s="1" t="s">
        <v>84</v>
      </c>
    </row>
    <row r="144" spans="2:3" ht="15">
      <c r="B144" s="3"/>
      <c r="C144" s="3"/>
    </row>
  </sheetData>
  <mergeCells count="3">
    <mergeCell ref="B1:R1"/>
    <mergeCell ref="B2:R2"/>
    <mergeCell ref="B3:R3"/>
  </mergeCells>
  <printOptions horizontalCentered="1"/>
  <pageMargins left="0.5" right="0" top="0.5" bottom="0.25" header="0.5" footer="0.5"/>
  <pageSetup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2005-03-10T11:21:52Z</cp:lastPrinted>
  <dcterms:created xsi:type="dcterms:W3CDTF">2004-12-30T14:54:17Z</dcterms:created>
  <dcterms:modified xsi:type="dcterms:W3CDTF">2005-03-10T11:21:54Z</dcterms:modified>
  <cp:category/>
  <cp:version/>
  <cp:contentType/>
  <cp:contentStatus/>
</cp:coreProperties>
</file>