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27945" windowHeight="13545" activeTab="0"/>
  </bookViews>
  <sheets>
    <sheet name="Full Attainment 15 65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<sst xmlns="http://schemas.openxmlformats.org/spreadsheetml/2006/main" count="77" uniqueCount="42">
  <si>
    <t>Basic Tables</t>
  </si>
  <si>
    <t>Mortality</t>
  </si>
  <si>
    <t>Mean</t>
  </si>
  <si>
    <t>5th Percentile</t>
  </si>
  <si>
    <t>95th Percentile</t>
  </si>
  <si>
    <t>Mortality Impact Functions Derived from Epidemiology Literature</t>
  </si>
  <si>
    <t>Pope et al. (adults 30 and older)</t>
  </si>
  <si>
    <t>Laden et al. (adults 30 and older)</t>
  </si>
  <si>
    <t>Woodruff et al 1997 (infant mortality)</t>
  </si>
  <si>
    <t>Mortality Impact Functions Derived from Expert Elicitation</t>
  </si>
  <si>
    <t>Expert A</t>
  </si>
  <si>
    <t>Expert B</t>
  </si>
  <si>
    <t>Expert C</t>
  </si>
  <si>
    <t>Expert D</t>
  </si>
  <si>
    <t>Expert E</t>
  </si>
  <si>
    <t>Expert F</t>
  </si>
  <si>
    <t>Expert G</t>
  </si>
  <si>
    <t>Expert H</t>
  </si>
  <si>
    <t>Expert I</t>
  </si>
  <si>
    <t>Expert J</t>
  </si>
  <si>
    <t>Expert K</t>
  </si>
  <si>
    <t>Expert L</t>
  </si>
  <si>
    <t>Morbidity</t>
  </si>
  <si>
    <t>Chronic bronchitis (age &gt;25 and over)</t>
  </si>
  <si>
    <t>Nonfatal myocardial infarction (age &gt;17)</t>
  </si>
  <si>
    <t>Hospital admissions-respiratory (all ages)</t>
  </si>
  <si>
    <t>Hospital admissions-cardiovascular (age &gt;17)</t>
  </si>
  <si>
    <t>Emergency room visits for asthma (age &lt;19)</t>
  </si>
  <si>
    <t>Acute bronchitis (age 8-12)</t>
  </si>
  <si>
    <t xml:space="preserve">Lower respiratory symptoms (age 7-14) </t>
  </si>
  <si>
    <t>Upper  respiratory symptoms (asthmatic children age 9-18)</t>
  </si>
  <si>
    <t>Asthma exacerbation (asthmatic children age 6-18)</t>
  </si>
  <si>
    <t>Work loss days (age 18-65)</t>
  </si>
  <si>
    <t>Minor restricted-activity days (age 18-65)</t>
  </si>
  <si>
    <t>Alternative Mortality Threshold Functions (Pope et al, 2002)</t>
  </si>
  <si>
    <t>No threshold</t>
  </si>
  <si>
    <t>Threshold at 7.5 ug</t>
  </si>
  <si>
    <t>Threshold at 10 ug (base estimate)</t>
  </si>
  <si>
    <t>Threshold at 12 ug</t>
  </si>
  <si>
    <t>Threshold at 14 ug</t>
  </si>
  <si>
    <t>Formatted for Benefits Chapter</t>
  </si>
  <si>
    <t>National 2015 15/65 Full Attainment Summary Incidence Impacts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</si>
</sst>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%20NAAQS%202015%2015%2065%20Benefits%20Incidence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M%20NAAQS%202015%2015%2065%20Rollback%20Benefits%20Incidence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2015 15 65"/>
      <sheetName val="Rest of West 2015 15 65"/>
      <sheetName val="Eastern US 2015 15 65"/>
      <sheetName val="CA 2015 15 65"/>
      <sheetName val="BenMAP 15 65 Incidence"/>
    </sheetNames>
    <sheetDataSet>
      <sheetData sheetId="0">
        <row r="7">
          <cell r="B7">
            <v>3861.4641999999994</v>
          </cell>
          <cell r="C7">
            <v>1514.7356</v>
          </cell>
          <cell r="D7">
            <v>6197.6346</v>
          </cell>
        </row>
        <row r="8">
          <cell r="B8">
            <v>8675.0422</v>
          </cell>
          <cell r="C8">
            <v>4744.6401000000005</v>
          </cell>
          <cell r="D8">
            <v>12575.7101</v>
          </cell>
        </row>
        <row r="9">
          <cell r="B9">
            <v>10.237300000000001</v>
          </cell>
          <cell r="C9">
            <v>5.0058</v>
          </cell>
          <cell r="D9">
            <v>15.457</v>
          </cell>
        </row>
        <row r="11">
          <cell r="B11">
            <v>10716.4643</v>
          </cell>
          <cell r="C11">
            <v>1982.1734999999999</v>
          </cell>
          <cell r="D11">
            <v>19339.4054</v>
          </cell>
        </row>
        <row r="12">
          <cell r="B12">
            <v>8744.2155</v>
          </cell>
          <cell r="C12">
            <v>1252.4376</v>
          </cell>
          <cell r="D12">
            <v>17386.9439</v>
          </cell>
        </row>
        <row r="13">
          <cell r="B13">
            <v>8885.0744</v>
          </cell>
          <cell r="C13">
            <v>1478.552</v>
          </cell>
          <cell r="D13">
            <v>17388.3061</v>
          </cell>
        </row>
        <row r="14">
          <cell r="B14">
            <v>5854.6957999999995</v>
          </cell>
          <cell r="C14">
            <v>1196.6792</v>
          </cell>
          <cell r="D14">
            <v>9322.079099999999</v>
          </cell>
        </row>
        <row r="15">
          <cell r="B15">
            <v>13457.2925</v>
          </cell>
          <cell r="C15">
            <v>6763.4859</v>
          </cell>
          <cell r="D15">
            <v>20085.3761</v>
          </cell>
        </row>
        <row r="16">
          <cell r="B16">
            <v>7830.4094</v>
          </cell>
          <cell r="C16">
            <v>5226.4823</v>
          </cell>
          <cell r="D16">
            <v>10676.6641</v>
          </cell>
        </row>
        <row r="17">
          <cell r="B17">
            <v>4749.2198</v>
          </cell>
          <cell r="C17">
            <v>0</v>
          </cell>
          <cell r="D17">
            <v>8776.1878</v>
          </cell>
        </row>
        <row r="18">
          <cell r="B18">
            <v>5838.2348</v>
          </cell>
          <cell r="C18">
            <v>22.2865</v>
          </cell>
          <cell r="D18">
            <v>13829.9549</v>
          </cell>
        </row>
        <row r="19">
          <cell r="B19">
            <v>8325.975</v>
          </cell>
          <cell r="C19">
            <v>1289.2547</v>
          </cell>
          <cell r="D19">
            <v>14280.7606</v>
          </cell>
        </row>
        <row r="20">
          <cell r="B20">
            <v>7385.3717</v>
          </cell>
          <cell r="C20">
            <v>1948.3481</v>
          </cell>
          <cell r="D20">
            <v>14354.6843</v>
          </cell>
        </row>
        <row r="21">
          <cell r="B21">
            <v>1370.6484</v>
          </cell>
          <cell r="C21">
            <v>0</v>
          </cell>
          <cell r="D21">
            <v>6578.9393</v>
          </cell>
        </row>
        <row r="22">
          <cell r="B22">
            <v>6287.9794999999995</v>
          </cell>
          <cell r="C22">
            <v>1175.3145</v>
          </cell>
          <cell r="D22">
            <v>10835.758</v>
          </cell>
        </row>
        <row r="26">
          <cell r="B26">
            <v>2940.1376999999998</v>
          </cell>
          <cell r="C26">
            <v>547.1911</v>
          </cell>
          <cell r="D26">
            <v>5304.5731</v>
          </cell>
        </row>
        <row r="27">
          <cell r="B27">
            <v>7329.3132000000005</v>
          </cell>
          <cell r="C27">
            <v>4014.5523</v>
          </cell>
          <cell r="D27">
            <v>10589.3023</v>
          </cell>
        </row>
        <row r="28">
          <cell r="B28">
            <v>819.737</v>
          </cell>
          <cell r="C28">
            <v>406.2112</v>
          </cell>
          <cell r="D28">
            <v>1232.5438</v>
          </cell>
        </row>
        <row r="29">
          <cell r="B29">
            <v>1647.2419</v>
          </cell>
          <cell r="C29">
            <v>1030.9651</v>
          </cell>
          <cell r="D29">
            <v>2263.1165</v>
          </cell>
        </row>
        <row r="30">
          <cell r="B30">
            <v>2373.2924999999996</v>
          </cell>
          <cell r="C30">
            <v>1401.767</v>
          </cell>
          <cell r="D30">
            <v>3338.2634</v>
          </cell>
        </row>
        <row r="31">
          <cell r="B31">
            <v>8217.849900000001</v>
          </cell>
          <cell r="C31">
            <v>-289.3664</v>
          </cell>
          <cell r="D31">
            <v>16446.3328</v>
          </cell>
        </row>
        <row r="32">
          <cell r="B32">
            <v>81968.0629</v>
          </cell>
          <cell r="C32">
            <v>39832.9636</v>
          </cell>
          <cell r="D32">
            <v>123565.1296</v>
          </cell>
        </row>
        <row r="33">
          <cell r="B33">
            <v>60861.2928</v>
          </cell>
          <cell r="C33">
            <v>19167.0867</v>
          </cell>
          <cell r="D33">
            <v>102513.3947</v>
          </cell>
        </row>
        <row r="34">
          <cell r="B34">
            <v>74564.52979999999</v>
          </cell>
          <cell r="C34">
            <v>8311.0937</v>
          </cell>
          <cell r="D34">
            <v>216233.15409999999</v>
          </cell>
        </row>
        <row r="35">
          <cell r="B35">
            <v>539418.4086</v>
          </cell>
          <cell r="C35">
            <v>470242.386</v>
          </cell>
          <cell r="D35">
            <v>608544.2383</v>
          </cell>
        </row>
        <row r="36">
          <cell r="B36">
            <v>3178051.0391</v>
          </cell>
          <cell r="C36">
            <v>2687158.9229</v>
          </cell>
          <cell r="D36">
            <v>3668257.5762</v>
          </cell>
        </row>
        <row r="40">
          <cell r="B40">
            <v>3964.3411</v>
          </cell>
          <cell r="C40">
            <v>1555.2794</v>
          </cell>
          <cell r="D40">
            <v>6364.8987</v>
          </cell>
        </row>
        <row r="41">
          <cell r="B41">
            <v>3896.3846</v>
          </cell>
          <cell r="C41">
            <v>1528.6994</v>
          </cell>
          <cell r="D41">
            <v>6255.5714</v>
          </cell>
        </row>
        <row r="42">
          <cell r="B42">
            <v>3861.4641999999994</v>
          </cell>
          <cell r="C42">
            <v>1514.7356</v>
          </cell>
          <cell r="D42">
            <v>6197.6346</v>
          </cell>
        </row>
        <row r="43">
          <cell r="B43">
            <v>3034.6927</v>
          </cell>
          <cell r="C43">
            <v>1192.3795</v>
          </cell>
          <cell r="D43">
            <v>4865.799</v>
          </cell>
        </row>
        <row r="44">
          <cell r="B44">
            <v>2569.7209000000003</v>
          </cell>
          <cell r="C44">
            <v>1009.9241</v>
          </cell>
          <cell r="D44">
            <v>4116.945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2015 15 65"/>
      <sheetName val="Rest of West 2015 15 65"/>
      <sheetName val="Eastern US 2015 15 65"/>
      <sheetName val="CA 2015 15 65"/>
      <sheetName val="BenMAP 15 65 Rollback Incidence"/>
    </sheetNames>
    <sheetDataSet>
      <sheetData sheetId="0">
        <row r="7">
          <cell r="B7">
            <v>2777.4782</v>
          </cell>
          <cell r="C7">
            <v>1095.5645</v>
          </cell>
          <cell r="D7">
            <v>4441.3733999999995</v>
          </cell>
        </row>
        <row r="8">
          <cell r="B8">
            <v>6179.399899999999</v>
          </cell>
          <cell r="C8">
            <v>3409.8881</v>
          </cell>
          <cell r="D8">
            <v>8899.060300000001</v>
          </cell>
        </row>
        <row r="9">
          <cell r="B9">
            <v>7.7615</v>
          </cell>
          <cell r="C9">
            <v>3.8066</v>
          </cell>
          <cell r="D9">
            <v>11.6937</v>
          </cell>
        </row>
        <row r="11">
          <cell r="B11">
            <v>6588.819</v>
          </cell>
          <cell r="C11">
            <v>1243.7186</v>
          </cell>
          <cell r="D11">
            <v>11751.4261</v>
          </cell>
        </row>
        <row r="12">
          <cell r="B12">
            <v>5428.985500000001</v>
          </cell>
          <cell r="C12">
            <v>834.9607</v>
          </cell>
          <cell r="D12">
            <v>10600.999199999998</v>
          </cell>
        </row>
        <row r="13">
          <cell r="B13">
            <v>5479.8597</v>
          </cell>
          <cell r="C13">
            <v>928.5821000000001</v>
          </cell>
          <cell r="D13">
            <v>10604.1238</v>
          </cell>
        </row>
        <row r="14">
          <cell r="B14">
            <v>3641.4637000000002</v>
          </cell>
          <cell r="C14">
            <v>750.2898</v>
          </cell>
          <cell r="D14">
            <v>5770.4756</v>
          </cell>
        </row>
        <row r="15">
          <cell r="B15">
            <v>8250.5444</v>
          </cell>
          <cell r="C15">
            <v>4206.507500000001</v>
          </cell>
          <cell r="D15">
            <v>12187.8301</v>
          </cell>
        </row>
        <row r="16">
          <cell r="B16">
            <v>4868.211899999999</v>
          </cell>
          <cell r="C16">
            <v>3269.45</v>
          </cell>
          <cell r="D16">
            <v>6602.363399999999</v>
          </cell>
        </row>
        <row r="17">
          <cell r="B17">
            <v>2952.5196</v>
          </cell>
          <cell r="C17">
            <v>0</v>
          </cell>
          <cell r="D17">
            <v>5438.0476</v>
          </cell>
        </row>
        <row r="18">
          <cell r="B18">
            <v>3617.3959999999997</v>
          </cell>
          <cell r="C18">
            <v>14.0343</v>
          </cell>
          <cell r="D18">
            <v>8489.850100000001</v>
          </cell>
        </row>
        <row r="19">
          <cell r="B19">
            <v>5148.600399999999</v>
          </cell>
          <cell r="C19">
            <v>808.057</v>
          </cell>
          <cell r="D19">
            <v>8759.2764</v>
          </cell>
        </row>
        <row r="20">
          <cell r="B20">
            <v>4573.175</v>
          </cell>
          <cell r="C20">
            <v>1222.5713</v>
          </cell>
          <cell r="D20">
            <v>8803.4089</v>
          </cell>
        </row>
        <row r="21">
          <cell r="B21">
            <v>942.5788</v>
          </cell>
          <cell r="C21">
            <v>0</v>
          </cell>
          <cell r="D21">
            <v>4390.103</v>
          </cell>
        </row>
        <row r="22">
          <cell r="B22">
            <v>4014.5744</v>
          </cell>
          <cell r="C22">
            <v>833.6800000000001</v>
          </cell>
          <cell r="D22">
            <v>6666.8293</v>
          </cell>
        </row>
        <row r="26">
          <cell r="B26">
            <v>2051.9248000000002</v>
          </cell>
          <cell r="C26">
            <v>388.4724</v>
          </cell>
          <cell r="D26">
            <v>3665.537</v>
          </cell>
        </row>
        <row r="27">
          <cell r="B27">
            <v>5090.3573</v>
          </cell>
          <cell r="C27">
            <v>2844.2006</v>
          </cell>
          <cell r="D27">
            <v>7247.147999999999</v>
          </cell>
        </row>
        <row r="28">
          <cell r="B28">
            <v>592.1239999999999</v>
          </cell>
          <cell r="C28">
            <v>293.3374</v>
          </cell>
          <cell r="D28">
            <v>889.5864999999999</v>
          </cell>
        </row>
        <row r="29">
          <cell r="B29">
            <v>1135.9444</v>
          </cell>
          <cell r="C29">
            <v>710.7152</v>
          </cell>
          <cell r="D29">
            <v>1560.4762</v>
          </cell>
        </row>
        <row r="30">
          <cell r="B30">
            <v>1349.0243</v>
          </cell>
          <cell r="C30">
            <v>806.4382</v>
          </cell>
          <cell r="D30">
            <v>1880.1770000000001</v>
          </cell>
        </row>
        <row r="31">
          <cell r="B31">
            <v>6293.7341</v>
          </cell>
          <cell r="C31">
            <v>-232.49099999999999</v>
          </cell>
          <cell r="D31">
            <v>12299.3881</v>
          </cell>
        </row>
        <row r="32">
          <cell r="B32">
            <v>70874.956</v>
          </cell>
          <cell r="C32">
            <v>34921.8733</v>
          </cell>
          <cell r="D32">
            <v>105796.74179999999</v>
          </cell>
        </row>
        <row r="33">
          <cell r="B33">
            <v>53834.0147</v>
          </cell>
          <cell r="C33">
            <v>16973.5399</v>
          </cell>
          <cell r="D33">
            <v>90609.6926</v>
          </cell>
        </row>
        <row r="34">
          <cell r="B34">
            <v>65334.180499999995</v>
          </cell>
          <cell r="C34">
            <v>7304.601</v>
          </cell>
          <cell r="D34">
            <v>188522.1111</v>
          </cell>
        </row>
        <row r="35">
          <cell r="B35">
            <v>439723.2746</v>
          </cell>
          <cell r="C35">
            <v>383606.7067</v>
          </cell>
          <cell r="D35">
            <v>495747.2775</v>
          </cell>
        </row>
        <row r="36">
          <cell r="B36">
            <v>2573203.1958</v>
          </cell>
          <cell r="C36">
            <v>2178780.9024</v>
          </cell>
          <cell r="D36">
            <v>2966363.5163</v>
          </cell>
        </row>
        <row r="40">
          <cell r="B40">
            <v>2476.2012</v>
          </cell>
          <cell r="C40">
            <v>976.6308</v>
          </cell>
          <cell r="D40">
            <v>3961.5213</v>
          </cell>
        </row>
        <row r="41">
          <cell r="B41">
            <v>2475.7632000000003</v>
          </cell>
          <cell r="C41">
            <v>976.4595</v>
          </cell>
          <cell r="D41">
            <v>3960.817</v>
          </cell>
        </row>
        <row r="42">
          <cell r="B42">
            <v>2777.4782</v>
          </cell>
          <cell r="C42">
            <v>1095.5645</v>
          </cell>
          <cell r="D42">
            <v>4441.3733999999995</v>
          </cell>
        </row>
        <row r="43">
          <cell r="B43">
            <v>3056.5887000000002</v>
          </cell>
          <cell r="C43">
            <v>1207.2843</v>
          </cell>
          <cell r="D43">
            <v>4883.780299999999</v>
          </cell>
        </row>
        <row r="44">
          <cell r="B44">
            <v>3185.0777</v>
          </cell>
          <cell r="C44">
            <v>1258.2504</v>
          </cell>
          <cell r="D44">
            <v>5085.2115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58">
      <selection activeCell="B7" sqref="B7"/>
    </sheetView>
  </sheetViews>
  <sheetFormatPr defaultColWidth="9.140625" defaultRowHeight="12.75"/>
  <cols>
    <col min="1" max="1" width="67.421875" style="0" customWidth="1"/>
    <col min="2" max="2" width="20.421875" style="0" bestFit="1" customWidth="1"/>
    <col min="3" max="3" width="13.140625" style="0" bestFit="1" customWidth="1"/>
    <col min="4" max="4" width="14.140625" style="0" bestFit="1" customWidth="1"/>
  </cols>
  <sheetData>
    <row r="1" ht="25.5">
      <c r="A1" s="1" t="s">
        <v>41</v>
      </c>
    </row>
    <row r="2" ht="12.75">
      <c r="A2" s="2" t="s">
        <v>0</v>
      </c>
    </row>
    <row r="3" ht="12.75">
      <c r="A3" s="3"/>
    </row>
    <row r="4" ht="12.75">
      <c r="A4" s="4" t="s">
        <v>1</v>
      </c>
    </row>
    <row r="5" spans="1:4" ht="12.75">
      <c r="A5" s="3"/>
      <c r="B5" s="4" t="s">
        <v>2</v>
      </c>
      <c r="C5" s="4" t="s">
        <v>3</v>
      </c>
      <c r="D5" s="4" t="s">
        <v>4</v>
      </c>
    </row>
    <row r="6" ht="12.75">
      <c r="A6" s="4" t="s">
        <v>5</v>
      </c>
    </row>
    <row r="7" spans="1:4" ht="12.75">
      <c r="A7" t="s">
        <v>6</v>
      </c>
      <c r="B7" s="5">
        <f>'[1]National 2015 15 65'!B7+'[2]National 2015 15 65'!B7</f>
        <v>6638.9424</v>
      </c>
      <c r="C7" s="5">
        <f>'[1]National 2015 15 65'!C7+'[2]National 2015 15 65'!C7</f>
        <v>2610.3001</v>
      </c>
      <c r="D7" s="5">
        <f>'[1]National 2015 15 65'!D7+'[2]National 2015 15 65'!D7</f>
        <v>10639.008</v>
      </c>
    </row>
    <row r="8" spans="1:4" ht="12.75">
      <c r="A8" t="s">
        <v>7</v>
      </c>
      <c r="B8" s="5">
        <f>'[1]National 2015 15 65'!B8+'[2]National 2015 15 65'!B8</f>
        <v>14854.4421</v>
      </c>
      <c r="C8" s="5">
        <f>'[1]National 2015 15 65'!C8+'[2]National 2015 15 65'!C8</f>
        <v>8154.528200000001</v>
      </c>
      <c r="D8" s="5">
        <f>'[1]National 2015 15 65'!D8+'[2]National 2015 15 65'!D8</f>
        <v>21474.7704</v>
      </c>
    </row>
    <row r="9" spans="1:4" ht="12.75">
      <c r="A9" t="s">
        <v>8</v>
      </c>
      <c r="B9" s="5">
        <f>'[1]National 2015 15 65'!B9+'[2]National 2015 15 65'!B9</f>
        <v>17.998800000000003</v>
      </c>
      <c r="C9" s="5">
        <f>'[1]National 2015 15 65'!C9+'[2]National 2015 15 65'!C9</f>
        <v>8.8124</v>
      </c>
      <c r="D9" s="5">
        <f>'[1]National 2015 15 65'!D9+'[2]National 2015 15 65'!D9</f>
        <v>27.1507</v>
      </c>
    </row>
    <row r="10" spans="1:4" ht="12.75">
      <c r="A10" s="4" t="s">
        <v>9</v>
      </c>
      <c r="B10" s="5"/>
      <c r="C10" s="5"/>
      <c r="D10" s="5"/>
    </row>
    <row r="11" spans="1:4" ht="12.75">
      <c r="A11" s="3" t="s">
        <v>10</v>
      </c>
      <c r="B11" s="5">
        <f>'[1]National 2015 15 65'!B11+'[2]National 2015 15 65'!B11</f>
        <v>17305.2833</v>
      </c>
      <c r="C11" s="5">
        <f>'[1]National 2015 15 65'!C11+'[2]National 2015 15 65'!C11</f>
        <v>3225.8921</v>
      </c>
      <c r="D11" s="5">
        <f>'[1]National 2015 15 65'!D11+'[2]National 2015 15 65'!D11</f>
        <v>31090.8315</v>
      </c>
    </row>
    <row r="12" spans="1:4" ht="12.75">
      <c r="A12" s="3" t="s">
        <v>11</v>
      </c>
      <c r="B12" s="5">
        <f>'[1]National 2015 15 65'!B12+'[2]National 2015 15 65'!B12</f>
        <v>14173.201000000001</v>
      </c>
      <c r="C12" s="5">
        <f>'[1]National 2015 15 65'!C12+'[2]National 2015 15 65'!C12</f>
        <v>2087.3983</v>
      </c>
      <c r="D12" s="5">
        <f>'[1]National 2015 15 65'!D12+'[2]National 2015 15 65'!D12</f>
        <v>27987.943099999997</v>
      </c>
    </row>
    <row r="13" spans="1:4" ht="12.75">
      <c r="A13" s="3" t="s">
        <v>12</v>
      </c>
      <c r="B13" s="5">
        <f>'[1]National 2015 15 65'!B13+'[2]National 2015 15 65'!B13</f>
        <v>14364.934099999999</v>
      </c>
      <c r="C13" s="5">
        <f>'[1]National 2015 15 65'!C13+'[2]National 2015 15 65'!C13</f>
        <v>2407.1341</v>
      </c>
      <c r="D13" s="5">
        <f>'[1]National 2015 15 65'!D13+'[2]National 2015 15 65'!D13</f>
        <v>27992.429900000003</v>
      </c>
    </row>
    <row r="14" spans="1:4" ht="12.75">
      <c r="A14" s="3" t="s">
        <v>13</v>
      </c>
      <c r="B14" s="5">
        <f>'[1]National 2015 15 65'!B14+'[2]National 2015 15 65'!B14</f>
        <v>9496.1595</v>
      </c>
      <c r="C14" s="5">
        <f>'[1]National 2015 15 65'!C14+'[2]National 2015 15 65'!C14</f>
        <v>1946.969</v>
      </c>
      <c r="D14" s="5">
        <f>'[1]National 2015 15 65'!D14+'[2]National 2015 15 65'!D14</f>
        <v>15092.554699999999</v>
      </c>
    </row>
    <row r="15" spans="1:4" ht="12.75">
      <c r="A15" s="3" t="s">
        <v>14</v>
      </c>
      <c r="B15" s="5">
        <f>'[1]National 2015 15 65'!B15+'[2]National 2015 15 65'!B15</f>
        <v>21707.836900000002</v>
      </c>
      <c r="C15" s="5">
        <f>'[1]National 2015 15 65'!C15+'[2]National 2015 15 65'!C15</f>
        <v>10969.9934</v>
      </c>
      <c r="D15" s="5">
        <f>'[1]National 2015 15 65'!D15+'[2]National 2015 15 65'!D15</f>
        <v>32273.2062</v>
      </c>
    </row>
    <row r="16" spans="1:4" ht="12.75">
      <c r="A16" s="3" t="s">
        <v>15</v>
      </c>
      <c r="B16" s="5">
        <f>'[1]National 2015 15 65'!B16+'[2]National 2015 15 65'!B16</f>
        <v>12698.621299999999</v>
      </c>
      <c r="C16" s="5">
        <f>'[1]National 2015 15 65'!C16+'[2]National 2015 15 65'!C16</f>
        <v>8495.9323</v>
      </c>
      <c r="D16" s="5">
        <f>'[1]National 2015 15 65'!D16+'[2]National 2015 15 65'!D16</f>
        <v>17279.0275</v>
      </c>
    </row>
    <row r="17" spans="1:4" ht="12.75">
      <c r="A17" s="3" t="s">
        <v>16</v>
      </c>
      <c r="B17" s="5">
        <f>'[1]National 2015 15 65'!B17+'[2]National 2015 15 65'!B17</f>
        <v>7701.7394</v>
      </c>
      <c r="C17" s="5">
        <f>'[1]National 2015 15 65'!C17+'[2]National 2015 15 65'!C17</f>
        <v>0</v>
      </c>
      <c r="D17" s="5">
        <f>'[1]National 2015 15 65'!D17+'[2]National 2015 15 65'!D17</f>
        <v>14214.2354</v>
      </c>
    </row>
    <row r="18" spans="1:4" ht="12.75">
      <c r="A18" s="3" t="s">
        <v>17</v>
      </c>
      <c r="B18" s="5">
        <f>'[1]National 2015 15 65'!B18+'[2]National 2015 15 65'!B18</f>
        <v>9455.630799999999</v>
      </c>
      <c r="C18" s="5">
        <f>'[1]National 2015 15 65'!C18+'[2]National 2015 15 65'!C18</f>
        <v>36.3208</v>
      </c>
      <c r="D18" s="5">
        <f>'[1]National 2015 15 65'!D18+'[2]National 2015 15 65'!D18</f>
        <v>22319.805</v>
      </c>
    </row>
    <row r="19" spans="1:4" ht="12.75">
      <c r="A19" s="3" t="s">
        <v>18</v>
      </c>
      <c r="B19" s="5">
        <f>'[1]National 2015 15 65'!B19+'[2]National 2015 15 65'!B19</f>
        <v>13474.5754</v>
      </c>
      <c r="C19" s="5">
        <f>'[1]National 2015 15 65'!C19+'[2]National 2015 15 65'!C19</f>
        <v>2097.3117</v>
      </c>
      <c r="D19" s="5">
        <f>'[1]National 2015 15 65'!D19+'[2]National 2015 15 65'!D19</f>
        <v>23040.037</v>
      </c>
    </row>
    <row r="20" spans="1:4" ht="12.75">
      <c r="A20" s="3" t="s">
        <v>19</v>
      </c>
      <c r="B20" s="5">
        <f>'[1]National 2015 15 65'!B20+'[2]National 2015 15 65'!B20</f>
        <v>11958.546699999999</v>
      </c>
      <c r="C20" s="5">
        <f>'[1]National 2015 15 65'!C20+'[2]National 2015 15 65'!C20</f>
        <v>3170.9193999999998</v>
      </c>
      <c r="D20" s="5">
        <f>'[1]National 2015 15 65'!D20+'[2]National 2015 15 65'!D20</f>
        <v>23158.093200000003</v>
      </c>
    </row>
    <row r="21" spans="1:4" ht="12.75">
      <c r="A21" s="3" t="s">
        <v>20</v>
      </c>
      <c r="B21" s="5">
        <f>'[1]National 2015 15 65'!B21+'[2]National 2015 15 65'!B21</f>
        <v>2313.2272000000003</v>
      </c>
      <c r="C21" s="5">
        <f>'[1]National 2015 15 65'!C21+'[2]National 2015 15 65'!C21</f>
        <v>0</v>
      </c>
      <c r="D21" s="5">
        <f>'[1]National 2015 15 65'!D21+'[2]National 2015 15 65'!D21</f>
        <v>10969.042300000001</v>
      </c>
    </row>
    <row r="22" spans="1:4" ht="12.75">
      <c r="A22" s="3" t="s">
        <v>21</v>
      </c>
      <c r="B22" s="5">
        <f>'[1]National 2015 15 65'!B22+'[2]National 2015 15 65'!B22</f>
        <v>10302.553899999999</v>
      </c>
      <c r="C22" s="5">
        <f>'[1]National 2015 15 65'!C22+'[2]National 2015 15 65'!C22</f>
        <v>2008.9945</v>
      </c>
      <c r="D22" s="5">
        <f>'[1]National 2015 15 65'!D22+'[2]National 2015 15 65'!D22</f>
        <v>17502.5873</v>
      </c>
    </row>
    <row r="23" spans="1:4" ht="12.75">
      <c r="A23" s="3"/>
      <c r="B23" s="5"/>
      <c r="C23" s="5"/>
      <c r="D23" s="5"/>
    </row>
    <row r="24" spans="1:4" ht="12.75">
      <c r="A24" s="4" t="s">
        <v>22</v>
      </c>
      <c r="B24" s="5"/>
      <c r="C24" s="5"/>
      <c r="D24" s="5"/>
    </row>
    <row r="25" spans="1:4" ht="12.75">
      <c r="A25" s="3"/>
      <c r="B25" s="5"/>
      <c r="C25" s="5"/>
      <c r="D25" s="5"/>
    </row>
    <row r="26" spans="1:4" ht="12.75">
      <c r="A26" s="3" t="s">
        <v>23</v>
      </c>
      <c r="B26" s="5">
        <f>'[1]National 2015 15 65'!B26+'[2]National 2015 15 65'!B26</f>
        <v>4992.0625</v>
      </c>
      <c r="C26" s="5">
        <f>'[1]National 2015 15 65'!C26+'[2]National 2015 15 65'!C26</f>
        <v>935.6635</v>
      </c>
      <c r="D26" s="5">
        <f>'[1]National 2015 15 65'!D26+'[2]National 2015 15 65'!D26</f>
        <v>8970.1101</v>
      </c>
    </row>
    <row r="27" spans="1:4" ht="12.75">
      <c r="A27" s="3" t="s">
        <v>24</v>
      </c>
      <c r="B27" s="5">
        <f>'[1]National 2015 15 65'!B27+'[2]National 2015 15 65'!B27</f>
        <v>12419.6705</v>
      </c>
      <c r="C27" s="5">
        <f>'[1]National 2015 15 65'!C27+'[2]National 2015 15 65'!C27</f>
        <v>6858.7528999999995</v>
      </c>
      <c r="D27" s="5">
        <f>'[1]National 2015 15 65'!D27+'[2]National 2015 15 65'!D27</f>
        <v>17836.450299999997</v>
      </c>
    </row>
    <row r="28" spans="1:4" ht="12.75">
      <c r="A28" t="s">
        <v>25</v>
      </c>
      <c r="B28" s="5">
        <f>'[1]National 2015 15 65'!B28+'[2]National 2015 15 65'!B28</f>
        <v>1411.8609999999999</v>
      </c>
      <c r="C28" s="5">
        <f>'[1]National 2015 15 65'!C28+'[2]National 2015 15 65'!C28</f>
        <v>699.5486000000001</v>
      </c>
      <c r="D28" s="5">
        <f>'[1]National 2015 15 65'!D28+'[2]National 2015 15 65'!D28</f>
        <v>2122.1303</v>
      </c>
    </row>
    <row r="29" spans="1:4" ht="12.75">
      <c r="A29" t="s">
        <v>26</v>
      </c>
      <c r="B29" s="5">
        <f>'[1]National 2015 15 65'!B29+'[2]National 2015 15 65'!B29</f>
        <v>2783.1863000000003</v>
      </c>
      <c r="C29" s="5">
        <f>'[1]National 2015 15 65'!C29+'[2]National 2015 15 65'!C29</f>
        <v>1741.6803</v>
      </c>
      <c r="D29" s="5">
        <f>'[1]National 2015 15 65'!D29+'[2]National 2015 15 65'!D29</f>
        <v>3823.5927</v>
      </c>
    </row>
    <row r="30" spans="1:4" ht="12.75">
      <c r="A30" t="s">
        <v>27</v>
      </c>
      <c r="B30" s="5">
        <f>'[1]National 2015 15 65'!B30+'[2]National 2015 15 65'!B30</f>
        <v>3722.3167999999996</v>
      </c>
      <c r="C30" s="5">
        <f>'[1]National 2015 15 65'!C30+'[2]National 2015 15 65'!C30</f>
        <v>2208.2052000000003</v>
      </c>
      <c r="D30" s="5">
        <f>'[1]National 2015 15 65'!D30+'[2]National 2015 15 65'!D30</f>
        <v>5218.4403999999995</v>
      </c>
    </row>
    <row r="31" spans="1:4" ht="12.75">
      <c r="A31" t="s">
        <v>28</v>
      </c>
      <c r="B31" s="5">
        <f>'[1]National 2015 15 65'!B31+'[2]National 2015 15 65'!B31</f>
        <v>14511.584</v>
      </c>
      <c r="C31" s="5">
        <f>'[1]National 2015 15 65'!C31+'[2]National 2015 15 65'!C31</f>
        <v>-521.8574</v>
      </c>
      <c r="D31" s="5">
        <f>'[1]National 2015 15 65'!D31+'[2]National 2015 15 65'!D31</f>
        <v>28745.7209</v>
      </c>
    </row>
    <row r="32" spans="1:4" ht="12.75">
      <c r="A32" t="s">
        <v>29</v>
      </c>
      <c r="B32" s="5">
        <f>'[1]National 2015 15 65'!B32+'[2]National 2015 15 65'!B32</f>
        <v>152843.01890000002</v>
      </c>
      <c r="C32" s="5">
        <f>'[1]National 2015 15 65'!C32+'[2]National 2015 15 65'!C32</f>
        <v>74754.8369</v>
      </c>
      <c r="D32" s="5">
        <f>'[1]National 2015 15 65'!D32+'[2]National 2015 15 65'!D32</f>
        <v>229361.8714</v>
      </c>
    </row>
    <row r="33" spans="1:4" ht="12.75">
      <c r="A33" t="s">
        <v>30</v>
      </c>
      <c r="B33" s="5">
        <f>'[1]National 2015 15 65'!B33+'[2]National 2015 15 65'!B33</f>
        <v>114695.3075</v>
      </c>
      <c r="C33" s="5">
        <f>'[1]National 2015 15 65'!C33+'[2]National 2015 15 65'!C33</f>
        <v>36140.6266</v>
      </c>
      <c r="D33" s="5">
        <f>'[1]National 2015 15 65'!D33+'[2]National 2015 15 65'!D33</f>
        <v>193123.0873</v>
      </c>
    </row>
    <row r="34" spans="1:4" ht="12.75">
      <c r="A34" t="s">
        <v>31</v>
      </c>
      <c r="B34" s="5">
        <f>'[1]National 2015 15 65'!B34+'[2]National 2015 15 65'!B34</f>
        <v>139898.71029999998</v>
      </c>
      <c r="C34" s="5">
        <f>'[1]National 2015 15 65'!C34+'[2]National 2015 15 65'!C34</f>
        <v>15615.6947</v>
      </c>
      <c r="D34" s="5">
        <f>'[1]National 2015 15 65'!D34+'[2]National 2015 15 65'!D34</f>
        <v>404755.2652</v>
      </c>
    </row>
    <row r="35" spans="1:4" ht="12.75">
      <c r="A35" t="s">
        <v>32</v>
      </c>
      <c r="B35" s="5">
        <f>'[1]National 2015 15 65'!B35+'[2]National 2015 15 65'!B35</f>
        <v>979141.6832</v>
      </c>
      <c r="C35" s="5">
        <f>'[1]National 2015 15 65'!C35+'[2]National 2015 15 65'!C35</f>
        <v>853849.0926999999</v>
      </c>
      <c r="D35" s="5">
        <f>'[1]National 2015 15 65'!D35+'[2]National 2015 15 65'!D35</f>
        <v>1104291.5158</v>
      </c>
    </row>
    <row r="36" spans="1:4" ht="12.75">
      <c r="A36" t="s">
        <v>33</v>
      </c>
      <c r="B36" s="5">
        <f>'[1]National 2015 15 65'!B36+'[2]National 2015 15 65'!B36</f>
        <v>5751254.2349</v>
      </c>
      <c r="C36" s="5">
        <f>'[1]National 2015 15 65'!C36+'[2]National 2015 15 65'!C36</f>
        <v>4865939.825300001</v>
      </c>
      <c r="D36" s="5">
        <f>'[1]National 2015 15 65'!D36+'[2]National 2015 15 65'!D36</f>
        <v>6634621.092499999</v>
      </c>
    </row>
    <row r="37" spans="2:4" ht="12.75">
      <c r="B37" s="5"/>
      <c r="C37" s="5"/>
      <c r="D37" s="5"/>
    </row>
    <row r="38" spans="2:4" ht="12.75">
      <c r="B38" s="5"/>
      <c r="C38" s="5"/>
      <c r="D38" s="5"/>
    </row>
    <row r="39" spans="1:4" ht="12.75">
      <c r="A39" s="2" t="s">
        <v>34</v>
      </c>
      <c r="B39" s="5"/>
      <c r="C39" s="5"/>
      <c r="D39" s="5"/>
    </row>
    <row r="40" spans="1:4" ht="12.75">
      <c r="A40" t="s">
        <v>35</v>
      </c>
      <c r="B40" s="5">
        <f>'[1]National 2015 15 65'!B40+'[2]National 2015 15 65'!B40</f>
        <v>6440.5423</v>
      </c>
      <c r="C40" s="5">
        <f>'[1]National 2015 15 65'!C40+'[2]National 2015 15 65'!C40</f>
        <v>2531.9102</v>
      </c>
      <c r="D40" s="5">
        <f>'[1]National 2015 15 65'!D40+'[2]National 2015 15 65'!D40</f>
        <v>10326.42</v>
      </c>
    </row>
    <row r="41" spans="1:4" ht="12.75">
      <c r="A41" t="s">
        <v>36</v>
      </c>
      <c r="B41" s="5">
        <f>'[1]National 2015 15 65'!B41+'[2]National 2015 15 65'!B41</f>
        <v>6372.147800000001</v>
      </c>
      <c r="C41" s="5">
        <f>'[1]National 2015 15 65'!C41+'[2]National 2015 15 65'!C41</f>
        <v>2505.1589</v>
      </c>
      <c r="D41" s="5">
        <f>'[1]National 2015 15 65'!D41+'[2]National 2015 15 65'!D41</f>
        <v>10216.3884</v>
      </c>
    </row>
    <row r="42" spans="1:4" ht="12.75">
      <c r="A42" t="s">
        <v>37</v>
      </c>
      <c r="B42" s="5">
        <f>'[1]National 2015 15 65'!B42+'[2]National 2015 15 65'!B42</f>
        <v>6638.9424</v>
      </c>
      <c r="C42" s="5">
        <f>'[1]National 2015 15 65'!C42+'[2]National 2015 15 65'!C42</f>
        <v>2610.3001</v>
      </c>
      <c r="D42" s="5">
        <f>'[1]National 2015 15 65'!D42+'[2]National 2015 15 65'!D42</f>
        <v>10639.008</v>
      </c>
    </row>
    <row r="43" spans="1:4" ht="12.75">
      <c r="A43" t="s">
        <v>38</v>
      </c>
      <c r="B43" s="5">
        <f>'[1]National 2015 15 65'!B43+'[2]National 2015 15 65'!B43</f>
        <v>6091.2814</v>
      </c>
      <c r="C43" s="5">
        <f>'[1]National 2015 15 65'!C43+'[2]National 2015 15 65'!C43</f>
        <v>2399.6638000000003</v>
      </c>
      <c r="D43" s="5">
        <f>'[1]National 2015 15 65'!D43+'[2]National 2015 15 65'!D43</f>
        <v>9749.5793</v>
      </c>
    </row>
    <row r="44" spans="1:4" ht="12.75">
      <c r="A44" t="s">
        <v>39</v>
      </c>
      <c r="B44" s="5">
        <f>'[1]National 2015 15 65'!B44+'[2]National 2015 15 65'!B44</f>
        <v>5754.7986</v>
      </c>
      <c r="C44" s="5">
        <f>'[1]National 2015 15 65'!C44+'[2]National 2015 15 65'!C44</f>
        <v>2268.1745</v>
      </c>
      <c r="D44" s="5">
        <f>'[1]National 2015 15 65'!D44+'[2]National 2015 15 65'!D44</f>
        <v>9202.156500000001</v>
      </c>
    </row>
    <row r="49" ht="12.75">
      <c r="A49" t="s">
        <v>40</v>
      </c>
    </row>
    <row r="50" ht="12.75">
      <c r="A50" s="4" t="s">
        <v>5</v>
      </c>
    </row>
    <row r="51" spans="1:11" ht="12.75">
      <c r="A51" t="s">
        <v>6</v>
      </c>
      <c r="B51" s="6" t="str">
        <f>FIXED(J51,0)</f>
        <v>6,600</v>
      </c>
      <c r="C51" s="7">
        <f>ROUND(B7,0)</f>
        <v>6639</v>
      </c>
      <c r="J51">
        <f>IF(C51&gt;99999,ROUND(C51,-4),IF(C51&gt;9999,ROUND(C51,-3),IF(C51&gt;999,ROUND(C51,-2),IF(C51&gt;99,ROUND(C51,-1),IF(C51&gt;9,ROUND(C51,0),IF(C51&gt;0.9,ROUND(C51,1),IF(C51&gt;0.009,ROUND(C51,2),C51)))))))</f>
        <v>6600</v>
      </c>
      <c r="K51">
        <f>IF(D51&gt;99999,ROUND(D51,-4),IF(D51&gt;9999,ROUND(D51,-3),IF(D51&gt;999,ROUND(D51,-2),IF(D51&gt;99,ROUND(D51,-1),IF(D51&gt;9,ROUND(D51,0),IF(D51&gt;0.9,ROUND(D51,1),IF(D51&gt;0.009,ROUND(D51,2),D51)))))))</f>
        <v>0</v>
      </c>
    </row>
    <row r="52" spans="2:11" ht="12.75">
      <c r="B52" s="8" t="str">
        <f>CONCATENATE("(",FIXED(J52,0)," - ",FIXED(K52,0),")")</f>
        <v>(2,600 - 11,000)</v>
      </c>
      <c r="C52" s="7">
        <f>ROUND(C7,0)</f>
        <v>2610</v>
      </c>
      <c r="D52" s="7">
        <f>ROUND(D7,0)</f>
        <v>10639</v>
      </c>
      <c r="J52">
        <f aca="true" t="shared" si="0" ref="J52:K115">IF(C52&gt;99999,ROUND(C52,-4),IF(C52&gt;9999,ROUND(C52,-3),IF(C52&gt;999,ROUND(C52,-2),IF(C52&gt;99,ROUND(C52,-1),IF(C52&gt;9,ROUND(C52,0),IF(C52&gt;0.9,ROUND(C52,1),IF(C52&gt;0.009,ROUND(C52,2),C52)))))))</f>
        <v>2600</v>
      </c>
      <c r="K52">
        <f t="shared" si="0"/>
        <v>11000</v>
      </c>
    </row>
    <row r="53" spans="1:11" ht="12.75">
      <c r="A53" t="s">
        <v>7</v>
      </c>
      <c r="B53" s="6" t="str">
        <f>FIXED(J53,0)</f>
        <v>15,000</v>
      </c>
      <c r="C53" s="7">
        <f>ROUND(B8,0)</f>
        <v>14854</v>
      </c>
      <c r="J53">
        <f t="shared" si="0"/>
        <v>15000</v>
      </c>
      <c r="K53">
        <f t="shared" si="0"/>
        <v>0</v>
      </c>
    </row>
    <row r="54" spans="2:11" ht="12.75">
      <c r="B54" s="8" t="str">
        <f>CONCATENATE("(",FIXED(J54,0)," - ",FIXED(K54,0),")")</f>
        <v>(8,200 - 21,000)</v>
      </c>
      <c r="C54" s="7">
        <f>ROUND(C8,0)</f>
        <v>8155</v>
      </c>
      <c r="D54" s="7">
        <f>ROUND(D8,0)</f>
        <v>21475</v>
      </c>
      <c r="J54">
        <f t="shared" si="0"/>
        <v>8200</v>
      </c>
      <c r="K54">
        <f t="shared" si="0"/>
        <v>21000</v>
      </c>
    </row>
    <row r="55" spans="1:11" ht="12.75">
      <c r="A55" t="s">
        <v>8</v>
      </c>
      <c r="B55" s="6" t="str">
        <f>FIXED(J55,0)</f>
        <v>18</v>
      </c>
      <c r="C55" s="9">
        <f>ROUND(B9,1)</f>
        <v>18</v>
      </c>
      <c r="J55">
        <f t="shared" si="0"/>
        <v>18</v>
      </c>
      <c r="K55">
        <f t="shared" si="0"/>
        <v>0</v>
      </c>
    </row>
    <row r="56" spans="2:11" ht="12.75">
      <c r="B56" s="8" t="str">
        <f>CONCATENATE("(",FIXED(J56,0)," - ",FIXED(K56,0),")")</f>
        <v>(9 - 27)</v>
      </c>
      <c r="C56" s="9">
        <f>ROUND(C9,2)</f>
        <v>8.81</v>
      </c>
      <c r="D56" s="9">
        <f>ROUND(D9,1)</f>
        <v>27.2</v>
      </c>
      <c r="J56">
        <f t="shared" si="0"/>
        <v>8.8</v>
      </c>
      <c r="K56">
        <f t="shared" si="0"/>
        <v>27</v>
      </c>
    </row>
    <row r="57" spans="1:11" ht="12.75">
      <c r="A57" s="4" t="s">
        <v>9</v>
      </c>
      <c r="J57">
        <f t="shared" si="0"/>
        <v>0</v>
      </c>
      <c r="K57">
        <f t="shared" si="0"/>
        <v>0</v>
      </c>
    </row>
    <row r="58" spans="1:11" ht="12.75">
      <c r="A58" s="3" t="s">
        <v>10</v>
      </c>
      <c r="B58" s="6" t="str">
        <f>FIXED(J58,0)</f>
        <v>17,000</v>
      </c>
      <c r="C58" s="7">
        <f>ROUND(B11,0)</f>
        <v>17305</v>
      </c>
      <c r="J58">
        <f t="shared" si="0"/>
        <v>17000</v>
      </c>
      <c r="K58">
        <f t="shared" si="0"/>
        <v>0</v>
      </c>
    </row>
    <row r="59" spans="1:11" ht="12.75">
      <c r="A59" s="3"/>
      <c r="B59" s="8" t="str">
        <f>CONCATENATE("(",FIXED(J59,0)," - ",FIXED(K59,0),")")</f>
        <v>(3,200 - 31,000)</v>
      </c>
      <c r="C59" s="7">
        <f>ROUND(C11,0)</f>
        <v>3226</v>
      </c>
      <c r="D59" s="7">
        <f>ROUND(D11,0)</f>
        <v>31091</v>
      </c>
      <c r="J59">
        <f t="shared" si="0"/>
        <v>3200</v>
      </c>
      <c r="K59">
        <f t="shared" si="0"/>
        <v>31000</v>
      </c>
    </row>
    <row r="60" spans="1:11" ht="12.75">
      <c r="A60" s="3" t="s">
        <v>11</v>
      </c>
      <c r="B60" s="6" t="str">
        <f>FIXED(J60,0)</f>
        <v>14,000</v>
      </c>
      <c r="C60" s="7">
        <f>ROUND(B12,0)</f>
        <v>14173</v>
      </c>
      <c r="J60">
        <f t="shared" si="0"/>
        <v>14000</v>
      </c>
      <c r="K60">
        <f t="shared" si="0"/>
        <v>0</v>
      </c>
    </row>
    <row r="61" spans="1:11" ht="12.75">
      <c r="A61" s="3"/>
      <c r="B61" s="8" t="str">
        <f>CONCATENATE("(",FIXED(J61,0)," - ",FIXED(K61,0),")")</f>
        <v>(2,100 - 28,000)</v>
      </c>
      <c r="C61" s="7">
        <f>ROUND(C12,0)</f>
        <v>2087</v>
      </c>
      <c r="D61" s="7">
        <f>ROUND(D12,0)</f>
        <v>27988</v>
      </c>
      <c r="J61">
        <f t="shared" si="0"/>
        <v>2100</v>
      </c>
      <c r="K61">
        <f t="shared" si="0"/>
        <v>28000</v>
      </c>
    </row>
    <row r="62" spans="1:11" ht="12.75">
      <c r="A62" s="3" t="s">
        <v>12</v>
      </c>
      <c r="B62" s="6" t="str">
        <f>FIXED(J62,0)</f>
        <v>14,000</v>
      </c>
      <c r="C62" s="7">
        <f>ROUND(B13,0)</f>
        <v>14365</v>
      </c>
      <c r="J62">
        <f t="shared" si="0"/>
        <v>14000</v>
      </c>
      <c r="K62">
        <f t="shared" si="0"/>
        <v>0</v>
      </c>
    </row>
    <row r="63" spans="1:11" ht="12.75">
      <c r="A63" s="3"/>
      <c r="B63" s="8" t="str">
        <f>CONCATENATE("(",FIXED(J63,0)," - ",FIXED(K63,0),")")</f>
        <v>(2,400 - 28,000)</v>
      </c>
      <c r="C63" s="7">
        <f>ROUND(C13,0)</f>
        <v>2407</v>
      </c>
      <c r="D63" s="7">
        <f>ROUND(D13,0)</f>
        <v>27992</v>
      </c>
      <c r="J63">
        <f t="shared" si="0"/>
        <v>2400</v>
      </c>
      <c r="K63">
        <f t="shared" si="0"/>
        <v>28000</v>
      </c>
    </row>
    <row r="64" spans="1:11" ht="12.75">
      <c r="A64" s="3" t="s">
        <v>13</v>
      </c>
      <c r="B64" s="6" t="str">
        <f>FIXED(J64,0)</f>
        <v>9,500</v>
      </c>
      <c r="C64" s="7">
        <f>ROUND(B14,0)</f>
        <v>9496</v>
      </c>
      <c r="J64">
        <f t="shared" si="0"/>
        <v>9500</v>
      </c>
      <c r="K64">
        <f t="shared" si="0"/>
        <v>0</v>
      </c>
    </row>
    <row r="65" spans="1:11" ht="12.75">
      <c r="A65" s="3"/>
      <c r="B65" s="8" t="str">
        <f>CONCATENATE("(",FIXED(J65,0)," - ",FIXED(K65,0),")")</f>
        <v>(1,900 - 15,000)</v>
      </c>
      <c r="C65" s="7">
        <f>ROUND(C14,0)</f>
        <v>1947</v>
      </c>
      <c r="D65" s="7">
        <f>ROUND(D14,0)</f>
        <v>15093</v>
      </c>
      <c r="J65">
        <f t="shared" si="0"/>
        <v>1900</v>
      </c>
      <c r="K65">
        <f t="shared" si="0"/>
        <v>15000</v>
      </c>
    </row>
    <row r="66" spans="1:11" ht="12.75">
      <c r="A66" s="3" t="s">
        <v>14</v>
      </c>
      <c r="B66" s="6" t="str">
        <f>FIXED(J66,0)</f>
        <v>22,000</v>
      </c>
      <c r="C66" s="7">
        <f>ROUND(B15,0)</f>
        <v>21708</v>
      </c>
      <c r="J66">
        <f t="shared" si="0"/>
        <v>22000</v>
      </c>
      <c r="K66">
        <f t="shared" si="0"/>
        <v>0</v>
      </c>
    </row>
    <row r="67" spans="1:11" ht="12.75">
      <c r="A67" s="3"/>
      <c r="B67" s="8" t="str">
        <f>CONCATENATE("(",FIXED(J67,0)," - ",FIXED(K67,0),")")</f>
        <v>(11,000 - 32,000)</v>
      </c>
      <c r="C67" s="7">
        <f>ROUND(C15,0)</f>
        <v>10970</v>
      </c>
      <c r="D67" s="7">
        <f>ROUND(D15,0)</f>
        <v>32273</v>
      </c>
      <c r="J67">
        <f t="shared" si="0"/>
        <v>11000</v>
      </c>
      <c r="K67">
        <f t="shared" si="0"/>
        <v>32000</v>
      </c>
    </row>
    <row r="68" spans="1:11" ht="12.75">
      <c r="A68" s="3" t="s">
        <v>15</v>
      </c>
      <c r="B68" s="6" t="str">
        <f>FIXED(J68,0)</f>
        <v>13,000</v>
      </c>
      <c r="C68" s="7">
        <f>ROUND(B16,0)</f>
        <v>12699</v>
      </c>
      <c r="J68">
        <f t="shared" si="0"/>
        <v>13000</v>
      </c>
      <c r="K68">
        <f t="shared" si="0"/>
        <v>0</v>
      </c>
    </row>
    <row r="69" spans="1:11" ht="12.75">
      <c r="A69" s="3"/>
      <c r="B69" s="8" t="str">
        <f>CONCATENATE("(",FIXED(J69,0)," - ",FIXED(K69,0),")")</f>
        <v>(8,500 - 17,000)</v>
      </c>
      <c r="C69" s="7">
        <f>ROUND(C16,0)</f>
        <v>8496</v>
      </c>
      <c r="D69" s="7">
        <f>ROUND(D16,0)</f>
        <v>17279</v>
      </c>
      <c r="J69">
        <f t="shared" si="0"/>
        <v>8500</v>
      </c>
      <c r="K69">
        <f t="shared" si="0"/>
        <v>17000</v>
      </c>
    </row>
    <row r="70" spans="1:11" ht="12.75">
      <c r="A70" s="3" t="s">
        <v>16</v>
      </c>
      <c r="B70" s="6" t="str">
        <f>FIXED(J70,0)</f>
        <v>7,700</v>
      </c>
      <c r="C70" s="7">
        <f>ROUND(B17,0)</f>
        <v>7702</v>
      </c>
      <c r="J70">
        <f t="shared" si="0"/>
        <v>7700</v>
      </c>
      <c r="K70">
        <f t="shared" si="0"/>
        <v>0</v>
      </c>
    </row>
    <row r="71" spans="1:11" ht="12.75">
      <c r="A71" s="3"/>
      <c r="B71" s="8" t="str">
        <f>CONCATENATE("(",FIXED(J71,0)," - ",FIXED(K71,0),")")</f>
        <v>(0 - 14,000)</v>
      </c>
      <c r="C71" s="7">
        <f>ROUND(C17,0)</f>
        <v>0</v>
      </c>
      <c r="D71" s="7">
        <f>ROUND(D17,0)</f>
        <v>14214</v>
      </c>
      <c r="J71">
        <f t="shared" si="0"/>
        <v>0</v>
      </c>
      <c r="K71">
        <f t="shared" si="0"/>
        <v>14000</v>
      </c>
    </row>
    <row r="72" spans="1:11" ht="12.75">
      <c r="A72" s="3" t="s">
        <v>17</v>
      </c>
      <c r="B72" s="6" t="str">
        <f>FIXED(J72,0)</f>
        <v>9,500</v>
      </c>
      <c r="C72" s="7">
        <f>ROUND(B18,0)</f>
        <v>9456</v>
      </c>
      <c r="J72">
        <f t="shared" si="0"/>
        <v>9500</v>
      </c>
      <c r="K72">
        <f t="shared" si="0"/>
        <v>0</v>
      </c>
    </row>
    <row r="73" spans="1:11" ht="12.75">
      <c r="A73" s="3"/>
      <c r="B73" s="8" t="str">
        <f>CONCATENATE("(",FIXED(J73,0)," - ",FIXED(K73,0),")")</f>
        <v>(36 - 22,000)</v>
      </c>
      <c r="C73" s="7">
        <f>ROUND(C18,0)</f>
        <v>36</v>
      </c>
      <c r="D73" s="7">
        <f>ROUND(D18,0)</f>
        <v>22320</v>
      </c>
      <c r="J73">
        <f t="shared" si="0"/>
        <v>36</v>
      </c>
      <c r="K73">
        <f t="shared" si="0"/>
        <v>22000</v>
      </c>
    </row>
    <row r="74" spans="1:11" ht="12.75">
      <c r="A74" s="3" t="s">
        <v>18</v>
      </c>
      <c r="B74" s="6" t="str">
        <f>FIXED(J74,0)</f>
        <v>13,000</v>
      </c>
      <c r="C74" s="7">
        <f>ROUND(B19,0)</f>
        <v>13475</v>
      </c>
      <c r="J74">
        <f t="shared" si="0"/>
        <v>13000</v>
      </c>
      <c r="K74">
        <f t="shared" si="0"/>
        <v>0</v>
      </c>
    </row>
    <row r="75" spans="1:11" ht="12.75">
      <c r="A75" s="3"/>
      <c r="B75" s="8" t="str">
        <f>CONCATENATE("(",FIXED(J75,0)," - ",FIXED(K75,0),")")</f>
        <v>(2,100 - 23,000)</v>
      </c>
      <c r="C75" s="7">
        <f>ROUND(C19,0)</f>
        <v>2097</v>
      </c>
      <c r="D75" s="7">
        <f>ROUND(D19,0)</f>
        <v>23040</v>
      </c>
      <c r="J75">
        <f t="shared" si="0"/>
        <v>2100</v>
      </c>
      <c r="K75">
        <f t="shared" si="0"/>
        <v>23000</v>
      </c>
    </row>
    <row r="76" spans="1:11" ht="12.75">
      <c r="A76" s="3" t="s">
        <v>19</v>
      </c>
      <c r="B76" s="6" t="str">
        <f>FIXED(J76,0)</f>
        <v>12,000</v>
      </c>
      <c r="C76" s="7">
        <f>ROUND(B20,0)</f>
        <v>11959</v>
      </c>
      <c r="J76">
        <f t="shared" si="0"/>
        <v>12000</v>
      </c>
      <c r="K76">
        <f t="shared" si="0"/>
        <v>0</v>
      </c>
    </row>
    <row r="77" spans="1:11" ht="12.75">
      <c r="A77" s="3"/>
      <c r="B77" s="8" t="str">
        <f>CONCATENATE("(",FIXED(J77,0)," - ",FIXED(K77,0),")")</f>
        <v>(3,200 - 23,000)</v>
      </c>
      <c r="C77" s="7">
        <f>ROUND(C20,0)</f>
        <v>3171</v>
      </c>
      <c r="D77" s="7">
        <f>ROUND(D20,0)</f>
        <v>23158</v>
      </c>
      <c r="J77">
        <f t="shared" si="0"/>
        <v>3200</v>
      </c>
      <c r="K77">
        <f t="shared" si="0"/>
        <v>23000</v>
      </c>
    </row>
    <row r="78" spans="1:11" ht="12.75">
      <c r="A78" s="3" t="s">
        <v>20</v>
      </c>
      <c r="B78" s="6" t="str">
        <f>FIXED(J78,0)</f>
        <v>2,300</v>
      </c>
      <c r="C78" s="7">
        <f>ROUND(B21,0)</f>
        <v>2313</v>
      </c>
      <c r="J78">
        <f t="shared" si="0"/>
        <v>2300</v>
      </c>
      <c r="K78">
        <f t="shared" si="0"/>
        <v>0</v>
      </c>
    </row>
    <row r="79" spans="1:11" ht="12.75">
      <c r="A79" s="3"/>
      <c r="B79" s="8" t="str">
        <f>CONCATENATE("(",FIXED(J79,0)," - ",FIXED(K79,0),")")</f>
        <v>(0 - 11,000)</v>
      </c>
      <c r="C79" s="7">
        <f>ROUND(C21,0)</f>
        <v>0</v>
      </c>
      <c r="D79" s="7">
        <f>ROUND(D21,0)</f>
        <v>10969</v>
      </c>
      <c r="J79">
        <f t="shared" si="0"/>
        <v>0</v>
      </c>
      <c r="K79">
        <f t="shared" si="0"/>
        <v>11000</v>
      </c>
    </row>
    <row r="80" spans="1:11" ht="12.75">
      <c r="A80" s="3" t="s">
        <v>21</v>
      </c>
      <c r="B80" s="6" t="str">
        <f>FIXED(J80,0)</f>
        <v>10,000</v>
      </c>
      <c r="C80" s="7">
        <f>ROUND(B22,0)</f>
        <v>10303</v>
      </c>
      <c r="J80">
        <f t="shared" si="0"/>
        <v>10000</v>
      </c>
      <c r="K80">
        <f t="shared" si="0"/>
        <v>0</v>
      </c>
    </row>
    <row r="81" spans="1:11" ht="12.75">
      <c r="A81" s="3"/>
      <c r="B81" s="8" t="str">
        <f>CONCATENATE("(",FIXED(J81,0)," - ",FIXED(K81,0),")")</f>
        <v>(2,000 - 18,000)</v>
      </c>
      <c r="C81" s="7">
        <f>ROUND(C22,0)</f>
        <v>2009</v>
      </c>
      <c r="D81" s="7">
        <f>ROUND(D22,0)</f>
        <v>17503</v>
      </c>
      <c r="J81">
        <f t="shared" si="0"/>
        <v>2000</v>
      </c>
      <c r="K81">
        <f t="shared" si="0"/>
        <v>18000</v>
      </c>
    </row>
    <row r="82" spans="1:11" ht="12.75">
      <c r="A82" s="4" t="s">
        <v>22</v>
      </c>
      <c r="J82">
        <f t="shared" si="0"/>
        <v>0</v>
      </c>
      <c r="K82">
        <f t="shared" si="0"/>
        <v>0</v>
      </c>
    </row>
    <row r="83" spans="1:11" ht="12.75">
      <c r="A83" s="3"/>
      <c r="J83">
        <f t="shared" si="0"/>
        <v>0</v>
      </c>
      <c r="K83">
        <f t="shared" si="0"/>
        <v>0</v>
      </c>
    </row>
    <row r="84" spans="1:11" ht="12.75">
      <c r="A84" s="3" t="s">
        <v>23</v>
      </c>
      <c r="B84" s="6" t="str">
        <f>FIXED(J84,0)</f>
        <v>5,000</v>
      </c>
      <c r="C84" s="7">
        <f>ROUND(B26,0)</f>
        <v>4992</v>
      </c>
      <c r="J84">
        <f t="shared" si="0"/>
        <v>5000</v>
      </c>
      <c r="K84">
        <f t="shared" si="0"/>
        <v>0</v>
      </c>
    </row>
    <row r="85" spans="1:11" ht="12.75">
      <c r="A85" s="3"/>
      <c r="B85" s="8" t="str">
        <f>CONCATENATE("(",FIXED(J85,0)," - ",FIXED(K85,0),")")</f>
        <v>(940 - 9,000)</v>
      </c>
      <c r="C85" s="7">
        <f>ROUND(C26,0)</f>
        <v>936</v>
      </c>
      <c r="D85" s="7">
        <f>ROUND(D26,0)</f>
        <v>8970</v>
      </c>
      <c r="J85">
        <f t="shared" si="0"/>
        <v>940</v>
      </c>
      <c r="K85">
        <f t="shared" si="0"/>
        <v>9000</v>
      </c>
    </row>
    <row r="86" spans="1:11" ht="12.75">
      <c r="A86" s="3" t="s">
        <v>24</v>
      </c>
      <c r="B86" s="6" t="str">
        <f>FIXED(J86,0)</f>
        <v>12,000</v>
      </c>
      <c r="C86" s="7">
        <f>ROUND(B27,0)</f>
        <v>12420</v>
      </c>
      <c r="J86">
        <f t="shared" si="0"/>
        <v>12000</v>
      </c>
      <c r="K86">
        <f t="shared" si="0"/>
        <v>0</v>
      </c>
    </row>
    <row r="87" spans="1:11" ht="12.75">
      <c r="A87" s="3"/>
      <c r="B87" s="8" t="str">
        <f>CONCATENATE("(",FIXED(J87,0)," - ",FIXED(K87,0),")")</f>
        <v>(6,900 - 18,000)</v>
      </c>
      <c r="C87" s="7">
        <f>ROUND(C27,0)</f>
        <v>6859</v>
      </c>
      <c r="D87" s="7">
        <f>ROUND(D27,0)</f>
        <v>17836</v>
      </c>
      <c r="J87">
        <f t="shared" si="0"/>
        <v>6900</v>
      </c>
      <c r="K87">
        <f t="shared" si="0"/>
        <v>18000</v>
      </c>
    </row>
    <row r="88" spans="1:11" ht="12.75">
      <c r="A88" t="s">
        <v>25</v>
      </c>
      <c r="B88" s="6" t="str">
        <f>FIXED(J88,0)</f>
        <v>1,400</v>
      </c>
      <c r="C88" s="7">
        <f>ROUND(B28,0)</f>
        <v>1412</v>
      </c>
      <c r="J88">
        <f t="shared" si="0"/>
        <v>1400</v>
      </c>
      <c r="K88">
        <f t="shared" si="0"/>
        <v>0</v>
      </c>
    </row>
    <row r="89" spans="2:11" ht="12.75">
      <c r="B89" s="8" t="str">
        <f>CONCATENATE("(",FIXED(J89,0)," - ",FIXED(K89,0),")")</f>
        <v>(700 - 2,100)</v>
      </c>
      <c r="C89" s="7">
        <f>ROUND(C28,0)</f>
        <v>700</v>
      </c>
      <c r="D89" s="7">
        <f>ROUND(D28,0)</f>
        <v>2122</v>
      </c>
      <c r="J89">
        <f t="shared" si="0"/>
        <v>700</v>
      </c>
      <c r="K89">
        <f t="shared" si="0"/>
        <v>2100</v>
      </c>
    </row>
    <row r="90" spans="1:11" ht="12.75">
      <c r="A90" t="s">
        <v>26</v>
      </c>
      <c r="B90" s="6" t="str">
        <f>FIXED(J90,0)</f>
        <v>2,800</v>
      </c>
      <c r="C90" s="7">
        <f>ROUND(B29,0)</f>
        <v>2783</v>
      </c>
      <c r="J90">
        <f t="shared" si="0"/>
        <v>2800</v>
      </c>
      <c r="K90">
        <f t="shared" si="0"/>
        <v>0</v>
      </c>
    </row>
    <row r="91" spans="2:11" ht="12.75">
      <c r="B91" s="8" t="str">
        <f>CONCATENATE("(",FIXED(J91,0)," - ",FIXED(K91,0),")")</f>
        <v>(1,700 - 3,800)</v>
      </c>
      <c r="C91" s="7">
        <f>ROUND(C29,0)</f>
        <v>1742</v>
      </c>
      <c r="D91" s="7">
        <f>ROUND(D29,0)</f>
        <v>3824</v>
      </c>
      <c r="J91">
        <f t="shared" si="0"/>
        <v>1700</v>
      </c>
      <c r="K91">
        <f t="shared" si="0"/>
        <v>3800</v>
      </c>
    </row>
    <row r="92" spans="1:11" ht="12.75">
      <c r="A92" t="s">
        <v>27</v>
      </c>
      <c r="B92" s="6" t="str">
        <f>FIXED(J92,0)</f>
        <v>3,700</v>
      </c>
      <c r="C92" s="7">
        <f>ROUND(B30,0)</f>
        <v>3722</v>
      </c>
      <c r="J92">
        <f t="shared" si="0"/>
        <v>3700</v>
      </c>
      <c r="K92">
        <f t="shared" si="0"/>
        <v>0</v>
      </c>
    </row>
    <row r="93" spans="2:11" ht="12.75">
      <c r="B93" s="8" t="str">
        <f>CONCATENATE("(",FIXED(J93,0)," - ",FIXED(K93,0),")")</f>
        <v>(2,200 - 5,200)</v>
      </c>
      <c r="C93" s="7">
        <f>ROUND(C30,0)</f>
        <v>2208</v>
      </c>
      <c r="D93" s="7">
        <f>ROUND(D30,0)</f>
        <v>5218</v>
      </c>
      <c r="J93">
        <f t="shared" si="0"/>
        <v>2200</v>
      </c>
      <c r="K93">
        <f t="shared" si="0"/>
        <v>5200</v>
      </c>
    </row>
    <row r="94" spans="1:11" ht="12.75">
      <c r="A94" t="s">
        <v>28</v>
      </c>
      <c r="B94" s="6" t="str">
        <f>FIXED(J94,0)</f>
        <v>15,000</v>
      </c>
      <c r="C94" s="7">
        <f>ROUND(B31,0)</f>
        <v>14512</v>
      </c>
      <c r="J94">
        <f t="shared" si="0"/>
        <v>15000</v>
      </c>
      <c r="K94">
        <f t="shared" si="0"/>
        <v>0</v>
      </c>
    </row>
    <row r="95" spans="2:11" ht="12.75">
      <c r="B95" s="8" t="str">
        <f>CONCATENATE("(",FIXED(J95,0)," - ",FIXED(K95,0),")")</f>
        <v>(-520 - 29,000)</v>
      </c>
      <c r="C95" s="7">
        <f>ROUND(C31,0)</f>
        <v>-522</v>
      </c>
      <c r="D95" s="7">
        <f>ROUND(D31,0)</f>
        <v>28746</v>
      </c>
      <c r="J95" s="7">
        <f>ROUND(C95,-1)</f>
        <v>-520</v>
      </c>
      <c r="K95">
        <f t="shared" si="0"/>
        <v>29000</v>
      </c>
    </row>
    <row r="96" spans="1:11" ht="12.75">
      <c r="A96" t="s">
        <v>29</v>
      </c>
      <c r="B96" s="6" t="str">
        <f>FIXED(J96,0)</f>
        <v>150,000</v>
      </c>
      <c r="C96" s="7">
        <f>ROUND(B32,0)</f>
        <v>152843</v>
      </c>
      <c r="J96">
        <f t="shared" si="0"/>
        <v>150000</v>
      </c>
      <c r="K96">
        <f t="shared" si="0"/>
        <v>0</v>
      </c>
    </row>
    <row r="97" spans="2:11" ht="12.75">
      <c r="B97" s="8" t="str">
        <f>CONCATENATE("(",FIXED(J97,0)," - ",FIXED(K97,0),")")</f>
        <v>(75,000 - 230,000)</v>
      </c>
      <c r="C97" s="7">
        <f>ROUND(C32,0)</f>
        <v>74755</v>
      </c>
      <c r="D97" s="7">
        <f>ROUND(D32,0)</f>
        <v>229362</v>
      </c>
      <c r="J97">
        <f t="shared" si="0"/>
        <v>75000</v>
      </c>
      <c r="K97">
        <f t="shared" si="0"/>
        <v>230000</v>
      </c>
    </row>
    <row r="98" spans="1:11" ht="12.75">
      <c r="A98" t="s">
        <v>30</v>
      </c>
      <c r="B98" s="6" t="str">
        <f>FIXED(J98,0)</f>
        <v>110,000</v>
      </c>
      <c r="C98" s="7">
        <f>ROUND(B33,0)</f>
        <v>114695</v>
      </c>
      <c r="J98">
        <f t="shared" si="0"/>
        <v>110000</v>
      </c>
      <c r="K98">
        <f t="shared" si="0"/>
        <v>0</v>
      </c>
    </row>
    <row r="99" spans="2:11" ht="12.75">
      <c r="B99" s="8" t="str">
        <f>CONCATENATE("(",FIXED(J99,0)," - ",FIXED(K99,0),")")</f>
        <v>(36,000 - 190,000)</v>
      </c>
      <c r="C99" s="7">
        <f>ROUND(C33,0)</f>
        <v>36141</v>
      </c>
      <c r="D99" s="7">
        <f>ROUND(D33,0)</f>
        <v>193123</v>
      </c>
      <c r="J99">
        <f t="shared" si="0"/>
        <v>36000</v>
      </c>
      <c r="K99">
        <f t="shared" si="0"/>
        <v>190000</v>
      </c>
    </row>
    <row r="100" spans="1:11" ht="12.75">
      <c r="A100" t="s">
        <v>31</v>
      </c>
      <c r="B100" s="6" t="str">
        <f>FIXED(J100,0)</f>
        <v>140,000</v>
      </c>
      <c r="C100" s="7">
        <f>ROUND(B34,0)</f>
        <v>139899</v>
      </c>
      <c r="J100">
        <f t="shared" si="0"/>
        <v>140000</v>
      </c>
      <c r="K100">
        <f t="shared" si="0"/>
        <v>0</v>
      </c>
    </row>
    <row r="101" spans="2:11" ht="12.75">
      <c r="B101" s="8" t="str">
        <f>CONCATENATE("(",FIXED(J101,0)," - ",FIXED(K101,0),")")</f>
        <v>(16,000 - 400,000)</v>
      </c>
      <c r="C101" s="7">
        <f>ROUND(C34,0)</f>
        <v>15616</v>
      </c>
      <c r="D101" s="7">
        <f>ROUND(D34,0)</f>
        <v>404755</v>
      </c>
      <c r="J101">
        <f t="shared" si="0"/>
        <v>16000</v>
      </c>
      <c r="K101">
        <f t="shared" si="0"/>
        <v>400000</v>
      </c>
    </row>
    <row r="102" spans="1:11" ht="12.75">
      <c r="A102" t="s">
        <v>32</v>
      </c>
      <c r="B102" s="6" t="str">
        <f>FIXED(J102,0)</f>
        <v>980,000</v>
      </c>
      <c r="C102" s="7">
        <f>ROUND(B35,0)</f>
        <v>979142</v>
      </c>
      <c r="J102">
        <f t="shared" si="0"/>
        <v>980000</v>
      </c>
      <c r="K102">
        <f t="shared" si="0"/>
        <v>0</v>
      </c>
    </row>
    <row r="103" spans="2:11" ht="12.75">
      <c r="B103" s="8" t="str">
        <f>CONCATENATE("(",FIXED(J103,0)," - ",FIXED(K103,0),")")</f>
        <v>(850,000 - 1,100,000)</v>
      </c>
      <c r="C103" s="7">
        <f>ROUND(C35,0)</f>
        <v>853849</v>
      </c>
      <c r="D103" s="7">
        <f>ROUND(D35,0)</f>
        <v>1104292</v>
      </c>
      <c r="J103">
        <f t="shared" si="0"/>
        <v>850000</v>
      </c>
      <c r="K103">
        <f t="shared" si="0"/>
        <v>1100000</v>
      </c>
    </row>
    <row r="104" spans="1:11" ht="12.75">
      <c r="A104" t="s">
        <v>33</v>
      </c>
      <c r="B104" s="6" t="str">
        <f>FIXED(J104,0)</f>
        <v>5,800,000</v>
      </c>
      <c r="C104" s="7">
        <f>ROUND(B36,0)</f>
        <v>5751254</v>
      </c>
      <c r="J104" s="7">
        <f>ROUND(C104,-5)</f>
        <v>5800000</v>
      </c>
      <c r="K104">
        <f t="shared" si="0"/>
        <v>0</v>
      </c>
    </row>
    <row r="105" spans="2:11" ht="12.75">
      <c r="B105" s="8" t="str">
        <f>CONCATENATE("(",FIXED(J105,0)," - ",FIXED(K105,0),")")</f>
        <v>(4,900,000 - 6,600,000)</v>
      </c>
      <c r="C105" s="7">
        <f>ROUND(C36,0)</f>
        <v>4865940</v>
      </c>
      <c r="D105" s="7">
        <f>ROUND(D36,0)</f>
        <v>6634621</v>
      </c>
      <c r="J105" s="7">
        <f>ROUND(C105,-5)</f>
        <v>4900000</v>
      </c>
      <c r="K105" s="7">
        <f>ROUND(D105,-5)</f>
        <v>6600000</v>
      </c>
    </row>
    <row r="106" spans="2:11" ht="12.75">
      <c r="B106" s="6"/>
      <c r="J106">
        <f t="shared" si="0"/>
        <v>0</v>
      </c>
      <c r="K106">
        <f t="shared" si="0"/>
        <v>0</v>
      </c>
    </row>
    <row r="107" spans="1:11" ht="12.75">
      <c r="A107" s="2" t="s">
        <v>34</v>
      </c>
      <c r="B107" s="8"/>
      <c r="J107">
        <f t="shared" si="0"/>
        <v>0</v>
      </c>
      <c r="K107">
        <f t="shared" si="0"/>
        <v>0</v>
      </c>
    </row>
    <row r="108" spans="1:11" ht="12.75">
      <c r="A108" t="s">
        <v>35</v>
      </c>
      <c r="B108" s="6" t="str">
        <f>FIXED(J108,0)</f>
        <v>6,400</v>
      </c>
      <c r="C108" s="7">
        <f>ROUND(B40,0)</f>
        <v>6441</v>
      </c>
      <c r="J108">
        <f t="shared" si="0"/>
        <v>6400</v>
      </c>
      <c r="K108">
        <f t="shared" si="0"/>
        <v>0</v>
      </c>
    </row>
    <row r="109" spans="2:11" ht="12.75">
      <c r="B109" s="8" t="str">
        <f>CONCATENATE("(",FIXED(J109,0)," - ",FIXED(K109,0),")")</f>
        <v>(2,500 - 10,000)</v>
      </c>
      <c r="C109" s="7">
        <f>ROUND(C40,0)</f>
        <v>2532</v>
      </c>
      <c r="D109" s="7">
        <f>ROUND(D40,0)</f>
        <v>10326</v>
      </c>
      <c r="J109">
        <f t="shared" si="0"/>
        <v>2500</v>
      </c>
      <c r="K109">
        <f t="shared" si="0"/>
        <v>10000</v>
      </c>
    </row>
    <row r="110" spans="1:11" ht="12.75">
      <c r="A110" t="s">
        <v>36</v>
      </c>
      <c r="B110" s="6" t="str">
        <f>FIXED(J110,0)</f>
        <v>6,400</v>
      </c>
      <c r="C110" s="7">
        <f>ROUND(B41,0)</f>
        <v>6372</v>
      </c>
      <c r="J110">
        <f t="shared" si="0"/>
        <v>6400</v>
      </c>
      <c r="K110">
        <f t="shared" si="0"/>
        <v>0</v>
      </c>
    </row>
    <row r="111" spans="2:11" ht="12.75">
      <c r="B111" s="8" t="str">
        <f>CONCATENATE("(",FIXED(J111,0)," - ",FIXED(K111,0),")")</f>
        <v>(2,500 - 10,000)</v>
      </c>
      <c r="C111" s="7">
        <f>ROUND(C41,0)</f>
        <v>2505</v>
      </c>
      <c r="D111" s="7">
        <f>ROUND(D41,0)</f>
        <v>10216</v>
      </c>
      <c r="J111">
        <f t="shared" si="0"/>
        <v>2500</v>
      </c>
      <c r="K111">
        <f t="shared" si="0"/>
        <v>10000</v>
      </c>
    </row>
    <row r="112" spans="1:11" ht="12.75">
      <c r="A112" t="s">
        <v>37</v>
      </c>
      <c r="B112" s="6" t="str">
        <f>FIXED(J112,0)</f>
        <v>6,600</v>
      </c>
      <c r="C112" s="7">
        <f>ROUND(B42,0)</f>
        <v>6639</v>
      </c>
      <c r="J112">
        <f t="shared" si="0"/>
        <v>6600</v>
      </c>
      <c r="K112">
        <f t="shared" si="0"/>
        <v>0</v>
      </c>
    </row>
    <row r="113" spans="2:11" ht="12.75">
      <c r="B113" s="8" t="str">
        <f>CONCATENATE("(",FIXED(J113,0)," - ",FIXED(K113,0),")")</f>
        <v>(2,600 - 11,000)</v>
      </c>
      <c r="C113" s="7">
        <f>ROUND(C42,0)</f>
        <v>2610</v>
      </c>
      <c r="D113" s="7">
        <f>ROUND(D42,0)</f>
        <v>10639</v>
      </c>
      <c r="J113">
        <f t="shared" si="0"/>
        <v>2600</v>
      </c>
      <c r="K113">
        <f t="shared" si="0"/>
        <v>11000</v>
      </c>
    </row>
    <row r="114" spans="1:11" ht="12.75">
      <c r="A114" t="s">
        <v>38</v>
      </c>
      <c r="B114" s="6" t="str">
        <f>FIXED(J114,0)</f>
        <v>6,100</v>
      </c>
      <c r="C114" s="7">
        <f>ROUND(B43,0)</f>
        <v>6091</v>
      </c>
      <c r="J114">
        <f t="shared" si="0"/>
        <v>6100</v>
      </c>
      <c r="K114">
        <f t="shared" si="0"/>
        <v>0</v>
      </c>
    </row>
    <row r="115" spans="2:11" ht="12.75">
      <c r="B115" s="8" t="str">
        <f>CONCATENATE("(",FIXED(J115,0)," - ",FIXED(K115,0),")")</f>
        <v>(2,400 - 9,800)</v>
      </c>
      <c r="C115" s="7">
        <f>ROUND(C43,0)</f>
        <v>2400</v>
      </c>
      <c r="D115" s="7">
        <f>ROUND(D43,0)</f>
        <v>9750</v>
      </c>
      <c r="J115">
        <f t="shared" si="0"/>
        <v>2400</v>
      </c>
      <c r="K115">
        <f t="shared" si="0"/>
        <v>9800</v>
      </c>
    </row>
    <row r="116" spans="1:11" ht="12.75">
      <c r="A116" t="s">
        <v>39</v>
      </c>
      <c r="B116" s="6" t="str">
        <f>FIXED(J116,0)</f>
        <v>5,800</v>
      </c>
      <c r="C116" s="7">
        <f>ROUND(B44,0)</f>
        <v>5755</v>
      </c>
      <c r="J116">
        <f>IF(C116&gt;99999,ROUND(C116,-4),IF(C116&gt;9999,ROUND(C116,-3),IF(C116&gt;999,ROUND(C116,-2),IF(C116&gt;99,ROUND(C116,-1),IF(C116&gt;9,ROUND(C116,0),IF(C116&gt;0.9,ROUND(C116,1),IF(C116&gt;0.009,ROUND(C116,2),C116)))))))</f>
        <v>5800</v>
      </c>
      <c r="K116">
        <f>IF(D116&gt;99999,ROUND(D116,-4),IF(D116&gt;9999,ROUND(D116,-3),IF(D116&gt;999,ROUND(D116,-2),IF(D116&gt;99,ROUND(D116,-1),IF(D116&gt;9,ROUND(D116,0),IF(D116&gt;0.9,ROUND(D116,1),IF(D116&gt;0.009,ROUND(D116,2),D116)))))))</f>
        <v>0</v>
      </c>
    </row>
    <row r="117" spans="2:11" ht="12.75">
      <c r="B117" s="8" t="str">
        <f>CONCATENATE("(",FIXED(J117,0)," - ",FIXED(K117,0),")")</f>
        <v>(2,300 - 9,200)</v>
      </c>
      <c r="C117" s="7">
        <f>ROUND(C44,0)</f>
        <v>2268</v>
      </c>
      <c r="D117" s="7">
        <f>ROUND(D44,0)</f>
        <v>9202</v>
      </c>
      <c r="J117">
        <f>IF(C117&gt;99999,ROUND(C117,-4),IF(C117&gt;9999,ROUND(C117,-3),IF(C117&gt;999,ROUND(C117,-2),IF(C117&gt;99,ROUND(C117,-1),IF(C117&gt;9,ROUND(C117,0),IF(C117&gt;0.9,ROUND(C117,1),IF(C117&gt;0.009,ROUND(C117,2),C117)))))))</f>
        <v>2300</v>
      </c>
      <c r="K117">
        <f>IF(D117&gt;99999,ROUND(D117,-4),IF(D117&gt;9999,ROUND(D117,-3),IF(D117&gt;999,ROUND(D117,-2),IF(D117&gt;99,ROUND(D117,-1),IF(D117&gt;9,ROUND(D117,0),IF(D117&gt;0.9,ROUND(D117,1),IF(D117&gt;0.009,ROUND(D117,2),D117)))))))</f>
        <v>9200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Hubbell</dc:creator>
  <cp:keywords/>
  <dc:description/>
  <cp:lastModifiedBy>Bryan Hubbell</cp:lastModifiedBy>
  <dcterms:created xsi:type="dcterms:W3CDTF">2006-08-24T21:02:30Z</dcterms:created>
  <dcterms:modified xsi:type="dcterms:W3CDTF">2006-08-29T16:52:11Z</dcterms:modified>
  <cp:category/>
  <cp:version/>
  <cp:contentType/>
  <cp:contentStatus/>
</cp:coreProperties>
</file>