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45" windowWidth="14955" windowHeight="742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<sst xmlns="http://schemas.openxmlformats.org/spreadsheetml/2006/main" count="76" uniqueCount="17">
  <si>
    <r>
      <t xml:space="preserve">NOTE:  </t>
    </r>
    <r>
      <rPr>
        <sz val="10"/>
        <rFont val="Futura Md BT"/>
        <family val="2"/>
      </rPr>
      <t>In 2000, the Federal Highway Administration began reporting road condition for rural major collectors using the International Roughness Index, if available.  In prior years, data were only available using the Present Serviceability Rating.</t>
    </r>
  </si>
  <si>
    <r>
      <t>KEY</t>
    </r>
    <r>
      <rPr>
        <sz val="10"/>
        <rFont val="Futura Md BT"/>
        <family val="2"/>
      </rPr>
      <t>: N = data do not exist.</t>
    </r>
  </si>
  <si>
    <t>N</t>
  </si>
  <si>
    <t xml:space="preserve">   Not reported</t>
  </si>
  <si>
    <t xml:space="preserve">   Poor</t>
  </si>
  <si>
    <t xml:space="preserve">   Mediocre </t>
  </si>
  <si>
    <t xml:space="preserve">   Fair</t>
  </si>
  <si>
    <t xml:space="preserve">   Good</t>
  </si>
  <si>
    <t xml:space="preserve">   Very good </t>
  </si>
  <si>
    <t>Major collector (total reported)</t>
  </si>
  <si>
    <t>Minor arterial (total reported)</t>
  </si>
  <si>
    <t>Other principal arterial (total reported)</t>
  </si>
  <si>
    <t>Interstate (total reported)</t>
  </si>
  <si>
    <t>(Miles)</t>
  </si>
  <si>
    <t>Table 1-3: South Dakota Road Condition by Functional System -- Rural</t>
  </si>
  <si>
    <r>
      <t>NOTE FOR DATA ON THIS PAGE:</t>
    </r>
    <r>
      <rPr>
        <sz val="10"/>
        <rFont val="Futura Md BT"/>
        <family val="2"/>
      </rPr>
      <t xml:space="preserve">  Road condition is based on measured pavement roughness using the International Roughness Index (IRI). IRI is a measure of surface condition.  A comprehensive measure of pavement condition would require data on other pavement distresses such as rutting, cracking, and faulting.  </t>
    </r>
  </si>
  <si>
    <r>
      <t>SOURCE FOR DATA ON THIS PAGE:</t>
    </r>
    <r>
      <rPr>
        <sz val="10"/>
        <rFont val="Futura Md BT"/>
        <family val="2"/>
      </rPr>
      <t xml:space="preserve">  U.S. Department of Transportation, Federal Highway Administration, </t>
    </r>
    <r>
      <rPr>
        <i/>
        <sz val="10"/>
        <rFont val="Futura Md BT"/>
        <family val="2"/>
      </rPr>
      <t xml:space="preserve">Highway Statistics, </t>
    </r>
    <r>
      <rPr>
        <sz val="10"/>
        <rFont val="Futura Md BT"/>
        <family val="2"/>
      </rPr>
      <t>Washington, DC: annual editions, tables HM-63 and HM-64, available at http://www.fhwa.dot.gov/ as of Feb. 1, 2002.</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</si>
</sst>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
    <font>
      <sz val="10"/>
      <name val="Arial"/>
      <family val="0"/>
    </font>
    <font>
      <sz val="10"/>
      <name val="Futura Md BT"/>
      <family val="2"/>
    </font>
    <font>
      <b/>
      <sz val="10"/>
      <name val="Futura Md BT"/>
      <family val="2"/>
    </font>
    <font>
      <b/>
      <sz val="12"/>
      <name val="Futura Md BT"/>
      <family val="2"/>
    </font>
    <font>
      <i/>
      <sz val="10"/>
      <name val="Futura Md BT"/>
      <family val="2"/>
    </font>
  </fonts>
  <fills count="2">
    <fill>
      <patternFill/>
    </fill>
    <fill>
      <patternFill patternType="gray125"/>
    </fill>
  </fills>
  <borders count="4">
    <border>
      <left/>
      <right/>
      <top/>
      <bottom/>
      <diagonal/>
    </border>
    <border>
      <left>
        <color indexed="63"/>
      </left>
      <right>
        <color indexed="63"/>
      </right>
      <top>
        <color indexed="63"/>
      </top>
      <bottom style="thin"/>
    </border>
    <border>
      <left>
        <color indexed="63"/>
      </left>
      <right>
        <color indexed="63"/>
      </right>
      <top style="medium"/>
      <bottom style="thin"/>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1">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0" xfId="0" applyFont="1" applyBorder="1" applyAlignment="1">
      <alignment/>
    </xf>
    <xf numFmtId="3" fontId="1" fillId="0" borderId="1" xfId="0" applyNumberFormat="1" applyFont="1" applyBorder="1" applyAlignment="1">
      <alignment horizontal="right"/>
    </xf>
    <xf numFmtId="0" fontId="1" fillId="0" borderId="1" xfId="0" applyFont="1" applyBorder="1" applyAlignment="1">
      <alignment/>
    </xf>
    <xf numFmtId="3" fontId="1" fillId="0" borderId="0" xfId="0" applyNumberFormat="1" applyFont="1" applyBorder="1" applyAlignment="1">
      <alignment horizontal="right"/>
    </xf>
    <xf numFmtId="0" fontId="1" fillId="0" borderId="0" xfId="0" applyFont="1" applyBorder="1" applyAlignment="1">
      <alignment horizontal="left"/>
    </xf>
    <xf numFmtId="3" fontId="1" fillId="0" borderId="0" xfId="0" applyNumberFormat="1" applyFont="1" applyBorder="1" applyAlignment="1">
      <alignment/>
    </xf>
    <xf numFmtId="0" fontId="2" fillId="0" borderId="0" xfId="0" applyFont="1" applyFill="1" applyBorder="1" applyAlignment="1">
      <alignment/>
    </xf>
    <xf numFmtId="3" fontId="1" fillId="0" borderId="0" xfId="0" applyNumberFormat="1" applyFont="1" applyBorder="1" applyAlignment="1">
      <alignment horizontal="center"/>
    </xf>
    <xf numFmtId="0" fontId="2" fillId="0" borderId="0" xfId="0" applyFont="1" applyBorder="1" applyAlignment="1">
      <alignment/>
    </xf>
    <xf numFmtId="0" fontId="2" fillId="0" borderId="2" xfId="0" applyFont="1" applyBorder="1" applyAlignment="1">
      <alignment/>
    </xf>
    <xf numFmtId="0" fontId="2" fillId="0" borderId="2" xfId="0" applyFont="1" applyBorder="1" applyAlignment="1">
      <alignment horizontal="center"/>
    </xf>
    <xf numFmtId="0" fontId="3" fillId="0" borderId="0" xfId="0" applyFont="1" applyAlignment="1">
      <alignment horizontal="left"/>
    </xf>
    <xf numFmtId="0" fontId="3" fillId="0" borderId="0" xfId="0" applyFont="1" applyAlignment="1">
      <alignment horizontal="left" wrapText="1"/>
    </xf>
    <xf numFmtId="0" fontId="2" fillId="0" borderId="0" xfId="0" applyFont="1" applyAlignment="1">
      <alignment wrapText="1"/>
    </xf>
    <xf numFmtId="0" fontId="0" fillId="0" borderId="0" xfId="0" applyAlignment="1">
      <alignment wrapText="1"/>
    </xf>
    <xf numFmtId="0" fontId="2" fillId="0" borderId="0" xfId="0" applyFont="1" applyFill="1" applyBorder="1" applyAlignment="1" applyProtection="1">
      <alignment horizontal="left" wrapText="1"/>
      <protection/>
    </xf>
    <xf numFmtId="0" fontId="3" fillId="0" borderId="3" xfId="0" applyFont="1" applyBorder="1" applyAlignment="1">
      <alignment/>
    </xf>
    <xf numFmtId="0" fontId="0" fillId="0" borderId="3"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8"/>
  <sheetViews>
    <sheetView tabSelected="1" workbookViewId="0" topLeftCell="A1">
      <selection activeCell="A1" sqref="A1:G1"/>
    </sheetView>
  </sheetViews>
  <sheetFormatPr defaultColWidth="9.140625" defaultRowHeight="12.75"/>
  <cols>
    <col min="1" max="1" width="41.421875" style="0" customWidth="1"/>
  </cols>
  <sheetData>
    <row r="1" spans="1:9" s="1" customFormat="1" ht="23.25" customHeight="1">
      <c r="A1" s="15" t="s">
        <v>14</v>
      </c>
      <c r="B1" s="15"/>
      <c r="C1" s="15"/>
      <c r="D1" s="15"/>
      <c r="E1" s="15"/>
      <c r="F1" s="15"/>
      <c r="G1" s="15"/>
      <c r="H1" s="14"/>
      <c r="I1" s="14"/>
    </row>
    <row r="2" spans="1:7" s="1" customFormat="1" ht="16.5" thickBot="1">
      <c r="A2" s="19" t="s">
        <v>13</v>
      </c>
      <c r="B2" s="20"/>
      <c r="C2" s="20"/>
      <c r="D2" s="20"/>
      <c r="E2" s="20"/>
      <c r="F2" s="20"/>
      <c r="G2" s="20"/>
    </row>
    <row r="3" spans="1:10" s="1" customFormat="1" ht="12.75">
      <c r="A3" s="13"/>
      <c r="B3" s="12">
        <v>1995</v>
      </c>
      <c r="C3" s="12">
        <v>1996</v>
      </c>
      <c r="D3" s="12">
        <v>1997</v>
      </c>
      <c r="E3" s="12">
        <v>1998</v>
      </c>
      <c r="F3" s="12">
        <v>1999</v>
      </c>
      <c r="G3" s="12">
        <v>2000</v>
      </c>
      <c r="H3" s="3"/>
      <c r="I3" s="3"/>
      <c r="J3" s="3"/>
    </row>
    <row r="4" spans="1:10" s="1" customFormat="1" ht="12.75">
      <c r="A4" s="11" t="s">
        <v>12</v>
      </c>
      <c r="B4" s="8">
        <f aca="true" t="shared" si="0" ref="B4:G4">SUM(B5:B9)</f>
        <v>629</v>
      </c>
      <c r="C4" s="8">
        <f t="shared" si="0"/>
        <v>629</v>
      </c>
      <c r="D4" s="8">
        <f t="shared" si="0"/>
        <v>615</v>
      </c>
      <c r="E4" s="8">
        <f t="shared" si="0"/>
        <v>605</v>
      </c>
      <c r="F4" s="8">
        <f t="shared" si="0"/>
        <v>626</v>
      </c>
      <c r="G4" s="8">
        <f t="shared" si="0"/>
        <v>629</v>
      </c>
      <c r="H4" s="3"/>
      <c r="I4" s="3"/>
      <c r="J4" s="3"/>
    </row>
    <row r="5" spans="1:10" s="1" customFormat="1" ht="12.75">
      <c r="A5" s="3" t="s">
        <v>8</v>
      </c>
      <c r="B5" s="8">
        <v>5</v>
      </c>
      <c r="C5" s="8">
        <v>68</v>
      </c>
      <c r="D5" s="8">
        <v>9</v>
      </c>
      <c r="E5" s="8">
        <v>0</v>
      </c>
      <c r="F5" s="8">
        <v>2</v>
      </c>
      <c r="G5" s="8">
        <v>32</v>
      </c>
      <c r="H5" s="3"/>
      <c r="I5" s="3"/>
      <c r="J5" s="3"/>
    </row>
    <row r="6" spans="1:10" s="1" customFormat="1" ht="12.75">
      <c r="A6" s="7" t="s">
        <v>7</v>
      </c>
      <c r="B6" s="8">
        <v>133</v>
      </c>
      <c r="C6" s="8">
        <v>119</v>
      </c>
      <c r="D6" s="8">
        <v>171</v>
      </c>
      <c r="E6" s="8">
        <v>199</v>
      </c>
      <c r="F6" s="8">
        <v>262</v>
      </c>
      <c r="G6" s="8">
        <v>324</v>
      </c>
      <c r="H6" s="3"/>
      <c r="I6" s="3"/>
      <c r="J6" s="3"/>
    </row>
    <row r="7" spans="1:10" s="1" customFormat="1" ht="12.75">
      <c r="A7" s="3" t="s">
        <v>6</v>
      </c>
      <c r="B7" s="8">
        <v>159</v>
      </c>
      <c r="C7" s="8">
        <v>151</v>
      </c>
      <c r="D7" s="8">
        <v>136</v>
      </c>
      <c r="E7" s="8">
        <v>175</v>
      </c>
      <c r="F7" s="8">
        <v>210</v>
      </c>
      <c r="G7" s="8">
        <v>147</v>
      </c>
      <c r="H7" s="3"/>
      <c r="I7" s="3"/>
      <c r="J7" s="3"/>
    </row>
    <row r="8" spans="1:10" s="1" customFormat="1" ht="12.75">
      <c r="A8" s="3" t="s">
        <v>5</v>
      </c>
      <c r="B8" s="8">
        <f>228+75</f>
        <v>303</v>
      </c>
      <c r="C8" s="8">
        <f>203+59</f>
        <v>262</v>
      </c>
      <c r="D8" s="8">
        <f>123+127</f>
        <v>250</v>
      </c>
      <c r="E8" s="8">
        <f>83+112</f>
        <v>195</v>
      </c>
      <c r="F8" s="8">
        <f>41+99</f>
        <v>140</v>
      </c>
      <c r="G8" s="8">
        <f>39+69</f>
        <v>108</v>
      </c>
      <c r="H8" s="3"/>
      <c r="I8" s="3"/>
      <c r="J8" s="3"/>
    </row>
    <row r="9" spans="1:10" s="1" customFormat="1" ht="12.75">
      <c r="A9" s="3" t="s">
        <v>4</v>
      </c>
      <c r="B9" s="8">
        <v>29</v>
      </c>
      <c r="C9" s="8">
        <v>29</v>
      </c>
      <c r="D9" s="8">
        <f>43+6</f>
        <v>49</v>
      </c>
      <c r="E9" s="8">
        <f>33+3</f>
        <v>36</v>
      </c>
      <c r="F9" s="8">
        <v>12</v>
      </c>
      <c r="G9" s="8">
        <v>18</v>
      </c>
      <c r="H9" s="3"/>
      <c r="I9" s="3"/>
      <c r="J9" s="3"/>
    </row>
    <row r="10" spans="1:10" s="1" customFormat="1" ht="12.75">
      <c r="A10" s="3" t="s">
        <v>3</v>
      </c>
      <c r="B10" s="8">
        <v>0</v>
      </c>
      <c r="C10" s="8">
        <v>0</v>
      </c>
      <c r="D10" s="8">
        <v>13</v>
      </c>
      <c r="E10" s="8">
        <v>23</v>
      </c>
      <c r="F10" s="8">
        <v>2</v>
      </c>
      <c r="G10" s="8">
        <v>0</v>
      </c>
      <c r="H10" s="3"/>
      <c r="I10" s="3"/>
      <c r="J10" s="3"/>
    </row>
    <row r="11" spans="1:10" s="1" customFormat="1" ht="12.75">
      <c r="A11" s="3"/>
      <c r="B11" s="8"/>
      <c r="C11" s="8"/>
      <c r="D11" s="8"/>
      <c r="E11" s="8"/>
      <c r="F11" s="8"/>
      <c r="G11" s="8"/>
      <c r="H11" s="3"/>
      <c r="I11" s="3"/>
      <c r="J11" s="3"/>
    </row>
    <row r="12" spans="1:10" s="1" customFormat="1" ht="12.75">
      <c r="A12" s="11" t="s">
        <v>11</v>
      </c>
      <c r="B12" s="8">
        <f aca="true" t="shared" si="1" ref="B12:G12">SUM(B13:B17)</f>
        <v>2494</v>
      </c>
      <c r="C12" s="8">
        <f t="shared" si="1"/>
        <v>2489</v>
      </c>
      <c r="D12" s="8">
        <f t="shared" si="1"/>
        <v>2250</v>
      </c>
      <c r="E12" s="8">
        <f t="shared" si="1"/>
        <v>2426</v>
      </c>
      <c r="F12" s="8">
        <f t="shared" si="1"/>
        <v>2398</v>
      </c>
      <c r="G12" s="8">
        <f t="shared" si="1"/>
        <v>2389</v>
      </c>
      <c r="H12" s="3"/>
      <c r="I12" s="3"/>
      <c r="J12" s="3"/>
    </row>
    <row r="13" spans="1:10" s="1" customFormat="1" ht="12.75">
      <c r="A13" s="3" t="s">
        <v>8</v>
      </c>
      <c r="B13" s="8">
        <v>178</v>
      </c>
      <c r="C13" s="8">
        <v>305</v>
      </c>
      <c r="D13" s="8">
        <v>9</v>
      </c>
      <c r="E13" s="8">
        <v>26</v>
      </c>
      <c r="F13" s="8">
        <v>34</v>
      </c>
      <c r="G13" s="8">
        <v>80</v>
      </c>
      <c r="H13" s="3"/>
      <c r="I13" s="3"/>
      <c r="J13" s="3"/>
    </row>
    <row r="14" spans="1:10" s="1" customFormat="1" ht="12.75">
      <c r="A14" s="7" t="s">
        <v>7</v>
      </c>
      <c r="B14" s="8">
        <v>355</v>
      </c>
      <c r="C14" s="8">
        <v>323</v>
      </c>
      <c r="D14" s="8">
        <v>465</v>
      </c>
      <c r="E14" s="8">
        <v>481</v>
      </c>
      <c r="F14" s="8">
        <v>530</v>
      </c>
      <c r="G14" s="8">
        <v>566</v>
      </c>
      <c r="H14" s="3"/>
      <c r="I14" s="3"/>
      <c r="J14" s="3"/>
    </row>
    <row r="15" spans="1:10" s="1" customFormat="1" ht="12.75">
      <c r="A15" s="3" t="s">
        <v>6</v>
      </c>
      <c r="B15" s="8">
        <f>423+624+536</f>
        <v>1583</v>
      </c>
      <c r="C15" s="8">
        <f>442+572+540</f>
        <v>1554</v>
      </c>
      <c r="D15" s="8">
        <f>539+517+425</f>
        <v>1481</v>
      </c>
      <c r="E15" s="8">
        <f>525+595+437</f>
        <v>1557</v>
      </c>
      <c r="F15" s="8">
        <f>525+524+414</f>
        <v>1463</v>
      </c>
      <c r="G15" s="8">
        <f>488+493+364</f>
        <v>1345</v>
      </c>
      <c r="H15" s="3"/>
      <c r="I15" s="3"/>
      <c r="J15" s="3"/>
    </row>
    <row r="16" spans="1:10" s="1" customFormat="1" ht="12.75">
      <c r="A16" s="3" t="s">
        <v>5</v>
      </c>
      <c r="B16" s="8">
        <f>267+89</f>
        <v>356</v>
      </c>
      <c r="C16" s="8">
        <f>181+106</f>
        <v>287</v>
      </c>
      <c r="D16" s="8">
        <f>136+54</f>
        <v>190</v>
      </c>
      <c r="E16" s="8">
        <f>210+94</f>
        <v>304</v>
      </c>
      <c r="F16" s="8">
        <f>151+117</f>
        <v>268</v>
      </c>
      <c r="G16" s="8">
        <f>179+126</f>
        <v>305</v>
      </c>
      <c r="H16" s="3"/>
      <c r="I16" s="3"/>
      <c r="J16" s="3"/>
    </row>
    <row r="17" spans="1:10" s="1" customFormat="1" ht="12.75">
      <c r="A17" s="3" t="s">
        <v>4</v>
      </c>
      <c r="B17" s="8">
        <v>22</v>
      </c>
      <c r="C17" s="8">
        <v>20</v>
      </c>
      <c r="D17" s="8">
        <v>105</v>
      </c>
      <c r="E17" s="8">
        <v>58</v>
      </c>
      <c r="F17" s="8">
        <v>103</v>
      </c>
      <c r="G17" s="8">
        <v>93</v>
      </c>
      <c r="H17" s="3"/>
      <c r="I17" s="3"/>
      <c r="J17" s="3"/>
    </row>
    <row r="18" spans="1:10" s="1" customFormat="1" ht="12.75">
      <c r="A18" s="3" t="s">
        <v>3</v>
      </c>
      <c r="B18" s="8">
        <v>47</v>
      </c>
      <c r="C18" s="8">
        <v>53</v>
      </c>
      <c r="D18" s="8">
        <v>291</v>
      </c>
      <c r="E18" s="8">
        <v>114</v>
      </c>
      <c r="F18" s="8">
        <v>143</v>
      </c>
      <c r="G18" s="8">
        <v>151</v>
      </c>
      <c r="H18" s="3"/>
      <c r="I18" s="3"/>
      <c r="J18" s="3"/>
    </row>
    <row r="19" spans="1:10" s="1" customFormat="1" ht="12.75">
      <c r="A19" s="3"/>
      <c r="B19" s="8"/>
      <c r="C19" s="8"/>
      <c r="D19" s="8"/>
      <c r="E19" s="8"/>
      <c r="F19" s="8"/>
      <c r="G19" s="8"/>
      <c r="H19" s="3"/>
      <c r="I19" s="3"/>
      <c r="J19" s="3"/>
    </row>
    <row r="20" spans="1:10" s="1" customFormat="1" ht="12.75">
      <c r="A20" s="9" t="s">
        <v>10</v>
      </c>
      <c r="B20" s="8">
        <f aca="true" t="shared" si="2" ref="B20:G20">SUM(B21:B25)</f>
        <v>3310</v>
      </c>
      <c r="C20" s="8">
        <f t="shared" si="2"/>
        <v>3325</v>
      </c>
      <c r="D20" s="8">
        <f t="shared" si="2"/>
        <v>3166</v>
      </c>
      <c r="E20" s="8">
        <f t="shared" si="2"/>
        <v>3268</v>
      </c>
      <c r="F20" s="8">
        <f t="shared" si="2"/>
        <v>3175</v>
      </c>
      <c r="G20" s="8">
        <f t="shared" si="2"/>
        <v>3181</v>
      </c>
      <c r="H20" s="3"/>
      <c r="I20" s="3"/>
      <c r="J20" s="3"/>
    </row>
    <row r="21" spans="1:10" s="1" customFormat="1" ht="12.75">
      <c r="A21" s="3" t="s">
        <v>8</v>
      </c>
      <c r="B21" s="8">
        <v>234</v>
      </c>
      <c r="C21" s="8">
        <v>314</v>
      </c>
      <c r="D21" s="8">
        <v>48</v>
      </c>
      <c r="E21" s="8">
        <v>0</v>
      </c>
      <c r="F21" s="8">
        <v>16</v>
      </c>
      <c r="G21" s="8">
        <v>57</v>
      </c>
      <c r="H21" s="3"/>
      <c r="I21" s="3"/>
      <c r="J21" s="3"/>
    </row>
    <row r="22" spans="1:10" s="1" customFormat="1" ht="12.75">
      <c r="A22" s="7" t="s">
        <v>7</v>
      </c>
      <c r="B22" s="8">
        <v>393</v>
      </c>
      <c r="C22" s="8">
        <v>393</v>
      </c>
      <c r="D22" s="8">
        <v>886</v>
      </c>
      <c r="E22" s="8">
        <v>686</v>
      </c>
      <c r="F22" s="8">
        <v>756</v>
      </c>
      <c r="G22" s="8">
        <v>679</v>
      </c>
      <c r="H22" s="3"/>
      <c r="I22" s="3"/>
      <c r="J22" s="3"/>
    </row>
    <row r="23" spans="1:10" s="1" customFormat="1" ht="12.75">
      <c r="A23" s="3" t="s">
        <v>6</v>
      </c>
      <c r="B23" s="8">
        <f>409+789+914</f>
        <v>2112</v>
      </c>
      <c r="C23" s="8">
        <f>402+701+907</f>
        <v>2010</v>
      </c>
      <c r="D23" s="8">
        <f>900+615+309</f>
        <v>1824</v>
      </c>
      <c r="E23" s="8">
        <f>905+786+466</f>
        <v>2157</v>
      </c>
      <c r="F23" s="8">
        <f>964+690+436</f>
        <v>2090</v>
      </c>
      <c r="G23" s="8">
        <f>931+726+382</f>
        <v>2039</v>
      </c>
      <c r="H23" s="3"/>
      <c r="I23" s="3"/>
      <c r="J23" s="3"/>
    </row>
    <row r="24" spans="1:10" s="1" customFormat="1" ht="12.75">
      <c r="A24" s="3" t="s">
        <v>5</v>
      </c>
      <c r="B24" s="8">
        <f>357+124</f>
        <v>481</v>
      </c>
      <c r="C24" s="8">
        <f>363+153</f>
        <v>516</v>
      </c>
      <c r="D24" s="8">
        <f>262+75</f>
        <v>337</v>
      </c>
      <c r="E24" s="8">
        <f>245+131</f>
        <v>376</v>
      </c>
      <c r="F24" s="8">
        <f>182+126</f>
        <v>308</v>
      </c>
      <c r="G24" s="8">
        <f>226+128</f>
        <v>354</v>
      </c>
      <c r="H24" s="3"/>
      <c r="I24" s="3"/>
      <c r="J24" s="3"/>
    </row>
    <row r="25" spans="1:10" s="1" customFormat="1" ht="12.75">
      <c r="A25" s="3" t="s">
        <v>4</v>
      </c>
      <c r="B25" s="8">
        <v>90</v>
      </c>
      <c r="C25" s="8">
        <v>92</v>
      </c>
      <c r="D25" s="8">
        <v>71</v>
      </c>
      <c r="E25" s="8">
        <v>49</v>
      </c>
      <c r="F25" s="8">
        <v>5</v>
      </c>
      <c r="G25" s="8">
        <v>52</v>
      </c>
      <c r="H25" s="3"/>
      <c r="I25" s="3"/>
      <c r="J25" s="3"/>
    </row>
    <row r="26" spans="1:10" s="1" customFormat="1" ht="12.75">
      <c r="A26" s="3" t="s">
        <v>3</v>
      </c>
      <c r="B26" s="8">
        <v>34</v>
      </c>
      <c r="C26" s="8">
        <v>15</v>
      </c>
      <c r="D26" s="8">
        <v>176</v>
      </c>
      <c r="E26" s="8">
        <v>83</v>
      </c>
      <c r="F26" s="8">
        <v>174</v>
      </c>
      <c r="G26" s="6">
        <v>170</v>
      </c>
      <c r="H26" s="3"/>
      <c r="I26" s="3"/>
      <c r="J26" s="3"/>
    </row>
    <row r="27" spans="1:10" s="1" customFormat="1" ht="12.75">
      <c r="A27" s="3"/>
      <c r="B27" s="8"/>
      <c r="C27" s="8"/>
      <c r="D27" s="8"/>
      <c r="E27" s="8"/>
      <c r="F27" s="8"/>
      <c r="G27" s="10"/>
      <c r="H27" s="3"/>
      <c r="I27" s="3"/>
      <c r="J27" s="3"/>
    </row>
    <row r="28" spans="1:10" s="1" customFormat="1" ht="12.75">
      <c r="A28" s="9" t="s">
        <v>9</v>
      </c>
      <c r="B28" s="6" t="s">
        <v>2</v>
      </c>
      <c r="C28" s="6" t="s">
        <v>2</v>
      </c>
      <c r="D28" s="6" t="s">
        <v>2</v>
      </c>
      <c r="E28" s="6" t="s">
        <v>2</v>
      </c>
      <c r="F28" s="6" t="s">
        <v>2</v>
      </c>
      <c r="G28" s="6" t="s">
        <v>2</v>
      </c>
      <c r="H28" s="3"/>
      <c r="I28" s="3"/>
      <c r="J28" s="3"/>
    </row>
    <row r="29" spans="1:10" s="1" customFormat="1" ht="12.75">
      <c r="A29" s="3" t="s">
        <v>8</v>
      </c>
      <c r="B29" s="6" t="s">
        <v>2</v>
      </c>
      <c r="C29" s="6" t="s">
        <v>2</v>
      </c>
      <c r="D29" s="6" t="s">
        <v>2</v>
      </c>
      <c r="E29" s="6" t="s">
        <v>2</v>
      </c>
      <c r="F29" s="6" t="s">
        <v>2</v>
      </c>
      <c r="G29" s="6" t="s">
        <v>2</v>
      </c>
      <c r="H29" s="8"/>
      <c r="I29" s="3"/>
      <c r="J29" s="3"/>
    </row>
    <row r="30" spans="1:10" s="1" customFormat="1" ht="12.75">
      <c r="A30" s="7" t="s">
        <v>7</v>
      </c>
      <c r="B30" s="6" t="s">
        <v>2</v>
      </c>
      <c r="C30" s="6" t="s">
        <v>2</v>
      </c>
      <c r="D30" s="6" t="s">
        <v>2</v>
      </c>
      <c r="E30" s="6" t="s">
        <v>2</v>
      </c>
      <c r="F30" s="6" t="s">
        <v>2</v>
      </c>
      <c r="G30" s="6" t="s">
        <v>2</v>
      </c>
      <c r="H30" s="3"/>
      <c r="I30" s="3"/>
      <c r="J30" s="3"/>
    </row>
    <row r="31" spans="1:10" s="1" customFormat="1" ht="12.75">
      <c r="A31" s="3" t="s">
        <v>6</v>
      </c>
      <c r="B31" s="6" t="s">
        <v>2</v>
      </c>
      <c r="C31" s="6" t="s">
        <v>2</v>
      </c>
      <c r="D31" s="6" t="s">
        <v>2</v>
      </c>
      <c r="E31" s="6" t="s">
        <v>2</v>
      </c>
      <c r="F31" s="6" t="s">
        <v>2</v>
      </c>
      <c r="G31" s="6" t="s">
        <v>2</v>
      </c>
      <c r="H31" s="3"/>
      <c r="I31" s="3"/>
      <c r="J31" s="3"/>
    </row>
    <row r="32" spans="1:10" s="1" customFormat="1" ht="12.75">
      <c r="A32" s="3" t="s">
        <v>5</v>
      </c>
      <c r="B32" s="6" t="s">
        <v>2</v>
      </c>
      <c r="C32" s="6" t="s">
        <v>2</v>
      </c>
      <c r="D32" s="6" t="s">
        <v>2</v>
      </c>
      <c r="E32" s="6" t="s">
        <v>2</v>
      </c>
      <c r="F32" s="6" t="s">
        <v>2</v>
      </c>
      <c r="G32" s="6" t="s">
        <v>2</v>
      </c>
      <c r="H32" s="3"/>
      <c r="I32" s="3"/>
      <c r="J32" s="3"/>
    </row>
    <row r="33" spans="1:10" s="1" customFormat="1" ht="12.75">
      <c r="A33" s="3" t="s">
        <v>4</v>
      </c>
      <c r="B33" s="6" t="s">
        <v>2</v>
      </c>
      <c r="C33" s="6" t="s">
        <v>2</v>
      </c>
      <c r="D33" s="6" t="s">
        <v>2</v>
      </c>
      <c r="E33" s="6" t="s">
        <v>2</v>
      </c>
      <c r="F33" s="6" t="s">
        <v>2</v>
      </c>
      <c r="G33" s="6" t="s">
        <v>2</v>
      </c>
      <c r="H33" s="3"/>
      <c r="I33" s="3"/>
      <c r="J33" s="3"/>
    </row>
    <row r="34" spans="1:10" s="1" customFormat="1" ht="12.75">
      <c r="A34" s="5" t="s">
        <v>3</v>
      </c>
      <c r="B34" s="4" t="s">
        <v>2</v>
      </c>
      <c r="C34" s="4" t="s">
        <v>2</v>
      </c>
      <c r="D34" s="4" t="s">
        <v>2</v>
      </c>
      <c r="E34" s="4" t="s">
        <v>2</v>
      </c>
      <c r="F34" s="4" t="s">
        <v>2</v>
      </c>
      <c r="G34" s="4" t="s">
        <v>2</v>
      </c>
      <c r="H34" s="3"/>
      <c r="I34" s="3"/>
      <c r="J34" s="3"/>
    </row>
    <row r="35" s="1" customFormat="1" ht="12.75">
      <c r="A35" s="2" t="s">
        <v>1</v>
      </c>
    </row>
    <row r="36" spans="1:7" s="1" customFormat="1" ht="48.75" customHeight="1">
      <c r="A36" s="16" t="s">
        <v>0</v>
      </c>
      <c r="B36" s="17"/>
      <c r="C36" s="17"/>
      <c r="D36" s="17"/>
      <c r="E36" s="17"/>
      <c r="F36" s="17"/>
      <c r="G36" s="17"/>
    </row>
    <row r="37" spans="1:7" ht="50.25" customHeight="1">
      <c r="A37" s="16" t="s">
        <v>15</v>
      </c>
      <c r="B37" s="17"/>
      <c r="C37" s="17"/>
      <c r="D37" s="17"/>
      <c r="E37" s="17"/>
      <c r="F37" s="17"/>
      <c r="G37" s="17"/>
    </row>
    <row r="38" spans="1:7" ht="45.75" customHeight="1">
      <c r="A38" s="18" t="s">
        <v>16</v>
      </c>
      <c r="B38" s="18"/>
      <c r="C38" s="18"/>
      <c r="D38" s="18"/>
      <c r="E38" s="18"/>
      <c r="F38" s="18"/>
      <c r="G38" s="18"/>
    </row>
  </sheetData>
  <mergeCells count="5">
    <mergeCell ref="A1:G1"/>
    <mergeCell ref="A36:G36"/>
    <mergeCell ref="A37:G37"/>
    <mergeCell ref="A38:G38"/>
    <mergeCell ref="A2:G2"/>
  </mergeCells>
  <printOptions/>
  <pageMargins left="0.75" right="0.75" top="1" bottom="1" header="0.5" footer="0.5"/>
  <pageSetup horizontalDpi="600" verticalDpi="600" orientation="portrait" scale="94"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Yi Lin</dc:creator>
  <cp:keywords/>
  <dc:description/>
  <cp:lastModifiedBy>luwito.tardia</cp:lastModifiedBy>
  <cp:lastPrinted>2004-09-09T14:03:46Z</cp:lastPrinted>
  <dcterms:created xsi:type="dcterms:W3CDTF">2004-09-09T14:02:33Z</dcterms:created>
  <dcterms:modified xsi:type="dcterms:W3CDTF">2006-02-10T19:01:17Z</dcterms:modified>
  <cp:category/>
  <cp:version/>
  <cp:contentType/>
  <cp:contentStatus/>
</cp:coreProperties>
</file>