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120" activeTab="0"/>
  </bookViews>
  <sheets>
    <sheet name="KS SRSA" sheetId="1" r:id="rId1"/>
    <sheet name="KS All" sheetId="2" r:id="rId2"/>
  </sheets>
  <definedNames>
    <definedName name="_xlnm.Print_Titles" localSheetId="1">'KS All'!$1:$5</definedName>
    <definedName name="_xlnm.Print_Titles" localSheetId="0">'KS SRSA'!$1:$11</definedName>
  </definedNames>
  <calcPr fullCalcOnLoad="1"/>
</workbook>
</file>

<file path=xl/sharedStrings.xml><?xml version="1.0" encoding="utf-8"?>
<sst xmlns="http://schemas.openxmlformats.org/spreadsheetml/2006/main" count="6752" uniqueCount="1068">
  <si>
    <t>FISCAL YEAR 2003 SPREADSHEET FOR SMALL, RURAL SCHOOL ACHIEVEMENT PROGRAM AND RURAL LOW-INCOME SCHOOL PROGRAM</t>
  </si>
  <si>
    <t>Kansas public school districts</t>
  </si>
  <si>
    <t>NCES LEA ID</t>
  </si>
  <si>
    <t>State ID</t>
  </si>
  <si>
    <t>District Name</t>
  </si>
  <si>
    <t>Mailing Address</t>
  </si>
  <si>
    <t>City</t>
  </si>
  <si>
    <t>Zip Code</t>
  </si>
  <si>
    <t>Zip +4</t>
  </si>
  <si>
    <t>Telephone</t>
  </si>
  <si>
    <t>Locale codes of schools in the LEA</t>
  </si>
  <si>
    <t>Does each school have a locale code of 7 or 8?</t>
  </si>
  <si>
    <t>Is this a change in the preceding column from the FY2002 REAP</t>
  </si>
  <si>
    <t>Is the LEA defined as rural by the State?  (YES/NO/NA)</t>
  </si>
  <si>
    <t>Average Daily Attendance</t>
  </si>
  <si>
    <t>Is county population density less than 10 persons/sq. mile  (YES/NO/NA)</t>
  </si>
  <si>
    <t>Is LEA eligible for SRSA Program Grant? (YES/NO)</t>
  </si>
  <si>
    <t>Percentage of children from families below poverty line</t>
  </si>
  <si>
    <t>Does LEA meet low-income poverty requirement? (YES/NO)</t>
  </si>
  <si>
    <t>Does each school in LEA have locale code of 6,7, or 8?</t>
  </si>
  <si>
    <t>Is LEA eligible for Rural and Low-Income School grant? (YES/NO)</t>
  </si>
  <si>
    <t>FY 2002 Title II, Part A allocation amount</t>
  </si>
  <si>
    <t>FY 2002 Title II, Part D formula allocation amount</t>
  </si>
  <si>
    <t>FY 2002 Title IV, Part A allocation amount</t>
  </si>
  <si>
    <t>FY 2002 Title V allocation amount</t>
  </si>
  <si>
    <t>SRSA rural eligible</t>
  </si>
  <si>
    <t>SRSA small eligible</t>
  </si>
  <si>
    <t>should be SRSA rural eligible</t>
  </si>
  <si>
    <t>should be SRSA small eligible</t>
  </si>
  <si>
    <t>Incorrectly identified as SRSA rural eligible</t>
  </si>
  <si>
    <t>Incorrectly identified as SRSA small eligible</t>
  </si>
  <si>
    <t>SRSA eligible</t>
  </si>
  <si>
    <t>State misidentified SRSA eligible</t>
  </si>
  <si>
    <t>State misidentified not eligible</t>
  </si>
  <si>
    <t>RLIS rural eligible</t>
  </si>
  <si>
    <t>RLIS pov. Eligible</t>
  </si>
  <si>
    <t>Initial RLIS eligible</t>
  </si>
  <si>
    <t>SRSA and RLIS eligible</t>
  </si>
  <si>
    <t>RLIS eligible</t>
  </si>
  <si>
    <t>State misidentified RLIS eligible</t>
  </si>
  <si>
    <t>State misidentified not RLIS eligible</t>
  </si>
  <si>
    <t>D0306</t>
  </si>
  <si>
    <t>SOUTHEAST OF SALINE</t>
  </si>
  <si>
    <t>5056 EAST K4 HIGHWAY</t>
  </si>
  <si>
    <t>GYPSUM</t>
  </si>
  <si>
    <t>YES</t>
  </si>
  <si>
    <t>NO</t>
  </si>
  <si>
    <t>NA</t>
  </si>
  <si>
    <t>D0400</t>
  </si>
  <si>
    <t>SMOKY VALLEY</t>
  </si>
  <si>
    <t>126 S MAIN</t>
  </si>
  <si>
    <t>LINDSBORG</t>
  </si>
  <si>
    <t xml:space="preserve"> </t>
  </si>
  <si>
    <t>6,7</t>
  </si>
  <si>
    <t>D0320</t>
  </si>
  <si>
    <t>WAMEGO</t>
  </si>
  <si>
    <t>510 E HIGHWAY 24</t>
  </si>
  <si>
    <t>D0323</t>
  </si>
  <si>
    <t>ROCK CREEK</t>
  </si>
  <si>
    <t>BOX 70</t>
  </si>
  <si>
    <t>WESTMORELAND</t>
  </si>
  <si>
    <t>D0441</t>
  </si>
  <si>
    <t>SABETHA</t>
  </si>
  <si>
    <t>107 OREGON</t>
  </si>
  <si>
    <t>D0415</t>
  </si>
  <si>
    <t>HIAWATHA</t>
  </si>
  <si>
    <t>P O BOX 398</t>
  </si>
  <si>
    <t>D0237</t>
  </si>
  <si>
    <t>SMITH CENTER</t>
  </si>
  <si>
    <t>BOX 329</t>
  </si>
  <si>
    <t>D0223</t>
  </si>
  <si>
    <t>BARNES</t>
  </si>
  <si>
    <t>BOX 188</t>
  </si>
  <si>
    <t>D0275</t>
  </si>
  <si>
    <t>TRIPLAINS</t>
  </si>
  <si>
    <t>BOX 97</t>
  </si>
  <si>
    <t>WINONA</t>
  </si>
  <si>
    <t>D0288</t>
  </si>
  <si>
    <t>CENTRAL HEIGHTS</t>
  </si>
  <si>
    <t>3521 ELLIS RD</t>
  </si>
  <si>
    <t>RICHMOND</t>
  </si>
  <si>
    <t>D0290</t>
  </si>
  <si>
    <t>OTTAWA</t>
  </si>
  <si>
    <t>123 W 4TH ST</t>
  </si>
  <si>
    <t>D0364</t>
  </si>
  <si>
    <t>MARYSVILLE</t>
  </si>
  <si>
    <t>211 S 10TH ST</t>
  </si>
  <si>
    <t>6,N</t>
  </si>
  <si>
    <t>D0466</t>
  </si>
  <si>
    <t>SCOTT COUNTY</t>
  </si>
  <si>
    <t>BOX 288</t>
  </si>
  <si>
    <t>SCOTT CITY</t>
  </si>
  <si>
    <t>D0435</t>
  </si>
  <si>
    <t>ABILENE</t>
  </si>
  <si>
    <t>BOX 639</t>
  </si>
  <si>
    <t>D0437</t>
  </si>
  <si>
    <t>AUBURN WASHBURN</t>
  </si>
  <si>
    <t>5928 SW 53RD</t>
  </si>
  <si>
    <t>TOPEKA</t>
  </si>
  <si>
    <t>2,4,8</t>
  </si>
  <si>
    <t>D0251</t>
  </si>
  <si>
    <t>NORTH LYON COUNTY</t>
  </si>
  <si>
    <t>BOX 527</t>
  </si>
  <si>
    <t>AMERICUS</t>
  </si>
  <si>
    <t>D0329</t>
  </si>
  <si>
    <t>MILL CREEK VALLEY</t>
  </si>
  <si>
    <t>PO BOX 157</t>
  </si>
  <si>
    <t>ALMA</t>
  </si>
  <si>
    <t>D0212</t>
  </si>
  <si>
    <t>NORTHERN VALLEY</t>
  </si>
  <si>
    <t>PO BOX 217</t>
  </si>
  <si>
    <t>ALMENA</t>
  </si>
  <si>
    <t>D0506</t>
  </si>
  <si>
    <t>LABETTE COUNTY</t>
  </si>
  <si>
    <t>ALTAMONT</t>
  </si>
  <si>
    <t>D0385</t>
  </si>
  <si>
    <t>ANDOVER</t>
  </si>
  <si>
    <t>1432 N ANDOVER RD</t>
  </si>
  <si>
    <t>3,8</t>
  </si>
  <si>
    <t>D0361</t>
  </si>
  <si>
    <t>ANTHONY-HARPER</t>
  </si>
  <si>
    <t>124 N JENNINGS  BOX 486</t>
  </si>
  <si>
    <t>ANTHONY</t>
  </si>
  <si>
    <t>D0359</t>
  </si>
  <si>
    <t>ARGONIA PUBLIC SCHOOLS</t>
  </si>
  <si>
    <t>504 N. PINE</t>
  </si>
  <si>
    <t>ARGONIA</t>
  </si>
  <si>
    <t>D0470</t>
  </si>
  <si>
    <t>ARKANSAS CITY</t>
  </si>
  <si>
    <t>P O BOX 1028</t>
  </si>
  <si>
    <t>D0246</t>
  </si>
  <si>
    <t>NORTHEAST</t>
  </si>
  <si>
    <t>BOX 669</t>
  </si>
  <si>
    <t>ARMA</t>
  </si>
  <si>
    <t>D0220</t>
  </si>
  <si>
    <t>ASHLAND</t>
  </si>
  <si>
    <t>BOX 187</t>
  </si>
  <si>
    <t>D0409</t>
  </si>
  <si>
    <t>ATCHISON PUBLIC SCHOOLS</t>
  </si>
  <si>
    <t>215 NORTH 8TH STREET</t>
  </si>
  <si>
    <t>ATCHISON</t>
  </si>
  <si>
    <t>D0511</t>
  </si>
  <si>
    <t>ATTICA</t>
  </si>
  <si>
    <t>BOX 415</t>
  </si>
  <si>
    <t>D0402</t>
  </si>
  <si>
    <t>AUGUSTA</t>
  </si>
  <si>
    <t>301 W KELLY</t>
  </si>
  <si>
    <t>D0488</t>
  </si>
  <si>
    <t>AXTELL</t>
  </si>
  <si>
    <t>BOX N</t>
  </si>
  <si>
    <t>D0451</t>
  </si>
  <si>
    <t>B &amp; B</t>
  </si>
  <si>
    <t>301 NEMAHA</t>
  </si>
  <si>
    <t>BAILEYVILLE</t>
  </si>
  <si>
    <t>D0348</t>
  </si>
  <si>
    <t>BALDWIN CITY</t>
  </si>
  <si>
    <t>BOX 67</t>
  </si>
  <si>
    <t>4,8</t>
  </si>
  <si>
    <t>D0458</t>
  </si>
  <si>
    <t>BASEHOR-LINWOOD</t>
  </si>
  <si>
    <t>P O BOX 282</t>
  </si>
  <si>
    <t>BASEHOR</t>
  </si>
  <si>
    <t>D0508</t>
  </si>
  <si>
    <t>BAXTER SPRINGS</t>
  </si>
  <si>
    <t>1520 CLEVELAND</t>
  </si>
  <si>
    <t>D0304</t>
  </si>
  <si>
    <t>BAZINE</t>
  </si>
  <si>
    <t>BOX 218</t>
  </si>
  <si>
    <t>D0273</t>
  </si>
  <si>
    <t>BELOIT</t>
  </si>
  <si>
    <t>PO BOX 547</t>
  </si>
  <si>
    <t>D0357</t>
  </si>
  <si>
    <t>BELLE PLAINE</t>
  </si>
  <si>
    <t>BOX 760</t>
  </si>
  <si>
    <t>D0427</t>
  </si>
  <si>
    <t>REPUBLIC COUNTY</t>
  </si>
  <si>
    <t>P O BOX 469</t>
  </si>
  <si>
    <t>BELLEVILLE</t>
  </si>
  <si>
    <t>D0240</t>
  </si>
  <si>
    <t>TWIN VALLEY</t>
  </si>
  <si>
    <t>BOX 38</t>
  </si>
  <si>
    <t>BENNINGTON</t>
  </si>
  <si>
    <t>D0403</t>
  </si>
  <si>
    <t>OTIS-BISON</t>
  </si>
  <si>
    <t>RT 1 BOX 76A</t>
  </si>
  <si>
    <t>ALBERT</t>
  </si>
  <si>
    <t>D0204</t>
  </si>
  <si>
    <t>BONNER SPRINGS</t>
  </si>
  <si>
    <t>P O BOX 435</t>
  </si>
  <si>
    <t>D0314</t>
  </si>
  <si>
    <t>BREWSTER</t>
  </si>
  <si>
    <t>PO BOX 220</t>
  </si>
  <si>
    <t>D0459</t>
  </si>
  <si>
    <t>BUCKLIN</t>
  </si>
  <si>
    <t>BOX 8</t>
  </si>
  <si>
    <t>D0387</t>
  </si>
  <si>
    <t>ALTOONA-MIDWAY</t>
  </si>
  <si>
    <t>RT 1 BOX 45A</t>
  </si>
  <si>
    <t>BUFFALO</t>
  </si>
  <si>
    <t>D0313</t>
  </si>
  <si>
    <t>BUHLER</t>
  </si>
  <si>
    <t>BOX 320</t>
  </si>
  <si>
    <t>5,7</t>
  </si>
  <si>
    <t>D0462</t>
  </si>
  <si>
    <t>CENTRAL</t>
  </si>
  <si>
    <t>P O BOX 128</t>
  </si>
  <si>
    <t>BURDEN</t>
  </si>
  <si>
    <t>D0454</t>
  </si>
  <si>
    <t>BURLINGAME PUBLIC SCHOOL</t>
  </si>
  <si>
    <t>100 BLOOMQUIST DRIVE, SUITE A</t>
  </si>
  <si>
    <t>BURLINGAME</t>
  </si>
  <si>
    <t>7,N</t>
  </si>
  <si>
    <t>D0244</t>
  </si>
  <si>
    <t>BURLINGTON</t>
  </si>
  <si>
    <t>200 SOUTH 6TH</t>
  </si>
  <si>
    <t>D0369</t>
  </si>
  <si>
    <t>BURRTON</t>
  </si>
  <si>
    <t>PO BOX 369</t>
  </si>
  <si>
    <t>D0360</t>
  </si>
  <si>
    <t>CALDWELL</t>
  </si>
  <si>
    <t>22 N. WEBB</t>
  </si>
  <si>
    <t>D0436</t>
  </si>
  <si>
    <t>CANEY VALLEY</t>
  </si>
  <si>
    <t>700 E. BULLPUP BLVD.</t>
  </si>
  <si>
    <t>CANEY</t>
  </si>
  <si>
    <t>D0419</t>
  </si>
  <si>
    <t>CANTON-GALVA</t>
  </si>
  <si>
    <t>BOX 317</t>
  </si>
  <si>
    <t>CANTON</t>
  </si>
  <si>
    <t>D0272</t>
  </si>
  <si>
    <t>WACONDA</t>
  </si>
  <si>
    <t>BOX 326</t>
  </si>
  <si>
    <t>CAWKER CITY</t>
  </si>
  <si>
    <t>D0285</t>
  </si>
  <si>
    <t>CEDAR VALE</t>
  </si>
  <si>
    <t>PO BOX 458</t>
  </si>
  <si>
    <t>D0380</t>
  </si>
  <si>
    <t>VERMILLION</t>
  </si>
  <si>
    <t>PO BOX 107</t>
  </si>
  <si>
    <t>D0413</t>
  </si>
  <si>
    <t>CHANUTE PUBLIC SCHOOLS</t>
  </si>
  <si>
    <t>410 S EVERGREEN</t>
  </si>
  <si>
    <t>CHANUTE</t>
  </si>
  <si>
    <t>D0473</t>
  </si>
  <si>
    <t>CHAPMAN</t>
  </si>
  <si>
    <t>P O BOX 249</t>
  </si>
  <si>
    <t>D0401</t>
  </si>
  <si>
    <t>CHASE-RAYMOND</t>
  </si>
  <si>
    <t>BOX 366</t>
  </si>
  <si>
    <t>CHASE</t>
  </si>
  <si>
    <t>D0268</t>
  </si>
  <si>
    <t>CHENEY</t>
  </si>
  <si>
    <t>100 W 6TH</t>
  </si>
  <si>
    <t>D0247</t>
  </si>
  <si>
    <t>CHEROKEE</t>
  </si>
  <si>
    <t>BOX 270</t>
  </si>
  <si>
    <t>D0447</t>
  </si>
  <si>
    <t>CHERRYVALE</t>
  </si>
  <si>
    <t>618 EAST 4TH</t>
  </si>
  <si>
    <t>D0505</t>
  </si>
  <si>
    <t>CHETOPA</t>
  </si>
  <si>
    <t>430 ELM STREET</t>
  </si>
  <si>
    <t>D0103</t>
  </si>
  <si>
    <t>CHEYLIN</t>
  </si>
  <si>
    <t>BOX 28</t>
  </si>
  <si>
    <t>BIRD CITY</t>
  </si>
  <si>
    <t>D0102</t>
  </si>
  <si>
    <t>CIMARRON-ENSIGN</t>
  </si>
  <si>
    <t>BOX 489</t>
  </si>
  <si>
    <t>CIMARRON</t>
  </si>
  <si>
    <t>D0335</t>
  </si>
  <si>
    <t>NORTH JACKSON</t>
  </si>
  <si>
    <t>12692 266TH ROAD</t>
  </si>
  <si>
    <t>HOLTON</t>
  </si>
  <si>
    <t>D0354</t>
  </si>
  <si>
    <t>CLAFLIN</t>
  </si>
  <si>
    <t>BOX 346</t>
  </si>
  <si>
    <t>D0379</t>
  </si>
  <si>
    <t>CLAY CENTER</t>
  </si>
  <si>
    <t>D0264</t>
  </si>
  <si>
    <t>CLEARWATER</t>
  </si>
  <si>
    <t>BOX 248</t>
  </si>
  <si>
    <t>D0224</t>
  </si>
  <si>
    <t>CLIFTON-CLYDE</t>
  </si>
  <si>
    <t>P O BOX A</t>
  </si>
  <si>
    <t>CLIFTON</t>
  </si>
  <si>
    <t>D0445</t>
  </si>
  <si>
    <t>COFFEYVILLE</t>
  </si>
  <si>
    <t>615 ELLIS</t>
  </si>
  <si>
    <t>D0315</t>
  </si>
  <si>
    <t>COLBY PUBLIC SCHOOLS</t>
  </si>
  <si>
    <t>210 S RANGE</t>
  </si>
  <si>
    <t>COLBY</t>
  </si>
  <si>
    <t>D0300</t>
  </si>
  <si>
    <t>COMANCHE COUNTY</t>
  </si>
  <si>
    <t>P O BOX 721</t>
  </si>
  <si>
    <t>COLDWATER</t>
  </si>
  <si>
    <t>D0493</t>
  </si>
  <si>
    <t>COLUMBUS</t>
  </si>
  <si>
    <t>BOX 21</t>
  </si>
  <si>
    <t>D0333</t>
  </si>
  <si>
    <t>CONCORDIA</t>
  </si>
  <si>
    <t>217 W 7TH</t>
  </si>
  <si>
    <t>D0356</t>
  </si>
  <si>
    <t>CONWAY SPRINGS</t>
  </si>
  <si>
    <t>110 N. MONNET</t>
  </si>
  <si>
    <t>D0476</t>
  </si>
  <si>
    <t>COPELAND</t>
  </si>
  <si>
    <t>BOX 156</t>
  </si>
  <si>
    <t>D0284</t>
  </si>
  <si>
    <t>CHASE COUNTY</t>
  </si>
  <si>
    <t>PO BOX 569</t>
  </si>
  <si>
    <t>COTTONWOOD FALLS</t>
  </si>
  <si>
    <t>D0417</t>
  </si>
  <si>
    <t>MORRIS COUNTY</t>
  </si>
  <si>
    <t>17 SOUTH WOOD STREET</t>
  </si>
  <si>
    <t>COUNCIL GROVE</t>
  </si>
  <si>
    <t>D0426</t>
  </si>
  <si>
    <t>PIKE VALLEY</t>
  </si>
  <si>
    <t>BOX 291</t>
  </si>
  <si>
    <t>SCANDIA</t>
  </si>
  <si>
    <t>D0455</t>
  </si>
  <si>
    <t>HILLCREST RURAL SCHOOLS</t>
  </si>
  <si>
    <t>BOX 167</t>
  </si>
  <si>
    <t>CUBA</t>
  </si>
  <si>
    <t>D0332</t>
  </si>
  <si>
    <t>CUNNINGHAM</t>
  </si>
  <si>
    <t>D0216</t>
  </si>
  <si>
    <t>DEERFIELD</t>
  </si>
  <si>
    <t>BOX 274</t>
  </si>
  <si>
    <t>D0433</t>
  </si>
  <si>
    <t>MIDWAY SCHOOLS</t>
  </si>
  <si>
    <t>642 HWY 20 E</t>
  </si>
  <si>
    <t>DENTON</t>
  </si>
  <si>
    <t>D0260</t>
  </si>
  <si>
    <t>DERBY</t>
  </si>
  <si>
    <t>120 E WASHINGTON</t>
  </si>
  <si>
    <t>D0232</t>
  </si>
  <si>
    <t>DE SOTO</t>
  </si>
  <si>
    <t>35200 W. 91ST STREET</t>
  </si>
  <si>
    <t>D0471</t>
  </si>
  <si>
    <t>DEXTER</t>
  </si>
  <si>
    <t>PO BOX 97</t>
  </si>
  <si>
    <t>D0482</t>
  </si>
  <si>
    <t>DIGHTON</t>
  </si>
  <si>
    <t>BOX 878</t>
  </si>
  <si>
    <t>D0443</t>
  </si>
  <si>
    <t>DODGE CITY</t>
  </si>
  <si>
    <t>BOX 460</t>
  </si>
  <si>
    <t>D0396</t>
  </si>
  <si>
    <t>DOUGLASS PUBLIC SCHOOLS</t>
  </si>
  <si>
    <t>BOX 158</t>
  </si>
  <si>
    <t>DOUGLASS</t>
  </si>
  <si>
    <t>D0449</t>
  </si>
  <si>
    <t>EASTON</t>
  </si>
  <si>
    <t>32502 EASTON RD</t>
  </si>
  <si>
    <t>2,8</t>
  </si>
  <si>
    <t>D0377</t>
  </si>
  <si>
    <t>ATCHISON CO COMM SCHOOLS</t>
  </si>
  <si>
    <t>P O BOX 289</t>
  </si>
  <si>
    <t>EFFINGHAM</t>
  </si>
  <si>
    <t>D0490</t>
  </si>
  <si>
    <t>EL DORADO</t>
  </si>
  <si>
    <t>124 WEST CENTRAL AVENUE</t>
  </si>
  <si>
    <t>D0283</t>
  </si>
  <si>
    <t>ELK VALLEY</t>
  </si>
  <si>
    <t>BOX 87</t>
  </si>
  <si>
    <t>LONGTON</t>
  </si>
  <si>
    <t>D0218</t>
  </si>
  <si>
    <t>ELKHART</t>
  </si>
  <si>
    <t>BOX 999</t>
  </si>
  <si>
    <t>D0307</t>
  </si>
  <si>
    <t>ELL-SALINE</t>
  </si>
  <si>
    <t>1757 N HALSTEAD RD</t>
  </si>
  <si>
    <t>SALINA</t>
  </si>
  <si>
    <t>D0355</t>
  </si>
  <si>
    <t>ELLINWOOD PUBLIC SCHOOLS</t>
  </si>
  <si>
    <t>215 E. THIRD</t>
  </si>
  <si>
    <t>ELLINWOOD</t>
  </si>
  <si>
    <t>D0388</t>
  </si>
  <si>
    <t>ELLIS</t>
  </si>
  <si>
    <t>PO BOX 256</t>
  </si>
  <si>
    <t>D0327</t>
  </si>
  <si>
    <t>ELLSWORTH</t>
  </si>
  <si>
    <t>P.O. BOX 306</t>
  </si>
  <si>
    <t>D0486</t>
  </si>
  <si>
    <t>ELWOOD</t>
  </si>
  <si>
    <t>BOX 368</t>
  </si>
  <si>
    <t>D0253</t>
  </si>
  <si>
    <t>EMPORIA</t>
  </si>
  <si>
    <t>BOX 1008</t>
  </si>
  <si>
    <t>D0101</t>
  </si>
  <si>
    <t>ERIE-ST PAUL</t>
  </si>
  <si>
    <t>PO BOX 137</t>
  </si>
  <si>
    <t>ERIE</t>
  </si>
  <si>
    <t>D0330</t>
  </si>
  <si>
    <t>WABAUNSEE EAST</t>
  </si>
  <si>
    <t>P.O. BOX 158</t>
  </si>
  <si>
    <t>ESKRIDGE</t>
  </si>
  <si>
    <t>4,7</t>
  </si>
  <si>
    <t>D0491</t>
  </si>
  <si>
    <t>EUDORA</t>
  </si>
  <si>
    <t>BOX 500</t>
  </si>
  <si>
    <t>D0389</t>
  </si>
  <si>
    <t>EUREKA</t>
  </si>
  <si>
    <t>216 N MAIN STREET</t>
  </si>
  <si>
    <t>D0234</t>
  </si>
  <si>
    <t>FORT SCOTT</t>
  </si>
  <si>
    <t>424 S MAIN</t>
  </si>
  <si>
    <t>D0225</t>
  </si>
  <si>
    <t>FOWLER</t>
  </si>
  <si>
    <t>BOX 170</t>
  </si>
  <si>
    <t>D0206</t>
  </si>
  <si>
    <t>REMINGTON-WHITEWATER</t>
  </si>
  <si>
    <t>BOX 243</t>
  </si>
  <si>
    <t>WHITEWATER</t>
  </si>
  <si>
    <t>D0484</t>
  </si>
  <si>
    <t>FREDONIA</t>
  </si>
  <si>
    <t>BOX 539</t>
  </si>
  <si>
    <t>D0249</t>
  </si>
  <si>
    <t>FRONTENAC PUBLIC SCHOOLS</t>
  </si>
  <si>
    <t>208 S CAYUGA</t>
  </si>
  <si>
    <t>FRONTENAC</t>
  </si>
  <si>
    <t>D0207</t>
  </si>
  <si>
    <t>FT LEAVENWORTH</t>
  </si>
  <si>
    <t>5 GRANT AVENUE</t>
  </si>
  <si>
    <t>D0499</t>
  </si>
  <si>
    <t>GALENA</t>
  </si>
  <si>
    <t>702 E 7TH</t>
  </si>
  <si>
    <t>D0457</t>
  </si>
  <si>
    <t>GARDEN CITY</t>
  </si>
  <si>
    <t>1205 FLEMING</t>
  </si>
  <si>
    <t>6,7,N</t>
  </si>
  <si>
    <t>D0231</t>
  </si>
  <si>
    <t>GARDNER-EDGERTON-ANTIOCH</t>
  </si>
  <si>
    <t>GARDNER</t>
  </si>
  <si>
    <t>D0365</t>
  </si>
  <si>
    <t>GARNETT</t>
  </si>
  <si>
    <t>BOX 328</t>
  </si>
  <si>
    <t>D0248</t>
  </si>
  <si>
    <t>GIRARD</t>
  </si>
  <si>
    <t>415 NORTH SUMMIT</t>
  </si>
  <si>
    <t>D0334</t>
  </si>
  <si>
    <t>SOUTHERN CLOUD</t>
  </si>
  <si>
    <t>BOX 427</t>
  </si>
  <si>
    <t>GLASCO</t>
  </si>
  <si>
    <t>D0265</t>
  </si>
  <si>
    <t>GODDARD</t>
  </si>
  <si>
    <t>BOX 249</t>
  </si>
  <si>
    <t>D0411</t>
  </si>
  <si>
    <t>GOESSEL</t>
  </si>
  <si>
    <t>BOX 6</t>
  </si>
  <si>
    <t>D0352</t>
  </si>
  <si>
    <t>GOODLAND</t>
  </si>
  <si>
    <t>BOX 509</t>
  </si>
  <si>
    <t>D0292</t>
  </si>
  <si>
    <t>WHEATLAND</t>
  </si>
  <si>
    <t>P.O. BOX 165</t>
  </si>
  <si>
    <t>GRAINFIELD</t>
  </si>
  <si>
    <t>D0428</t>
  </si>
  <si>
    <t>GREAT BEND</t>
  </si>
  <si>
    <t>201 PATTON ROAD</t>
  </si>
  <si>
    <t>D0200</t>
  </si>
  <si>
    <t>GREELEY COUNTY SCHOOLS</t>
  </si>
  <si>
    <t>400 W  LAWRENCE</t>
  </si>
  <si>
    <t>TRIBUNE</t>
  </si>
  <si>
    <t>D0422</t>
  </si>
  <si>
    <t>GREENSBURG</t>
  </si>
  <si>
    <t>401 S. OAK</t>
  </si>
  <si>
    <t>D0291</t>
  </si>
  <si>
    <t>GRINNELL PUBLIC SCHOOLS</t>
  </si>
  <si>
    <t>P.O. BOX 68</t>
  </si>
  <si>
    <t>GRINNELL</t>
  </si>
  <si>
    <t>D0440</t>
  </si>
  <si>
    <t>HALSTEAD</t>
  </si>
  <si>
    <t>520 W 6TH STREET</t>
  </si>
  <si>
    <t>D0390</t>
  </si>
  <si>
    <t>HAMILTON</t>
  </si>
  <si>
    <t>HC-1 BOX 5</t>
  </si>
  <si>
    <t>D0228</t>
  </si>
  <si>
    <t>HANSTON</t>
  </si>
  <si>
    <t>BOX 219</t>
  </si>
  <si>
    <t>D0252</t>
  </si>
  <si>
    <t>SOUTHERN LYON COUNTY</t>
  </si>
  <si>
    <t>BOX 278</t>
  </si>
  <si>
    <t>HARTFORD</t>
  </si>
  <si>
    <t>D0312</t>
  </si>
  <si>
    <t>HAVEN PUBLIC SCHOOLS</t>
  </si>
  <si>
    <t>BOX 130</t>
  </si>
  <si>
    <t>HAVEN</t>
  </si>
  <si>
    <t>D0474</t>
  </si>
  <si>
    <t>HAVILAND</t>
  </si>
  <si>
    <t>PO BOX 243</t>
  </si>
  <si>
    <t>D0489</t>
  </si>
  <si>
    <t>HAYS</t>
  </si>
  <si>
    <t>323 W 12TH ST</t>
  </si>
  <si>
    <t>D0261</t>
  </si>
  <si>
    <t>HAYSVILLE</t>
  </si>
  <si>
    <t>1745 W GRAND AVE</t>
  </si>
  <si>
    <t>1,3,8</t>
  </si>
  <si>
    <t>D0468</t>
  </si>
  <si>
    <t>HEALY PUBLIC SCHOOLS</t>
  </si>
  <si>
    <t>5006 DODGE RD</t>
  </si>
  <si>
    <t>HEALY</t>
  </si>
  <si>
    <t>D0487</t>
  </si>
  <si>
    <t>HERINGTON</t>
  </si>
  <si>
    <t>19 N BROADWAY</t>
  </si>
  <si>
    <t>D0460</t>
  </si>
  <si>
    <t>HESSTON</t>
  </si>
  <si>
    <t>BOX 2000</t>
  </si>
  <si>
    <t>D0425</t>
  </si>
  <si>
    <t>HIGHLAND</t>
  </si>
  <si>
    <t>D0281</t>
  </si>
  <si>
    <t>HILL CITY</t>
  </si>
  <si>
    <t>BOX 309</t>
  </si>
  <si>
    <t>D0410</t>
  </si>
  <si>
    <t>DURHAM-HILLSBORO-LEHIGH</t>
  </si>
  <si>
    <t>812 EAST A</t>
  </si>
  <si>
    <t>HILLSBORO</t>
  </si>
  <si>
    <t>D0431</t>
  </si>
  <si>
    <t>HOISINGTON</t>
  </si>
  <si>
    <t>106 N. MAIN</t>
  </si>
  <si>
    <t>D0363</t>
  </si>
  <si>
    <t>HOLCOMB</t>
  </si>
  <si>
    <t>D0336</t>
  </si>
  <si>
    <t>P O BOX 352</t>
  </si>
  <si>
    <t>D0328</t>
  </si>
  <si>
    <t>LORRAINE</t>
  </si>
  <si>
    <t>BOX 109</t>
  </si>
  <si>
    <t>D0481</t>
  </si>
  <si>
    <t>RURAL VISTA</t>
  </si>
  <si>
    <t>BOX 217</t>
  </si>
  <si>
    <t>HOPE</t>
  </si>
  <si>
    <t>D0430</t>
  </si>
  <si>
    <t>SOUTH BROWN COUNTY</t>
  </si>
  <si>
    <t>522 CENTRAL AVE</t>
  </si>
  <si>
    <t>HORTON</t>
  </si>
  <si>
    <t>D0282</t>
  </si>
  <si>
    <t>WEST ELK</t>
  </si>
  <si>
    <t>PO BOX 607</t>
  </si>
  <si>
    <t>HOWARD</t>
  </si>
  <si>
    <t>D0412</t>
  </si>
  <si>
    <t>HOXIE COMMUNITY SCHOOLS</t>
  </si>
  <si>
    <t>BOX 348</t>
  </si>
  <si>
    <t>HOXIE</t>
  </si>
  <si>
    <t>D0210</t>
  </si>
  <si>
    <t>HUGOTON PUBLIC SCHOOLS</t>
  </si>
  <si>
    <t>205 EAST 6TH</t>
  </si>
  <si>
    <t>HUGOTON</t>
  </si>
  <si>
    <t>D0258</t>
  </si>
  <si>
    <t>HUMBOLDT</t>
  </si>
  <si>
    <t>910 NEW YORK</t>
  </si>
  <si>
    <t>D0308</t>
  </si>
  <si>
    <t>HUTCHINSON PUBLIC SCHOOLS</t>
  </si>
  <si>
    <t>BOX 1908</t>
  </si>
  <si>
    <t>HUTCHINSON</t>
  </si>
  <si>
    <t>D0446</t>
  </si>
  <si>
    <t>INDEPENDENCE</t>
  </si>
  <si>
    <t>P O DRAWER 487</t>
  </si>
  <si>
    <t>D0477</t>
  </si>
  <si>
    <t>INGALLS</t>
  </si>
  <si>
    <t>PO BOX 99</t>
  </si>
  <si>
    <t>D0448</t>
  </si>
  <si>
    <t>INMAN</t>
  </si>
  <si>
    <t>BOX 129</t>
  </si>
  <si>
    <t>D0257</t>
  </si>
  <si>
    <t>IOLA</t>
  </si>
  <si>
    <t>408 NORTH COTTONWOOD</t>
  </si>
  <si>
    <t>D0346</t>
  </si>
  <si>
    <t>JAYHAWK</t>
  </si>
  <si>
    <t>PO BOX 278</t>
  </si>
  <si>
    <t>MOUND CITY</t>
  </si>
  <si>
    <t>D0295</t>
  </si>
  <si>
    <t>PRAIRIE HEIGHTS</t>
  </si>
  <si>
    <t>BOX 160</t>
  </si>
  <si>
    <t>JENNINGS</t>
  </si>
  <si>
    <t>D0227</t>
  </si>
  <si>
    <t>JETMORE</t>
  </si>
  <si>
    <t>P O BOX 100</t>
  </si>
  <si>
    <t>D0279</t>
  </si>
  <si>
    <t>JEWELL</t>
  </si>
  <si>
    <t>BOX 96</t>
  </si>
  <si>
    <t>RANDALL</t>
  </si>
  <si>
    <t>D0452</t>
  </si>
  <si>
    <t>STANTON COUNTY</t>
  </si>
  <si>
    <t>P O BOX C</t>
  </si>
  <si>
    <t>JOHNSON</t>
  </si>
  <si>
    <t>D0475</t>
  </si>
  <si>
    <t>GEARY COUNTY SCHOOLS</t>
  </si>
  <si>
    <t>BOX 370</t>
  </si>
  <si>
    <t>JUNCTION CITY</t>
  </si>
  <si>
    <t>D0500</t>
  </si>
  <si>
    <t>KANSAS CITY</t>
  </si>
  <si>
    <t>625 MINNESOTA AVENUE</t>
  </si>
  <si>
    <t>D0321</t>
  </si>
  <si>
    <t>KAW VALLEY</t>
  </si>
  <si>
    <t>ST MARYS</t>
  </si>
  <si>
    <t>7,8</t>
  </si>
  <si>
    <t>D0238</t>
  </si>
  <si>
    <t>WEST SMITH COUNTY</t>
  </si>
  <si>
    <t>KENSINGTON</t>
  </si>
  <si>
    <t>D0479</t>
  </si>
  <si>
    <t>CREST</t>
  </si>
  <si>
    <t>KINCAID</t>
  </si>
  <si>
    <t>D0331</t>
  </si>
  <si>
    <t>KINGMAN - NORWICH</t>
  </si>
  <si>
    <t>BOX 416</t>
  </si>
  <si>
    <t>KINGMAN</t>
  </si>
  <si>
    <t>D0347</t>
  </si>
  <si>
    <t>KINSLEY-OFFERLE</t>
  </si>
  <si>
    <t>120 W 8TH ST</t>
  </si>
  <si>
    <t>KINSLEY</t>
  </si>
  <si>
    <t>D0255</t>
  </si>
  <si>
    <t>SOUTH BARBER</t>
  </si>
  <si>
    <t>512 MAIN</t>
  </si>
  <si>
    <t>KIOWA</t>
  </si>
  <si>
    <t>D0324</t>
  </si>
  <si>
    <t>EASTERN HEIGHTS</t>
  </si>
  <si>
    <t>BOX 209</t>
  </si>
  <si>
    <t>AGRA</t>
  </si>
  <si>
    <t>D0483</t>
  </si>
  <si>
    <t>KISMET-PLAINS</t>
  </si>
  <si>
    <t>P.O. BOX 760</t>
  </si>
  <si>
    <t>PLAINS</t>
  </si>
  <si>
    <t>D0395</t>
  </si>
  <si>
    <t>LACROSSE</t>
  </si>
  <si>
    <t>BOX 778</t>
  </si>
  <si>
    <t>D0362</t>
  </si>
  <si>
    <t>PRAIRIE VIEW</t>
  </si>
  <si>
    <t>13799 KS HWY 152</t>
  </si>
  <si>
    <t>LACYGNE</t>
  </si>
  <si>
    <t>D0215</t>
  </si>
  <si>
    <t>LAKIN</t>
  </si>
  <si>
    <t>1003 WEST KINGMAN</t>
  </si>
  <si>
    <t>D0310</t>
  </si>
  <si>
    <t>FAIRFIELD</t>
  </si>
  <si>
    <t>16115 S LANGDON ROAD</t>
  </si>
  <si>
    <t>LANGDON</t>
  </si>
  <si>
    <t>D0469</t>
  </si>
  <si>
    <t>LANSING</t>
  </si>
  <si>
    <t>613 HOLIDAY PLAZA</t>
  </si>
  <si>
    <t>D0495</t>
  </si>
  <si>
    <t>FT LARNED</t>
  </si>
  <si>
    <t>120 EAST 6TH</t>
  </si>
  <si>
    <t>LARNED</t>
  </si>
  <si>
    <t>D0497</t>
  </si>
  <si>
    <t>LAWRENCE</t>
  </si>
  <si>
    <t>110 MCDONALD DRIVE</t>
  </si>
  <si>
    <t>D0453</t>
  </si>
  <si>
    <t>LEAVENWORTH</t>
  </si>
  <si>
    <t>P.O. BOX 186</t>
  </si>
  <si>
    <t>D0213</t>
  </si>
  <si>
    <t>WEST SOLOMON VALLEY SCH</t>
  </si>
  <si>
    <t>PO BOX 98</t>
  </si>
  <si>
    <t>LENORA</t>
  </si>
  <si>
    <t>D0205</t>
  </si>
  <si>
    <t>BLUESTEM</t>
  </si>
  <si>
    <t>PO BOX 8</t>
  </si>
  <si>
    <t>LEON</t>
  </si>
  <si>
    <t>D0467</t>
  </si>
  <si>
    <t>LEOTI</t>
  </si>
  <si>
    <t>BOX 967</t>
  </si>
  <si>
    <t>D0245</t>
  </si>
  <si>
    <t>LEROY-GRIDLEY</t>
  </si>
  <si>
    <t>LEROY</t>
  </si>
  <si>
    <t>D0502</t>
  </si>
  <si>
    <t>LEWIS</t>
  </si>
  <si>
    <t>D0480</t>
  </si>
  <si>
    <t>LIBERAL</t>
  </si>
  <si>
    <t>BOX 949</t>
  </si>
  <si>
    <t>D0298</t>
  </si>
  <si>
    <t>LINCOLN</t>
  </si>
  <si>
    <t>PO BOX 289</t>
  </si>
  <si>
    <t>D0444</t>
  </si>
  <si>
    <t>LITTLE RIVER</t>
  </si>
  <si>
    <t>D0326</t>
  </si>
  <si>
    <t>LOGAN</t>
  </si>
  <si>
    <t>BOX 98</t>
  </si>
  <si>
    <t>D0397</t>
  </si>
  <si>
    <t>CENTRE</t>
  </si>
  <si>
    <t>P.O. BOX 38</t>
  </si>
  <si>
    <t>LOST SPRINGS</t>
  </si>
  <si>
    <t>D0416</t>
  </si>
  <si>
    <t>LOUISBURG</t>
  </si>
  <si>
    <t>BOX 550</t>
  </si>
  <si>
    <t>D0421</t>
  </si>
  <si>
    <t>LYNDON</t>
  </si>
  <si>
    <t>PO BOX 488</t>
  </si>
  <si>
    <t>D0405</t>
  </si>
  <si>
    <t>LYONS</t>
  </si>
  <si>
    <t>510 E AVENUE SOUTH</t>
  </si>
  <si>
    <t>D0351</t>
  </si>
  <si>
    <t>MACKSVILLE</t>
  </si>
  <si>
    <t>433 N. GILMORE</t>
  </si>
  <si>
    <t>D0386</t>
  </si>
  <si>
    <t>MADISON-VIRGIL</t>
  </si>
  <si>
    <t>BOX 398</t>
  </si>
  <si>
    <t>MADISON</t>
  </si>
  <si>
    <t>D0221</t>
  </si>
  <si>
    <t>NORTH CENTRAL</t>
  </si>
  <si>
    <t>1104 MAIN STREET</t>
  </si>
  <si>
    <t>HADDAM</t>
  </si>
  <si>
    <t>D0266</t>
  </si>
  <si>
    <t>MAIZE</t>
  </si>
  <si>
    <t>201 S PARK</t>
  </si>
  <si>
    <t>D0383</t>
  </si>
  <si>
    <t>MANHATTAN</t>
  </si>
  <si>
    <t>2031 POYNTZ</t>
  </si>
  <si>
    <t>D0278</t>
  </si>
  <si>
    <t>MANKATO</t>
  </si>
  <si>
    <t>301 N WEST</t>
  </si>
  <si>
    <t>D0408</t>
  </si>
  <si>
    <t>MARION-FLORENCE</t>
  </si>
  <si>
    <t>101 N THORP</t>
  </si>
  <si>
    <t>MARION</t>
  </si>
  <si>
    <t>D0337</t>
  </si>
  <si>
    <t>ROYAL VALLEY</t>
  </si>
  <si>
    <t>MAYETTA</t>
  </si>
  <si>
    <t>D0342</t>
  </si>
  <si>
    <t>MCLOUTH</t>
  </si>
  <si>
    <t>BOX 40</t>
  </si>
  <si>
    <t>D0418</t>
  </si>
  <si>
    <t>MCPHERSON</t>
  </si>
  <si>
    <t>514 N. MAIN</t>
  </si>
  <si>
    <t>D0226</t>
  </si>
  <si>
    <t>MEADE</t>
  </si>
  <si>
    <t>BOX 400</t>
  </si>
  <si>
    <t>D0254</t>
  </si>
  <si>
    <t>BARBER COUNTY NORTH</t>
  </si>
  <si>
    <t>MEDICINE LODGE</t>
  </si>
  <si>
    <t>D0456</t>
  </si>
  <si>
    <t>MARAIS DES CYGNES VALLEY</t>
  </si>
  <si>
    <t>MELVERN</t>
  </si>
  <si>
    <t>D0340</t>
  </si>
  <si>
    <t>JEFFERSON WEST</t>
  </si>
  <si>
    <t>BOX 267</t>
  </si>
  <si>
    <t>MERIDEN</t>
  </si>
  <si>
    <t>D0239</t>
  </si>
  <si>
    <t>NORTH OTTAWA COUNTY</t>
  </si>
  <si>
    <t>PO BOX 257</t>
  </si>
  <si>
    <t>MINNEAPOLIS</t>
  </si>
  <si>
    <t>D0219</t>
  </si>
  <si>
    <t>MINNEOLA</t>
  </si>
  <si>
    <t>P O BOX 157</t>
  </si>
  <si>
    <t>D0371</t>
  </si>
  <si>
    <t>MONTEZUMA</t>
  </si>
  <si>
    <t>BOX 355</t>
  </si>
  <si>
    <t>D0256</t>
  </si>
  <si>
    <t>MARMATON VALLEY</t>
  </si>
  <si>
    <t>128 WEST OAK</t>
  </si>
  <si>
    <t>MORAN</t>
  </si>
  <si>
    <t>D0209</t>
  </si>
  <si>
    <t>MOSCOW PUBLIC SCHOOLS</t>
  </si>
  <si>
    <t>MOSCOW</t>
  </si>
  <si>
    <t>D0423</t>
  </si>
  <si>
    <t>MOUNDRIDGE</t>
  </si>
  <si>
    <t>BOX K</t>
  </si>
  <si>
    <t>D0424</t>
  </si>
  <si>
    <t>MULLINVILLE</t>
  </si>
  <si>
    <t>PO BOX 6</t>
  </si>
  <si>
    <t>D0263</t>
  </si>
  <si>
    <t>MULVANE</t>
  </si>
  <si>
    <t>D0399</t>
  </si>
  <si>
    <t>PARADISE</t>
  </si>
  <si>
    <t>BOX 100</t>
  </si>
  <si>
    <t>NATOMA</t>
  </si>
  <si>
    <t>D0461</t>
  </si>
  <si>
    <t>NEODESHA</t>
  </si>
  <si>
    <t>P O BOX 88</t>
  </si>
  <si>
    <t>D0303</t>
  </si>
  <si>
    <t>NESS CITY</t>
  </si>
  <si>
    <t>414 E CHESTNUT ST</t>
  </si>
  <si>
    <t>D0373</t>
  </si>
  <si>
    <t>NEWTON</t>
  </si>
  <si>
    <t>308 EAST FIRST</t>
  </si>
  <si>
    <t>D0309</t>
  </si>
  <si>
    <t>NICKERSON</t>
  </si>
  <si>
    <t>4501 WEST 4TH</t>
  </si>
  <si>
    <t>D0211</t>
  </si>
  <si>
    <t>NORTON COMMUNITY SCHOOLS</t>
  </si>
  <si>
    <t>105 E WAVERLY</t>
  </si>
  <si>
    <t>NORTON</t>
  </si>
  <si>
    <t>D0274</t>
  </si>
  <si>
    <t>OAKLEY</t>
  </si>
  <si>
    <t>208 E 2ND</t>
  </si>
  <si>
    <t>D0294</t>
  </si>
  <si>
    <t>OBERLIN</t>
  </si>
  <si>
    <t>131 E COMMERCIAL</t>
  </si>
  <si>
    <t>D0233</t>
  </si>
  <si>
    <t>OLATHE</t>
  </si>
  <si>
    <t>PO BOX 2000</t>
  </si>
  <si>
    <t>2,3</t>
  </si>
  <si>
    <t>D0322</t>
  </si>
  <si>
    <t>ONAGA-HAVENSVILLE-WHEATON</t>
  </si>
  <si>
    <t>BOX 60</t>
  </si>
  <si>
    <t>ONAGA</t>
  </si>
  <si>
    <t>D0420</t>
  </si>
  <si>
    <t>OSAGE CITY</t>
  </si>
  <si>
    <t>520 MAIN</t>
  </si>
  <si>
    <t>D0367</t>
  </si>
  <si>
    <t>OSAWATOMIE</t>
  </si>
  <si>
    <t>1200 TROJAN DR</t>
  </si>
  <si>
    <t>D0392</t>
  </si>
  <si>
    <t>OSBORNE COUNTY</t>
  </si>
  <si>
    <t>234 W. WASHINGTON</t>
  </si>
  <si>
    <t>OSBORNE</t>
  </si>
  <si>
    <t>D0341</t>
  </si>
  <si>
    <t>OSKALOOSA PUBLIC SCHOOLS</t>
  </si>
  <si>
    <t>404 PARK STREET</t>
  </si>
  <si>
    <t>OSKALOOSA</t>
  </si>
  <si>
    <t>D0504</t>
  </si>
  <si>
    <t>OSWEGO</t>
  </si>
  <si>
    <t>D0434</t>
  </si>
  <si>
    <t>SANTA FE TRAIL</t>
  </si>
  <si>
    <t>PO BOX 310</t>
  </si>
  <si>
    <t>CARBONDALE</t>
  </si>
  <si>
    <t>D0358</t>
  </si>
  <si>
    <t>OXFORD</t>
  </si>
  <si>
    <t>BOX 937</t>
  </si>
  <si>
    <t>D0269</t>
  </si>
  <si>
    <t>PALCO</t>
  </si>
  <si>
    <t>DRAWER B</t>
  </si>
  <si>
    <t>D0368</t>
  </si>
  <si>
    <t>PAOLA</t>
  </si>
  <si>
    <t>BOX 268</t>
  </si>
  <si>
    <t>D0503</t>
  </si>
  <si>
    <t>PARSONS</t>
  </si>
  <si>
    <t>BOX 1056</t>
  </si>
  <si>
    <t>D0398</t>
  </si>
  <si>
    <t>PEABODY-BURNS</t>
  </si>
  <si>
    <t>506 ELM</t>
  </si>
  <si>
    <t>PEABODY</t>
  </si>
  <si>
    <t>D0343</t>
  </si>
  <si>
    <t>PERRY PUBLIC SCHOOLS</t>
  </si>
  <si>
    <t>BOX 729</t>
  </si>
  <si>
    <t>PERRY</t>
  </si>
  <si>
    <t>D0325</t>
  </si>
  <si>
    <t>PHILLIPSBURG</t>
  </si>
  <si>
    <t>240 S 7TH</t>
  </si>
  <si>
    <t>D0203</t>
  </si>
  <si>
    <t>PIPER-KANSAS CITY</t>
  </si>
  <si>
    <t>12036 LEAVENWORTH ROAD</t>
  </si>
  <si>
    <t>D0250</t>
  </si>
  <si>
    <t>PITTSBURG</t>
  </si>
  <si>
    <t>DRAWER 75</t>
  </si>
  <si>
    <t>D0270</t>
  </si>
  <si>
    <t>PLAINVILLE</t>
  </si>
  <si>
    <t>111 WEST MILL</t>
  </si>
  <si>
    <t>D0344</t>
  </si>
  <si>
    <t>PLEASANTON</t>
  </si>
  <si>
    <t>BOX 480</t>
  </si>
  <si>
    <t>D0287</t>
  </si>
  <si>
    <t>WEST FRANKLIN</t>
  </si>
  <si>
    <t>510 E FRANKLIN ST</t>
  </si>
  <si>
    <t>POMONA</t>
  </si>
  <si>
    <t>D0382</t>
  </si>
  <si>
    <t>PRATT</t>
  </si>
  <si>
    <t>401 N NINNESCAH</t>
  </si>
  <si>
    <t>D0311</t>
  </si>
  <si>
    <t>PRETTY PRAIRIE</t>
  </si>
  <si>
    <t>D0293</t>
  </si>
  <si>
    <t>QUINTER PUBLIC SCHOOLS</t>
  </si>
  <si>
    <t>PO BOX 540</t>
  </si>
  <si>
    <t>QUINTER</t>
  </si>
  <si>
    <t>D0384</t>
  </si>
  <si>
    <t>BLUE VALLEY</t>
  </si>
  <si>
    <t>RANDOLPH</t>
  </si>
  <si>
    <t>D0302</t>
  </si>
  <si>
    <t>SMOKY HILL</t>
  </si>
  <si>
    <t>311 W OGDEN</t>
  </si>
  <si>
    <t>RANSOM</t>
  </si>
  <si>
    <t>D0316</t>
  </si>
  <si>
    <t>GOLDEN PLAINS</t>
  </si>
  <si>
    <t>BOX 199</t>
  </si>
  <si>
    <t>SELDEN</t>
  </si>
  <si>
    <t>D0267</t>
  </si>
  <si>
    <t>RENWICK</t>
  </si>
  <si>
    <t>BOX 68</t>
  </si>
  <si>
    <t>ANDALE</t>
  </si>
  <si>
    <t>D0378</t>
  </si>
  <si>
    <t>RILEY COUNTY</t>
  </si>
  <si>
    <t>P.O. BOX 326</t>
  </si>
  <si>
    <t>RILEY</t>
  </si>
  <si>
    <t>D0404</t>
  </si>
  <si>
    <t>RIVERTON</t>
  </si>
  <si>
    <t>BOX 290</t>
  </si>
  <si>
    <t>D0217</t>
  </si>
  <si>
    <t>ROLLA</t>
  </si>
  <si>
    <t>D0492</t>
  </si>
  <si>
    <t>FLINTHILLS</t>
  </si>
  <si>
    <t>ROSALIA</t>
  </si>
  <si>
    <t>D0394</t>
  </si>
  <si>
    <t>ROSE HILL PUBLIC SCHOOLS</t>
  </si>
  <si>
    <t>104 N ROSE HILL RD</t>
  </si>
  <si>
    <t>ROSE HILL</t>
  </si>
  <si>
    <t>D0496</t>
  </si>
  <si>
    <t>PAWNEE HEIGHTS</t>
  </si>
  <si>
    <t>ROZEL</t>
  </si>
  <si>
    <t>D0407</t>
  </si>
  <si>
    <t>RUSSELL COUNTY</t>
  </si>
  <si>
    <t>802 MAIN STREET</t>
  </si>
  <si>
    <t>RUSSELL</t>
  </si>
  <si>
    <t>D0305</t>
  </si>
  <si>
    <t>BOX 797</t>
  </si>
  <si>
    <t>D0507</t>
  </si>
  <si>
    <t>SATANTA</t>
  </si>
  <si>
    <t>BOX 279</t>
  </si>
  <si>
    <t>D0438</t>
  </si>
  <si>
    <t>SKYLINE SCHOOLS</t>
  </si>
  <si>
    <t>20269 W HIGHWAY 54</t>
  </si>
  <si>
    <t>D0345</t>
  </si>
  <si>
    <t>SEAMAN</t>
  </si>
  <si>
    <t>901 NW LYMAN RD</t>
  </si>
  <si>
    <t>D0286</t>
  </si>
  <si>
    <t>CHAUTAUQUA CO COMMUNITY</t>
  </si>
  <si>
    <t>416 E ELM</t>
  </si>
  <si>
    <t>SEDAN</t>
  </si>
  <si>
    <t>D0439</t>
  </si>
  <si>
    <t>SEDGWICK PUBLIC SCHOOLS</t>
  </si>
  <si>
    <t>PO BOX K</t>
  </si>
  <si>
    <t>SEDGWICK</t>
  </si>
  <si>
    <t>D0442</t>
  </si>
  <si>
    <t>NEMAHA VALLEY SCHOOLS</t>
  </si>
  <si>
    <t>318 MAIN</t>
  </si>
  <si>
    <t>SENECA</t>
  </si>
  <si>
    <t>D0241</t>
  </si>
  <si>
    <t>WALLACE COUNTY SCHOOLS</t>
  </si>
  <si>
    <t>BOX 580</t>
  </si>
  <si>
    <t>SHARON SPRINGS</t>
  </si>
  <si>
    <t>D0512</t>
  </si>
  <si>
    <t>SHAWNEE MISSION PUB SCH</t>
  </si>
  <si>
    <t>7235 ANTIOCH</t>
  </si>
  <si>
    <t>SHAWNEE MISSION</t>
  </si>
  <si>
    <t>3,N</t>
  </si>
  <si>
    <t>D0372</t>
  </si>
  <si>
    <t>SILVER LAKE</t>
  </si>
  <si>
    <t>BOX 39</t>
  </si>
  <si>
    <t>D0393</t>
  </si>
  <si>
    <t>SOLOMON</t>
  </si>
  <si>
    <t>113 E 7TH STREET</t>
  </si>
  <si>
    <t>D0509</t>
  </si>
  <si>
    <t>SOUTH HAVEN</t>
  </si>
  <si>
    <t>P.O. BOX 229</t>
  </si>
  <si>
    <t>D0381</t>
  </si>
  <si>
    <t>SPEARVILLE</t>
  </si>
  <si>
    <t>P.O. BOX 338</t>
  </si>
  <si>
    <t>D0230</t>
  </si>
  <si>
    <t>SPRING HILL</t>
  </si>
  <si>
    <t>101 E SOUTH STREET</t>
  </si>
  <si>
    <t>D0297</t>
  </si>
  <si>
    <t>ST FRANCIS COMM SCH</t>
  </si>
  <si>
    <t>PO BOX 1110</t>
  </si>
  <si>
    <t>ST FRANCIS</t>
  </si>
  <si>
    <t>D0350</t>
  </si>
  <si>
    <t>ST JOHN-HUDSON</t>
  </si>
  <si>
    <t>406 N MONROE</t>
  </si>
  <si>
    <t>ST JOHN</t>
  </si>
  <si>
    <t>D0349</t>
  </si>
  <si>
    <t>STAFFORD</t>
  </si>
  <si>
    <t>P O BOX 400</t>
  </si>
  <si>
    <t>D0229</t>
  </si>
  <si>
    <t>BOX 23901</t>
  </si>
  <si>
    <t>OVERLAND PARK</t>
  </si>
  <si>
    <t>D0376</t>
  </si>
  <si>
    <t>STERLING</t>
  </si>
  <si>
    <t>D0271</t>
  </si>
  <si>
    <t>STOCKTON</t>
  </si>
  <si>
    <t>211 MAIN</t>
  </si>
  <si>
    <t>D0374</t>
  </si>
  <si>
    <t>SUBLETTE</t>
  </si>
  <si>
    <t>BOX 670</t>
  </si>
  <si>
    <t>D0299</t>
  </si>
  <si>
    <t>SYLVAN GROVE</t>
  </si>
  <si>
    <t>504 W 4TH</t>
  </si>
  <si>
    <t>D0494</t>
  </si>
  <si>
    <t>SYRACUSE</t>
  </si>
  <si>
    <t>PO BOX 1187</t>
  </si>
  <si>
    <t>D0450</t>
  </si>
  <si>
    <t>SHAWNEE HEIGHTS</t>
  </si>
  <si>
    <t>4401 SE SHAWNEE HEIGHTS RD</t>
  </si>
  <si>
    <t>TECUMSEH</t>
  </si>
  <si>
    <t>D0464</t>
  </si>
  <si>
    <t>TONGANOXIE</t>
  </si>
  <si>
    <t>D0501</t>
  </si>
  <si>
    <t>TOPEKA PUBLIC SCHOOLS</t>
  </si>
  <si>
    <t>624 SW 24TH</t>
  </si>
  <si>
    <t>D0375</t>
  </si>
  <si>
    <t>CIRCLE</t>
  </si>
  <si>
    <t>P.O. BOX 9</t>
  </si>
  <si>
    <t>TOWANDA</t>
  </si>
  <si>
    <t>D0429</t>
  </si>
  <si>
    <t>TROY PUBLIC SCHOOLS</t>
  </si>
  <si>
    <t>BOX 190</t>
  </si>
  <si>
    <t>TROY</t>
  </si>
  <si>
    <t>D0202</t>
  </si>
  <si>
    <t>TURNER-KANSAS CITY</t>
  </si>
  <si>
    <t>800 S 55TH ST</t>
  </si>
  <si>
    <t>2,N</t>
  </si>
  <si>
    <t>D0463</t>
  </si>
  <si>
    <t>UDALL</t>
  </si>
  <si>
    <t>303 SOUTH SEYMOUR</t>
  </si>
  <si>
    <t>D0214</t>
  </si>
  <si>
    <t>ULYSSES</t>
  </si>
  <si>
    <t>111 S BAUGHMAN</t>
  </si>
  <si>
    <t>D0235</t>
  </si>
  <si>
    <t>UNIONTOWN</t>
  </si>
  <si>
    <t>401 E FIFTH STREET</t>
  </si>
  <si>
    <t>D0301</t>
  </si>
  <si>
    <t>NES TRE LA GO</t>
  </si>
  <si>
    <t>BOX 128</t>
  </si>
  <si>
    <t>UTICA</t>
  </si>
  <si>
    <t>D0262</t>
  </si>
  <si>
    <t>VALLEY CENTER PUB SCH</t>
  </si>
  <si>
    <t>BOX 157</t>
  </si>
  <si>
    <t>VALLEY CENTER</t>
  </si>
  <si>
    <t>D0338</t>
  </si>
  <si>
    <t>VALLEY FALLS</t>
  </si>
  <si>
    <t>700 OAK STREET</t>
  </si>
  <si>
    <t>D0432</t>
  </si>
  <si>
    <t>VICTORIA</t>
  </si>
  <si>
    <t>P. O. BOX 139</t>
  </si>
  <si>
    <t>D0208</t>
  </si>
  <si>
    <t>WAKEENEY</t>
  </si>
  <si>
    <t>527 RUSSELL AVENUE</t>
  </si>
  <si>
    <t>D0222</t>
  </si>
  <si>
    <t>WASHINGTON SCHOOLS</t>
  </si>
  <si>
    <t>BOX 275</t>
  </si>
  <si>
    <t>WASHINGTON</t>
  </si>
  <si>
    <t>D0406</t>
  </si>
  <si>
    <t>WATHENA</t>
  </si>
  <si>
    <t>D0498</t>
  </si>
  <si>
    <t>VALLEY HEIGHTS</t>
  </si>
  <si>
    <t>BOX 89</t>
  </si>
  <si>
    <t>WATERVILLE</t>
  </si>
  <si>
    <t>D0243</t>
  </si>
  <si>
    <t>LEBO-WAVERLY</t>
  </si>
  <si>
    <t>BOX 457</t>
  </si>
  <si>
    <t>WAVERLY</t>
  </si>
  <si>
    <t>D0353</t>
  </si>
  <si>
    <t>WELLINGTON</t>
  </si>
  <si>
    <t>BOX 648</t>
  </si>
  <si>
    <t>D0289</t>
  </si>
  <si>
    <t>WELLSVILLE</t>
  </si>
  <si>
    <t>602 WALNUT</t>
  </si>
  <si>
    <t>D0242</t>
  </si>
  <si>
    <t>WESKAN</t>
  </si>
  <si>
    <t>BOX 155</t>
  </si>
  <si>
    <t>D0104</t>
  </si>
  <si>
    <t>WHITE ROCK</t>
  </si>
  <si>
    <t>PO BOX 19</t>
  </si>
  <si>
    <t>ESBON</t>
  </si>
  <si>
    <t>D0259</t>
  </si>
  <si>
    <t>WICHITA</t>
  </si>
  <si>
    <t>201 N WATER</t>
  </si>
  <si>
    <t>D0339</t>
  </si>
  <si>
    <t>JEFFERSON COUNTY NORTH</t>
  </si>
  <si>
    <t>BOX Q</t>
  </si>
  <si>
    <t>WINCHESTER</t>
  </si>
  <si>
    <t>D0465</t>
  </si>
  <si>
    <t>WINFIELD</t>
  </si>
  <si>
    <t>920 MILLINGTON</t>
  </si>
  <si>
    <t>D0366</t>
  </si>
  <si>
    <t>WOODSON</t>
  </si>
  <si>
    <t>P O BOX 160</t>
  </si>
  <si>
    <t>YATES CENTER</t>
  </si>
  <si>
    <t>Rawlins County Unified School District</t>
  </si>
  <si>
    <t>LEAs that are SHADED or highlighted MUST apply using the e-Grants system (http://e-grants.ed.gov) to receive funds for the next year. Highlighted districts are those that are newly eligible for the program this year, or districts that were eligible for the program last year, and did not apply or receive funds.
PLEASE NOTE: In some instances, it is possible for the funding formula to yield a grant award of $0.  Under the statutory formula, an eligible district that received more than $60,000 from Title II-A (Improving Teacher Quality Grants); Title II-D (Educational Technology Grants); Title IV-A (Safe and Drug Free Schools Grants); and Title V-A (Innovative Programs Grants) combined during SY 2002-03 will not receive an SRSA grant allocation.  (However, even if it does not receive an SRSA grant award, that district could still exercise REAP-Flex authority). See the section in the webpage entitled Allocation Formula for an explanation of the formula.</t>
  </si>
  <si>
    <t>Sum of Allocations (to be subtracted)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</si>
</sst>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
    <numFmt numFmtId="168" formatCode="[&lt;=9999999]###\-####;\(###\)\ ###\-####"/>
    <numFmt numFmtId="169" formatCode="00000"/>
    <numFmt numFmtId="170" formatCode="0000000000"/>
    <numFmt numFmtId="171" formatCode="0.000"/>
  </numFmts>
  <fonts count="4">
    <font>
      <sz val="10"/>
      <name val="Arial"/>
      <family val="0"/>
    </font>
    <font>
      <u val="single"/>
      <sz val="10"/>
      <color indexed="36"/>
      <name val="Arial"/>
      <family val="0"/>
    </font>
    <font>
      <u val="single"/>
      <sz val="10"/>
      <color indexed="12"/>
      <name val="Arial"/>
      <family val="0"/>
    </font>
    <font>
      <b/>
      <sz val="10"/>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5">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166" fontId="3" fillId="0" borderId="0" xfId="0" applyNumberFormat="1" applyFont="1" applyAlignment="1">
      <alignment/>
    </xf>
    <xf numFmtId="167"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Alignment="1" applyProtection="1">
      <alignment/>
      <protection locked="0"/>
    </xf>
    <xf numFmtId="0" fontId="0" fillId="0" borderId="0" xfId="0" applyFill="1" applyAlignment="1" applyProtection="1">
      <alignment/>
      <protection locked="0"/>
    </xf>
    <xf numFmtId="166" fontId="3" fillId="0" borderId="0" xfId="0" applyNumberFormat="1" applyFont="1" applyAlignment="1">
      <alignment horizontal="center"/>
    </xf>
    <xf numFmtId="0"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Fill="1" applyAlignment="1">
      <alignment horizontal="center"/>
    </xf>
    <xf numFmtId="0" fontId="3" fillId="2" borderId="0" xfId="0" applyFont="1" applyFill="1" applyBorder="1" applyAlignment="1">
      <alignment wrapText="1"/>
    </xf>
    <xf numFmtId="164" fontId="3" fillId="2" borderId="0" xfId="0" applyNumberFormat="1" applyFont="1" applyFill="1" applyBorder="1" applyAlignment="1">
      <alignment wrapText="1"/>
    </xf>
    <xf numFmtId="0" fontId="3" fillId="2" borderId="1" xfId="0" applyFont="1" applyFill="1" applyBorder="1" applyAlignment="1">
      <alignment horizontal="left" textRotation="75" wrapText="1"/>
    </xf>
    <xf numFmtId="0" fontId="3" fillId="3" borderId="1" xfId="0" applyFont="1" applyFill="1" applyBorder="1" applyAlignment="1">
      <alignment horizontal="left" textRotation="75" wrapText="1"/>
    </xf>
    <xf numFmtId="0" fontId="3" fillId="0" borderId="1" xfId="0" applyFont="1" applyFill="1" applyBorder="1" applyAlignment="1" applyProtection="1">
      <alignment horizontal="left" textRotation="75" wrapText="1"/>
      <protection locked="0"/>
    </xf>
    <xf numFmtId="14" fontId="3" fillId="0" borderId="1" xfId="0" applyNumberFormat="1" applyFont="1" applyFill="1" applyBorder="1" applyAlignment="1" applyProtection="1">
      <alignment horizontal="left" textRotation="75" wrapText="1"/>
      <protection locked="0"/>
    </xf>
    <xf numFmtId="0" fontId="3" fillId="0" borderId="1" xfId="0" applyFont="1" applyBorder="1" applyAlignment="1" applyProtection="1">
      <alignment horizontal="left" textRotation="75" wrapText="1"/>
      <protection locked="0"/>
    </xf>
    <xf numFmtId="0" fontId="3" fillId="0" borderId="2" xfId="0" applyFont="1" applyFill="1" applyBorder="1" applyAlignment="1" applyProtection="1">
      <alignment horizontal="left" textRotation="75" wrapText="1"/>
      <protection locked="0"/>
    </xf>
    <xf numFmtId="0" fontId="3" fillId="0" borderId="2" xfId="0" applyFont="1" applyFill="1" applyBorder="1" applyAlignment="1" applyProtection="1">
      <alignment horizontal="right" textRotation="75" wrapText="1"/>
      <protection locked="0"/>
    </xf>
    <xf numFmtId="1" fontId="3" fillId="0" borderId="3" xfId="0" applyNumberFormat="1" applyFont="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xf>
    <xf numFmtId="0" fontId="3" fillId="0" borderId="4" xfId="0" applyFont="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3" borderId="4" xfId="0" applyFont="1" applyFill="1" applyBorder="1" applyAlignment="1">
      <alignment horizontal="center"/>
    </xf>
    <xf numFmtId="0" fontId="0" fillId="0" borderId="3" xfId="0" applyBorder="1" applyAlignment="1">
      <alignment/>
    </xf>
    <xf numFmtId="0" fontId="0" fillId="0" borderId="3" xfId="0" applyBorder="1" applyAlignment="1">
      <alignment horizontal="right"/>
    </xf>
    <xf numFmtId="169" fontId="0" fillId="0" borderId="0" xfId="0" applyNumberFormat="1" applyAlignment="1">
      <alignment/>
    </xf>
    <xf numFmtId="171" fontId="0" fillId="0" borderId="0" xfId="0" applyNumberFormat="1" applyAlignment="1">
      <alignment/>
    </xf>
    <xf numFmtId="3" fontId="0" fillId="0" borderId="0" xfId="0" applyNumberFormat="1" applyAlignment="1" applyProtection="1">
      <alignment/>
      <protection locked="0"/>
    </xf>
    <xf numFmtId="0" fontId="0" fillId="0" borderId="0" xfId="0" applyAlignment="1">
      <alignment horizontal="right"/>
    </xf>
    <xf numFmtId="165" fontId="0" fillId="0" borderId="0" xfId="0" applyNumberFormat="1" applyAlignment="1">
      <alignment/>
    </xf>
    <xf numFmtId="166" fontId="0" fillId="0" borderId="0" xfId="0" applyNumberFormat="1" applyAlignment="1">
      <alignment/>
    </xf>
    <xf numFmtId="166" fontId="3" fillId="2" borderId="0" xfId="0" applyNumberFormat="1" applyFont="1" applyFill="1" applyBorder="1" applyAlignment="1">
      <alignment horizontal="center" wrapText="1"/>
    </xf>
    <xf numFmtId="167"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166" fontId="3" fillId="0" borderId="0" xfId="0" applyNumberFormat="1" applyFont="1" applyFill="1" applyBorder="1" applyAlignment="1">
      <alignment horizontal="center" wrapText="1"/>
    </xf>
    <xf numFmtId="167"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164" fontId="3" fillId="0" borderId="0" xfId="0" applyNumberFormat="1" applyFont="1" applyFill="1" applyBorder="1" applyAlignment="1">
      <alignment wrapText="1"/>
    </xf>
    <xf numFmtId="0" fontId="3" fillId="0" borderId="1" xfId="0" applyFont="1" applyFill="1" applyBorder="1" applyAlignment="1">
      <alignment horizontal="left" textRotation="75" wrapText="1"/>
    </xf>
    <xf numFmtId="0" fontId="0" fillId="0" borderId="0" xfId="0" applyFill="1" applyAlignment="1">
      <alignment/>
    </xf>
    <xf numFmtId="169" fontId="0" fillId="0" borderId="0" xfId="0" applyNumberFormat="1" applyFill="1" applyAlignment="1">
      <alignment/>
    </xf>
    <xf numFmtId="164" fontId="0" fillId="0" borderId="0" xfId="0" applyNumberFormat="1" applyFill="1" applyAlignment="1">
      <alignment/>
    </xf>
    <xf numFmtId="0" fontId="0" fillId="0" borderId="0" xfId="0" applyFill="1" applyAlignment="1">
      <alignment horizontal="left"/>
    </xf>
    <xf numFmtId="171" fontId="0" fillId="0" borderId="0" xfId="0" applyNumberFormat="1" applyFill="1" applyAlignment="1">
      <alignment/>
    </xf>
    <xf numFmtId="3" fontId="0" fillId="0" borderId="0" xfId="0" applyNumberFormat="1" applyFill="1" applyAlignment="1" applyProtection="1">
      <alignment/>
      <protection locked="0"/>
    </xf>
    <xf numFmtId="0" fontId="0" fillId="0" borderId="0" xfId="0" applyFill="1" applyAlignment="1">
      <alignment horizontal="right"/>
    </xf>
    <xf numFmtId="0" fontId="0" fillId="4" borderId="0" xfId="0" applyFill="1" applyAlignment="1">
      <alignment/>
    </xf>
    <xf numFmtId="169" fontId="0" fillId="4" borderId="0" xfId="0" applyNumberFormat="1" applyFill="1" applyAlignment="1">
      <alignment/>
    </xf>
    <xf numFmtId="164" fontId="0" fillId="4" borderId="0" xfId="0" applyNumberFormat="1" applyFill="1" applyAlignment="1">
      <alignment/>
    </xf>
    <xf numFmtId="0" fontId="0" fillId="4" borderId="0" xfId="0" applyFill="1" applyAlignment="1">
      <alignment horizontal="left"/>
    </xf>
    <xf numFmtId="0" fontId="0" fillId="4" borderId="0" xfId="0" applyFill="1" applyAlignment="1" applyProtection="1">
      <alignment/>
      <protection locked="0"/>
    </xf>
    <xf numFmtId="171" fontId="0" fillId="4" borderId="0" xfId="0" applyNumberFormat="1" applyFill="1" applyAlignment="1">
      <alignment/>
    </xf>
    <xf numFmtId="3" fontId="0" fillId="4" borderId="0" xfId="0" applyNumberFormat="1" applyFill="1" applyAlignment="1" applyProtection="1">
      <alignment/>
      <protection locked="0"/>
    </xf>
    <xf numFmtId="0" fontId="0" fillId="4" borderId="0" xfId="0" applyFill="1" applyAlignment="1">
      <alignment horizontal="right"/>
    </xf>
    <xf numFmtId="0" fontId="3" fillId="0" borderId="0" xfId="0" applyFont="1" applyAlignment="1">
      <alignment textRotation="75"/>
    </xf>
    <xf numFmtId="3" fontId="0" fillId="0" borderId="0" xfId="0" applyNumberFormat="1" applyFill="1" applyAlignment="1">
      <alignment/>
    </xf>
    <xf numFmtId="166" fontId="3" fillId="0" borderId="0" xfId="0" applyNumberFormat="1" applyFont="1" applyAlignment="1">
      <alignment wrapText="1" shrinkToFit="1"/>
    </xf>
    <xf numFmtId="0" fontId="0" fillId="0" borderId="0" xfId="0" applyAlignment="1">
      <alignment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180"/>
  <sheetViews>
    <sheetView tabSelected="1" zoomScale="75" zoomScaleNormal="75" workbookViewId="0" topLeftCell="A1">
      <pane ySplit="15" topLeftCell="BM16" activePane="bottomLeft" state="frozen"/>
      <selection pane="topLeft" activeCell="A1" sqref="A1"/>
      <selection pane="bottomLeft" activeCell="V172" sqref="V172"/>
    </sheetView>
  </sheetViews>
  <sheetFormatPr defaultColWidth="9.140625" defaultRowHeight="12.75"/>
  <cols>
    <col min="1" max="1" width="9.28125" style="0" bestFit="1" customWidth="1"/>
    <col min="2" max="2" width="9.421875" style="0" bestFit="1" customWidth="1"/>
    <col min="3" max="3" width="33.421875" style="0" bestFit="1" customWidth="1"/>
    <col min="4" max="4" width="31.8515625" style="0" hidden="1" customWidth="1"/>
    <col min="5" max="5" width="21.00390625" style="0" hidden="1" customWidth="1"/>
    <col min="6" max="6" width="10.421875" style="0" hidden="1" customWidth="1"/>
    <col min="7" max="7" width="7.421875" style="0" hidden="1" customWidth="1"/>
    <col min="8" max="8" width="11.7109375" style="0" hidden="1" customWidth="1"/>
    <col min="9" max="9" width="4.140625" style="0" bestFit="1" customWidth="1"/>
    <col min="10" max="12" width="6.57421875" style="0" bestFit="1" customWidth="1"/>
    <col min="13" max="13" width="7.140625" style="0" bestFit="1" customWidth="1"/>
    <col min="14" max="15" width="6.57421875" style="0" bestFit="1" customWidth="1"/>
    <col min="16" max="21" width="6.57421875" style="0" hidden="1" customWidth="1"/>
    <col min="22" max="22" width="7.57421875" style="0" bestFit="1" customWidth="1"/>
    <col min="23" max="25" width="6.7109375" style="0" bestFit="1" customWidth="1"/>
    <col min="26" max="29" width="4.00390625" style="0" hidden="1" customWidth="1"/>
    <col min="30" max="31" width="6.57421875" style="0" hidden="1" customWidth="1"/>
    <col min="32" max="32" width="6.28125" style="0" hidden="1" customWidth="1"/>
    <col min="33" max="36" width="4.00390625" style="0" hidden="1" customWidth="1"/>
    <col min="37" max="37" width="5.28125" style="0" hidden="1" customWidth="1"/>
    <col min="38" max="38" width="6.28125" style="0" hidden="1" customWidth="1"/>
    <col min="39" max="40" width="4.00390625" style="0" hidden="1" customWidth="1"/>
    <col min="41" max="41" width="3.8515625" style="0" hidden="1" customWidth="1"/>
  </cols>
  <sheetData>
    <row r="1" spans="1:25" ht="12.75" customHeight="1">
      <c r="A1" s="1" t="s">
        <v>0</v>
      </c>
      <c r="B1" s="2"/>
      <c r="G1" s="3"/>
      <c r="I1" s="4"/>
      <c r="L1" s="5"/>
      <c r="M1" s="5"/>
      <c r="N1" s="5"/>
      <c r="O1" s="6"/>
      <c r="U1" s="6"/>
      <c r="V1" s="5"/>
      <c r="W1" s="5"/>
      <c r="X1" s="5"/>
      <c r="Y1" s="5"/>
    </row>
    <row r="2" spans="1:25" ht="12.75" customHeight="1">
      <c r="A2" s="1" t="s">
        <v>1</v>
      </c>
      <c r="B2" s="2"/>
      <c r="G2" s="3"/>
      <c r="I2" s="4"/>
      <c r="L2" s="5"/>
      <c r="M2" s="5"/>
      <c r="N2" s="5"/>
      <c r="O2" s="6"/>
      <c r="U2" s="6"/>
      <c r="V2" s="5"/>
      <c r="W2" s="5"/>
      <c r="X2" s="5"/>
      <c r="Y2" s="5"/>
    </row>
    <row r="3" spans="1:25" ht="12.75" customHeight="1">
      <c r="A3" s="1"/>
      <c r="B3" s="2"/>
      <c r="G3" s="3"/>
      <c r="I3" s="4"/>
      <c r="L3" s="5"/>
      <c r="M3" s="5"/>
      <c r="N3" s="5"/>
      <c r="O3" s="6"/>
      <c r="U3" s="6"/>
      <c r="V3" s="5"/>
      <c r="W3" s="5"/>
      <c r="X3" s="5"/>
      <c r="Y3" s="5"/>
    </row>
    <row r="4" spans="1:42" ht="12.75" customHeight="1">
      <c r="A4" s="67" t="s">
        <v>1066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row>
    <row r="5" spans="1:42" ht="12.7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row>
    <row r="6" spans="1:42" ht="12.7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row>
    <row r="7" spans="1:42" ht="12.7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row>
    <row r="8" spans="1:42" ht="12.7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12.7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row>
    <row r="10" spans="1:42" ht="12.7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row>
    <row r="11" spans="1:42" ht="12.7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row>
    <row r="12" spans="1:42" ht="12.7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row>
    <row r="13" spans="1:42" ht="12.75" customHeight="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row>
    <row r="14" spans="1:42" s="50" customFormat="1" ht="196.5" customHeight="1">
      <c r="A14" s="44" t="s">
        <v>2</v>
      </c>
      <c r="B14" s="45" t="s">
        <v>3</v>
      </c>
      <c r="C14" s="46" t="s">
        <v>4</v>
      </c>
      <c r="D14" s="47" t="s">
        <v>5</v>
      </c>
      <c r="E14" s="47" t="s">
        <v>6</v>
      </c>
      <c r="F14" s="47" t="s">
        <v>7</v>
      </c>
      <c r="G14" s="48" t="s">
        <v>8</v>
      </c>
      <c r="H14" s="47" t="s">
        <v>9</v>
      </c>
      <c r="I14" s="49" t="s">
        <v>10</v>
      </c>
      <c r="J14" s="49" t="s">
        <v>11</v>
      </c>
      <c r="K14" s="49" t="s">
        <v>12</v>
      </c>
      <c r="L14" s="19" t="s">
        <v>13</v>
      </c>
      <c r="M14" s="20" t="s">
        <v>14</v>
      </c>
      <c r="N14" s="19" t="s">
        <v>15</v>
      </c>
      <c r="O14" s="19" t="s">
        <v>16</v>
      </c>
      <c r="P14" s="49" t="s">
        <v>17</v>
      </c>
      <c r="Q14" s="49" t="s">
        <v>18</v>
      </c>
      <c r="R14" s="49" t="s">
        <v>12</v>
      </c>
      <c r="S14" s="49" t="s">
        <v>19</v>
      </c>
      <c r="T14" s="49" t="s">
        <v>12</v>
      </c>
      <c r="U14" s="19" t="s">
        <v>20</v>
      </c>
      <c r="V14" s="19" t="s">
        <v>21</v>
      </c>
      <c r="W14" s="19" t="s">
        <v>22</v>
      </c>
      <c r="X14" s="19" t="s">
        <v>23</v>
      </c>
      <c r="Y14" s="19" t="s">
        <v>24</v>
      </c>
      <c r="Z14" s="22" t="s">
        <v>25</v>
      </c>
      <c r="AA14" s="22" t="s">
        <v>26</v>
      </c>
      <c r="AB14" s="22" t="s">
        <v>27</v>
      </c>
      <c r="AC14" s="22" t="s">
        <v>28</v>
      </c>
      <c r="AD14" s="22" t="s">
        <v>29</v>
      </c>
      <c r="AE14" s="22" t="s">
        <v>30</v>
      </c>
      <c r="AF14" s="23" t="s">
        <v>31</v>
      </c>
      <c r="AG14" s="23" t="s">
        <v>32</v>
      </c>
      <c r="AH14" s="23" t="s">
        <v>33</v>
      </c>
      <c r="AI14" s="22" t="s">
        <v>34</v>
      </c>
      <c r="AJ14" s="22" t="s">
        <v>35</v>
      </c>
      <c r="AK14" s="22" t="s">
        <v>36</v>
      </c>
      <c r="AL14" s="22" t="s">
        <v>37</v>
      </c>
      <c r="AM14" s="22" t="s">
        <v>38</v>
      </c>
      <c r="AN14" s="22" t="s">
        <v>39</v>
      </c>
      <c r="AO14" s="22" t="s">
        <v>40</v>
      </c>
      <c r="AP14" s="65" t="s">
        <v>1067</v>
      </c>
    </row>
    <row r="15" spans="1:34" s="33" customFormat="1" ht="13.5" thickBot="1">
      <c r="A15" s="24">
        <v>1</v>
      </c>
      <c r="B15" s="25">
        <v>2</v>
      </c>
      <c r="C15" s="26">
        <v>3</v>
      </c>
      <c r="D15" s="26"/>
      <c r="E15" s="26"/>
      <c r="F15" s="26"/>
      <c r="G15" s="27"/>
      <c r="H15" s="26"/>
      <c r="I15" s="28">
        <v>4</v>
      </c>
      <c r="J15" s="29">
        <v>5</v>
      </c>
      <c r="K15" s="29">
        <v>6</v>
      </c>
      <c r="L15" s="30">
        <v>7</v>
      </c>
      <c r="M15" s="30">
        <v>8</v>
      </c>
      <c r="N15" s="31">
        <v>9</v>
      </c>
      <c r="O15" s="31">
        <v>10</v>
      </c>
      <c r="P15" s="29">
        <v>11</v>
      </c>
      <c r="Q15" s="29">
        <v>12</v>
      </c>
      <c r="R15" s="32">
        <v>13</v>
      </c>
      <c r="S15" s="29">
        <v>14</v>
      </c>
      <c r="T15" s="32">
        <v>15</v>
      </c>
      <c r="U15" s="31">
        <v>16</v>
      </c>
      <c r="V15" s="30">
        <v>17</v>
      </c>
      <c r="W15" s="30">
        <v>18</v>
      </c>
      <c r="X15" s="30">
        <v>19</v>
      </c>
      <c r="Y15" s="30">
        <v>20</v>
      </c>
      <c r="Z15" s="26"/>
      <c r="AF15" s="34"/>
      <c r="AG15" s="34"/>
      <c r="AH15" s="34"/>
    </row>
    <row r="16" spans="1:42" s="57" customFormat="1" ht="12.75">
      <c r="A16" s="57">
        <v>2004170</v>
      </c>
      <c r="B16" s="57" t="s">
        <v>195</v>
      </c>
      <c r="C16" s="57" t="s">
        <v>196</v>
      </c>
      <c r="D16" s="57" t="s">
        <v>197</v>
      </c>
      <c r="E16" s="57" t="s">
        <v>198</v>
      </c>
      <c r="F16" s="58">
        <v>66717</v>
      </c>
      <c r="G16" s="59">
        <v>9502</v>
      </c>
      <c r="H16" s="57">
        <v>6205377721</v>
      </c>
      <c r="I16" s="60">
        <v>7</v>
      </c>
      <c r="J16" s="60" t="s">
        <v>45</v>
      </c>
      <c r="K16" s="57" t="s">
        <v>46</v>
      </c>
      <c r="L16" s="61" t="s">
        <v>47</v>
      </c>
      <c r="M16" s="61">
        <v>261.38</v>
      </c>
      <c r="N16" s="61" t="s">
        <v>47</v>
      </c>
      <c r="O16" s="61" t="s">
        <v>45</v>
      </c>
      <c r="P16" s="62">
        <v>10.468319559</v>
      </c>
      <c r="Q16" s="57" t="s">
        <v>46</v>
      </c>
      <c r="R16" s="57" t="s">
        <v>45</v>
      </c>
      <c r="S16" s="57" t="s">
        <v>45</v>
      </c>
      <c r="T16" s="57" t="s">
        <v>46</v>
      </c>
      <c r="U16" s="61" t="s">
        <v>46</v>
      </c>
      <c r="V16" s="63">
        <v>22741</v>
      </c>
      <c r="W16" s="63">
        <v>2237.4991534500004</v>
      </c>
      <c r="X16" s="63">
        <v>2524.5657972700574</v>
      </c>
      <c r="Y16" s="63">
        <v>3541.0702230378565</v>
      </c>
      <c r="Z16" s="57">
        <f aca="true" t="shared" si="0" ref="Z16:Z46">IF(OR(J16="YES",L16="YES"),1,0)</f>
        <v>1</v>
      </c>
      <c r="AA16" s="57">
        <f aca="true" t="shared" si="1" ref="AA16:AA46">IF(OR(M16&lt;600,N16="YES"),1,0)</f>
        <v>1</v>
      </c>
      <c r="AB16" s="57">
        <f aca="true" t="shared" si="2" ref="AB16:AB46">IF(AND(OR(J16="YES",L16="YES"),(Z16=0)),"Trouble",0)</f>
        <v>0</v>
      </c>
      <c r="AC16" s="57">
        <f aca="true" t="shared" si="3" ref="AC16:AC46">IF(AND(OR(M16&lt;600,N16="YES"),(AA16=0)),"Trouble",0)</f>
        <v>0</v>
      </c>
      <c r="AD16" s="57">
        <f aca="true" t="shared" si="4" ref="AD16:AD46">IF(AND(AND(J16="NO",L16="NO"),(O16="YES")),"Trouble",0)</f>
        <v>0</v>
      </c>
      <c r="AE16" s="57">
        <f aca="true" t="shared" si="5" ref="AE16:AE46">IF(AND(AND(M16&gt;=600,N16="NO"),(O16="YES")),"Trouble",0)</f>
        <v>0</v>
      </c>
      <c r="AF16" s="64" t="str">
        <f aca="true" t="shared" si="6" ref="AF16:AF46">IF(AND(Z16=1,AA16=1),"SRSA",0)</f>
        <v>SRSA</v>
      </c>
      <c r="AG16" s="64">
        <f aca="true" t="shared" si="7" ref="AG16:AG46">IF(AND(AF16=0,O16="YES"),"Trouble",0)</f>
        <v>0</v>
      </c>
      <c r="AH16" s="64">
        <f aca="true" t="shared" si="8" ref="AH16:AH46">IF(AND(AF16="SRSA",O16="NO"),"Trouble",0)</f>
        <v>0</v>
      </c>
      <c r="AI16" s="57">
        <f aca="true" t="shared" si="9" ref="AI16:AI46">IF(S16="YES",1,0)</f>
        <v>1</v>
      </c>
      <c r="AJ16" s="57">
        <f aca="true" t="shared" si="10" ref="AJ16:AJ46">IF(P16&gt;=20,1,0)</f>
        <v>0</v>
      </c>
      <c r="AK16" s="57">
        <f aca="true" t="shared" si="11" ref="AK16:AK46">IF(AND(AI16=1,AJ16=1),"Initial",0)</f>
        <v>0</v>
      </c>
      <c r="AL16" s="57">
        <f aca="true" t="shared" si="12" ref="AL16:AL46">IF(AND(AF16="SRSA",AK16="Initial"),"SRSA",0)</f>
        <v>0</v>
      </c>
      <c r="AM16" s="57">
        <f aca="true" t="shared" si="13" ref="AM16:AM46">IF(AND(AK16="Initial",AL16=0),"RLIS",0)</f>
        <v>0</v>
      </c>
      <c r="AN16" s="57">
        <f aca="true" t="shared" si="14" ref="AN16:AN46">IF(AND(AM16=0,U16="YES"),"Trouble",0)</f>
        <v>0</v>
      </c>
      <c r="AO16" s="57">
        <f aca="true" t="shared" si="15" ref="AO16:AO46">IF(AND(U16="NO",AM16="RLIS"),"Trouble",0)</f>
        <v>0</v>
      </c>
      <c r="AP16" s="66">
        <f>SUM(V16:Y16)</f>
        <v>31044.135173757913</v>
      </c>
    </row>
    <row r="17" spans="1:42" ht="12.75">
      <c r="A17">
        <v>2003430</v>
      </c>
      <c r="B17" t="s">
        <v>123</v>
      </c>
      <c r="C17" t="s">
        <v>124</v>
      </c>
      <c r="D17" t="s">
        <v>125</v>
      </c>
      <c r="E17" t="s">
        <v>126</v>
      </c>
      <c r="F17" s="35">
        <v>67004</v>
      </c>
      <c r="G17" s="3">
        <v>9741</v>
      </c>
      <c r="H17">
        <v>6204356311</v>
      </c>
      <c r="I17" s="4">
        <v>7</v>
      </c>
      <c r="J17" s="4" t="s">
        <v>45</v>
      </c>
      <c r="K17" t="s">
        <v>46</v>
      </c>
      <c r="L17" s="5" t="s">
        <v>47</v>
      </c>
      <c r="M17" s="5">
        <v>221.42</v>
      </c>
      <c r="N17" s="5" t="s">
        <v>47</v>
      </c>
      <c r="O17" s="5" t="s">
        <v>45</v>
      </c>
      <c r="P17" s="36">
        <v>11.029411765</v>
      </c>
      <c r="Q17" t="s">
        <v>46</v>
      </c>
      <c r="R17" t="s">
        <v>45</v>
      </c>
      <c r="S17" t="s">
        <v>45</v>
      </c>
      <c r="T17" t="s">
        <v>46</v>
      </c>
      <c r="U17" s="5" t="s">
        <v>46</v>
      </c>
      <c r="V17" s="37">
        <v>17320</v>
      </c>
      <c r="W17" s="37">
        <v>1627.2721116</v>
      </c>
      <c r="X17" s="37">
        <v>1801.8258729926702</v>
      </c>
      <c r="Y17" s="37">
        <v>2257.8556151144676</v>
      </c>
      <c r="Z17">
        <f t="shared" si="0"/>
        <v>1</v>
      </c>
      <c r="AA17">
        <f t="shared" si="1"/>
        <v>1</v>
      </c>
      <c r="AB17">
        <f t="shared" si="2"/>
        <v>0</v>
      </c>
      <c r="AC17">
        <f t="shared" si="3"/>
        <v>0</v>
      </c>
      <c r="AD17">
        <f t="shared" si="4"/>
        <v>0</v>
      </c>
      <c r="AE17">
        <f t="shared" si="5"/>
        <v>0</v>
      </c>
      <c r="AF17" s="38" t="str">
        <f t="shared" si="6"/>
        <v>SRSA</v>
      </c>
      <c r="AG17" s="38">
        <f t="shared" si="7"/>
        <v>0</v>
      </c>
      <c r="AH17" s="38">
        <f t="shared" si="8"/>
        <v>0</v>
      </c>
      <c r="AI17">
        <f t="shared" si="9"/>
        <v>1</v>
      </c>
      <c r="AJ17">
        <f t="shared" si="10"/>
        <v>0</v>
      </c>
      <c r="AK17">
        <f t="shared" si="11"/>
        <v>0</v>
      </c>
      <c r="AL17">
        <f t="shared" si="12"/>
        <v>0</v>
      </c>
      <c r="AM17">
        <f t="shared" si="13"/>
        <v>0</v>
      </c>
      <c r="AN17">
        <f t="shared" si="14"/>
        <v>0</v>
      </c>
      <c r="AO17">
        <f t="shared" si="15"/>
        <v>0</v>
      </c>
      <c r="AP17" s="66">
        <f aca="true" t="shared" si="16" ref="AP17:AP80">SUM(V17:Y17)</f>
        <v>23006.953599707136</v>
      </c>
    </row>
    <row r="18" spans="1:42" ht="12.75">
      <c r="A18">
        <v>2003510</v>
      </c>
      <c r="B18" t="s">
        <v>134</v>
      </c>
      <c r="C18" t="s">
        <v>135</v>
      </c>
      <c r="D18" t="s">
        <v>136</v>
      </c>
      <c r="E18" t="s">
        <v>135</v>
      </c>
      <c r="F18" s="35">
        <v>67831</v>
      </c>
      <c r="G18" s="3" t="s">
        <v>52</v>
      </c>
      <c r="H18">
        <v>6206352220</v>
      </c>
      <c r="I18" s="4">
        <v>7</v>
      </c>
      <c r="J18" s="4" t="s">
        <v>45</v>
      </c>
      <c r="K18" t="s">
        <v>46</v>
      </c>
      <c r="L18" s="5" t="s">
        <v>47</v>
      </c>
      <c r="M18" s="5">
        <v>238.3</v>
      </c>
      <c r="N18" s="5" t="s">
        <v>47</v>
      </c>
      <c r="O18" s="5" t="s">
        <v>45</v>
      </c>
      <c r="P18" s="36">
        <v>15.648854962</v>
      </c>
      <c r="Q18" t="s">
        <v>46</v>
      </c>
      <c r="R18" t="s">
        <v>46</v>
      </c>
      <c r="S18" t="s">
        <v>45</v>
      </c>
      <c r="T18" t="s">
        <v>46</v>
      </c>
      <c r="U18" s="5" t="s">
        <v>46</v>
      </c>
      <c r="V18" s="37">
        <v>10301</v>
      </c>
      <c r="W18" s="37">
        <v>1220.4540837</v>
      </c>
      <c r="X18" s="37">
        <v>1553.393157457217</v>
      </c>
      <c r="Y18" s="37">
        <v>2704.1584083687603</v>
      </c>
      <c r="Z18">
        <f t="shared" si="0"/>
        <v>1</v>
      </c>
      <c r="AA18">
        <f t="shared" si="1"/>
        <v>1</v>
      </c>
      <c r="AB18">
        <f t="shared" si="2"/>
        <v>0</v>
      </c>
      <c r="AC18">
        <f t="shared" si="3"/>
        <v>0</v>
      </c>
      <c r="AD18">
        <f t="shared" si="4"/>
        <v>0</v>
      </c>
      <c r="AE18">
        <f t="shared" si="5"/>
        <v>0</v>
      </c>
      <c r="AF18" s="38" t="str">
        <f t="shared" si="6"/>
        <v>SRSA</v>
      </c>
      <c r="AG18" s="38">
        <f t="shared" si="7"/>
        <v>0</v>
      </c>
      <c r="AH18" s="38">
        <f t="shared" si="8"/>
        <v>0</v>
      </c>
      <c r="AI18">
        <f t="shared" si="9"/>
        <v>1</v>
      </c>
      <c r="AJ18">
        <f t="shared" si="10"/>
        <v>0</v>
      </c>
      <c r="AK18">
        <f t="shared" si="11"/>
        <v>0</v>
      </c>
      <c r="AL18">
        <f t="shared" si="12"/>
        <v>0</v>
      </c>
      <c r="AM18">
        <f t="shared" si="13"/>
        <v>0</v>
      </c>
      <c r="AN18">
        <f t="shared" si="14"/>
        <v>0</v>
      </c>
      <c r="AO18">
        <f t="shared" si="15"/>
        <v>0</v>
      </c>
      <c r="AP18" s="66">
        <f t="shared" si="16"/>
        <v>15779.005649525978</v>
      </c>
    </row>
    <row r="19" spans="1:42" ht="12.75">
      <c r="A19">
        <v>2003570</v>
      </c>
      <c r="B19" t="s">
        <v>141</v>
      </c>
      <c r="C19" t="s">
        <v>142</v>
      </c>
      <c r="D19" t="s">
        <v>143</v>
      </c>
      <c r="E19" t="s">
        <v>142</v>
      </c>
      <c r="F19" s="35">
        <v>67009</v>
      </c>
      <c r="G19" s="3">
        <v>415</v>
      </c>
      <c r="H19">
        <v>6202547661</v>
      </c>
      <c r="I19" s="4">
        <v>7</v>
      </c>
      <c r="J19" s="4" t="s">
        <v>45</v>
      </c>
      <c r="K19" t="s">
        <v>46</v>
      </c>
      <c r="L19" s="5" t="s">
        <v>47</v>
      </c>
      <c r="M19" s="5">
        <v>123.24</v>
      </c>
      <c r="N19" s="5" t="s">
        <v>47</v>
      </c>
      <c r="O19" s="5" t="s">
        <v>45</v>
      </c>
      <c r="P19" s="36">
        <v>14.788732394</v>
      </c>
      <c r="Q19" t="s">
        <v>46</v>
      </c>
      <c r="R19" t="s">
        <v>45</v>
      </c>
      <c r="S19" t="s">
        <v>45</v>
      </c>
      <c r="T19" t="s">
        <v>46</v>
      </c>
      <c r="U19" s="5" t="s">
        <v>46</v>
      </c>
      <c r="V19" s="37">
        <v>13568</v>
      </c>
      <c r="W19" s="37">
        <v>1627.2721116</v>
      </c>
      <c r="X19" s="37">
        <v>1577.1015405002663</v>
      </c>
      <c r="Y19" s="37">
        <v>1177.8480125513806</v>
      </c>
      <c r="Z19">
        <f t="shared" si="0"/>
        <v>1</v>
      </c>
      <c r="AA19">
        <f t="shared" si="1"/>
        <v>1</v>
      </c>
      <c r="AB19">
        <f t="shared" si="2"/>
        <v>0</v>
      </c>
      <c r="AC19">
        <f t="shared" si="3"/>
        <v>0</v>
      </c>
      <c r="AD19">
        <f t="shared" si="4"/>
        <v>0</v>
      </c>
      <c r="AE19">
        <f t="shared" si="5"/>
        <v>0</v>
      </c>
      <c r="AF19" s="38" t="str">
        <f t="shared" si="6"/>
        <v>SRSA</v>
      </c>
      <c r="AG19" s="38">
        <f t="shared" si="7"/>
        <v>0</v>
      </c>
      <c r="AH19" s="38">
        <f t="shared" si="8"/>
        <v>0</v>
      </c>
      <c r="AI19">
        <f t="shared" si="9"/>
        <v>1</v>
      </c>
      <c r="AJ19">
        <f t="shared" si="10"/>
        <v>0</v>
      </c>
      <c r="AK19">
        <f t="shared" si="11"/>
        <v>0</v>
      </c>
      <c r="AL19">
        <f t="shared" si="12"/>
        <v>0</v>
      </c>
      <c r="AM19">
        <f t="shared" si="13"/>
        <v>0</v>
      </c>
      <c r="AN19">
        <f t="shared" si="14"/>
        <v>0</v>
      </c>
      <c r="AO19">
        <f t="shared" si="15"/>
        <v>0</v>
      </c>
      <c r="AP19" s="66">
        <f t="shared" si="16"/>
        <v>17950.221664651646</v>
      </c>
    </row>
    <row r="20" spans="1:42" ht="12.75">
      <c r="A20">
        <v>2003660</v>
      </c>
      <c r="B20" t="s">
        <v>147</v>
      </c>
      <c r="C20" t="s">
        <v>148</v>
      </c>
      <c r="D20" t="s">
        <v>149</v>
      </c>
      <c r="E20" t="s">
        <v>148</v>
      </c>
      <c r="F20" s="35">
        <v>66403</v>
      </c>
      <c r="G20" s="3">
        <v>250</v>
      </c>
      <c r="H20">
        <v>7857362304</v>
      </c>
      <c r="I20" s="4">
        <v>7</v>
      </c>
      <c r="J20" s="4" t="s">
        <v>45</v>
      </c>
      <c r="K20" t="s">
        <v>46</v>
      </c>
      <c r="L20" s="5" t="s">
        <v>47</v>
      </c>
      <c r="M20" s="5">
        <v>319.77</v>
      </c>
      <c r="N20" s="5" t="s">
        <v>47</v>
      </c>
      <c r="O20" s="5" t="s">
        <v>45</v>
      </c>
      <c r="P20" s="36">
        <v>20.323325635</v>
      </c>
      <c r="Q20" t="s">
        <v>45</v>
      </c>
      <c r="R20" t="s">
        <v>45</v>
      </c>
      <c r="S20" t="s">
        <v>45</v>
      </c>
      <c r="T20" t="s">
        <v>46</v>
      </c>
      <c r="U20" s="5" t="s">
        <v>46</v>
      </c>
      <c r="V20" s="37">
        <v>22010</v>
      </c>
      <c r="W20" s="37">
        <v>2237.4991534500004</v>
      </c>
      <c r="X20" s="37">
        <v>2627.231735972171</v>
      </c>
      <c r="Y20" s="37">
        <v>2698.1374600617883</v>
      </c>
      <c r="Z20">
        <f t="shared" si="0"/>
        <v>1</v>
      </c>
      <c r="AA20">
        <f t="shared" si="1"/>
        <v>1</v>
      </c>
      <c r="AB20">
        <f t="shared" si="2"/>
        <v>0</v>
      </c>
      <c r="AC20">
        <f t="shared" si="3"/>
        <v>0</v>
      </c>
      <c r="AD20">
        <f t="shared" si="4"/>
        <v>0</v>
      </c>
      <c r="AE20">
        <f t="shared" si="5"/>
        <v>0</v>
      </c>
      <c r="AF20" s="38" t="str">
        <f t="shared" si="6"/>
        <v>SRSA</v>
      </c>
      <c r="AG20" s="38">
        <f t="shared" si="7"/>
        <v>0</v>
      </c>
      <c r="AH20" s="38">
        <f t="shared" si="8"/>
        <v>0</v>
      </c>
      <c r="AI20">
        <f t="shared" si="9"/>
        <v>1</v>
      </c>
      <c r="AJ20">
        <f t="shared" si="10"/>
        <v>1</v>
      </c>
      <c r="AK20" t="str">
        <f t="shared" si="11"/>
        <v>Initial</v>
      </c>
      <c r="AL20" t="str">
        <f t="shared" si="12"/>
        <v>SRSA</v>
      </c>
      <c r="AM20">
        <f t="shared" si="13"/>
        <v>0</v>
      </c>
      <c r="AN20">
        <f t="shared" si="14"/>
        <v>0</v>
      </c>
      <c r="AO20">
        <f t="shared" si="15"/>
        <v>0</v>
      </c>
      <c r="AP20" s="66">
        <f t="shared" si="16"/>
        <v>29572.86834948396</v>
      </c>
    </row>
    <row r="21" spans="1:42" ht="12.75">
      <c r="A21">
        <v>2003690</v>
      </c>
      <c r="B21" t="s">
        <v>150</v>
      </c>
      <c r="C21" t="s">
        <v>151</v>
      </c>
      <c r="D21" t="s">
        <v>152</v>
      </c>
      <c r="E21" t="s">
        <v>153</v>
      </c>
      <c r="F21" s="35">
        <v>66404</v>
      </c>
      <c r="G21" s="3" t="s">
        <v>52</v>
      </c>
      <c r="H21">
        <v>7853362326</v>
      </c>
      <c r="I21" s="4">
        <v>7</v>
      </c>
      <c r="J21" s="4" t="s">
        <v>45</v>
      </c>
      <c r="K21" t="s">
        <v>46</v>
      </c>
      <c r="L21" s="5" t="s">
        <v>47</v>
      </c>
      <c r="M21" s="5">
        <v>244.53</v>
      </c>
      <c r="N21" s="5" t="s">
        <v>47</v>
      </c>
      <c r="O21" s="5" t="s">
        <v>45</v>
      </c>
      <c r="P21" s="36">
        <v>15.018315018</v>
      </c>
      <c r="Q21" t="s">
        <v>46</v>
      </c>
      <c r="R21" t="s">
        <v>46</v>
      </c>
      <c r="S21" t="s">
        <v>45</v>
      </c>
      <c r="T21" t="s">
        <v>46</v>
      </c>
      <c r="U21" s="5" t="s">
        <v>46</v>
      </c>
      <c r="V21" s="37">
        <v>11396</v>
      </c>
      <c r="W21" s="37">
        <v>1627.2721116</v>
      </c>
      <c r="X21" s="37">
        <v>1894.2252178245724</v>
      </c>
      <c r="Y21" s="37">
        <v>1789.3505749782153</v>
      </c>
      <c r="Z21">
        <f t="shared" si="0"/>
        <v>1</v>
      </c>
      <c r="AA21">
        <f t="shared" si="1"/>
        <v>1</v>
      </c>
      <c r="AB21">
        <f t="shared" si="2"/>
        <v>0</v>
      </c>
      <c r="AC21">
        <f t="shared" si="3"/>
        <v>0</v>
      </c>
      <c r="AD21">
        <f t="shared" si="4"/>
        <v>0</v>
      </c>
      <c r="AE21">
        <f t="shared" si="5"/>
        <v>0</v>
      </c>
      <c r="AF21" s="38" t="str">
        <f t="shared" si="6"/>
        <v>SRSA</v>
      </c>
      <c r="AG21" s="38">
        <f t="shared" si="7"/>
        <v>0</v>
      </c>
      <c r="AH21" s="38">
        <f t="shared" si="8"/>
        <v>0</v>
      </c>
      <c r="AI21">
        <f t="shared" si="9"/>
        <v>1</v>
      </c>
      <c r="AJ21">
        <f t="shared" si="10"/>
        <v>0</v>
      </c>
      <c r="AK21">
        <f t="shared" si="11"/>
        <v>0</v>
      </c>
      <c r="AL21">
        <f t="shared" si="12"/>
        <v>0</v>
      </c>
      <c r="AM21">
        <f t="shared" si="13"/>
        <v>0</v>
      </c>
      <c r="AN21">
        <f t="shared" si="14"/>
        <v>0</v>
      </c>
      <c r="AO21">
        <f t="shared" si="15"/>
        <v>0</v>
      </c>
      <c r="AP21" s="66">
        <f t="shared" si="16"/>
        <v>16706.847904402788</v>
      </c>
    </row>
    <row r="22" spans="1:42" ht="12.75">
      <c r="A22">
        <v>2009450</v>
      </c>
      <c r="B22" t="s">
        <v>727</v>
      </c>
      <c r="C22" t="s">
        <v>728</v>
      </c>
      <c r="D22" t="s">
        <v>90</v>
      </c>
      <c r="E22" t="s">
        <v>729</v>
      </c>
      <c r="F22" s="35">
        <v>67104</v>
      </c>
      <c r="G22" s="3">
        <v>288</v>
      </c>
      <c r="H22">
        <v>6208863370</v>
      </c>
      <c r="I22" s="4">
        <v>7</v>
      </c>
      <c r="J22" s="4" t="s">
        <v>45</v>
      </c>
      <c r="K22" t="s">
        <v>46</v>
      </c>
      <c r="L22" s="5" t="s">
        <v>47</v>
      </c>
      <c r="M22" s="5">
        <v>624.82</v>
      </c>
      <c r="N22" s="5" t="s">
        <v>45</v>
      </c>
      <c r="O22" s="5" t="s">
        <v>45</v>
      </c>
      <c r="P22" s="36">
        <v>7.9514824798</v>
      </c>
      <c r="Q22" t="s">
        <v>46</v>
      </c>
      <c r="R22" t="s">
        <v>46</v>
      </c>
      <c r="S22" t="s">
        <v>45</v>
      </c>
      <c r="T22" t="s">
        <v>46</v>
      </c>
      <c r="U22" s="5" t="s">
        <v>46</v>
      </c>
      <c r="V22" s="37">
        <v>35536</v>
      </c>
      <c r="W22" s="37">
        <v>3457.9532371499995</v>
      </c>
      <c r="X22" s="37">
        <v>4232.414155841343</v>
      </c>
      <c r="Y22" s="37">
        <v>6446.177781151804</v>
      </c>
      <c r="Z22">
        <f t="shared" si="0"/>
        <v>1</v>
      </c>
      <c r="AA22">
        <f t="shared" si="1"/>
        <v>1</v>
      </c>
      <c r="AB22">
        <f t="shared" si="2"/>
        <v>0</v>
      </c>
      <c r="AC22">
        <f t="shared" si="3"/>
        <v>0</v>
      </c>
      <c r="AD22">
        <f t="shared" si="4"/>
        <v>0</v>
      </c>
      <c r="AE22">
        <f t="shared" si="5"/>
        <v>0</v>
      </c>
      <c r="AF22" s="38" t="str">
        <f t="shared" si="6"/>
        <v>SRSA</v>
      </c>
      <c r="AG22" s="38">
        <f t="shared" si="7"/>
        <v>0</v>
      </c>
      <c r="AH22" s="38">
        <f t="shared" si="8"/>
        <v>0</v>
      </c>
      <c r="AI22">
        <f t="shared" si="9"/>
        <v>1</v>
      </c>
      <c r="AJ22">
        <f t="shared" si="10"/>
        <v>0</v>
      </c>
      <c r="AK22">
        <f t="shared" si="11"/>
        <v>0</v>
      </c>
      <c r="AL22">
        <f t="shared" si="12"/>
        <v>0</v>
      </c>
      <c r="AM22">
        <f t="shared" si="13"/>
        <v>0</v>
      </c>
      <c r="AN22">
        <f t="shared" si="14"/>
        <v>0</v>
      </c>
      <c r="AO22">
        <f t="shared" si="15"/>
        <v>0</v>
      </c>
      <c r="AP22" s="66">
        <f t="shared" si="16"/>
        <v>49672.54517414315</v>
      </c>
    </row>
    <row r="23" spans="1:42" s="50" customFormat="1" ht="12.75">
      <c r="A23" s="50">
        <v>2000012</v>
      </c>
      <c r="B23" s="50" t="s">
        <v>70</v>
      </c>
      <c r="C23" s="50" t="s">
        <v>71</v>
      </c>
      <c r="D23" s="50" t="s">
        <v>72</v>
      </c>
      <c r="E23" s="50" t="s">
        <v>71</v>
      </c>
      <c r="F23" s="51">
        <v>66933</v>
      </c>
      <c r="G23" s="52">
        <v>188</v>
      </c>
      <c r="H23" s="50">
        <v>7857634231</v>
      </c>
      <c r="I23" s="53">
        <v>7</v>
      </c>
      <c r="J23" s="53" t="s">
        <v>45</v>
      </c>
      <c r="K23" s="50" t="s">
        <v>46</v>
      </c>
      <c r="L23" s="6" t="s">
        <v>47</v>
      </c>
      <c r="M23" s="6">
        <v>252.5</v>
      </c>
      <c r="N23" s="6" t="s">
        <v>47</v>
      </c>
      <c r="O23" s="6" t="s">
        <v>45</v>
      </c>
      <c r="P23" s="54">
        <v>13.026819923</v>
      </c>
      <c r="Q23" s="50" t="s">
        <v>46</v>
      </c>
      <c r="R23" s="50" t="s">
        <v>46</v>
      </c>
      <c r="S23" s="50" t="s">
        <v>45</v>
      </c>
      <c r="T23" s="50" t="s">
        <v>46</v>
      </c>
      <c r="U23" s="6" t="s">
        <v>46</v>
      </c>
      <c r="V23" s="55">
        <v>17120</v>
      </c>
      <c r="W23" s="55">
        <v>1830.6811255499997</v>
      </c>
      <c r="X23" s="55">
        <v>2638.886065148738</v>
      </c>
      <c r="Y23" s="55">
        <v>5515.188649186272</v>
      </c>
      <c r="Z23" s="50">
        <f t="shared" si="0"/>
        <v>1</v>
      </c>
      <c r="AA23" s="50">
        <f t="shared" si="1"/>
        <v>1</v>
      </c>
      <c r="AB23" s="50">
        <f t="shared" si="2"/>
        <v>0</v>
      </c>
      <c r="AC23" s="50">
        <f t="shared" si="3"/>
        <v>0</v>
      </c>
      <c r="AD23" s="50">
        <f t="shared" si="4"/>
        <v>0</v>
      </c>
      <c r="AE23" s="50">
        <f t="shared" si="5"/>
        <v>0</v>
      </c>
      <c r="AF23" s="56" t="str">
        <f t="shared" si="6"/>
        <v>SRSA</v>
      </c>
      <c r="AG23" s="56">
        <f t="shared" si="7"/>
        <v>0</v>
      </c>
      <c r="AH23" s="56">
        <f t="shared" si="8"/>
        <v>0</v>
      </c>
      <c r="AI23" s="50">
        <f t="shared" si="9"/>
        <v>1</v>
      </c>
      <c r="AJ23" s="50">
        <f t="shared" si="10"/>
        <v>0</v>
      </c>
      <c r="AK23" s="50">
        <f t="shared" si="11"/>
        <v>0</v>
      </c>
      <c r="AL23" s="50">
        <f t="shared" si="12"/>
        <v>0</v>
      </c>
      <c r="AM23" s="50">
        <f t="shared" si="13"/>
        <v>0</v>
      </c>
      <c r="AN23" s="50">
        <f t="shared" si="14"/>
        <v>0</v>
      </c>
      <c r="AO23" s="50">
        <f t="shared" si="15"/>
        <v>0</v>
      </c>
      <c r="AP23" s="66">
        <f t="shared" si="16"/>
        <v>27104.75583988501</v>
      </c>
    </row>
    <row r="24" spans="1:42" ht="12.75">
      <c r="A24">
        <v>2003840</v>
      </c>
      <c r="B24" t="s">
        <v>165</v>
      </c>
      <c r="C24" t="s">
        <v>166</v>
      </c>
      <c r="D24" t="s">
        <v>167</v>
      </c>
      <c r="E24" t="s">
        <v>166</v>
      </c>
      <c r="F24" s="35">
        <v>67516</v>
      </c>
      <c r="G24" s="3">
        <v>218</v>
      </c>
      <c r="H24">
        <v>7853982535</v>
      </c>
      <c r="I24" s="4">
        <v>7</v>
      </c>
      <c r="J24" s="4" t="s">
        <v>45</v>
      </c>
      <c r="K24" t="s">
        <v>46</v>
      </c>
      <c r="L24" s="5" t="s">
        <v>47</v>
      </c>
      <c r="M24" s="5">
        <v>91.64</v>
      </c>
      <c r="N24" s="5" t="s">
        <v>47</v>
      </c>
      <c r="O24" s="5" t="s">
        <v>45</v>
      </c>
      <c r="P24" s="36">
        <v>7.7777777778</v>
      </c>
      <c r="Q24" t="s">
        <v>46</v>
      </c>
      <c r="R24" t="s">
        <v>46</v>
      </c>
      <c r="S24" t="s">
        <v>45</v>
      </c>
      <c r="T24" t="s">
        <v>46</v>
      </c>
      <c r="U24" s="5" t="s">
        <v>46</v>
      </c>
      <c r="V24" s="37">
        <v>3213</v>
      </c>
      <c r="W24" s="37">
        <v>406.81802789999995</v>
      </c>
      <c r="X24" s="37">
        <v>540.0039814494554</v>
      </c>
      <c r="Y24" s="37">
        <v>696.1721479936274</v>
      </c>
      <c r="Z24">
        <f t="shared" si="0"/>
        <v>1</v>
      </c>
      <c r="AA24">
        <f t="shared" si="1"/>
        <v>1</v>
      </c>
      <c r="AB24">
        <f t="shared" si="2"/>
        <v>0</v>
      </c>
      <c r="AC24">
        <f t="shared" si="3"/>
        <v>0</v>
      </c>
      <c r="AD24">
        <f t="shared" si="4"/>
        <v>0</v>
      </c>
      <c r="AE24">
        <f t="shared" si="5"/>
        <v>0</v>
      </c>
      <c r="AF24" s="38" t="str">
        <f t="shared" si="6"/>
        <v>SRSA</v>
      </c>
      <c r="AG24" s="38">
        <f t="shared" si="7"/>
        <v>0</v>
      </c>
      <c r="AH24" s="38">
        <f t="shared" si="8"/>
        <v>0</v>
      </c>
      <c r="AI24">
        <f t="shared" si="9"/>
        <v>1</v>
      </c>
      <c r="AJ24">
        <f t="shared" si="10"/>
        <v>0</v>
      </c>
      <c r="AK24">
        <f t="shared" si="11"/>
        <v>0</v>
      </c>
      <c r="AL24">
        <f t="shared" si="12"/>
        <v>0</v>
      </c>
      <c r="AM24">
        <f t="shared" si="13"/>
        <v>0</v>
      </c>
      <c r="AN24">
        <f t="shared" si="14"/>
        <v>0</v>
      </c>
      <c r="AO24">
        <f t="shared" si="15"/>
        <v>0</v>
      </c>
      <c r="AP24" s="66">
        <f t="shared" si="16"/>
        <v>4855.994157343083</v>
      </c>
    </row>
    <row r="25" spans="1:42" ht="12.75">
      <c r="A25">
        <v>2010980</v>
      </c>
      <c r="B25" t="s">
        <v>864</v>
      </c>
      <c r="C25" t="s">
        <v>865</v>
      </c>
      <c r="D25" t="s">
        <v>677</v>
      </c>
      <c r="E25" t="s">
        <v>866</v>
      </c>
      <c r="F25" s="35">
        <v>66554</v>
      </c>
      <c r="G25" s="3" t="s">
        <v>52</v>
      </c>
      <c r="H25">
        <v>7852935256</v>
      </c>
      <c r="I25" s="4">
        <v>7</v>
      </c>
      <c r="J25" s="4" t="s">
        <v>45</v>
      </c>
      <c r="K25" t="s">
        <v>46</v>
      </c>
      <c r="L25" s="5" t="s">
        <v>47</v>
      </c>
      <c r="M25" s="5">
        <v>250.5</v>
      </c>
      <c r="N25" s="5" t="s">
        <v>47</v>
      </c>
      <c r="O25" s="5" t="s">
        <v>45</v>
      </c>
      <c r="P25" s="36">
        <v>1.6556291391</v>
      </c>
      <c r="Q25" t="s">
        <v>46</v>
      </c>
      <c r="R25" t="s">
        <v>45</v>
      </c>
      <c r="S25" t="s">
        <v>45</v>
      </c>
      <c r="T25" t="s">
        <v>46</v>
      </c>
      <c r="U25" s="5" t="s">
        <v>46</v>
      </c>
      <c r="V25" s="37">
        <v>17615</v>
      </c>
      <c r="W25" s="37">
        <v>2237.4991534500004</v>
      </c>
      <c r="X25" s="37">
        <v>2419.618393263452</v>
      </c>
      <c r="Y25" s="37">
        <v>2013.2545901437334</v>
      </c>
      <c r="Z25">
        <f t="shared" si="0"/>
        <v>1</v>
      </c>
      <c r="AA25">
        <f t="shared" si="1"/>
        <v>1</v>
      </c>
      <c r="AB25">
        <f t="shared" si="2"/>
        <v>0</v>
      </c>
      <c r="AC25">
        <f t="shared" si="3"/>
        <v>0</v>
      </c>
      <c r="AD25">
        <f t="shared" si="4"/>
        <v>0</v>
      </c>
      <c r="AE25">
        <f t="shared" si="5"/>
        <v>0</v>
      </c>
      <c r="AF25" s="38" t="str">
        <f t="shared" si="6"/>
        <v>SRSA</v>
      </c>
      <c r="AG25" s="38">
        <f t="shared" si="7"/>
        <v>0</v>
      </c>
      <c r="AH25" s="38">
        <f t="shared" si="8"/>
        <v>0</v>
      </c>
      <c r="AI25">
        <f t="shared" si="9"/>
        <v>1</v>
      </c>
      <c r="AJ25">
        <f t="shared" si="10"/>
        <v>0</v>
      </c>
      <c r="AK25">
        <f t="shared" si="11"/>
        <v>0</v>
      </c>
      <c r="AL25">
        <f t="shared" si="12"/>
        <v>0</v>
      </c>
      <c r="AM25">
        <f t="shared" si="13"/>
        <v>0</v>
      </c>
      <c r="AN25">
        <f t="shared" si="14"/>
        <v>0</v>
      </c>
      <c r="AO25">
        <f t="shared" si="15"/>
        <v>0</v>
      </c>
      <c r="AP25" s="66">
        <f t="shared" si="16"/>
        <v>24285.372136857186</v>
      </c>
    </row>
    <row r="26" spans="1:42" s="50" customFormat="1" ht="12.75">
      <c r="A26" s="50">
        <v>2004080</v>
      </c>
      <c r="B26" s="50" t="s">
        <v>189</v>
      </c>
      <c r="C26" s="50" t="s">
        <v>190</v>
      </c>
      <c r="D26" s="50" t="s">
        <v>191</v>
      </c>
      <c r="E26" s="50" t="s">
        <v>190</v>
      </c>
      <c r="F26" s="51">
        <v>67732</v>
      </c>
      <c r="G26" s="52">
        <v>220</v>
      </c>
      <c r="H26" s="50">
        <v>7856942236</v>
      </c>
      <c r="I26" s="53">
        <v>7</v>
      </c>
      <c r="J26" s="53" t="s">
        <v>45</v>
      </c>
      <c r="K26" s="50" t="s">
        <v>46</v>
      </c>
      <c r="L26" s="6" t="s">
        <v>47</v>
      </c>
      <c r="M26" s="6">
        <v>145.1</v>
      </c>
      <c r="N26" s="6" t="s">
        <v>47</v>
      </c>
      <c r="O26" s="6" t="s">
        <v>45</v>
      </c>
      <c r="P26" s="54">
        <v>8.6330935252</v>
      </c>
      <c r="Q26" s="50" t="s">
        <v>46</v>
      </c>
      <c r="R26" s="50" t="s">
        <v>46</v>
      </c>
      <c r="S26" s="50" t="s">
        <v>45</v>
      </c>
      <c r="T26" s="50" t="s">
        <v>46</v>
      </c>
      <c r="U26" s="6" t="s">
        <v>46</v>
      </c>
      <c r="V26" s="55">
        <v>5327</v>
      </c>
      <c r="W26" s="55">
        <v>610.22704185</v>
      </c>
      <c r="X26" s="55">
        <v>831.565819301627</v>
      </c>
      <c r="Y26" s="55">
        <v>1115.3806738665467</v>
      </c>
      <c r="Z26" s="50">
        <f t="shared" si="0"/>
        <v>1</v>
      </c>
      <c r="AA26" s="50">
        <f t="shared" si="1"/>
        <v>1</v>
      </c>
      <c r="AB26" s="50">
        <f t="shared" si="2"/>
        <v>0</v>
      </c>
      <c r="AC26" s="50">
        <f t="shared" si="3"/>
        <v>0</v>
      </c>
      <c r="AD26" s="50">
        <f t="shared" si="4"/>
        <v>0</v>
      </c>
      <c r="AE26" s="50">
        <f t="shared" si="5"/>
        <v>0</v>
      </c>
      <c r="AF26" s="56" t="str">
        <f t="shared" si="6"/>
        <v>SRSA</v>
      </c>
      <c r="AG26" s="56">
        <f t="shared" si="7"/>
        <v>0</v>
      </c>
      <c r="AH26" s="56">
        <f t="shared" si="8"/>
        <v>0</v>
      </c>
      <c r="AI26" s="50">
        <f t="shared" si="9"/>
        <v>1</v>
      </c>
      <c r="AJ26" s="50">
        <f t="shared" si="10"/>
        <v>0</v>
      </c>
      <c r="AK26" s="50">
        <f t="shared" si="11"/>
        <v>0</v>
      </c>
      <c r="AL26" s="50">
        <f t="shared" si="12"/>
        <v>0</v>
      </c>
      <c r="AM26" s="50">
        <f t="shared" si="13"/>
        <v>0</v>
      </c>
      <c r="AN26" s="50">
        <f t="shared" si="14"/>
        <v>0</v>
      </c>
      <c r="AO26" s="50">
        <f t="shared" si="15"/>
        <v>0</v>
      </c>
      <c r="AP26" s="66">
        <f t="shared" si="16"/>
        <v>7884.173535018173</v>
      </c>
    </row>
    <row r="27" spans="1:42" ht="12.75">
      <c r="A27">
        <v>2004140</v>
      </c>
      <c r="B27" t="s">
        <v>192</v>
      </c>
      <c r="C27" t="s">
        <v>193</v>
      </c>
      <c r="D27" t="s">
        <v>194</v>
      </c>
      <c r="E27" t="s">
        <v>193</v>
      </c>
      <c r="F27" s="35">
        <v>67834</v>
      </c>
      <c r="G27" s="3">
        <v>8</v>
      </c>
      <c r="H27">
        <v>6208263828</v>
      </c>
      <c r="I27" s="4">
        <v>7</v>
      </c>
      <c r="J27" s="4" t="s">
        <v>45</v>
      </c>
      <c r="K27" t="s">
        <v>46</v>
      </c>
      <c r="L27" s="5" t="s">
        <v>47</v>
      </c>
      <c r="M27" s="5">
        <v>307.12</v>
      </c>
      <c r="N27" s="5" t="s">
        <v>47</v>
      </c>
      <c r="O27" s="5" t="s">
        <v>45</v>
      </c>
      <c r="P27" s="36">
        <v>13.225806452</v>
      </c>
      <c r="Q27" t="s">
        <v>46</v>
      </c>
      <c r="R27" t="s">
        <v>45</v>
      </c>
      <c r="S27" t="s">
        <v>45</v>
      </c>
      <c r="T27" t="s">
        <v>46</v>
      </c>
      <c r="U27" s="5" t="s">
        <v>46</v>
      </c>
      <c r="V27" s="37">
        <v>24442</v>
      </c>
      <c r="W27" s="37">
        <v>2237.4991534500004</v>
      </c>
      <c r="X27" s="37">
        <v>2531.410193183531</v>
      </c>
      <c r="Y27" s="37">
        <v>3405.598886130988</v>
      </c>
      <c r="Z27">
        <f t="shared" si="0"/>
        <v>1</v>
      </c>
      <c r="AA27">
        <f t="shared" si="1"/>
        <v>1</v>
      </c>
      <c r="AB27">
        <f t="shared" si="2"/>
        <v>0</v>
      </c>
      <c r="AC27">
        <f t="shared" si="3"/>
        <v>0</v>
      </c>
      <c r="AD27">
        <f t="shared" si="4"/>
        <v>0</v>
      </c>
      <c r="AE27">
        <f t="shared" si="5"/>
        <v>0</v>
      </c>
      <c r="AF27" s="38" t="str">
        <f t="shared" si="6"/>
        <v>SRSA</v>
      </c>
      <c r="AG27" s="38">
        <f t="shared" si="7"/>
        <v>0</v>
      </c>
      <c r="AH27" s="38">
        <f t="shared" si="8"/>
        <v>0</v>
      </c>
      <c r="AI27">
        <f t="shared" si="9"/>
        <v>1</v>
      </c>
      <c r="AJ27">
        <f t="shared" si="10"/>
        <v>0</v>
      </c>
      <c r="AK27">
        <f t="shared" si="11"/>
        <v>0</v>
      </c>
      <c r="AL27">
        <f t="shared" si="12"/>
        <v>0</v>
      </c>
      <c r="AM27">
        <f t="shared" si="13"/>
        <v>0</v>
      </c>
      <c r="AN27">
        <f t="shared" si="14"/>
        <v>0</v>
      </c>
      <c r="AO27">
        <f t="shared" si="15"/>
        <v>0</v>
      </c>
      <c r="AP27" s="66">
        <f t="shared" si="16"/>
        <v>32616.50823276452</v>
      </c>
    </row>
    <row r="28" spans="1:42" ht="12.75">
      <c r="A28">
        <v>2004260</v>
      </c>
      <c r="B28" t="s">
        <v>207</v>
      </c>
      <c r="C28" t="s">
        <v>208</v>
      </c>
      <c r="D28" t="s">
        <v>209</v>
      </c>
      <c r="E28" t="s">
        <v>210</v>
      </c>
      <c r="F28" s="35">
        <v>66413</v>
      </c>
      <c r="G28" s="3" t="s">
        <v>52</v>
      </c>
      <c r="H28">
        <v>7856543328</v>
      </c>
      <c r="I28" s="4" t="s">
        <v>211</v>
      </c>
      <c r="J28" s="4" t="s">
        <v>45</v>
      </c>
      <c r="K28" t="s">
        <v>46</v>
      </c>
      <c r="L28" s="5" t="s">
        <v>47</v>
      </c>
      <c r="M28" s="5">
        <v>305.25</v>
      </c>
      <c r="N28" s="5" t="s">
        <v>47</v>
      </c>
      <c r="O28" s="5" t="s">
        <v>45</v>
      </c>
      <c r="P28" s="36">
        <v>12.933753943</v>
      </c>
      <c r="Q28" t="s">
        <v>46</v>
      </c>
      <c r="R28" t="s">
        <v>46</v>
      </c>
      <c r="S28" t="s">
        <v>45</v>
      </c>
      <c r="T28" t="s">
        <v>46</v>
      </c>
      <c r="U28" s="5" t="s">
        <v>46</v>
      </c>
      <c r="V28" s="37">
        <v>15672</v>
      </c>
      <c r="W28" s="37">
        <v>1627.2721116</v>
      </c>
      <c r="X28" s="37">
        <v>2073.092097696699</v>
      </c>
      <c r="Y28" s="37">
        <v>1248.9704644274861</v>
      </c>
      <c r="Z28">
        <f t="shared" si="0"/>
        <v>1</v>
      </c>
      <c r="AA28">
        <f t="shared" si="1"/>
        <v>1</v>
      </c>
      <c r="AB28">
        <f t="shared" si="2"/>
        <v>0</v>
      </c>
      <c r="AC28">
        <f t="shared" si="3"/>
        <v>0</v>
      </c>
      <c r="AD28">
        <f t="shared" si="4"/>
        <v>0</v>
      </c>
      <c r="AE28">
        <f t="shared" si="5"/>
        <v>0</v>
      </c>
      <c r="AF28" s="38" t="str">
        <f t="shared" si="6"/>
        <v>SRSA</v>
      </c>
      <c r="AG28" s="38">
        <f t="shared" si="7"/>
        <v>0</v>
      </c>
      <c r="AH28" s="38">
        <f t="shared" si="8"/>
        <v>0</v>
      </c>
      <c r="AI28">
        <f t="shared" si="9"/>
        <v>1</v>
      </c>
      <c r="AJ28">
        <f t="shared" si="10"/>
        <v>0</v>
      </c>
      <c r="AK28">
        <f t="shared" si="11"/>
        <v>0</v>
      </c>
      <c r="AL28">
        <f t="shared" si="12"/>
        <v>0</v>
      </c>
      <c r="AM28">
        <f t="shared" si="13"/>
        <v>0</v>
      </c>
      <c r="AN28">
        <f t="shared" si="14"/>
        <v>0</v>
      </c>
      <c r="AO28">
        <f t="shared" si="15"/>
        <v>0</v>
      </c>
      <c r="AP28" s="66">
        <f t="shared" si="16"/>
        <v>20621.334673724185</v>
      </c>
    </row>
    <row r="29" spans="1:42" s="50" customFormat="1" ht="12.75">
      <c r="A29" s="50">
        <v>2004350</v>
      </c>
      <c r="B29" s="50" t="s">
        <v>215</v>
      </c>
      <c r="C29" s="50" t="s">
        <v>216</v>
      </c>
      <c r="D29" s="50" t="s">
        <v>217</v>
      </c>
      <c r="E29" s="50" t="s">
        <v>216</v>
      </c>
      <c r="F29" s="51">
        <v>67020</v>
      </c>
      <c r="G29" s="52">
        <v>369</v>
      </c>
      <c r="H29" s="50">
        <v>6204633840</v>
      </c>
      <c r="I29" s="53">
        <v>8</v>
      </c>
      <c r="J29" s="53" t="s">
        <v>45</v>
      </c>
      <c r="K29" s="50" t="s">
        <v>46</v>
      </c>
      <c r="L29" s="6" t="s">
        <v>47</v>
      </c>
      <c r="M29" s="6">
        <v>235</v>
      </c>
      <c r="N29" s="6" t="s">
        <v>47</v>
      </c>
      <c r="O29" s="6" t="s">
        <v>45</v>
      </c>
      <c r="P29" s="54">
        <v>13.402061856</v>
      </c>
      <c r="Q29" s="50" t="s">
        <v>46</v>
      </c>
      <c r="R29" s="50" t="s">
        <v>46</v>
      </c>
      <c r="S29" s="50" t="s">
        <v>45</v>
      </c>
      <c r="T29" s="50" t="s">
        <v>46</v>
      </c>
      <c r="U29" s="6" t="s">
        <v>46</v>
      </c>
      <c r="V29" s="55">
        <v>16460</v>
      </c>
      <c r="W29" s="55">
        <v>1627.2721116</v>
      </c>
      <c r="X29" s="55">
        <v>1936.6604724881126</v>
      </c>
      <c r="Y29" s="55">
        <v>2070.077289790781</v>
      </c>
      <c r="Z29" s="50">
        <f t="shared" si="0"/>
        <v>1</v>
      </c>
      <c r="AA29" s="50">
        <f t="shared" si="1"/>
        <v>1</v>
      </c>
      <c r="AB29" s="50">
        <f t="shared" si="2"/>
        <v>0</v>
      </c>
      <c r="AC29" s="50">
        <f t="shared" si="3"/>
        <v>0</v>
      </c>
      <c r="AD29" s="50">
        <f t="shared" si="4"/>
        <v>0</v>
      </c>
      <c r="AE29" s="50">
        <f t="shared" si="5"/>
        <v>0</v>
      </c>
      <c r="AF29" s="56" t="str">
        <f t="shared" si="6"/>
        <v>SRSA</v>
      </c>
      <c r="AG29" s="56">
        <f t="shared" si="7"/>
        <v>0</v>
      </c>
      <c r="AH29" s="56">
        <f t="shared" si="8"/>
        <v>0</v>
      </c>
      <c r="AI29" s="50">
        <f t="shared" si="9"/>
        <v>1</v>
      </c>
      <c r="AJ29" s="50">
        <f t="shared" si="10"/>
        <v>0</v>
      </c>
      <c r="AK29" s="50">
        <f t="shared" si="11"/>
        <v>0</v>
      </c>
      <c r="AL29" s="50">
        <f t="shared" si="12"/>
        <v>0</v>
      </c>
      <c r="AM29" s="50">
        <f t="shared" si="13"/>
        <v>0</v>
      </c>
      <c r="AN29" s="50">
        <f t="shared" si="14"/>
        <v>0</v>
      </c>
      <c r="AO29" s="50">
        <f t="shared" si="15"/>
        <v>0</v>
      </c>
      <c r="AP29" s="66">
        <f t="shared" si="16"/>
        <v>22094.009873878895</v>
      </c>
    </row>
    <row r="30" spans="1:42" ht="12.75">
      <c r="A30">
        <v>2004380</v>
      </c>
      <c r="B30" t="s">
        <v>218</v>
      </c>
      <c r="C30" t="s">
        <v>219</v>
      </c>
      <c r="D30" t="s">
        <v>220</v>
      </c>
      <c r="E30" t="s">
        <v>219</v>
      </c>
      <c r="F30" s="35">
        <v>67022</v>
      </c>
      <c r="G30" s="3">
        <v>1458</v>
      </c>
      <c r="H30">
        <v>6208452511</v>
      </c>
      <c r="I30" s="4">
        <v>7</v>
      </c>
      <c r="J30" s="4" t="s">
        <v>45</v>
      </c>
      <c r="K30" t="s">
        <v>46</v>
      </c>
      <c r="L30" s="5" t="s">
        <v>47</v>
      </c>
      <c r="M30" s="5">
        <v>261.63</v>
      </c>
      <c r="N30" s="5" t="s">
        <v>47</v>
      </c>
      <c r="O30" s="5" t="s">
        <v>45</v>
      </c>
      <c r="P30" s="36">
        <v>18.770226537</v>
      </c>
      <c r="Q30" t="s">
        <v>46</v>
      </c>
      <c r="R30" t="s">
        <v>45</v>
      </c>
      <c r="S30" t="s">
        <v>45</v>
      </c>
      <c r="T30" t="s">
        <v>46</v>
      </c>
      <c r="U30" s="5" t="s">
        <v>46</v>
      </c>
      <c r="V30" s="37">
        <v>30879</v>
      </c>
      <c r="W30" s="37">
        <v>2847.7261952999997</v>
      </c>
      <c r="X30" s="37">
        <v>2983.7964788786853</v>
      </c>
      <c r="Y30" s="37">
        <v>3217.4442515381156</v>
      </c>
      <c r="Z30">
        <f t="shared" si="0"/>
        <v>1</v>
      </c>
      <c r="AA30">
        <f t="shared" si="1"/>
        <v>1</v>
      </c>
      <c r="AB30">
        <f t="shared" si="2"/>
        <v>0</v>
      </c>
      <c r="AC30">
        <f t="shared" si="3"/>
        <v>0</v>
      </c>
      <c r="AD30">
        <f t="shared" si="4"/>
        <v>0</v>
      </c>
      <c r="AE30">
        <f t="shared" si="5"/>
        <v>0</v>
      </c>
      <c r="AF30" s="38" t="str">
        <f t="shared" si="6"/>
        <v>SRSA</v>
      </c>
      <c r="AG30" s="38">
        <f t="shared" si="7"/>
        <v>0</v>
      </c>
      <c r="AH30" s="38">
        <f t="shared" si="8"/>
        <v>0</v>
      </c>
      <c r="AI30">
        <f t="shared" si="9"/>
        <v>1</v>
      </c>
      <c r="AJ30">
        <f t="shared" si="10"/>
        <v>0</v>
      </c>
      <c r="AK30">
        <f t="shared" si="11"/>
        <v>0</v>
      </c>
      <c r="AL30">
        <f t="shared" si="12"/>
        <v>0</v>
      </c>
      <c r="AM30">
        <f t="shared" si="13"/>
        <v>0</v>
      </c>
      <c r="AN30">
        <f t="shared" si="14"/>
        <v>0</v>
      </c>
      <c r="AO30">
        <f t="shared" si="15"/>
        <v>0</v>
      </c>
      <c r="AP30" s="66">
        <f t="shared" si="16"/>
        <v>39927.9669257168</v>
      </c>
    </row>
    <row r="31" spans="1:42" s="50" customFormat="1" ht="12.75">
      <c r="A31" s="50">
        <v>2004440</v>
      </c>
      <c r="B31" s="50" t="s">
        <v>225</v>
      </c>
      <c r="C31" s="50" t="s">
        <v>226</v>
      </c>
      <c r="D31" s="50" t="s">
        <v>227</v>
      </c>
      <c r="E31" s="50" t="s">
        <v>228</v>
      </c>
      <c r="F31" s="51">
        <v>67428</v>
      </c>
      <c r="G31" s="52">
        <v>317</v>
      </c>
      <c r="H31" s="50">
        <v>6206284901</v>
      </c>
      <c r="I31" s="53">
        <v>7</v>
      </c>
      <c r="J31" s="53" t="s">
        <v>45</v>
      </c>
      <c r="K31" s="50" t="s">
        <v>46</v>
      </c>
      <c r="L31" s="6" t="s">
        <v>47</v>
      </c>
      <c r="M31" s="6">
        <v>357.44</v>
      </c>
      <c r="N31" s="6" t="s">
        <v>47</v>
      </c>
      <c r="O31" s="6" t="s">
        <v>45</v>
      </c>
      <c r="P31" s="54">
        <v>13.468634686</v>
      </c>
      <c r="Q31" s="50" t="s">
        <v>46</v>
      </c>
      <c r="R31" s="50" t="s">
        <v>46</v>
      </c>
      <c r="S31" s="50" t="s">
        <v>45</v>
      </c>
      <c r="T31" s="50" t="s">
        <v>46</v>
      </c>
      <c r="U31" s="6" t="s">
        <v>46</v>
      </c>
      <c r="V31" s="55">
        <v>21623</v>
      </c>
      <c r="W31" s="55">
        <v>1830.6811255499997</v>
      </c>
      <c r="X31" s="55">
        <v>2458.8784526243658</v>
      </c>
      <c r="Y31" s="55">
        <v>1613.9904555376584</v>
      </c>
      <c r="Z31" s="50">
        <f t="shared" si="0"/>
        <v>1</v>
      </c>
      <c r="AA31" s="50">
        <f t="shared" si="1"/>
        <v>1</v>
      </c>
      <c r="AB31" s="50">
        <f t="shared" si="2"/>
        <v>0</v>
      </c>
      <c r="AC31" s="50">
        <f t="shared" si="3"/>
        <v>0</v>
      </c>
      <c r="AD31" s="50">
        <f t="shared" si="4"/>
        <v>0</v>
      </c>
      <c r="AE31" s="50">
        <f t="shared" si="5"/>
        <v>0</v>
      </c>
      <c r="AF31" s="56" t="str">
        <f t="shared" si="6"/>
        <v>SRSA</v>
      </c>
      <c r="AG31" s="56">
        <f t="shared" si="7"/>
        <v>0</v>
      </c>
      <c r="AH31" s="56">
        <f t="shared" si="8"/>
        <v>0</v>
      </c>
      <c r="AI31" s="50">
        <f t="shared" si="9"/>
        <v>1</v>
      </c>
      <c r="AJ31" s="50">
        <f t="shared" si="10"/>
        <v>0</v>
      </c>
      <c r="AK31" s="50">
        <f t="shared" si="11"/>
        <v>0</v>
      </c>
      <c r="AL31" s="50">
        <f t="shared" si="12"/>
        <v>0</v>
      </c>
      <c r="AM31" s="50">
        <f t="shared" si="13"/>
        <v>0</v>
      </c>
      <c r="AN31" s="50">
        <f t="shared" si="14"/>
        <v>0</v>
      </c>
      <c r="AO31" s="50">
        <f t="shared" si="15"/>
        <v>0</v>
      </c>
      <c r="AP31" s="66">
        <f t="shared" si="16"/>
        <v>27526.550033712025</v>
      </c>
    </row>
    <row r="32" spans="1:42" s="50" customFormat="1" ht="12.75">
      <c r="A32" s="50">
        <v>2004500</v>
      </c>
      <c r="B32" s="50" t="s">
        <v>233</v>
      </c>
      <c r="C32" s="50" t="s">
        <v>234</v>
      </c>
      <c r="D32" s="50" t="s">
        <v>235</v>
      </c>
      <c r="E32" s="50" t="s">
        <v>234</v>
      </c>
      <c r="F32" s="51">
        <v>67024</v>
      </c>
      <c r="G32" s="52">
        <v>458</v>
      </c>
      <c r="H32" s="50">
        <v>6207582265</v>
      </c>
      <c r="I32" s="53">
        <v>7</v>
      </c>
      <c r="J32" s="53" t="s">
        <v>45</v>
      </c>
      <c r="K32" s="50" t="s">
        <v>46</v>
      </c>
      <c r="L32" s="6" t="s">
        <v>47</v>
      </c>
      <c r="M32" s="6">
        <v>182.98</v>
      </c>
      <c r="N32" s="6" t="s">
        <v>47</v>
      </c>
      <c r="O32" s="6" t="s">
        <v>45</v>
      </c>
      <c r="P32" s="54">
        <v>27.477477477</v>
      </c>
      <c r="Q32" s="50" t="s">
        <v>45</v>
      </c>
      <c r="R32" s="50" t="s">
        <v>45</v>
      </c>
      <c r="S32" s="50" t="s">
        <v>45</v>
      </c>
      <c r="T32" s="50" t="s">
        <v>46</v>
      </c>
      <c r="U32" s="6" t="s">
        <v>46</v>
      </c>
      <c r="V32" s="55">
        <v>8998</v>
      </c>
      <c r="W32" s="55">
        <v>1017.0450697499999</v>
      </c>
      <c r="X32" s="55">
        <v>1278.7141628582822</v>
      </c>
      <c r="Y32" s="55">
        <v>2114.8580928238844</v>
      </c>
      <c r="Z32" s="50">
        <f t="shared" si="0"/>
        <v>1</v>
      </c>
      <c r="AA32" s="50">
        <f t="shared" si="1"/>
        <v>1</v>
      </c>
      <c r="AB32" s="50">
        <f t="shared" si="2"/>
        <v>0</v>
      </c>
      <c r="AC32" s="50">
        <f t="shared" si="3"/>
        <v>0</v>
      </c>
      <c r="AD32" s="50">
        <f t="shared" si="4"/>
        <v>0</v>
      </c>
      <c r="AE32" s="50">
        <f t="shared" si="5"/>
        <v>0</v>
      </c>
      <c r="AF32" s="56" t="str">
        <f t="shared" si="6"/>
        <v>SRSA</v>
      </c>
      <c r="AG32" s="56">
        <f t="shared" si="7"/>
        <v>0</v>
      </c>
      <c r="AH32" s="56">
        <f t="shared" si="8"/>
        <v>0</v>
      </c>
      <c r="AI32" s="50">
        <f t="shared" si="9"/>
        <v>1</v>
      </c>
      <c r="AJ32" s="50">
        <f t="shared" si="10"/>
        <v>1</v>
      </c>
      <c r="AK32" s="50" t="str">
        <f t="shared" si="11"/>
        <v>Initial</v>
      </c>
      <c r="AL32" s="50" t="str">
        <f t="shared" si="12"/>
        <v>SRSA</v>
      </c>
      <c r="AM32" s="50">
        <f t="shared" si="13"/>
        <v>0</v>
      </c>
      <c r="AN32" s="50">
        <f t="shared" si="14"/>
        <v>0</v>
      </c>
      <c r="AO32" s="50">
        <f t="shared" si="15"/>
        <v>0</v>
      </c>
      <c r="AP32" s="66">
        <f t="shared" si="16"/>
        <v>13408.617325432166</v>
      </c>
    </row>
    <row r="33" spans="1:42" ht="12.75">
      <c r="A33">
        <v>2004230</v>
      </c>
      <c r="B33" t="s">
        <v>203</v>
      </c>
      <c r="C33" t="s">
        <v>204</v>
      </c>
      <c r="D33" t="s">
        <v>205</v>
      </c>
      <c r="E33" t="s">
        <v>206</v>
      </c>
      <c r="F33" s="35">
        <v>67019</v>
      </c>
      <c r="G33" s="3" t="s">
        <v>52</v>
      </c>
      <c r="H33">
        <v>6204382218</v>
      </c>
      <c r="I33" s="4">
        <v>7</v>
      </c>
      <c r="J33" s="4" t="s">
        <v>45</v>
      </c>
      <c r="K33" t="s">
        <v>46</v>
      </c>
      <c r="L33" s="5" t="s">
        <v>47</v>
      </c>
      <c r="M33" s="5">
        <v>302.67</v>
      </c>
      <c r="N33" s="5" t="s">
        <v>47</v>
      </c>
      <c r="O33" s="5" t="s">
        <v>45</v>
      </c>
      <c r="P33" s="36">
        <v>16.10738255</v>
      </c>
      <c r="Q33" t="s">
        <v>46</v>
      </c>
      <c r="R33" t="s">
        <v>45</v>
      </c>
      <c r="S33" t="s">
        <v>45</v>
      </c>
      <c r="T33" t="s">
        <v>46</v>
      </c>
      <c r="U33" s="5" t="s">
        <v>46</v>
      </c>
      <c r="V33" s="37">
        <v>25009</v>
      </c>
      <c r="W33" s="37">
        <v>2440.9081674</v>
      </c>
      <c r="X33" s="37">
        <v>2780.3086298417134</v>
      </c>
      <c r="Y33" s="37">
        <v>3706.6463014795836</v>
      </c>
      <c r="Z33">
        <f t="shared" si="0"/>
        <v>1</v>
      </c>
      <c r="AA33">
        <f t="shared" si="1"/>
        <v>1</v>
      </c>
      <c r="AB33">
        <f t="shared" si="2"/>
        <v>0</v>
      </c>
      <c r="AC33">
        <f t="shared" si="3"/>
        <v>0</v>
      </c>
      <c r="AD33">
        <f t="shared" si="4"/>
        <v>0</v>
      </c>
      <c r="AE33">
        <f t="shared" si="5"/>
        <v>0</v>
      </c>
      <c r="AF33" s="38" t="str">
        <f t="shared" si="6"/>
        <v>SRSA</v>
      </c>
      <c r="AG33" s="38">
        <f t="shared" si="7"/>
        <v>0</v>
      </c>
      <c r="AH33" s="38">
        <f t="shared" si="8"/>
        <v>0</v>
      </c>
      <c r="AI33">
        <f t="shared" si="9"/>
        <v>1</v>
      </c>
      <c r="AJ33">
        <f t="shared" si="10"/>
        <v>0</v>
      </c>
      <c r="AK33">
        <f t="shared" si="11"/>
        <v>0</v>
      </c>
      <c r="AL33">
        <f t="shared" si="12"/>
        <v>0</v>
      </c>
      <c r="AM33">
        <f t="shared" si="13"/>
        <v>0</v>
      </c>
      <c r="AN33">
        <f t="shared" si="14"/>
        <v>0</v>
      </c>
      <c r="AO33">
        <f t="shared" si="15"/>
        <v>0</v>
      </c>
      <c r="AP33" s="66">
        <f t="shared" si="16"/>
        <v>33936.8630987213</v>
      </c>
    </row>
    <row r="34" spans="1:42" ht="12.75">
      <c r="A34">
        <v>2008940</v>
      </c>
      <c r="B34" t="s">
        <v>678</v>
      </c>
      <c r="C34" t="s">
        <v>679</v>
      </c>
      <c r="D34" t="s">
        <v>680</v>
      </c>
      <c r="E34" t="s">
        <v>681</v>
      </c>
      <c r="F34" s="35">
        <v>66859</v>
      </c>
      <c r="G34" s="3">
        <v>38</v>
      </c>
      <c r="H34">
        <v>7859834304</v>
      </c>
      <c r="I34" s="4">
        <v>7</v>
      </c>
      <c r="J34" s="4" t="s">
        <v>45</v>
      </c>
      <c r="K34" t="s">
        <v>46</v>
      </c>
      <c r="L34" s="5" t="s">
        <v>47</v>
      </c>
      <c r="M34" s="5">
        <v>260.89</v>
      </c>
      <c r="N34" s="5" t="s">
        <v>47</v>
      </c>
      <c r="O34" s="5" t="s">
        <v>45</v>
      </c>
      <c r="P34" s="36">
        <v>16.352201258</v>
      </c>
      <c r="Q34" t="s">
        <v>46</v>
      </c>
      <c r="R34" t="s">
        <v>46</v>
      </c>
      <c r="S34" t="s">
        <v>45</v>
      </c>
      <c r="T34" t="s">
        <v>46</v>
      </c>
      <c r="U34" s="5" t="s">
        <v>46</v>
      </c>
      <c r="V34" s="37">
        <v>12692</v>
      </c>
      <c r="W34" s="37">
        <v>1627.2721116</v>
      </c>
      <c r="X34" s="37">
        <v>1986.6245626564746</v>
      </c>
      <c r="Y34" s="37">
        <v>3093.2621927068203</v>
      </c>
      <c r="Z34">
        <f t="shared" si="0"/>
        <v>1</v>
      </c>
      <c r="AA34">
        <f t="shared" si="1"/>
        <v>1</v>
      </c>
      <c r="AB34">
        <f t="shared" si="2"/>
        <v>0</v>
      </c>
      <c r="AC34">
        <f t="shared" si="3"/>
        <v>0</v>
      </c>
      <c r="AD34">
        <f t="shared" si="4"/>
        <v>0</v>
      </c>
      <c r="AE34">
        <f t="shared" si="5"/>
        <v>0</v>
      </c>
      <c r="AF34" s="38" t="str">
        <f t="shared" si="6"/>
        <v>SRSA</v>
      </c>
      <c r="AG34" s="38">
        <f t="shared" si="7"/>
        <v>0</v>
      </c>
      <c r="AH34" s="38">
        <f t="shared" si="8"/>
        <v>0</v>
      </c>
      <c r="AI34">
        <f t="shared" si="9"/>
        <v>1</v>
      </c>
      <c r="AJ34">
        <f t="shared" si="10"/>
        <v>0</v>
      </c>
      <c r="AK34">
        <f t="shared" si="11"/>
        <v>0</v>
      </c>
      <c r="AL34">
        <f t="shared" si="12"/>
        <v>0</v>
      </c>
      <c r="AM34">
        <f t="shared" si="13"/>
        <v>0</v>
      </c>
      <c r="AN34">
        <f t="shared" si="14"/>
        <v>0</v>
      </c>
      <c r="AO34">
        <f t="shared" si="15"/>
        <v>0</v>
      </c>
      <c r="AP34" s="66">
        <f t="shared" si="16"/>
        <v>19399.158866963295</v>
      </c>
    </row>
    <row r="35" spans="1:42" ht="12.75">
      <c r="A35">
        <v>2005250</v>
      </c>
      <c r="B35" t="s">
        <v>309</v>
      </c>
      <c r="C35" t="s">
        <v>310</v>
      </c>
      <c r="D35" t="s">
        <v>311</v>
      </c>
      <c r="E35" t="s">
        <v>312</v>
      </c>
      <c r="F35" s="35">
        <v>66845</v>
      </c>
      <c r="G35" s="3">
        <v>569</v>
      </c>
      <c r="H35">
        <v>6202736303</v>
      </c>
      <c r="I35" s="4">
        <v>7</v>
      </c>
      <c r="J35" s="4" t="s">
        <v>45</v>
      </c>
      <c r="K35" t="s">
        <v>46</v>
      </c>
      <c r="L35" s="5" t="s">
        <v>47</v>
      </c>
      <c r="M35" s="5">
        <v>434</v>
      </c>
      <c r="N35" s="5" t="s">
        <v>47</v>
      </c>
      <c r="O35" s="5" t="s">
        <v>45</v>
      </c>
      <c r="P35" s="36">
        <v>14.259597806</v>
      </c>
      <c r="Q35" t="s">
        <v>46</v>
      </c>
      <c r="R35" t="s">
        <v>45</v>
      </c>
      <c r="S35" t="s">
        <v>45</v>
      </c>
      <c r="T35" t="s">
        <v>46</v>
      </c>
      <c r="U35" s="5" t="s">
        <v>46</v>
      </c>
      <c r="V35" s="37">
        <v>34085</v>
      </c>
      <c r="W35" s="37">
        <v>3051.13520925</v>
      </c>
      <c r="X35" s="37">
        <v>3554.1533769397074</v>
      </c>
      <c r="Y35" s="37">
        <v>4970.292827405314</v>
      </c>
      <c r="Z35">
        <f t="shared" si="0"/>
        <v>1</v>
      </c>
      <c r="AA35">
        <f t="shared" si="1"/>
        <v>1</v>
      </c>
      <c r="AB35">
        <f t="shared" si="2"/>
        <v>0</v>
      </c>
      <c r="AC35">
        <f t="shared" si="3"/>
        <v>0</v>
      </c>
      <c r="AD35">
        <f t="shared" si="4"/>
        <v>0</v>
      </c>
      <c r="AE35">
        <f t="shared" si="5"/>
        <v>0</v>
      </c>
      <c r="AF35" s="38" t="str">
        <f t="shared" si="6"/>
        <v>SRSA</v>
      </c>
      <c r="AG35" s="38">
        <f t="shared" si="7"/>
        <v>0</v>
      </c>
      <c r="AH35" s="38">
        <f t="shared" si="8"/>
        <v>0</v>
      </c>
      <c r="AI35">
        <f t="shared" si="9"/>
        <v>1</v>
      </c>
      <c r="AJ35">
        <f t="shared" si="10"/>
        <v>0</v>
      </c>
      <c r="AK35">
        <f t="shared" si="11"/>
        <v>0</v>
      </c>
      <c r="AL35">
        <f t="shared" si="12"/>
        <v>0</v>
      </c>
      <c r="AM35">
        <f t="shared" si="13"/>
        <v>0</v>
      </c>
      <c r="AN35">
        <f t="shared" si="14"/>
        <v>0</v>
      </c>
      <c r="AO35">
        <f t="shared" si="15"/>
        <v>0</v>
      </c>
      <c r="AP35" s="66">
        <f t="shared" si="16"/>
        <v>45660.58141359502</v>
      </c>
    </row>
    <row r="36" spans="1:42" s="50" customFormat="1" ht="12.75">
      <c r="A36" s="50">
        <v>2004650</v>
      </c>
      <c r="B36" s="50" t="s">
        <v>246</v>
      </c>
      <c r="C36" s="50" t="s">
        <v>247</v>
      </c>
      <c r="D36" s="50" t="s">
        <v>248</v>
      </c>
      <c r="E36" s="50" t="s">
        <v>249</v>
      </c>
      <c r="F36" s="51">
        <v>67524</v>
      </c>
      <c r="G36" s="52">
        <v>366</v>
      </c>
      <c r="H36" s="50">
        <v>6209382913</v>
      </c>
      <c r="I36" s="53">
        <v>7</v>
      </c>
      <c r="J36" s="53" t="s">
        <v>45</v>
      </c>
      <c r="K36" s="50" t="s">
        <v>46</v>
      </c>
      <c r="L36" s="6" t="s">
        <v>47</v>
      </c>
      <c r="M36" s="6">
        <v>129.47</v>
      </c>
      <c r="N36" s="6" t="s">
        <v>47</v>
      </c>
      <c r="O36" s="6" t="s">
        <v>45</v>
      </c>
      <c r="P36" s="54">
        <v>26.699029126</v>
      </c>
      <c r="Q36" s="50" t="s">
        <v>45</v>
      </c>
      <c r="R36" s="50" t="s">
        <v>46</v>
      </c>
      <c r="S36" s="50" t="s">
        <v>45</v>
      </c>
      <c r="T36" s="50" t="s">
        <v>46</v>
      </c>
      <c r="U36" s="6" t="s">
        <v>46</v>
      </c>
      <c r="V36" s="55">
        <v>13247</v>
      </c>
      <c r="W36" s="55">
        <v>1830.6811255499997</v>
      </c>
      <c r="X36" s="55">
        <v>1868.2070852915394</v>
      </c>
      <c r="Y36" s="55">
        <v>1986.9129413007313</v>
      </c>
      <c r="Z36" s="50">
        <f t="shared" si="0"/>
        <v>1</v>
      </c>
      <c r="AA36" s="50">
        <f t="shared" si="1"/>
        <v>1</v>
      </c>
      <c r="AB36" s="50">
        <f t="shared" si="2"/>
        <v>0</v>
      </c>
      <c r="AC36" s="50">
        <f t="shared" si="3"/>
        <v>0</v>
      </c>
      <c r="AD36" s="50">
        <f t="shared" si="4"/>
        <v>0</v>
      </c>
      <c r="AE36" s="50">
        <f t="shared" si="5"/>
        <v>0</v>
      </c>
      <c r="AF36" s="56" t="str">
        <f t="shared" si="6"/>
        <v>SRSA</v>
      </c>
      <c r="AG36" s="56">
        <f t="shared" si="7"/>
        <v>0</v>
      </c>
      <c r="AH36" s="56">
        <f t="shared" si="8"/>
        <v>0</v>
      </c>
      <c r="AI36" s="50">
        <f t="shared" si="9"/>
        <v>1</v>
      </c>
      <c r="AJ36" s="50">
        <f t="shared" si="10"/>
        <v>1</v>
      </c>
      <c r="AK36" s="50" t="str">
        <f t="shared" si="11"/>
        <v>Initial</v>
      </c>
      <c r="AL36" s="50" t="str">
        <f t="shared" si="12"/>
        <v>SRSA</v>
      </c>
      <c r="AM36" s="50">
        <f t="shared" si="13"/>
        <v>0</v>
      </c>
      <c r="AN36" s="50">
        <f t="shared" si="14"/>
        <v>0</v>
      </c>
      <c r="AO36" s="50">
        <f t="shared" si="15"/>
        <v>0</v>
      </c>
      <c r="AP36" s="66">
        <f t="shared" si="16"/>
        <v>18932.80115214227</v>
      </c>
    </row>
    <row r="37" spans="1:42" s="50" customFormat="1" ht="12.75">
      <c r="A37" s="50">
        <v>2011520</v>
      </c>
      <c r="B37" s="50" t="s">
        <v>913</v>
      </c>
      <c r="C37" s="50" t="s">
        <v>914</v>
      </c>
      <c r="D37" s="50" t="s">
        <v>915</v>
      </c>
      <c r="E37" s="50" t="s">
        <v>916</v>
      </c>
      <c r="F37" s="51">
        <v>67361</v>
      </c>
      <c r="G37" s="52">
        <v>1499</v>
      </c>
      <c r="H37" s="50">
        <v>6207253187</v>
      </c>
      <c r="I37" s="53">
        <v>7</v>
      </c>
      <c r="J37" s="53" t="s">
        <v>45</v>
      </c>
      <c r="K37" s="50" t="s">
        <v>46</v>
      </c>
      <c r="L37" s="6" t="s">
        <v>47</v>
      </c>
      <c r="M37" s="6">
        <v>416.48</v>
      </c>
      <c r="N37" s="6" t="s">
        <v>47</v>
      </c>
      <c r="O37" s="6" t="s">
        <v>45</v>
      </c>
      <c r="P37" s="54">
        <v>14.018691589</v>
      </c>
      <c r="Q37" s="50" t="s">
        <v>46</v>
      </c>
      <c r="R37" s="50" t="s">
        <v>45</v>
      </c>
      <c r="S37" s="50" t="s">
        <v>45</v>
      </c>
      <c r="T37" s="50" t="s">
        <v>46</v>
      </c>
      <c r="U37" s="6" t="s">
        <v>46</v>
      </c>
      <c r="V37" s="55">
        <v>40211</v>
      </c>
      <c r="W37" s="55">
        <v>3864.77126505</v>
      </c>
      <c r="X37" s="55">
        <v>4136.345610398593</v>
      </c>
      <c r="Y37" s="55">
        <v>5074.154185700579</v>
      </c>
      <c r="Z37" s="50">
        <f t="shared" si="0"/>
        <v>1</v>
      </c>
      <c r="AA37" s="50">
        <f t="shared" si="1"/>
        <v>1</v>
      </c>
      <c r="AB37" s="50">
        <f t="shared" si="2"/>
        <v>0</v>
      </c>
      <c r="AC37" s="50">
        <f t="shared" si="3"/>
        <v>0</v>
      </c>
      <c r="AD37" s="50">
        <f t="shared" si="4"/>
        <v>0</v>
      </c>
      <c r="AE37" s="50">
        <f t="shared" si="5"/>
        <v>0</v>
      </c>
      <c r="AF37" s="56" t="str">
        <f t="shared" si="6"/>
        <v>SRSA</v>
      </c>
      <c r="AG37" s="56">
        <f t="shared" si="7"/>
        <v>0</v>
      </c>
      <c r="AH37" s="56">
        <f t="shared" si="8"/>
        <v>0</v>
      </c>
      <c r="AI37" s="50">
        <f t="shared" si="9"/>
        <v>1</v>
      </c>
      <c r="AJ37" s="50">
        <f t="shared" si="10"/>
        <v>0</v>
      </c>
      <c r="AK37" s="50">
        <f t="shared" si="11"/>
        <v>0</v>
      </c>
      <c r="AL37" s="50">
        <f t="shared" si="12"/>
        <v>0</v>
      </c>
      <c r="AM37" s="50">
        <f t="shared" si="13"/>
        <v>0</v>
      </c>
      <c r="AN37" s="50">
        <f t="shared" si="14"/>
        <v>0</v>
      </c>
      <c r="AO37" s="50">
        <f t="shared" si="15"/>
        <v>0</v>
      </c>
      <c r="AP37" s="66">
        <f t="shared" si="16"/>
        <v>53286.27106114918</v>
      </c>
    </row>
    <row r="38" spans="1:42" s="57" customFormat="1" ht="12.75">
      <c r="A38" s="57">
        <v>2004710</v>
      </c>
      <c r="B38" s="57" t="s">
        <v>253</v>
      </c>
      <c r="C38" s="57" t="s">
        <v>254</v>
      </c>
      <c r="D38" s="57" t="s">
        <v>255</v>
      </c>
      <c r="E38" s="57" t="s">
        <v>254</v>
      </c>
      <c r="F38" s="58">
        <v>66724</v>
      </c>
      <c r="G38" s="59">
        <v>270</v>
      </c>
      <c r="H38" s="57">
        <v>6204578350</v>
      </c>
      <c r="I38" s="60">
        <v>7</v>
      </c>
      <c r="J38" s="60" t="s">
        <v>45</v>
      </c>
      <c r="K38" s="57" t="s">
        <v>45</v>
      </c>
      <c r="L38" s="61" t="s">
        <v>47</v>
      </c>
      <c r="M38" s="61">
        <v>535</v>
      </c>
      <c r="N38" s="61" t="s">
        <v>47</v>
      </c>
      <c r="O38" s="61" t="s">
        <v>45</v>
      </c>
      <c r="P38" s="62">
        <v>15.858585859</v>
      </c>
      <c r="Q38" s="57" t="s">
        <v>46</v>
      </c>
      <c r="R38" s="57" t="s">
        <v>46</v>
      </c>
      <c r="S38" s="57" t="s">
        <v>45</v>
      </c>
      <c r="T38" s="57" t="s">
        <v>46</v>
      </c>
      <c r="U38" s="61" t="s">
        <v>46</v>
      </c>
      <c r="V38" s="63">
        <v>43702</v>
      </c>
      <c r="W38" s="63">
        <v>4881.8163348</v>
      </c>
      <c r="X38" s="63">
        <v>5797.889651350533</v>
      </c>
      <c r="Y38" s="63">
        <v>5851.609135838327</v>
      </c>
      <c r="Z38" s="57">
        <f t="shared" si="0"/>
        <v>1</v>
      </c>
      <c r="AA38" s="57">
        <f t="shared" si="1"/>
        <v>1</v>
      </c>
      <c r="AB38" s="57">
        <f t="shared" si="2"/>
        <v>0</v>
      </c>
      <c r="AC38" s="57">
        <f t="shared" si="3"/>
        <v>0</v>
      </c>
      <c r="AD38" s="57">
        <f t="shared" si="4"/>
        <v>0</v>
      </c>
      <c r="AE38" s="57">
        <f t="shared" si="5"/>
        <v>0</v>
      </c>
      <c r="AF38" s="64" t="str">
        <f t="shared" si="6"/>
        <v>SRSA</v>
      </c>
      <c r="AG38" s="64">
        <f t="shared" si="7"/>
        <v>0</v>
      </c>
      <c r="AH38" s="64">
        <f t="shared" si="8"/>
        <v>0</v>
      </c>
      <c r="AI38" s="57">
        <f t="shared" si="9"/>
        <v>1</v>
      </c>
      <c r="AJ38" s="57">
        <f t="shared" si="10"/>
        <v>0</v>
      </c>
      <c r="AK38" s="57">
        <f t="shared" si="11"/>
        <v>0</v>
      </c>
      <c r="AL38" s="57">
        <f t="shared" si="12"/>
        <v>0</v>
      </c>
      <c r="AM38" s="57">
        <f t="shared" si="13"/>
        <v>0</v>
      </c>
      <c r="AN38" s="57">
        <f t="shared" si="14"/>
        <v>0</v>
      </c>
      <c r="AO38" s="57">
        <f t="shared" si="15"/>
        <v>0</v>
      </c>
      <c r="AP38" s="66">
        <f t="shared" si="16"/>
        <v>60233.31512198886</v>
      </c>
    </row>
    <row r="39" spans="1:42" s="57" customFormat="1" ht="12.75">
      <c r="A39" s="57">
        <v>2004740</v>
      </c>
      <c r="B39" s="57" t="s">
        <v>256</v>
      </c>
      <c r="C39" s="57" t="s">
        <v>257</v>
      </c>
      <c r="D39" s="57" t="s">
        <v>258</v>
      </c>
      <c r="E39" s="57" t="s">
        <v>257</v>
      </c>
      <c r="F39" s="58">
        <v>67335</v>
      </c>
      <c r="G39" s="59" t="s">
        <v>52</v>
      </c>
      <c r="H39" s="57">
        <v>6203368130</v>
      </c>
      <c r="I39" s="60">
        <v>7</v>
      </c>
      <c r="J39" s="60" t="s">
        <v>45</v>
      </c>
      <c r="K39" s="57" t="s">
        <v>46</v>
      </c>
      <c r="L39" s="61" t="s">
        <v>47</v>
      </c>
      <c r="M39" s="61">
        <v>526.4</v>
      </c>
      <c r="N39" s="61" t="s">
        <v>47</v>
      </c>
      <c r="O39" s="61" t="s">
        <v>45</v>
      </c>
      <c r="P39" s="62">
        <v>26.426426426</v>
      </c>
      <c r="Q39" s="57" t="s">
        <v>45</v>
      </c>
      <c r="R39" s="57" t="s">
        <v>45</v>
      </c>
      <c r="S39" s="57" t="s">
        <v>45</v>
      </c>
      <c r="T39" s="57" t="s">
        <v>46</v>
      </c>
      <c r="U39" s="61" t="s">
        <v>46</v>
      </c>
      <c r="V39" s="63">
        <v>27622</v>
      </c>
      <c r="W39" s="63">
        <v>3457.95323715</v>
      </c>
      <c r="X39" s="63">
        <v>4110.355762051053</v>
      </c>
      <c r="Y39" s="63">
        <v>4764.075347891526</v>
      </c>
      <c r="Z39" s="57">
        <f t="shared" si="0"/>
        <v>1</v>
      </c>
      <c r="AA39" s="57">
        <f t="shared" si="1"/>
        <v>1</v>
      </c>
      <c r="AB39" s="57">
        <f t="shared" si="2"/>
        <v>0</v>
      </c>
      <c r="AC39" s="57">
        <f t="shared" si="3"/>
        <v>0</v>
      </c>
      <c r="AD39" s="57">
        <f t="shared" si="4"/>
        <v>0</v>
      </c>
      <c r="AE39" s="57">
        <f t="shared" si="5"/>
        <v>0</v>
      </c>
      <c r="AF39" s="64" t="str">
        <f t="shared" si="6"/>
        <v>SRSA</v>
      </c>
      <c r="AG39" s="64">
        <f t="shared" si="7"/>
        <v>0</v>
      </c>
      <c r="AH39" s="64">
        <f t="shared" si="8"/>
        <v>0</v>
      </c>
      <c r="AI39" s="57">
        <f t="shared" si="9"/>
        <v>1</v>
      </c>
      <c r="AJ39" s="57">
        <f t="shared" si="10"/>
        <v>1</v>
      </c>
      <c r="AK39" s="57" t="str">
        <f t="shared" si="11"/>
        <v>Initial</v>
      </c>
      <c r="AL39" s="57" t="str">
        <f t="shared" si="12"/>
        <v>SRSA</v>
      </c>
      <c r="AM39" s="57">
        <f t="shared" si="13"/>
        <v>0</v>
      </c>
      <c r="AN39" s="57">
        <f t="shared" si="14"/>
        <v>0</v>
      </c>
      <c r="AO39" s="57">
        <f t="shared" si="15"/>
        <v>0</v>
      </c>
      <c r="AP39" s="66">
        <f t="shared" si="16"/>
        <v>39954.38434709258</v>
      </c>
    </row>
    <row r="40" spans="1:42" ht="12.75">
      <c r="A40">
        <v>2004770</v>
      </c>
      <c r="B40" t="s">
        <v>259</v>
      </c>
      <c r="C40" t="s">
        <v>260</v>
      </c>
      <c r="D40" t="s">
        <v>261</v>
      </c>
      <c r="E40" t="s">
        <v>260</v>
      </c>
      <c r="F40" s="35">
        <v>67336</v>
      </c>
      <c r="G40" s="3">
        <v>8852</v>
      </c>
      <c r="H40">
        <v>6202367244</v>
      </c>
      <c r="I40" s="4">
        <v>7</v>
      </c>
      <c r="J40" s="4" t="s">
        <v>45</v>
      </c>
      <c r="K40" t="s">
        <v>46</v>
      </c>
      <c r="L40" s="5" t="s">
        <v>47</v>
      </c>
      <c r="M40" s="5">
        <v>260</v>
      </c>
      <c r="N40" s="5" t="s">
        <v>47</v>
      </c>
      <c r="O40" s="5" t="s">
        <v>45</v>
      </c>
      <c r="P40" s="36">
        <v>28.66894198</v>
      </c>
      <c r="Q40" t="s">
        <v>45</v>
      </c>
      <c r="R40" t="s">
        <v>46</v>
      </c>
      <c r="S40" t="s">
        <v>45</v>
      </c>
      <c r="T40" t="s">
        <v>46</v>
      </c>
      <c r="U40" s="5" t="s">
        <v>46</v>
      </c>
      <c r="V40" s="37">
        <v>21491</v>
      </c>
      <c r="W40" s="37">
        <v>2440.9081674</v>
      </c>
      <c r="X40" s="37">
        <v>2627.450454440789</v>
      </c>
      <c r="Y40" s="37">
        <v>2643.5726160298555</v>
      </c>
      <c r="Z40">
        <f t="shared" si="0"/>
        <v>1</v>
      </c>
      <c r="AA40">
        <f t="shared" si="1"/>
        <v>1</v>
      </c>
      <c r="AB40">
        <f t="shared" si="2"/>
        <v>0</v>
      </c>
      <c r="AC40">
        <f t="shared" si="3"/>
        <v>0</v>
      </c>
      <c r="AD40">
        <f t="shared" si="4"/>
        <v>0</v>
      </c>
      <c r="AE40">
        <f t="shared" si="5"/>
        <v>0</v>
      </c>
      <c r="AF40" s="38" t="str">
        <f t="shared" si="6"/>
        <v>SRSA</v>
      </c>
      <c r="AG40" s="38">
        <f t="shared" si="7"/>
        <v>0</v>
      </c>
      <c r="AH40" s="38">
        <f t="shared" si="8"/>
        <v>0</v>
      </c>
      <c r="AI40">
        <f t="shared" si="9"/>
        <v>1</v>
      </c>
      <c r="AJ40">
        <f t="shared" si="10"/>
        <v>1</v>
      </c>
      <c r="AK40" t="str">
        <f t="shared" si="11"/>
        <v>Initial</v>
      </c>
      <c r="AL40" t="str">
        <f t="shared" si="12"/>
        <v>SRSA</v>
      </c>
      <c r="AM40">
        <f t="shared" si="13"/>
        <v>0</v>
      </c>
      <c r="AN40">
        <f t="shared" si="14"/>
        <v>0</v>
      </c>
      <c r="AO40">
        <f t="shared" si="15"/>
        <v>0</v>
      </c>
      <c r="AP40" s="66">
        <f t="shared" si="16"/>
        <v>29202.931237870645</v>
      </c>
    </row>
    <row r="41" spans="1:42" s="57" customFormat="1" ht="12.75">
      <c r="A41" s="57">
        <v>2004790</v>
      </c>
      <c r="B41" s="57" t="s">
        <v>262</v>
      </c>
      <c r="C41" s="57" t="s">
        <v>263</v>
      </c>
      <c r="D41" s="57" t="s">
        <v>264</v>
      </c>
      <c r="E41" s="57" t="s">
        <v>265</v>
      </c>
      <c r="F41" s="58">
        <v>67731</v>
      </c>
      <c r="G41" s="59" t="s">
        <v>52</v>
      </c>
      <c r="H41" s="57">
        <v>7857342341</v>
      </c>
      <c r="I41" s="60">
        <v>7</v>
      </c>
      <c r="J41" s="60" t="s">
        <v>45</v>
      </c>
      <c r="K41" s="57" t="s">
        <v>46</v>
      </c>
      <c r="L41" s="61" t="s">
        <v>47</v>
      </c>
      <c r="M41" s="61">
        <v>172.53</v>
      </c>
      <c r="N41" s="61" t="s">
        <v>47</v>
      </c>
      <c r="O41" s="61" t="s">
        <v>45</v>
      </c>
      <c r="P41" s="62">
        <v>17.18061674</v>
      </c>
      <c r="Q41" s="57" t="s">
        <v>46</v>
      </c>
      <c r="R41" s="57" t="s">
        <v>46</v>
      </c>
      <c r="S41" s="57" t="s">
        <v>45</v>
      </c>
      <c r="T41" s="57" t="s">
        <v>46</v>
      </c>
      <c r="U41" s="61" t="s">
        <v>46</v>
      </c>
      <c r="V41" s="63">
        <v>8344</v>
      </c>
      <c r="W41" s="63">
        <v>1017.0450697500002</v>
      </c>
      <c r="X41" s="63">
        <v>1230.8033914639625</v>
      </c>
      <c r="Y41" s="63">
        <v>1858.967789777578</v>
      </c>
      <c r="Z41" s="57">
        <f t="shared" si="0"/>
        <v>1</v>
      </c>
      <c r="AA41" s="57">
        <f t="shared" si="1"/>
        <v>1</v>
      </c>
      <c r="AB41" s="57">
        <f t="shared" si="2"/>
        <v>0</v>
      </c>
      <c r="AC41" s="57">
        <f t="shared" si="3"/>
        <v>0</v>
      </c>
      <c r="AD41" s="57">
        <f t="shared" si="4"/>
        <v>0</v>
      </c>
      <c r="AE41" s="57">
        <f t="shared" si="5"/>
        <v>0</v>
      </c>
      <c r="AF41" s="64" t="str">
        <f t="shared" si="6"/>
        <v>SRSA</v>
      </c>
      <c r="AG41" s="64">
        <f t="shared" si="7"/>
        <v>0</v>
      </c>
      <c r="AH41" s="64">
        <f t="shared" si="8"/>
        <v>0</v>
      </c>
      <c r="AI41" s="57">
        <f t="shared" si="9"/>
        <v>1</v>
      </c>
      <c r="AJ41" s="57">
        <f t="shared" si="10"/>
        <v>0</v>
      </c>
      <c r="AK41" s="57">
        <f t="shared" si="11"/>
        <v>0</v>
      </c>
      <c r="AL41" s="57">
        <f t="shared" si="12"/>
        <v>0</v>
      </c>
      <c r="AM41" s="57">
        <f t="shared" si="13"/>
        <v>0</v>
      </c>
      <c r="AN41" s="57">
        <f t="shared" si="14"/>
        <v>0</v>
      </c>
      <c r="AO41" s="57">
        <f t="shared" si="15"/>
        <v>0</v>
      </c>
      <c r="AP41" s="66">
        <f t="shared" si="16"/>
        <v>12450.81625099154</v>
      </c>
    </row>
    <row r="42" spans="1:42" s="50" customFormat="1" ht="12.75">
      <c r="A42" s="50">
        <v>2004800</v>
      </c>
      <c r="B42" s="50" t="s">
        <v>266</v>
      </c>
      <c r="C42" s="50" t="s">
        <v>267</v>
      </c>
      <c r="D42" s="50" t="s">
        <v>268</v>
      </c>
      <c r="E42" s="50" t="s">
        <v>269</v>
      </c>
      <c r="F42" s="51">
        <v>67835</v>
      </c>
      <c r="G42" s="52">
        <v>489</v>
      </c>
      <c r="H42" s="50">
        <v>6208557743</v>
      </c>
      <c r="I42" s="53">
        <v>7</v>
      </c>
      <c r="J42" s="53" t="s">
        <v>45</v>
      </c>
      <c r="K42" s="50" t="s">
        <v>46</v>
      </c>
      <c r="L42" s="6" t="s">
        <v>47</v>
      </c>
      <c r="M42" s="6">
        <v>606.18</v>
      </c>
      <c r="N42" s="6" t="s">
        <v>45</v>
      </c>
      <c r="O42" s="6" t="s">
        <v>45</v>
      </c>
      <c r="P42" s="54">
        <v>12.534059946</v>
      </c>
      <c r="Q42" s="50" t="s">
        <v>46</v>
      </c>
      <c r="R42" s="50" t="s">
        <v>46</v>
      </c>
      <c r="S42" s="50" t="s">
        <v>45</v>
      </c>
      <c r="T42" s="50" t="s">
        <v>46</v>
      </c>
      <c r="U42" s="6" t="s">
        <v>46</v>
      </c>
      <c r="V42" s="55">
        <v>23288</v>
      </c>
      <c r="W42" s="55">
        <v>1830.6811255499997</v>
      </c>
      <c r="X42" s="55">
        <v>2943.0053902374425</v>
      </c>
      <c r="Y42" s="55">
        <v>4825.037449499617</v>
      </c>
      <c r="Z42" s="50">
        <f t="shared" si="0"/>
        <v>1</v>
      </c>
      <c r="AA42" s="50">
        <f t="shared" si="1"/>
        <v>1</v>
      </c>
      <c r="AB42" s="50">
        <f t="shared" si="2"/>
        <v>0</v>
      </c>
      <c r="AC42" s="50">
        <f t="shared" si="3"/>
        <v>0</v>
      </c>
      <c r="AD42" s="50">
        <f t="shared" si="4"/>
        <v>0</v>
      </c>
      <c r="AE42" s="50">
        <f t="shared" si="5"/>
        <v>0</v>
      </c>
      <c r="AF42" s="56" t="str">
        <f t="shared" si="6"/>
        <v>SRSA</v>
      </c>
      <c r="AG42" s="56">
        <f t="shared" si="7"/>
        <v>0</v>
      </c>
      <c r="AH42" s="56">
        <f t="shared" si="8"/>
        <v>0</v>
      </c>
      <c r="AI42" s="50">
        <f t="shared" si="9"/>
        <v>1</v>
      </c>
      <c r="AJ42" s="50">
        <f t="shared" si="10"/>
        <v>0</v>
      </c>
      <c r="AK42" s="50">
        <f t="shared" si="11"/>
        <v>0</v>
      </c>
      <c r="AL42" s="50">
        <f t="shared" si="12"/>
        <v>0</v>
      </c>
      <c r="AM42" s="50">
        <f t="shared" si="13"/>
        <v>0</v>
      </c>
      <c r="AN42" s="50">
        <f t="shared" si="14"/>
        <v>0</v>
      </c>
      <c r="AO42" s="50">
        <f t="shared" si="15"/>
        <v>0</v>
      </c>
      <c r="AP42" s="66">
        <f t="shared" si="16"/>
        <v>32886.723965287056</v>
      </c>
    </row>
    <row r="43" spans="1:42" ht="12.75">
      <c r="A43">
        <v>2004860</v>
      </c>
      <c r="B43" t="s">
        <v>274</v>
      </c>
      <c r="C43" t="s">
        <v>275</v>
      </c>
      <c r="D43" t="s">
        <v>276</v>
      </c>
      <c r="E43" t="s">
        <v>275</v>
      </c>
      <c r="F43" s="35">
        <v>67525</v>
      </c>
      <c r="G43" s="3">
        <v>346</v>
      </c>
      <c r="H43">
        <v>6205873878</v>
      </c>
      <c r="I43" s="4">
        <v>7</v>
      </c>
      <c r="J43" s="4" t="s">
        <v>45</v>
      </c>
      <c r="K43" t="s">
        <v>46</v>
      </c>
      <c r="L43" s="5" t="s">
        <v>47</v>
      </c>
      <c r="M43" s="5">
        <v>303.89</v>
      </c>
      <c r="N43" s="5" t="s">
        <v>47</v>
      </c>
      <c r="O43" s="5" t="s">
        <v>45</v>
      </c>
      <c r="P43" s="36">
        <v>11.66180758</v>
      </c>
      <c r="Q43" t="s">
        <v>46</v>
      </c>
      <c r="R43" t="s">
        <v>46</v>
      </c>
      <c r="S43" t="s">
        <v>45</v>
      </c>
      <c r="T43" t="s">
        <v>46</v>
      </c>
      <c r="U43" s="5" t="s">
        <v>46</v>
      </c>
      <c r="V43" s="37">
        <v>14008</v>
      </c>
      <c r="W43" s="37">
        <v>1423.8630976499999</v>
      </c>
      <c r="X43" s="37">
        <v>1919.3307642358088</v>
      </c>
      <c r="Y43" s="37">
        <v>1266.6570000792162</v>
      </c>
      <c r="Z43">
        <f t="shared" si="0"/>
        <v>1</v>
      </c>
      <c r="AA43">
        <f t="shared" si="1"/>
        <v>1</v>
      </c>
      <c r="AB43">
        <f t="shared" si="2"/>
        <v>0</v>
      </c>
      <c r="AC43">
        <f t="shared" si="3"/>
        <v>0</v>
      </c>
      <c r="AD43">
        <f t="shared" si="4"/>
        <v>0</v>
      </c>
      <c r="AE43">
        <f t="shared" si="5"/>
        <v>0</v>
      </c>
      <c r="AF43" s="38" t="str">
        <f t="shared" si="6"/>
        <v>SRSA</v>
      </c>
      <c r="AG43" s="38">
        <f t="shared" si="7"/>
        <v>0</v>
      </c>
      <c r="AH43" s="38">
        <f t="shared" si="8"/>
        <v>0</v>
      </c>
      <c r="AI43">
        <f t="shared" si="9"/>
        <v>1</v>
      </c>
      <c r="AJ43">
        <f t="shared" si="10"/>
        <v>0</v>
      </c>
      <c r="AK43">
        <f t="shared" si="11"/>
        <v>0</v>
      </c>
      <c r="AL43">
        <f t="shared" si="12"/>
        <v>0</v>
      </c>
      <c r="AM43">
        <f t="shared" si="13"/>
        <v>0</v>
      </c>
      <c r="AN43">
        <f t="shared" si="14"/>
        <v>0</v>
      </c>
      <c r="AO43">
        <f t="shared" si="15"/>
        <v>0</v>
      </c>
      <c r="AP43" s="66">
        <f t="shared" si="16"/>
        <v>18617.850861965024</v>
      </c>
    </row>
    <row r="44" spans="1:42" ht="12.75">
      <c r="A44">
        <v>2004950</v>
      </c>
      <c r="B44" t="s">
        <v>282</v>
      </c>
      <c r="C44" t="s">
        <v>283</v>
      </c>
      <c r="D44" t="s">
        <v>284</v>
      </c>
      <c r="E44" t="s">
        <v>285</v>
      </c>
      <c r="F44" s="35">
        <v>66937</v>
      </c>
      <c r="G44" s="3">
        <v>301</v>
      </c>
      <c r="H44">
        <v>7854553313</v>
      </c>
      <c r="I44" s="4">
        <v>7</v>
      </c>
      <c r="J44" s="4" t="s">
        <v>45</v>
      </c>
      <c r="K44" t="s">
        <v>46</v>
      </c>
      <c r="L44" s="5" t="s">
        <v>47</v>
      </c>
      <c r="M44" s="5">
        <v>311</v>
      </c>
      <c r="N44" s="5" t="s">
        <v>47</v>
      </c>
      <c r="O44" s="5" t="s">
        <v>45</v>
      </c>
      <c r="P44" s="36">
        <v>13.098236776</v>
      </c>
      <c r="Q44" t="s">
        <v>46</v>
      </c>
      <c r="R44" t="s">
        <v>46</v>
      </c>
      <c r="S44" t="s">
        <v>45</v>
      </c>
      <c r="T44" t="s">
        <v>46</v>
      </c>
      <c r="U44" s="5" t="s">
        <v>46</v>
      </c>
      <c r="V44" s="37">
        <v>13650</v>
      </c>
      <c r="W44" s="37">
        <v>1830.6811255499995</v>
      </c>
      <c r="X44" s="37">
        <v>2220.6934748354624</v>
      </c>
      <c r="Y44" s="37">
        <v>3330.3370322938395</v>
      </c>
      <c r="Z44">
        <f t="shared" si="0"/>
        <v>1</v>
      </c>
      <c r="AA44">
        <f t="shared" si="1"/>
        <v>1</v>
      </c>
      <c r="AB44">
        <f t="shared" si="2"/>
        <v>0</v>
      </c>
      <c r="AC44">
        <f t="shared" si="3"/>
        <v>0</v>
      </c>
      <c r="AD44">
        <f t="shared" si="4"/>
        <v>0</v>
      </c>
      <c r="AE44">
        <f t="shared" si="5"/>
        <v>0</v>
      </c>
      <c r="AF44" s="38" t="str">
        <f t="shared" si="6"/>
        <v>SRSA</v>
      </c>
      <c r="AG44" s="38">
        <f t="shared" si="7"/>
        <v>0</v>
      </c>
      <c r="AH44" s="38">
        <f t="shared" si="8"/>
        <v>0</v>
      </c>
      <c r="AI44">
        <f t="shared" si="9"/>
        <v>1</v>
      </c>
      <c r="AJ44">
        <f t="shared" si="10"/>
        <v>0</v>
      </c>
      <c r="AK44">
        <f t="shared" si="11"/>
        <v>0</v>
      </c>
      <c r="AL44">
        <f t="shared" si="12"/>
        <v>0</v>
      </c>
      <c r="AM44">
        <f t="shared" si="13"/>
        <v>0</v>
      </c>
      <c r="AN44">
        <f t="shared" si="14"/>
        <v>0</v>
      </c>
      <c r="AO44">
        <f t="shared" si="15"/>
        <v>0</v>
      </c>
      <c r="AP44" s="66">
        <f t="shared" si="16"/>
        <v>21031.7116326793</v>
      </c>
    </row>
    <row r="45" spans="1:42" ht="12.75">
      <c r="A45">
        <v>2005040</v>
      </c>
      <c r="B45" t="s">
        <v>293</v>
      </c>
      <c r="C45" t="s">
        <v>294</v>
      </c>
      <c r="D45" t="s">
        <v>295</v>
      </c>
      <c r="E45" t="s">
        <v>296</v>
      </c>
      <c r="F45" s="35">
        <v>67029</v>
      </c>
      <c r="G45" s="3">
        <v>721</v>
      </c>
      <c r="H45">
        <v>6205822181</v>
      </c>
      <c r="I45" s="4">
        <v>7</v>
      </c>
      <c r="J45" s="4" t="s">
        <v>45</v>
      </c>
      <c r="K45" t="s">
        <v>46</v>
      </c>
      <c r="L45" s="5" t="s">
        <v>47</v>
      </c>
      <c r="M45" s="5">
        <v>274.35</v>
      </c>
      <c r="N45" s="5" t="s">
        <v>47</v>
      </c>
      <c r="O45" s="5" t="s">
        <v>45</v>
      </c>
      <c r="P45" s="36">
        <v>11.799410029</v>
      </c>
      <c r="Q45" t="s">
        <v>46</v>
      </c>
      <c r="R45" t="s">
        <v>46</v>
      </c>
      <c r="S45" t="s">
        <v>45</v>
      </c>
      <c r="T45" t="s">
        <v>46</v>
      </c>
      <c r="U45" s="5" t="s">
        <v>46</v>
      </c>
      <c r="V45" s="37">
        <v>17160</v>
      </c>
      <c r="W45" s="37">
        <v>2034.0901395</v>
      </c>
      <c r="X45" s="37">
        <v>2342.9705870943717</v>
      </c>
      <c r="Y45" s="37">
        <v>3183.576417311399</v>
      </c>
      <c r="Z45">
        <f t="shared" si="0"/>
        <v>1</v>
      </c>
      <c r="AA45">
        <f t="shared" si="1"/>
        <v>1</v>
      </c>
      <c r="AB45">
        <f t="shared" si="2"/>
        <v>0</v>
      </c>
      <c r="AC45">
        <f t="shared" si="3"/>
        <v>0</v>
      </c>
      <c r="AD45">
        <f t="shared" si="4"/>
        <v>0</v>
      </c>
      <c r="AE45">
        <f t="shared" si="5"/>
        <v>0</v>
      </c>
      <c r="AF45" s="38" t="str">
        <f t="shared" si="6"/>
        <v>SRSA</v>
      </c>
      <c r="AG45" s="38">
        <f t="shared" si="7"/>
        <v>0</v>
      </c>
      <c r="AH45" s="38">
        <f t="shared" si="8"/>
        <v>0</v>
      </c>
      <c r="AI45">
        <f t="shared" si="9"/>
        <v>1</v>
      </c>
      <c r="AJ45">
        <f t="shared" si="10"/>
        <v>0</v>
      </c>
      <c r="AK45">
        <f t="shared" si="11"/>
        <v>0</v>
      </c>
      <c r="AL45">
        <f t="shared" si="12"/>
        <v>0</v>
      </c>
      <c r="AM45">
        <f t="shared" si="13"/>
        <v>0</v>
      </c>
      <c r="AN45">
        <f t="shared" si="14"/>
        <v>0</v>
      </c>
      <c r="AO45">
        <f t="shared" si="15"/>
        <v>0</v>
      </c>
      <c r="AP45" s="66">
        <f t="shared" si="16"/>
        <v>24720.637143905773</v>
      </c>
    </row>
    <row r="46" spans="1:42" ht="12.75">
      <c r="A46">
        <v>2005130</v>
      </c>
      <c r="B46" t="s">
        <v>303</v>
      </c>
      <c r="C46" t="s">
        <v>304</v>
      </c>
      <c r="D46" t="s">
        <v>305</v>
      </c>
      <c r="E46" t="s">
        <v>304</v>
      </c>
      <c r="F46" s="35">
        <v>67031</v>
      </c>
      <c r="G46" s="3">
        <v>218</v>
      </c>
      <c r="H46">
        <v>6204562961</v>
      </c>
      <c r="I46" s="4">
        <v>7</v>
      </c>
      <c r="J46" s="4" t="s">
        <v>45</v>
      </c>
      <c r="K46" t="s">
        <v>46</v>
      </c>
      <c r="L46" s="5" t="s">
        <v>47</v>
      </c>
      <c r="M46" s="5">
        <v>505.72</v>
      </c>
      <c r="N46" s="5" t="s">
        <v>47</v>
      </c>
      <c r="O46" s="5" t="s">
        <v>45</v>
      </c>
      <c r="P46" s="36">
        <v>4.8143053645</v>
      </c>
      <c r="Q46" t="s">
        <v>46</v>
      </c>
      <c r="R46" t="s">
        <v>46</v>
      </c>
      <c r="S46" t="s">
        <v>45</v>
      </c>
      <c r="T46" t="s">
        <v>46</v>
      </c>
      <c r="U46" s="5" t="s">
        <v>46</v>
      </c>
      <c r="V46" s="37">
        <v>15874</v>
      </c>
      <c r="W46" s="37">
        <v>1017.0450697499999</v>
      </c>
      <c r="X46" s="37">
        <v>2444.3147869229438</v>
      </c>
      <c r="Y46" s="37">
        <v>2675.182594641458</v>
      </c>
      <c r="Z46">
        <f t="shared" si="0"/>
        <v>1</v>
      </c>
      <c r="AA46">
        <f t="shared" si="1"/>
        <v>1</v>
      </c>
      <c r="AB46">
        <f t="shared" si="2"/>
        <v>0</v>
      </c>
      <c r="AC46">
        <f t="shared" si="3"/>
        <v>0</v>
      </c>
      <c r="AD46">
        <f t="shared" si="4"/>
        <v>0</v>
      </c>
      <c r="AE46">
        <f t="shared" si="5"/>
        <v>0</v>
      </c>
      <c r="AF46" s="38" t="str">
        <f t="shared" si="6"/>
        <v>SRSA</v>
      </c>
      <c r="AG46" s="38">
        <f t="shared" si="7"/>
        <v>0</v>
      </c>
      <c r="AH46" s="38">
        <f t="shared" si="8"/>
        <v>0</v>
      </c>
      <c r="AI46">
        <f t="shared" si="9"/>
        <v>1</v>
      </c>
      <c r="AJ46">
        <f t="shared" si="10"/>
        <v>0</v>
      </c>
      <c r="AK46">
        <f t="shared" si="11"/>
        <v>0</v>
      </c>
      <c r="AL46">
        <f t="shared" si="12"/>
        <v>0</v>
      </c>
      <c r="AM46">
        <f t="shared" si="13"/>
        <v>0</v>
      </c>
      <c r="AN46">
        <f t="shared" si="14"/>
        <v>0</v>
      </c>
      <c r="AO46">
        <f t="shared" si="15"/>
        <v>0</v>
      </c>
      <c r="AP46" s="66">
        <f t="shared" si="16"/>
        <v>22010.5424513144</v>
      </c>
    </row>
    <row r="47" spans="1:42" ht="12.75">
      <c r="A47">
        <v>2005190</v>
      </c>
      <c r="B47" t="s">
        <v>306</v>
      </c>
      <c r="C47" t="s">
        <v>307</v>
      </c>
      <c r="D47" t="s">
        <v>308</v>
      </c>
      <c r="E47" t="s">
        <v>307</v>
      </c>
      <c r="F47" s="35">
        <v>67837</v>
      </c>
      <c r="G47" s="3" t="s">
        <v>52</v>
      </c>
      <c r="H47">
        <v>6206685565</v>
      </c>
      <c r="I47" s="4">
        <v>7</v>
      </c>
      <c r="J47" s="4" t="s">
        <v>45</v>
      </c>
      <c r="K47" t="s">
        <v>46</v>
      </c>
      <c r="L47" s="5" t="s">
        <v>47</v>
      </c>
      <c r="M47" s="5">
        <v>87.15</v>
      </c>
      <c r="N47" s="5" t="s">
        <v>47</v>
      </c>
      <c r="O47" s="5" t="s">
        <v>45</v>
      </c>
      <c r="P47" s="36">
        <v>20.873786408</v>
      </c>
      <c r="Q47" t="s">
        <v>45</v>
      </c>
      <c r="R47" t="s">
        <v>45</v>
      </c>
      <c r="S47" t="s">
        <v>45</v>
      </c>
      <c r="T47" t="s">
        <v>46</v>
      </c>
      <c r="U47" s="5" t="s">
        <v>46</v>
      </c>
      <c r="V47" s="37">
        <v>9145</v>
      </c>
      <c r="W47" s="37">
        <v>1017.04506975</v>
      </c>
      <c r="X47" s="37">
        <v>1146.38917519778</v>
      </c>
      <c r="Y47" s="37">
        <v>1068.7183244875146</v>
      </c>
      <c r="Z47">
        <f aca="true" t="shared" si="17" ref="Z47:Z78">IF(OR(J47="YES",L47="YES"),1,0)</f>
        <v>1</v>
      </c>
      <c r="AA47">
        <f aca="true" t="shared" si="18" ref="AA47:AA78">IF(OR(M47&lt;600,N47="YES"),1,0)</f>
        <v>1</v>
      </c>
      <c r="AB47">
        <f aca="true" t="shared" si="19" ref="AB47:AB78">IF(AND(OR(J47="YES",L47="YES"),(Z47=0)),"Trouble",0)</f>
        <v>0</v>
      </c>
      <c r="AC47">
        <f aca="true" t="shared" si="20" ref="AC47:AC78">IF(AND(OR(M47&lt;600,N47="YES"),(AA47=0)),"Trouble",0)</f>
        <v>0</v>
      </c>
      <c r="AD47">
        <f aca="true" t="shared" si="21" ref="AD47:AD78">IF(AND(AND(J47="NO",L47="NO"),(O47="YES")),"Trouble",0)</f>
        <v>0</v>
      </c>
      <c r="AE47">
        <f aca="true" t="shared" si="22" ref="AE47:AE78">IF(AND(AND(M47&gt;=600,N47="NO"),(O47="YES")),"Trouble",0)</f>
        <v>0</v>
      </c>
      <c r="AF47" s="38" t="str">
        <f aca="true" t="shared" si="23" ref="AF47:AF78">IF(AND(Z47=1,AA47=1),"SRSA",0)</f>
        <v>SRSA</v>
      </c>
      <c r="AG47" s="38">
        <f aca="true" t="shared" si="24" ref="AG47:AG78">IF(AND(AF47=0,O47="YES"),"Trouble",0)</f>
        <v>0</v>
      </c>
      <c r="AH47" s="38">
        <f aca="true" t="shared" si="25" ref="AH47:AH78">IF(AND(AF47="SRSA",O47="NO"),"Trouble",0)</f>
        <v>0</v>
      </c>
      <c r="AI47">
        <f aca="true" t="shared" si="26" ref="AI47:AI78">IF(S47="YES",1,0)</f>
        <v>1</v>
      </c>
      <c r="AJ47">
        <f aca="true" t="shared" si="27" ref="AJ47:AJ78">IF(P47&gt;=20,1,0)</f>
        <v>1</v>
      </c>
      <c r="AK47" t="str">
        <f aca="true" t="shared" si="28" ref="AK47:AK78">IF(AND(AI47=1,AJ47=1),"Initial",0)</f>
        <v>Initial</v>
      </c>
      <c r="AL47" t="str">
        <f aca="true" t="shared" si="29" ref="AL47:AL78">IF(AND(AF47="SRSA",AK47="Initial"),"SRSA",0)</f>
        <v>SRSA</v>
      </c>
      <c r="AM47">
        <f aca="true" t="shared" si="30" ref="AM47:AM78">IF(AND(AK47="Initial",AL47=0),"RLIS",0)</f>
        <v>0</v>
      </c>
      <c r="AN47">
        <f aca="true" t="shared" si="31" ref="AN47:AN78">IF(AND(AM47=0,U47="YES"),"Trouble",0)</f>
        <v>0</v>
      </c>
      <c r="AO47">
        <f aca="true" t="shared" si="32" ref="AO47:AO78">IF(AND(U47="NO",AM47="RLIS"),"Trouble",0)</f>
        <v>0</v>
      </c>
      <c r="AP47" s="66">
        <f t="shared" si="16"/>
        <v>12377.152569435295</v>
      </c>
    </row>
    <row r="48" spans="1:42" ht="12.75">
      <c r="A48">
        <v>2008040</v>
      </c>
      <c r="B48" t="s">
        <v>601</v>
      </c>
      <c r="C48" t="s">
        <v>602</v>
      </c>
      <c r="D48" t="s">
        <v>471</v>
      </c>
      <c r="E48" t="s">
        <v>603</v>
      </c>
      <c r="F48" s="35">
        <v>66039</v>
      </c>
      <c r="G48" s="3" t="s">
        <v>52</v>
      </c>
      <c r="H48">
        <v>6204395330</v>
      </c>
      <c r="I48" s="4">
        <v>7</v>
      </c>
      <c r="J48" s="4" t="s">
        <v>45</v>
      </c>
      <c r="K48" t="s">
        <v>46</v>
      </c>
      <c r="L48" s="5" t="s">
        <v>47</v>
      </c>
      <c r="M48" s="5">
        <v>245.94</v>
      </c>
      <c r="N48" s="5" t="s">
        <v>47</v>
      </c>
      <c r="O48" s="5" t="s">
        <v>45</v>
      </c>
      <c r="P48" s="36">
        <v>16.339869281</v>
      </c>
      <c r="Q48" t="s">
        <v>46</v>
      </c>
      <c r="R48" t="s">
        <v>45</v>
      </c>
      <c r="S48" t="s">
        <v>45</v>
      </c>
      <c r="T48" t="s">
        <v>46</v>
      </c>
      <c r="U48" s="5" t="s">
        <v>46</v>
      </c>
      <c r="V48" s="37">
        <v>19119</v>
      </c>
      <c r="W48" s="37">
        <v>1830.6811255499997</v>
      </c>
      <c r="X48" s="37">
        <v>2039.3169831283951</v>
      </c>
      <c r="Y48" s="37">
        <v>2536.324474311918</v>
      </c>
      <c r="Z48">
        <f t="shared" si="17"/>
        <v>1</v>
      </c>
      <c r="AA48">
        <f t="shared" si="18"/>
        <v>1</v>
      </c>
      <c r="AB48">
        <f t="shared" si="19"/>
        <v>0</v>
      </c>
      <c r="AC48">
        <f t="shared" si="20"/>
        <v>0</v>
      </c>
      <c r="AD48">
        <f t="shared" si="21"/>
        <v>0</v>
      </c>
      <c r="AE48">
        <f t="shared" si="22"/>
        <v>0</v>
      </c>
      <c r="AF48" s="38" t="str">
        <f t="shared" si="23"/>
        <v>SRSA</v>
      </c>
      <c r="AG48" s="38">
        <f t="shared" si="24"/>
        <v>0</v>
      </c>
      <c r="AH48" s="38">
        <f t="shared" si="25"/>
        <v>0</v>
      </c>
      <c r="AI48">
        <f t="shared" si="26"/>
        <v>1</v>
      </c>
      <c r="AJ48">
        <f t="shared" si="27"/>
        <v>0</v>
      </c>
      <c r="AK48">
        <f t="shared" si="28"/>
        <v>0</v>
      </c>
      <c r="AL48">
        <f t="shared" si="29"/>
        <v>0</v>
      </c>
      <c r="AM48">
        <f t="shared" si="30"/>
        <v>0</v>
      </c>
      <c r="AN48">
        <f t="shared" si="31"/>
        <v>0</v>
      </c>
      <c r="AO48">
        <f t="shared" si="32"/>
        <v>0</v>
      </c>
      <c r="AP48" s="66">
        <f t="shared" si="16"/>
        <v>25525.322582990313</v>
      </c>
    </row>
    <row r="49" spans="1:42" ht="12.75">
      <c r="A49">
        <v>2005370</v>
      </c>
      <c r="B49" t="s">
        <v>325</v>
      </c>
      <c r="C49" t="s">
        <v>326</v>
      </c>
      <c r="D49" t="s">
        <v>156</v>
      </c>
      <c r="E49" t="s">
        <v>326</v>
      </c>
      <c r="F49" s="35">
        <v>67035</v>
      </c>
      <c r="G49" s="3">
        <v>67</v>
      </c>
      <c r="H49">
        <v>6202983271</v>
      </c>
      <c r="I49" s="4">
        <v>7</v>
      </c>
      <c r="J49" s="4" t="s">
        <v>45</v>
      </c>
      <c r="K49" t="s">
        <v>46</v>
      </c>
      <c r="L49" s="5" t="s">
        <v>47</v>
      </c>
      <c r="M49" s="5">
        <v>246</v>
      </c>
      <c r="N49" s="5" t="s">
        <v>47</v>
      </c>
      <c r="O49" s="5" t="s">
        <v>45</v>
      </c>
      <c r="P49" s="36">
        <v>11.714285714</v>
      </c>
      <c r="Q49" t="s">
        <v>46</v>
      </c>
      <c r="R49" t="s">
        <v>46</v>
      </c>
      <c r="S49" t="s">
        <v>45</v>
      </c>
      <c r="T49" t="s">
        <v>46</v>
      </c>
      <c r="U49" s="5" t="s">
        <v>46</v>
      </c>
      <c r="V49" s="37">
        <v>19082</v>
      </c>
      <c r="W49" s="37">
        <v>2034.0901395</v>
      </c>
      <c r="X49" s="37">
        <v>2324.7188646584405</v>
      </c>
      <c r="Y49" s="37">
        <v>3213.6811588462583</v>
      </c>
      <c r="Z49">
        <f t="shared" si="17"/>
        <v>1</v>
      </c>
      <c r="AA49">
        <f t="shared" si="18"/>
        <v>1</v>
      </c>
      <c r="AB49">
        <f t="shared" si="19"/>
        <v>0</v>
      </c>
      <c r="AC49">
        <f t="shared" si="20"/>
        <v>0</v>
      </c>
      <c r="AD49">
        <f t="shared" si="21"/>
        <v>0</v>
      </c>
      <c r="AE49">
        <f t="shared" si="22"/>
        <v>0</v>
      </c>
      <c r="AF49" s="38" t="str">
        <f t="shared" si="23"/>
        <v>SRSA</v>
      </c>
      <c r="AG49" s="38">
        <f t="shared" si="24"/>
        <v>0</v>
      </c>
      <c r="AH49" s="38">
        <f t="shared" si="25"/>
        <v>0</v>
      </c>
      <c r="AI49">
        <f t="shared" si="26"/>
        <v>1</v>
      </c>
      <c r="AJ49">
        <f t="shared" si="27"/>
        <v>0</v>
      </c>
      <c r="AK49">
        <f t="shared" si="28"/>
        <v>0</v>
      </c>
      <c r="AL49">
        <f t="shared" si="29"/>
        <v>0</v>
      </c>
      <c r="AM49">
        <f t="shared" si="30"/>
        <v>0</v>
      </c>
      <c r="AN49">
        <f t="shared" si="31"/>
        <v>0</v>
      </c>
      <c r="AO49">
        <f t="shared" si="32"/>
        <v>0</v>
      </c>
      <c r="AP49" s="66">
        <f t="shared" si="16"/>
        <v>26654.4901630047</v>
      </c>
    </row>
    <row r="50" spans="1:42" ht="12.75">
      <c r="A50">
        <v>2005400</v>
      </c>
      <c r="B50" t="s">
        <v>327</v>
      </c>
      <c r="C50" t="s">
        <v>328</v>
      </c>
      <c r="D50" t="s">
        <v>329</v>
      </c>
      <c r="E50" t="s">
        <v>328</v>
      </c>
      <c r="F50" s="35">
        <v>67838</v>
      </c>
      <c r="G50" s="3">
        <v>274</v>
      </c>
      <c r="H50">
        <v>6204268516</v>
      </c>
      <c r="I50" s="4">
        <v>7</v>
      </c>
      <c r="J50" s="4" t="s">
        <v>45</v>
      </c>
      <c r="K50" t="s">
        <v>46</v>
      </c>
      <c r="L50" s="5" t="s">
        <v>47</v>
      </c>
      <c r="M50" s="5">
        <v>283.42</v>
      </c>
      <c r="N50" s="5" t="s">
        <v>47</v>
      </c>
      <c r="O50" s="5" t="s">
        <v>45</v>
      </c>
      <c r="P50" s="36">
        <v>19.55922865</v>
      </c>
      <c r="Q50" t="s">
        <v>46</v>
      </c>
      <c r="R50" t="s">
        <v>46</v>
      </c>
      <c r="S50" t="s">
        <v>45</v>
      </c>
      <c r="T50" t="s">
        <v>46</v>
      </c>
      <c r="U50" s="5" t="s">
        <v>46</v>
      </c>
      <c r="V50" s="37">
        <v>14948</v>
      </c>
      <c r="W50" s="37">
        <v>2034.0901395</v>
      </c>
      <c r="X50" s="37">
        <v>2316.7337360927204</v>
      </c>
      <c r="Y50" s="37">
        <v>3669.0153745610096</v>
      </c>
      <c r="Z50">
        <f t="shared" si="17"/>
        <v>1</v>
      </c>
      <c r="AA50">
        <f t="shared" si="18"/>
        <v>1</v>
      </c>
      <c r="AB50">
        <f t="shared" si="19"/>
        <v>0</v>
      </c>
      <c r="AC50">
        <f t="shared" si="20"/>
        <v>0</v>
      </c>
      <c r="AD50">
        <f t="shared" si="21"/>
        <v>0</v>
      </c>
      <c r="AE50">
        <f t="shared" si="22"/>
        <v>0</v>
      </c>
      <c r="AF50" s="38" t="str">
        <f t="shared" si="23"/>
        <v>SRSA</v>
      </c>
      <c r="AG50" s="38">
        <f t="shared" si="24"/>
        <v>0</v>
      </c>
      <c r="AH50" s="38">
        <f t="shared" si="25"/>
        <v>0</v>
      </c>
      <c r="AI50">
        <f t="shared" si="26"/>
        <v>1</v>
      </c>
      <c r="AJ50">
        <f t="shared" si="27"/>
        <v>0</v>
      </c>
      <c r="AK50">
        <f t="shared" si="28"/>
        <v>0</v>
      </c>
      <c r="AL50">
        <f t="shared" si="29"/>
        <v>0</v>
      </c>
      <c r="AM50">
        <f t="shared" si="30"/>
        <v>0</v>
      </c>
      <c r="AN50">
        <f t="shared" si="31"/>
        <v>0</v>
      </c>
      <c r="AO50">
        <f t="shared" si="32"/>
        <v>0</v>
      </c>
      <c r="AP50" s="66">
        <f t="shared" si="16"/>
        <v>22967.83925015373</v>
      </c>
    </row>
    <row r="51" spans="1:42" s="50" customFormat="1" ht="12.75">
      <c r="A51" s="50">
        <v>2005520</v>
      </c>
      <c r="B51" s="50" t="s">
        <v>340</v>
      </c>
      <c r="C51" s="50" t="s">
        <v>341</v>
      </c>
      <c r="D51" s="50" t="s">
        <v>342</v>
      </c>
      <c r="E51" s="50" t="s">
        <v>341</v>
      </c>
      <c r="F51" s="51">
        <v>67038</v>
      </c>
      <c r="G51" s="52">
        <v>97</v>
      </c>
      <c r="H51" s="50">
        <v>6208765415</v>
      </c>
      <c r="I51" s="53">
        <v>7</v>
      </c>
      <c r="J51" s="53" t="s">
        <v>45</v>
      </c>
      <c r="K51" s="50" t="s">
        <v>46</v>
      </c>
      <c r="L51" s="6" t="s">
        <v>47</v>
      </c>
      <c r="M51" s="6">
        <v>195</v>
      </c>
      <c r="N51" s="6" t="s">
        <v>47</v>
      </c>
      <c r="O51" s="6" t="s">
        <v>45</v>
      </c>
      <c r="P51" s="54">
        <v>19.186046512</v>
      </c>
      <c r="Q51" s="50" t="s">
        <v>46</v>
      </c>
      <c r="R51" s="50" t="s">
        <v>46</v>
      </c>
      <c r="S51" s="50" t="s">
        <v>45</v>
      </c>
      <c r="T51" s="50" t="s">
        <v>46</v>
      </c>
      <c r="U51" s="6" t="s">
        <v>46</v>
      </c>
      <c r="V51" s="55">
        <v>3820</v>
      </c>
      <c r="W51" s="55">
        <v>610.22704185</v>
      </c>
      <c r="X51" s="55">
        <v>931.4939996383507</v>
      </c>
      <c r="Y51" s="55">
        <v>2017.017682835591</v>
      </c>
      <c r="Z51" s="50">
        <f t="shared" si="17"/>
        <v>1</v>
      </c>
      <c r="AA51" s="50">
        <f t="shared" si="18"/>
        <v>1</v>
      </c>
      <c r="AB51" s="50">
        <f t="shared" si="19"/>
        <v>0</v>
      </c>
      <c r="AC51" s="50">
        <f t="shared" si="20"/>
        <v>0</v>
      </c>
      <c r="AD51" s="50">
        <f t="shared" si="21"/>
        <v>0</v>
      </c>
      <c r="AE51" s="50">
        <f t="shared" si="22"/>
        <v>0</v>
      </c>
      <c r="AF51" s="56" t="str">
        <f t="shared" si="23"/>
        <v>SRSA</v>
      </c>
      <c r="AG51" s="56">
        <f t="shared" si="24"/>
        <v>0</v>
      </c>
      <c r="AH51" s="56">
        <f t="shared" si="25"/>
        <v>0</v>
      </c>
      <c r="AI51" s="50">
        <f t="shared" si="26"/>
        <v>1</v>
      </c>
      <c r="AJ51" s="50">
        <f t="shared" si="27"/>
        <v>0</v>
      </c>
      <c r="AK51" s="50">
        <f t="shared" si="28"/>
        <v>0</v>
      </c>
      <c r="AL51" s="50">
        <f t="shared" si="29"/>
        <v>0</v>
      </c>
      <c r="AM51" s="50">
        <f t="shared" si="30"/>
        <v>0</v>
      </c>
      <c r="AN51" s="50">
        <f t="shared" si="31"/>
        <v>0</v>
      </c>
      <c r="AO51" s="50">
        <f t="shared" si="32"/>
        <v>0</v>
      </c>
      <c r="AP51" s="66">
        <f t="shared" si="16"/>
        <v>7378.738724323942</v>
      </c>
    </row>
    <row r="52" spans="1:42" s="50" customFormat="1" ht="12.75">
      <c r="A52" s="50">
        <v>2005550</v>
      </c>
      <c r="B52" s="50" t="s">
        <v>343</v>
      </c>
      <c r="C52" s="50" t="s">
        <v>344</v>
      </c>
      <c r="D52" s="50" t="s">
        <v>345</v>
      </c>
      <c r="E52" s="50" t="s">
        <v>344</v>
      </c>
      <c r="F52" s="51">
        <v>67839</v>
      </c>
      <c r="G52" s="52">
        <v>878</v>
      </c>
      <c r="H52" s="50">
        <v>6203972835</v>
      </c>
      <c r="I52" s="53">
        <v>7</v>
      </c>
      <c r="J52" s="53" t="s">
        <v>45</v>
      </c>
      <c r="K52" s="50" t="s">
        <v>46</v>
      </c>
      <c r="L52" s="6" t="s">
        <v>47</v>
      </c>
      <c r="M52" s="6">
        <v>254.74</v>
      </c>
      <c r="N52" s="6" t="s">
        <v>47</v>
      </c>
      <c r="O52" s="6" t="s">
        <v>45</v>
      </c>
      <c r="P52" s="54">
        <v>16.379310345</v>
      </c>
      <c r="Q52" s="50" t="s">
        <v>46</v>
      </c>
      <c r="R52" s="50" t="s">
        <v>46</v>
      </c>
      <c r="S52" s="50" t="s">
        <v>45</v>
      </c>
      <c r="T52" s="50" t="s">
        <v>46</v>
      </c>
      <c r="U52" s="6" t="s">
        <v>46</v>
      </c>
      <c r="V52" s="55">
        <v>13912</v>
      </c>
      <c r="W52" s="55">
        <v>1220.4540837</v>
      </c>
      <c r="X52" s="55">
        <v>1615.9053068002818</v>
      </c>
      <c r="Y52" s="55">
        <v>2820.0616632779693</v>
      </c>
      <c r="Z52" s="50">
        <f t="shared" si="17"/>
        <v>1</v>
      </c>
      <c r="AA52" s="50">
        <f t="shared" si="18"/>
        <v>1</v>
      </c>
      <c r="AB52" s="50">
        <f t="shared" si="19"/>
        <v>0</v>
      </c>
      <c r="AC52" s="50">
        <f t="shared" si="20"/>
        <v>0</v>
      </c>
      <c r="AD52" s="50">
        <f t="shared" si="21"/>
        <v>0</v>
      </c>
      <c r="AE52" s="50">
        <f t="shared" si="22"/>
        <v>0</v>
      </c>
      <c r="AF52" s="56" t="str">
        <f t="shared" si="23"/>
        <v>SRSA</v>
      </c>
      <c r="AG52" s="56">
        <f t="shared" si="24"/>
        <v>0</v>
      </c>
      <c r="AH52" s="56">
        <f t="shared" si="25"/>
        <v>0</v>
      </c>
      <c r="AI52" s="50">
        <f t="shared" si="26"/>
        <v>1</v>
      </c>
      <c r="AJ52" s="50">
        <f t="shared" si="27"/>
        <v>0</v>
      </c>
      <c r="AK52" s="50">
        <f t="shared" si="28"/>
        <v>0</v>
      </c>
      <c r="AL52" s="50">
        <f t="shared" si="29"/>
        <v>0</v>
      </c>
      <c r="AM52" s="50">
        <f t="shared" si="30"/>
        <v>0</v>
      </c>
      <c r="AN52" s="50">
        <f t="shared" si="31"/>
        <v>0</v>
      </c>
      <c r="AO52" s="50">
        <f t="shared" si="32"/>
        <v>0</v>
      </c>
      <c r="AP52" s="66">
        <f t="shared" si="16"/>
        <v>19568.42105377825</v>
      </c>
    </row>
    <row r="53" spans="1:42" s="50" customFormat="1" ht="12.75">
      <c r="A53" s="50">
        <v>2008160</v>
      </c>
      <c r="B53" s="50" t="s">
        <v>616</v>
      </c>
      <c r="C53" s="50" t="s">
        <v>617</v>
      </c>
      <c r="D53" s="50" t="s">
        <v>618</v>
      </c>
      <c r="E53" s="50" t="s">
        <v>619</v>
      </c>
      <c r="F53" s="51">
        <v>67621</v>
      </c>
      <c r="G53" s="52">
        <v>209</v>
      </c>
      <c r="H53" s="50">
        <v>7856382255</v>
      </c>
      <c r="I53" s="53">
        <v>7</v>
      </c>
      <c r="J53" s="53" t="s">
        <v>45</v>
      </c>
      <c r="K53" s="50" t="s">
        <v>46</v>
      </c>
      <c r="L53" s="6" t="s">
        <v>47</v>
      </c>
      <c r="M53" s="6">
        <v>161.85</v>
      </c>
      <c r="N53" s="6" t="s">
        <v>47</v>
      </c>
      <c r="O53" s="6" t="s">
        <v>45</v>
      </c>
      <c r="P53" s="54">
        <v>24.630541872</v>
      </c>
      <c r="Q53" s="50" t="s">
        <v>45</v>
      </c>
      <c r="R53" s="50" t="s">
        <v>46</v>
      </c>
      <c r="S53" s="50" t="s">
        <v>45</v>
      </c>
      <c r="T53" s="50" t="s">
        <v>46</v>
      </c>
      <c r="U53" s="6" t="s">
        <v>46</v>
      </c>
      <c r="V53" s="55">
        <v>13507</v>
      </c>
      <c r="W53" s="55">
        <v>1423.8630976499996</v>
      </c>
      <c r="X53" s="55">
        <v>1554.068168986734</v>
      </c>
      <c r="Y53" s="55">
        <v>2171.3044832017463</v>
      </c>
      <c r="Z53" s="50">
        <f t="shared" si="17"/>
        <v>1</v>
      </c>
      <c r="AA53" s="50">
        <f t="shared" si="18"/>
        <v>1</v>
      </c>
      <c r="AB53" s="50">
        <f t="shared" si="19"/>
        <v>0</v>
      </c>
      <c r="AC53" s="50">
        <f t="shared" si="20"/>
        <v>0</v>
      </c>
      <c r="AD53" s="50">
        <f t="shared" si="21"/>
        <v>0</v>
      </c>
      <c r="AE53" s="50">
        <f t="shared" si="22"/>
        <v>0</v>
      </c>
      <c r="AF53" s="56" t="str">
        <f t="shared" si="23"/>
        <v>SRSA</v>
      </c>
      <c r="AG53" s="56">
        <f t="shared" si="24"/>
        <v>0</v>
      </c>
      <c r="AH53" s="56">
        <f t="shared" si="25"/>
        <v>0</v>
      </c>
      <c r="AI53" s="50">
        <f t="shared" si="26"/>
        <v>1</v>
      </c>
      <c r="AJ53" s="50">
        <f t="shared" si="27"/>
        <v>1</v>
      </c>
      <c r="AK53" s="50" t="str">
        <f t="shared" si="28"/>
        <v>Initial</v>
      </c>
      <c r="AL53" s="50" t="str">
        <f t="shared" si="29"/>
        <v>SRSA</v>
      </c>
      <c r="AM53" s="50">
        <f t="shared" si="30"/>
        <v>0</v>
      </c>
      <c r="AN53" s="50">
        <f t="shared" si="31"/>
        <v>0</v>
      </c>
      <c r="AO53" s="50">
        <f t="shared" si="32"/>
        <v>0</v>
      </c>
      <c r="AP53" s="66">
        <f t="shared" si="16"/>
        <v>18656.23574983848</v>
      </c>
    </row>
    <row r="54" spans="1:42" ht="12.75">
      <c r="A54">
        <v>2005760</v>
      </c>
      <c r="B54" t="s">
        <v>364</v>
      </c>
      <c r="C54" t="s">
        <v>365</v>
      </c>
      <c r="D54" t="s">
        <v>366</v>
      </c>
      <c r="E54" t="s">
        <v>367</v>
      </c>
      <c r="F54" s="35">
        <v>67352</v>
      </c>
      <c r="G54" s="3">
        <v>87</v>
      </c>
      <c r="H54">
        <v>6206422811</v>
      </c>
      <c r="I54" s="4">
        <v>7</v>
      </c>
      <c r="J54" s="4" t="s">
        <v>45</v>
      </c>
      <c r="K54" t="s">
        <v>46</v>
      </c>
      <c r="L54" s="5" t="s">
        <v>47</v>
      </c>
      <c r="M54" s="5">
        <v>187.54</v>
      </c>
      <c r="N54" s="5" t="s">
        <v>47</v>
      </c>
      <c r="O54" s="5" t="s">
        <v>45</v>
      </c>
      <c r="P54" s="36">
        <v>27.272727273</v>
      </c>
      <c r="Q54" t="s">
        <v>45</v>
      </c>
      <c r="R54" t="s">
        <v>46</v>
      </c>
      <c r="S54" t="s">
        <v>45</v>
      </c>
      <c r="T54" t="s">
        <v>46</v>
      </c>
      <c r="U54" s="5" t="s">
        <v>46</v>
      </c>
      <c r="V54" s="37">
        <v>14660</v>
      </c>
      <c r="W54" s="37">
        <v>1830.6811255499997</v>
      </c>
      <c r="X54" s="37">
        <v>2008.5172015177614</v>
      </c>
      <c r="Y54" s="37">
        <v>3277.653734607835</v>
      </c>
      <c r="Z54">
        <f t="shared" si="17"/>
        <v>1</v>
      </c>
      <c r="AA54">
        <f t="shared" si="18"/>
        <v>1</v>
      </c>
      <c r="AB54">
        <f t="shared" si="19"/>
        <v>0</v>
      </c>
      <c r="AC54">
        <f t="shared" si="20"/>
        <v>0</v>
      </c>
      <c r="AD54">
        <f t="shared" si="21"/>
        <v>0</v>
      </c>
      <c r="AE54">
        <f t="shared" si="22"/>
        <v>0</v>
      </c>
      <c r="AF54" s="38" t="str">
        <f t="shared" si="23"/>
        <v>SRSA</v>
      </c>
      <c r="AG54" s="38">
        <f t="shared" si="24"/>
        <v>0</v>
      </c>
      <c r="AH54" s="38">
        <f t="shared" si="25"/>
        <v>0</v>
      </c>
      <c r="AI54">
        <f t="shared" si="26"/>
        <v>1</v>
      </c>
      <c r="AJ54">
        <f t="shared" si="27"/>
        <v>1</v>
      </c>
      <c r="AK54" t="str">
        <f t="shared" si="28"/>
        <v>Initial</v>
      </c>
      <c r="AL54" t="str">
        <f t="shared" si="29"/>
        <v>SRSA</v>
      </c>
      <c r="AM54">
        <f t="shared" si="30"/>
        <v>0</v>
      </c>
      <c r="AN54">
        <f t="shared" si="31"/>
        <v>0</v>
      </c>
      <c r="AO54">
        <f t="shared" si="32"/>
        <v>0</v>
      </c>
      <c r="AP54" s="66">
        <f t="shared" si="16"/>
        <v>21776.852061675592</v>
      </c>
    </row>
    <row r="55" spans="1:42" ht="12.75">
      <c r="A55">
        <v>2005790</v>
      </c>
      <c r="B55" t="s">
        <v>368</v>
      </c>
      <c r="C55" t="s">
        <v>369</v>
      </c>
      <c r="D55" t="s">
        <v>370</v>
      </c>
      <c r="E55" t="s">
        <v>369</v>
      </c>
      <c r="F55" s="35">
        <v>67950</v>
      </c>
      <c r="G55" s="3" t="s">
        <v>52</v>
      </c>
      <c r="H55">
        <v>6206972195</v>
      </c>
      <c r="I55" s="4">
        <v>7</v>
      </c>
      <c r="J55" s="4" t="s">
        <v>45</v>
      </c>
      <c r="K55" t="s">
        <v>46</v>
      </c>
      <c r="L55" s="5" t="s">
        <v>47</v>
      </c>
      <c r="M55" s="5">
        <v>476.23</v>
      </c>
      <c r="N55" s="5" t="s">
        <v>47</v>
      </c>
      <c r="O55" s="5" t="s">
        <v>45</v>
      </c>
      <c r="P55" s="36">
        <v>15.664845173</v>
      </c>
      <c r="Q55" t="s">
        <v>46</v>
      </c>
      <c r="R55" t="s">
        <v>46</v>
      </c>
      <c r="S55" t="s">
        <v>45</v>
      </c>
      <c r="T55" t="s">
        <v>46</v>
      </c>
      <c r="U55" s="5" t="s">
        <v>46</v>
      </c>
      <c r="V55" s="37">
        <v>27112</v>
      </c>
      <c r="W55" s="37">
        <v>3254.5442232</v>
      </c>
      <c r="X55" s="37">
        <v>4041.4649379172424</v>
      </c>
      <c r="Y55" s="37">
        <v>4650.429948597431</v>
      </c>
      <c r="Z55">
        <f t="shared" si="17"/>
        <v>1</v>
      </c>
      <c r="AA55">
        <f t="shared" si="18"/>
        <v>1</v>
      </c>
      <c r="AB55">
        <f t="shared" si="19"/>
        <v>0</v>
      </c>
      <c r="AC55">
        <f t="shared" si="20"/>
        <v>0</v>
      </c>
      <c r="AD55">
        <f t="shared" si="21"/>
        <v>0</v>
      </c>
      <c r="AE55">
        <f t="shared" si="22"/>
        <v>0</v>
      </c>
      <c r="AF55" s="38" t="str">
        <f t="shared" si="23"/>
        <v>SRSA</v>
      </c>
      <c r="AG55" s="38">
        <f t="shared" si="24"/>
        <v>0</v>
      </c>
      <c r="AH55" s="38">
        <f t="shared" si="25"/>
        <v>0</v>
      </c>
      <c r="AI55">
        <f t="shared" si="26"/>
        <v>1</v>
      </c>
      <c r="AJ55">
        <f t="shared" si="27"/>
        <v>0</v>
      </c>
      <c r="AK55">
        <f t="shared" si="28"/>
        <v>0</v>
      </c>
      <c r="AL55">
        <f t="shared" si="29"/>
        <v>0</v>
      </c>
      <c r="AM55">
        <f t="shared" si="30"/>
        <v>0</v>
      </c>
      <c r="AN55">
        <f t="shared" si="31"/>
        <v>0</v>
      </c>
      <c r="AO55">
        <f t="shared" si="32"/>
        <v>0</v>
      </c>
      <c r="AP55" s="66">
        <f t="shared" si="16"/>
        <v>39058.43910971467</v>
      </c>
    </row>
    <row r="56" spans="1:42" s="50" customFormat="1" ht="12.75">
      <c r="A56" s="50">
        <v>2005820</v>
      </c>
      <c r="B56" s="50" t="s">
        <v>375</v>
      </c>
      <c r="C56" s="50" t="s">
        <v>376</v>
      </c>
      <c r="D56" s="50" t="s">
        <v>377</v>
      </c>
      <c r="E56" s="50" t="s">
        <v>378</v>
      </c>
      <c r="F56" s="51">
        <v>67526</v>
      </c>
      <c r="G56" s="52" t="s">
        <v>52</v>
      </c>
      <c r="H56" s="50">
        <v>6205643226</v>
      </c>
      <c r="I56" s="53">
        <v>7</v>
      </c>
      <c r="J56" s="53" t="s">
        <v>45</v>
      </c>
      <c r="K56" s="50" t="s">
        <v>46</v>
      </c>
      <c r="L56" s="6" t="s">
        <v>47</v>
      </c>
      <c r="M56" s="6">
        <v>489.61</v>
      </c>
      <c r="N56" s="6" t="s">
        <v>47</v>
      </c>
      <c r="O56" s="6" t="s">
        <v>45</v>
      </c>
      <c r="P56" s="54">
        <v>5.4487179487</v>
      </c>
      <c r="Q56" s="50" t="s">
        <v>46</v>
      </c>
      <c r="R56" s="50" t="s">
        <v>46</v>
      </c>
      <c r="S56" s="50" t="s">
        <v>45</v>
      </c>
      <c r="T56" s="50" t="s">
        <v>46</v>
      </c>
      <c r="U56" s="6" t="s">
        <v>46</v>
      </c>
      <c r="V56" s="55">
        <v>31279</v>
      </c>
      <c r="W56" s="55">
        <v>3051.1352092500006</v>
      </c>
      <c r="X56" s="55">
        <v>3866.485977124582</v>
      </c>
      <c r="Y56" s="55">
        <v>4023.8750154031663</v>
      </c>
      <c r="Z56" s="50">
        <f t="shared" si="17"/>
        <v>1</v>
      </c>
      <c r="AA56" s="50">
        <f t="shared" si="18"/>
        <v>1</v>
      </c>
      <c r="AB56" s="50">
        <f t="shared" si="19"/>
        <v>0</v>
      </c>
      <c r="AC56" s="50">
        <f t="shared" si="20"/>
        <v>0</v>
      </c>
      <c r="AD56" s="50">
        <f t="shared" si="21"/>
        <v>0</v>
      </c>
      <c r="AE56" s="50">
        <f t="shared" si="22"/>
        <v>0</v>
      </c>
      <c r="AF56" s="56" t="str">
        <f t="shared" si="23"/>
        <v>SRSA</v>
      </c>
      <c r="AG56" s="56">
        <f t="shared" si="24"/>
        <v>0</v>
      </c>
      <c r="AH56" s="56">
        <f t="shared" si="25"/>
        <v>0</v>
      </c>
      <c r="AI56" s="50">
        <f t="shared" si="26"/>
        <v>1</v>
      </c>
      <c r="AJ56" s="50">
        <f t="shared" si="27"/>
        <v>0</v>
      </c>
      <c r="AK56" s="50">
        <f t="shared" si="28"/>
        <v>0</v>
      </c>
      <c r="AL56" s="50">
        <f t="shared" si="29"/>
        <v>0</v>
      </c>
      <c r="AM56" s="50">
        <f t="shared" si="30"/>
        <v>0</v>
      </c>
      <c r="AN56" s="50">
        <f t="shared" si="31"/>
        <v>0</v>
      </c>
      <c r="AO56" s="50">
        <f t="shared" si="32"/>
        <v>0</v>
      </c>
      <c r="AP56" s="66">
        <f t="shared" si="16"/>
        <v>42220.49620177775</v>
      </c>
    </row>
    <row r="57" spans="1:42" ht="12.75">
      <c r="A57">
        <v>2005850</v>
      </c>
      <c r="B57" t="s">
        <v>379</v>
      </c>
      <c r="C57" t="s">
        <v>380</v>
      </c>
      <c r="D57" t="s">
        <v>381</v>
      </c>
      <c r="E57" t="s">
        <v>380</v>
      </c>
      <c r="F57" s="35">
        <v>67637</v>
      </c>
      <c r="G57" s="3">
        <v>256</v>
      </c>
      <c r="H57">
        <v>7857264281</v>
      </c>
      <c r="I57" s="4">
        <v>7</v>
      </c>
      <c r="J57" s="4" t="s">
        <v>45</v>
      </c>
      <c r="K57" t="s">
        <v>46</v>
      </c>
      <c r="L57" s="5" t="s">
        <v>47</v>
      </c>
      <c r="M57" s="5">
        <v>351.25</v>
      </c>
      <c r="N57" s="5" t="s">
        <v>47</v>
      </c>
      <c r="O57" s="5" t="s">
        <v>45</v>
      </c>
      <c r="P57" s="36">
        <v>14.719626168</v>
      </c>
      <c r="Q57" t="s">
        <v>46</v>
      </c>
      <c r="R57" t="s">
        <v>46</v>
      </c>
      <c r="S57" t="s">
        <v>45</v>
      </c>
      <c r="T57" t="s">
        <v>46</v>
      </c>
      <c r="U57" s="5" t="s">
        <v>46</v>
      </c>
      <c r="V57" s="37">
        <v>14283</v>
      </c>
      <c r="W57" s="37">
        <v>1017.04506975</v>
      </c>
      <c r="X57" s="37">
        <v>1837.4450159282283</v>
      </c>
      <c r="Y57" s="37">
        <v>3348.399877214755</v>
      </c>
      <c r="Z57">
        <f t="shared" si="17"/>
        <v>1</v>
      </c>
      <c r="AA57">
        <f t="shared" si="18"/>
        <v>1</v>
      </c>
      <c r="AB57">
        <f t="shared" si="19"/>
        <v>0</v>
      </c>
      <c r="AC57">
        <f t="shared" si="20"/>
        <v>0</v>
      </c>
      <c r="AD57">
        <f t="shared" si="21"/>
        <v>0</v>
      </c>
      <c r="AE57">
        <f t="shared" si="22"/>
        <v>0</v>
      </c>
      <c r="AF57" s="38" t="str">
        <f t="shared" si="23"/>
        <v>SRSA</v>
      </c>
      <c r="AG57" s="38">
        <f t="shared" si="24"/>
        <v>0</v>
      </c>
      <c r="AH57" s="38">
        <f t="shared" si="25"/>
        <v>0</v>
      </c>
      <c r="AI57">
        <f t="shared" si="26"/>
        <v>1</v>
      </c>
      <c r="AJ57">
        <f t="shared" si="27"/>
        <v>0</v>
      </c>
      <c r="AK57">
        <f t="shared" si="28"/>
        <v>0</v>
      </c>
      <c r="AL57">
        <f t="shared" si="29"/>
        <v>0</v>
      </c>
      <c r="AM57">
        <f t="shared" si="30"/>
        <v>0</v>
      </c>
      <c r="AN57">
        <f t="shared" si="31"/>
        <v>0</v>
      </c>
      <c r="AO57">
        <f t="shared" si="32"/>
        <v>0</v>
      </c>
      <c r="AP57" s="66">
        <f t="shared" si="16"/>
        <v>20485.889962892987</v>
      </c>
    </row>
    <row r="58" spans="1:42" ht="12.75">
      <c r="A58">
        <v>2005800</v>
      </c>
      <c r="B58" t="s">
        <v>371</v>
      </c>
      <c r="C58" t="s">
        <v>372</v>
      </c>
      <c r="D58" t="s">
        <v>373</v>
      </c>
      <c r="E58" t="s">
        <v>374</v>
      </c>
      <c r="F58" s="35">
        <v>67401</v>
      </c>
      <c r="G58" s="3">
        <v>9314</v>
      </c>
      <c r="H58">
        <v>7858271121</v>
      </c>
      <c r="I58" s="4">
        <v>7</v>
      </c>
      <c r="J58" s="4" t="s">
        <v>45</v>
      </c>
      <c r="K58" t="s">
        <v>46</v>
      </c>
      <c r="L58" s="5" t="s">
        <v>47</v>
      </c>
      <c r="M58" s="5">
        <v>410.39</v>
      </c>
      <c r="N58" s="5" t="s">
        <v>47</v>
      </c>
      <c r="O58" s="5" t="s">
        <v>45</v>
      </c>
      <c r="P58" s="36">
        <v>11.345646438</v>
      </c>
      <c r="Q58" t="s">
        <v>46</v>
      </c>
      <c r="R58" t="s">
        <v>45</v>
      </c>
      <c r="S58" t="s">
        <v>45</v>
      </c>
      <c r="T58" t="s">
        <v>46</v>
      </c>
      <c r="U58" s="5" t="s">
        <v>46</v>
      </c>
      <c r="V58" s="37">
        <v>23346</v>
      </c>
      <c r="W58" s="37">
        <v>2034.0901394999999</v>
      </c>
      <c r="X58" s="37">
        <v>2642.2988350436444</v>
      </c>
      <c r="Y58" s="37">
        <v>3290.4482497601502</v>
      </c>
      <c r="Z58">
        <f t="shared" si="17"/>
        <v>1</v>
      </c>
      <c r="AA58">
        <f t="shared" si="18"/>
        <v>1</v>
      </c>
      <c r="AB58">
        <f t="shared" si="19"/>
        <v>0</v>
      </c>
      <c r="AC58">
        <f t="shared" si="20"/>
        <v>0</v>
      </c>
      <c r="AD58">
        <f t="shared" si="21"/>
        <v>0</v>
      </c>
      <c r="AE58">
        <f t="shared" si="22"/>
        <v>0</v>
      </c>
      <c r="AF58" s="38" t="str">
        <f t="shared" si="23"/>
        <v>SRSA</v>
      </c>
      <c r="AG58" s="38">
        <f t="shared" si="24"/>
        <v>0</v>
      </c>
      <c r="AH58" s="38">
        <f t="shared" si="25"/>
        <v>0</v>
      </c>
      <c r="AI58">
        <f t="shared" si="26"/>
        <v>1</v>
      </c>
      <c r="AJ58">
        <f t="shared" si="27"/>
        <v>0</v>
      </c>
      <c r="AK58">
        <f t="shared" si="28"/>
        <v>0</v>
      </c>
      <c r="AL58">
        <f t="shared" si="29"/>
        <v>0</v>
      </c>
      <c r="AM58">
        <f t="shared" si="30"/>
        <v>0</v>
      </c>
      <c r="AN58">
        <f t="shared" si="31"/>
        <v>0</v>
      </c>
      <c r="AO58">
        <f t="shared" si="32"/>
        <v>0</v>
      </c>
      <c r="AP58" s="66">
        <f t="shared" si="16"/>
        <v>31312.837224303796</v>
      </c>
    </row>
    <row r="59" spans="1:42" ht="12.75">
      <c r="A59">
        <v>2005870</v>
      </c>
      <c r="B59" t="s">
        <v>382</v>
      </c>
      <c r="C59" t="s">
        <v>383</v>
      </c>
      <c r="D59" t="s">
        <v>384</v>
      </c>
      <c r="E59" t="s">
        <v>383</v>
      </c>
      <c r="F59" s="35">
        <v>67439</v>
      </c>
      <c r="G59" s="3">
        <v>306</v>
      </c>
      <c r="H59">
        <v>7854725561</v>
      </c>
      <c r="I59" s="4">
        <v>7</v>
      </c>
      <c r="J59" s="4" t="s">
        <v>45</v>
      </c>
      <c r="K59" t="s">
        <v>46</v>
      </c>
      <c r="L59" s="5" t="s">
        <v>47</v>
      </c>
      <c r="M59" s="5">
        <v>607.58</v>
      </c>
      <c r="N59" s="5" t="s">
        <v>45</v>
      </c>
      <c r="O59" s="5" t="s">
        <v>45</v>
      </c>
      <c r="P59" s="36">
        <v>9.5170454545</v>
      </c>
      <c r="Q59" t="s">
        <v>46</v>
      </c>
      <c r="R59" t="s">
        <v>46</v>
      </c>
      <c r="S59" t="s">
        <v>45</v>
      </c>
      <c r="T59" t="s">
        <v>46</v>
      </c>
      <c r="U59" s="5" t="s">
        <v>46</v>
      </c>
      <c r="V59" s="37">
        <v>23580</v>
      </c>
      <c r="W59" s="37">
        <v>2644.3171813499994</v>
      </c>
      <c r="X59" s="37">
        <v>3628.0917089288905</v>
      </c>
      <c r="Y59" s="37">
        <v>4914.599055565824</v>
      </c>
      <c r="Z59">
        <f t="shared" si="17"/>
        <v>1</v>
      </c>
      <c r="AA59">
        <f t="shared" si="18"/>
        <v>1</v>
      </c>
      <c r="AB59">
        <f t="shared" si="19"/>
        <v>0</v>
      </c>
      <c r="AC59">
        <f t="shared" si="20"/>
        <v>0</v>
      </c>
      <c r="AD59">
        <f t="shared" si="21"/>
        <v>0</v>
      </c>
      <c r="AE59">
        <f t="shared" si="22"/>
        <v>0</v>
      </c>
      <c r="AF59" s="38" t="str">
        <f t="shared" si="23"/>
        <v>SRSA</v>
      </c>
      <c r="AG59" s="38">
        <f t="shared" si="24"/>
        <v>0</v>
      </c>
      <c r="AH59" s="38">
        <f t="shared" si="25"/>
        <v>0</v>
      </c>
      <c r="AI59">
        <f t="shared" si="26"/>
        <v>1</v>
      </c>
      <c r="AJ59">
        <f t="shared" si="27"/>
        <v>0</v>
      </c>
      <c r="AK59">
        <f t="shared" si="28"/>
        <v>0</v>
      </c>
      <c r="AL59">
        <f t="shared" si="29"/>
        <v>0</v>
      </c>
      <c r="AM59">
        <f t="shared" si="30"/>
        <v>0</v>
      </c>
      <c r="AN59">
        <f t="shared" si="31"/>
        <v>0</v>
      </c>
      <c r="AO59">
        <f t="shared" si="32"/>
        <v>0</v>
      </c>
      <c r="AP59" s="66">
        <f t="shared" si="16"/>
        <v>34767.007945844714</v>
      </c>
    </row>
    <row r="60" spans="1:42" s="57" customFormat="1" ht="12.75">
      <c r="A60" s="57">
        <v>2005910</v>
      </c>
      <c r="B60" s="57" t="s">
        <v>385</v>
      </c>
      <c r="C60" s="57" t="s">
        <v>386</v>
      </c>
      <c r="D60" s="57" t="s">
        <v>387</v>
      </c>
      <c r="E60" s="57" t="s">
        <v>386</v>
      </c>
      <c r="F60" s="58">
        <v>66024</v>
      </c>
      <c r="G60" s="59">
        <v>368</v>
      </c>
      <c r="H60" s="57">
        <v>9133656735</v>
      </c>
      <c r="I60" s="60">
        <v>7</v>
      </c>
      <c r="J60" s="60" t="s">
        <v>45</v>
      </c>
      <c r="K60" s="57" t="s">
        <v>46</v>
      </c>
      <c r="L60" s="61" t="s">
        <v>47</v>
      </c>
      <c r="M60" s="61">
        <v>232</v>
      </c>
      <c r="N60" s="61" t="s">
        <v>47</v>
      </c>
      <c r="O60" s="61" t="s">
        <v>45</v>
      </c>
      <c r="P60" s="62">
        <v>24.637681159</v>
      </c>
      <c r="Q60" s="57" t="s">
        <v>45</v>
      </c>
      <c r="R60" s="57" t="s">
        <v>45</v>
      </c>
      <c r="S60" s="57" t="s">
        <v>45</v>
      </c>
      <c r="T60" s="57" t="s">
        <v>46</v>
      </c>
      <c r="U60" s="61" t="s">
        <v>46</v>
      </c>
      <c r="V60" s="63">
        <v>13340</v>
      </c>
      <c r="W60" s="63">
        <v>1627.2721116</v>
      </c>
      <c r="X60" s="63">
        <v>2077.883174836131</v>
      </c>
      <c r="Y60" s="63">
        <v>2716.9529235210757</v>
      </c>
      <c r="Z60" s="57">
        <f t="shared" si="17"/>
        <v>1</v>
      </c>
      <c r="AA60" s="57">
        <f t="shared" si="18"/>
        <v>1</v>
      </c>
      <c r="AB60" s="57">
        <f t="shared" si="19"/>
        <v>0</v>
      </c>
      <c r="AC60" s="57">
        <f t="shared" si="20"/>
        <v>0</v>
      </c>
      <c r="AD60" s="57">
        <f t="shared" si="21"/>
        <v>0</v>
      </c>
      <c r="AE60" s="57">
        <f t="shared" si="22"/>
        <v>0</v>
      </c>
      <c r="AF60" s="64" t="str">
        <f t="shared" si="23"/>
        <v>SRSA</v>
      </c>
      <c r="AG60" s="64">
        <f t="shared" si="24"/>
        <v>0</v>
      </c>
      <c r="AH60" s="64">
        <f t="shared" si="25"/>
        <v>0</v>
      </c>
      <c r="AI60" s="57">
        <f t="shared" si="26"/>
        <v>1</v>
      </c>
      <c r="AJ60" s="57">
        <f t="shared" si="27"/>
        <v>1</v>
      </c>
      <c r="AK60" s="57" t="str">
        <f t="shared" si="28"/>
        <v>Initial</v>
      </c>
      <c r="AL60" s="57" t="str">
        <f t="shared" si="29"/>
        <v>SRSA</v>
      </c>
      <c r="AM60" s="57">
        <f t="shared" si="30"/>
        <v>0</v>
      </c>
      <c r="AN60" s="57">
        <f t="shared" si="31"/>
        <v>0</v>
      </c>
      <c r="AO60" s="57">
        <f t="shared" si="32"/>
        <v>0</v>
      </c>
      <c r="AP60" s="66">
        <f t="shared" si="16"/>
        <v>19762.108209957205</v>
      </c>
    </row>
    <row r="61" spans="1:42" s="50" customFormat="1" ht="12.75">
      <c r="A61" s="50">
        <v>2008310</v>
      </c>
      <c r="B61" s="50" t="s">
        <v>634</v>
      </c>
      <c r="C61" s="50" t="s">
        <v>635</v>
      </c>
      <c r="D61" s="50" t="s">
        <v>636</v>
      </c>
      <c r="E61" s="50" t="s">
        <v>637</v>
      </c>
      <c r="F61" s="51">
        <v>67583</v>
      </c>
      <c r="G61" s="52">
        <v>9307</v>
      </c>
      <c r="H61" s="50">
        <v>6205962152</v>
      </c>
      <c r="I61" s="53">
        <v>7</v>
      </c>
      <c r="J61" s="53" t="s">
        <v>45</v>
      </c>
      <c r="K61" s="50" t="s">
        <v>46</v>
      </c>
      <c r="L61" s="6" t="s">
        <v>47</v>
      </c>
      <c r="M61" s="6">
        <v>341.03</v>
      </c>
      <c r="N61" s="6" t="s">
        <v>47</v>
      </c>
      <c r="O61" s="6" t="s">
        <v>45</v>
      </c>
      <c r="P61" s="54">
        <v>19.384057971</v>
      </c>
      <c r="Q61" s="50" t="s">
        <v>46</v>
      </c>
      <c r="R61" s="50" t="s">
        <v>46</v>
      </c>
      <c r="S61" s="50" t="s">
        <v>45</v>
      </c>
      <c r="T61" s="50" t="s">
        <v>46</v>
      </c>
      <c r="U61" s="6" t="s">
        <v>46</v>
      </c>
      <c r="V61" s="55">
        <v>24232</v>
      </c>
      <c r="W61" s="55">
        <v>2440.9081674</v>
      </c>
      <c r="X61" s="55">
        <v>2837.801555514897</v>
      </c>
      <c r="Y61" s="55">
        <v>4069.4084369746415</v>
      </c>
      <c r="Z61" s="50">
        <f t="shared" si="17"/>
        <v>1</v>
      </c>
      <c r="AA61" s="50">
        <f t="shared" si="18"/>
        <v>1</v>
      </c>
      <c r="AB61" s="50">
        <f t="shared" si="19"/>
        <v>0</v>
      </c>
      <c r="AC61" s="50">
        <f t="shared" si="20"/>
        <v>0</v>
      </c>
      <c r="AD61" s="50">
        <f t="shared" si="21"/>
        <v>0</v>
      </c>
      <c r="AE61" s="50">
        <f t="shared" si="22"/>
        <v>0</v>
      </c>
      <c r="AF61" s="56" t="str">
        <f t="shared" si="23"/>
        <v>SRSA</v>
      </c>
      <c r="AG61" s="56">
        <f t="shared" si="24"/>
        <v>0</v>
      </c>
      <c r="AH61" s="56">
        <f t="shared" si="25"/>
        <v>0</v>
      </c>
      <c r="AI61" s="50">
        <f t="shared" si="26"/>
        <v>1</v>
      </c>
      <c r="AJ61" s="50">
        <f t="shared" si="27"/>
        <v>0</v>
      </c>
      <c r="AK61" s="50">
        <f t="shared" si="28"/>
        <v>0</v>
      </c>
      <c r="AL61" s="50">
        <f t="shared" si="29"/>
        <v>0</v>
      </c>
      <c r="AM61" s="50">
        <f t="shared" si="30"/>
        <v>0</v>
      </c>
      <c r="AN61" s="50">
        <f t="shared" si="31"/>
        <v>0</v>
      </c>
      <c r="AO61" s="50">
        <f t="shared" si="32"/>
        <v>0</v>
      </c>
      <c r="AP61" s="66">
        <f t="shared" si="16"/>
        <v>33580.118159889535</v>
      </c>
    </row>
    <row r="62" spans="1:42" s="57" customFormat="1" ht="12.75">
      <c r="A62" s="57">
        <v>2011220</v>
      </c>
      <c r="B62" s="57" t="s">
        <v>888</v>
      </c>
      <c r="C62" s="57" t="s">
        <v>889</v>
      </c>
      <c r="D62" s="57" t="s">
        <v>72</v>
      </c>
      <c r="E62" s="57" t="s">
        <v>890</v>
      </c>
      <c r="F62" s="58">
        <v>67132</v>
      </c>
      <c r="G62" s="59">
        <v>188</v>
      </c>
      <c r="H62" s="57">
        <v>6204762215</v>
      </c>
      <c r="I62" s="60" t="s">
        <v>118</v>
      </c>
      <c r="J62" s="60" t="s">
        <v>46</v>
      </c>
      <c r="K62" s="57" t="s">
        <v>46</v>
      </c>
      <c r="L62" s="61" t="s">
        <v>45</v>
      </c>
      <c r="M62" s="61">
        <v>296.37</v>
      </c>
      <c r="N62" s="61" t="s">
        <v>46</v>
      </c>
      <c r="O62" s="61" t="s">
        <v>45</v>
      </c>
      <c r="P62" s="62">
        <v>10.23890785</v>
      </c>
      <c r="Q62" s="57" t="s">
        <v>46</v>
      </c>
      <c r="R62" s="57" t="s">
        <v>46</v>
      </c>
      <c r="S62" s="57" t="s">
        <v>46</v>
      </c>
      <c r="T62" s="57" t="s">
        <v>46</v>
      </c>
      <c r="U62" s="61" t="s">
        <v>46</v>
      </c>
      <c r="V62" s="63">
        <v>9168</v>
      </c>
      <c r="W62" s="63">
        <v>1017.04506975</v>
      </c>
      <c r="X62" s="63">
        <v>1509.1421586119145</v>
      </c>
      <c r="Y62" s="63">
        <v>2265.381800498182</v>
      </c>
      <c r="Z62" s="57">
        <f t="shared" si="17"/>
        <v>1</v>
      </c>
      <c r="AA62" s="57">
        <f t="shared" si="18"/>
        <v>1</v>
      </c>
      <c r="AB62" s="57">
        <f t="shared" si="19"/>
        <v>0</v>
      </c>
      <c r="AC62" s="57">
        <f t="shared" si="20"/>
        <v>0</v>
      </c>
      <c r="AD62" s="57">
        <f t="shared" si="21"/>
        <v>0</v>
      </c>
      <c r="AE62" s="57">
        <f t="shared" si="22"/>
        <v>0</v>
      </c>
      <c r="AF62" s="64" t="str">
        <f t="shared" si="23"/>
        <v>SRSA</v>
      </c>
      <c r="AG62" s="64">
        <f t="shared" si="24"/>
        <v>0</v>
      </c>
      <c r="AH62" s="64">
        <f t="shared" si="25"/>
        <v>0</v>
      </c>
      <c r="AI62" s="57">
        <f t="shared" si="26"/>
        <v>0</v>
      </c>
      <c r="AJ62" s="57">
        <f t="shared" si="27"/>
        <v>0</v>
      </c>
      <c r="AK62" s="57">
        <f t="shared" si="28"/>
        <v>0</v>
      </c>
      <c r="AL62" s="57">
        <f t="shared" si="29"/>
        <v>0</v>
      </c>
      <c r="AM62" s="57">
        <f t="shared" si="30"/>
        <v>0</v>
      </c>
      <c r="AN62" s="57">
        <f t="shared" si="31"/>
        <v>0</v>
      </c>
      <c r="AO62" s="57">
        <f t="shared" si="32"/>
        <v>0</v>
      </c>
      <c r="AP62" s="66">
        <f t="shared" si="16"/>
        <v>13959.569028860096</v>
      </c>
    </row>
    <row r="63" spans="1:42" s="50" customFormat="1" ht="12.75">
      <c r="A63" s="50">
        <v>2006210</v>
      </c>
      <c r="B63" s="50" t="s">
        <v>409</v>
      </c>
      <c r="C63" s="50" t="s">
        <v>410</v>
      </c>
      <c r="D63" s="50" t="s">
        <v>411</v>
      </c>
      <c r="E63" s="50" t="s">
        <v>410</v>
      </c>
      <c r="F63" s="51">
        <v>67844</v>
      </c>
      <c r="G63" s="52">
        <v>170</v>
      </c>
      <c r="H63" s="50">
        <v>6206465661</v>
      </c>
      <c r="I63" s="53">
        <v>7</v>
      </c>
      <c r="J63" s="53" t="s">
        <v>45</v>
      </c>
      <c r="K63" s="50" t="s">
        <v>46</v>
      </c>
      <c r="L63" s="6" t="s">
        <v>47</v>
      </c>
      <c r="M63" s="6">
        <v>163.08</v>
      </c>
      <c r="N63" s="6" t="s">
        <v>47</v>
      </c>
      <c r="O63" s="6" t="s">
        <v>45</v>
      </c>
      <c r="P63" s="54">
        <v>6.5934065934</v>
      </c>
      <c r="Q63" s="50" t="s">
        <v>46</v>
      </c>
      <c r="R63" s="50" t="s">
        <v>46</v>
      </c>
      <c r="S63" s="50" t="s">
        <v>45</v>
      </c>
      <c r="T63" s="50" t="s">
        <v>46</v>
      </c>
      <c r="U63" s="6" t="s">
        <v>46</v>
      </c>
      <c r="V63" s="55">
        <v>6607</v>
      </c>
      <c r="W63" s="55">
        <v>813.6360558</v>
      </c>
      <c r="X63" s="55">
        <v>1056.9651633235476</v>
      </c>
      <c r="Y63" s="55">
        <v>1903.3722835414958</v>
      </c>
      <c r="Z63" s="50">
        <f t="shared" si="17"/>
        <v>1</v>
      </c>
      <c r="AA63" s="50">
        <f t="shared" si="18"/>
        <v>1</v>
      </c>
      <c r="AB63" s="50">
        <f t="shared" si="19"/>
        <v>0</v>
      </c>
      <c r="AC63" s="50">
        <f t="shared" si="20"/>
        <v>0</v>
      </c>
      <c r="AD63" s="50">
        <f t="shared" si="21"/>
        <v>0</v>
      </c>
      <c r="AE63" s="50">
        <f t="shared" si="22"/>
        <v>0</v>
      </c>
      <c r="AF63" s="56" t="str">
        <f t="shared" si="23"/>
        <v>SRSA</v>
      </c>
      <c r="AG63" s="56">
        <f t="shared" si="24"/>
        <v>0</v>
      </c>
      <c r="AH63" s="56">
        <f t="shared" si="25"/>
        <v>0</v>
      </c>
      <c r="AI63" s="50">
        <f t="shared" si="26"/>
        <v>1</v>
      </c>
      <c r="AJ63" s="50">
        <f t="shared" si="27"/>
        <v>0</v>
      </c>
      <c r="AK63" s="50">
        <f t="shared" si="28"/>
        <v>0</v>
      </c>
      <c r="AL63" s="50">
        <f t="shared" si="29"/>
        <v>0</v>
      </c>
      <c r="AM63" s="50">
        <f t="shared" si="30"/>
        <v>0</v>
      </c>
      <c r="AN63" s="50">
        <f t="shared" si="31"/>
        <v>0</v>
      </c>
      <c r="AO63" s="50">
        <f t="shared" si="32"/>
        <v>0</v>
      </c>
      <c r="AP63" s="66">
        <f t="shared" si="16"/>
        <v>10380.973502665043</v>
      </c>
    </row>
    <row r="64" spans="1:42" ht="12.75">
      <c r="A64">
        <v>2006570</v>
      </c>
      <c r="B64" t="s">
        <v>449</v>
      </c>
      <c r="C64" t="s">
        <v>450</v>
      </c>
      <c r="D64" t="s">
        <v>451</v>
      </c>
      <c r="E64" t="s">
        <v>450</v>
      </c>
      <c r="F64" s="35">
        <v>67053</v>
      </c>
      <c r="G64" s="3">
        <v>6</v>
      </c>
      <c r="H64">
        <v>6203674601</v>
      </c>
      <c r="I64" s="4">
        <v>7</v>
      </c>
      <c r="J64" s="4" t="s">
        <v>45</v>
      </c>
      <c r="K64" t="s">
        <v>46</v>
      </c>
      <c r="L64" s="5" t="s">
        <v>47</v>
      </c>
      <c r="M64" s="5">
        <v>273.45</v>
      </c>
      <c r="N64" s="5" t="s">
        <v>47</v>
      </c>
      <c r="O64" s="5" t="s">
        <v>45</v>
      </c>
      <c r="P64" s="36">
        <v>8.0229226361</v>
      </c>
      <c r="Q64" t="s">
        <v>46</v>
      </c>
      <c r="R64" t="s">
        <v>46</v>
      </c>
      <c r="S64" t="s">
        <v>45</v>
      </c>
      <c r="T64" t="s">
        <v>46</v>
      </c>
      <c r="U64" s="5" t="s">
        <v>46</v>
      </c>
      <c r="V64" s="37">
        <v>17445</v>
      </c>
      <c r="W64" s="37">
        <v>1423.8630976499999</v>
      </c>
      <c r="X64" s="37">
        <v>1820.77146308178</v>
      </c>
      <c r="Y64" s="37">
        <v>1104.0913957909745</v>
      </c>
      <c r="Z64">
        <f t="shared" si="17"/>
        <v>1</v>
      </c>
      <c r="AA64">
        <f t="shared" si="18"/>
        <v>1</v>
      </c>
      <c r="AB64">
        <f t="shared" si="19"/>
        <v>0</v>
      </c>
      <c r="AC64">
        <f t="shared" si="20"/>
        <v>0</v>
      </c>
      <c r="AD64">
        <f t="shared" si="21"/>
        <v>0</v>
      </c>
      <c r="AE64">
        <f t="shared" si="22"/>
        <v>0</v>
      </c>
      <c r="AF64" s="38" t="str">
        <f t="shared" si="23"/>
        <v>SRSA</v>
      </c>
      <c r="AG64" s="38">
        <f t="shared" si="24"/>
        <v>0</v>
      </c>
      <c r="AH64" s="38">
        <f t="shared" si="25"/>
        <v>0</v>
      </c>
      <c r="AI64">
        <f t="shared" si="26"/>
        <v>1</v>
      </c>
      <c r="AJ64">
        <f t="shared" si="27"/>
        <v>0</v>
      </c>
      <c r="AK64">
        <f t="shared" si="28"/>
        <v>0</v>
      </c>
      <c r="AL64">
        <f t="shared" si="29"/>
        <v>0</v>
      </c>
      <c r="AM64">
        <f t="shared" si="30"/>
        <v>0</v>
      </c>
      <c r="AN64">
        <f t="shared" si="31"/>
        <v>0</v>
      </c>
      <c r="AO64">
        <f t="shared" si="32"/>
        <v>0</v>
      </c>
      <c r="AP64" s="66">
        <f t="shared" si="16"/>
        <v>21793.725956522754</v>
      </c>
    </row>
    <row r="65" spans="1:42" ht="12.75">
      <c r="A65">
        <v>2011040</v>
      </c>
      <c r="B65" t="s">
        <v>871</v>
      </c>
      <c r="C65" t="s">
        <v>872</v>
      </c>
      <c r="D65" t="s">
        <v>873</v>
      </c>
      <c r="E65" t="s">
        <v>874</v>
      </c>
      <c r="F65" s="35">
        <v>67757</v>
      </c>
      <c r="G65" s="3">
        <v>199</v>
      </c>
      <c r="H65">
        <v>7853864560</v>
      </c>
      <c r="I65" s="4">
        <v>7</v>
      </c>
      <c r="J65" s="4" t="s">
        <v>45</v>
      </c>
      <c r="K65" t="s">
        <v>46</v>
      </c>
      <c r="L65" s="5" t="s">
        <v>47</v>
      </c>
      <c r="M65" s="5">
        <v>191.04</v>
      </c>
      <c r="N65" s="5" t="s">
        <v>47</v>
      </c>
      <c r="O65" s="5" t="s">
        <v>45</v>
      </c>
      <c r="P65" s="36">
        <v>11.111111111</v>
      </c>
      <c r="Q65" t="s">
        <v>46</v>
      </c>
      <c r="R65" t="s">
        <v>46</v>
      </c>
      <c r="S65" t="s">
        <v>45</v>
      </c>
      <c r="T65" t="s">
        <v>46</v>
      </c>
      <c r="U65" s="5" t="s">
        <v>46</v>
      </c>
      <c r="V65" s="37">
        <v>4852</v>
      </c>
      <c r="W65" s="37">
        <v>813.6360558</v>
      </c>
      <c r="X65" s="37">
        <v>1069.7413690286994</v>
      </c>
      <c r="Y65" s="37">
        <v>2193.8830393528906</v>
      </c>
      <c r="Z65">
        <f t="shared" si="17"/>
        <v>1</v>
      </c>
      <c r="AA65">
        <f t="shared" si="18"/>
        <v>1</v>
      </c>
      <c r="AB65">
        <f t="shared" si="19"/>
        <v>0</v>
      </c>
      <c r="AC65">
        <f t="shared" si="20"/>
        <v>0</v>
      </c>
      <c r="AD65">
        <f t="shared" si="21"/>
        <v>0</v>
      </c>
      <c r="AE65">
        <f t="shared" si="22"/>
        <v>0</v>
      </c>
      <c r="AF65" s="38" t="str">
        <f t="shared" si="23"/>
        <v>SRSA</v>
      </c>
      <c r="AG65" s="38">
        <f t="shared" si="24"/>
        <v>0</v>
      </c>
      <c r="AH65" s="38">
        <f t="shared" si="25"/>
        <v>0</v>
      </c>
      <c r="AI65">
        <f t="shared" si="26"/>
        <v>1</v>
      </c>
      <c r="AJ65">
        <f t="shared" si="27"/>
        <v>0</v>
      </c>
      <c r="AK65">
        <f t="shared" si="28"/>
        <v>0</v>
      </c>
      <c r="AL65">
        <f t="shared" si="29"/>
        <v>0</v>
      </c>
      <c r="AM65">
        <f t="shared" si="30"/>
        <v>0</v>
      </c>
      <c r="AN65">
        <f t="shared" si="31"/>
        <v>0</v>
      </c>
      <c r="AO65">
        <f t="shared" si="32"/>
        <v>0</v>
      </c>
      <c r="AP65" s="66">
        <f t="shared" si="16"/>
        <v>8929.260464181589</v>
      </c>
    </row>
    <row r="66" spans="1:42" ht="12.75">
      <c r="A66">
        <v>2006690</v>
      </c>
      <c r="B66" t="s">
        <v>462</v>
      </c>
      <c r="C66" t="s">
        <v>463</v>
      </c>
      <c r="D66" t="s">
        <v>464</v>
      </c>
      <c r="E66" t="s">
        <v>465</v>
      </c>
      <c r="F66" s="35">
        <v>67879</v>
      </c>
      <c r="G66" s="3">
        <v>580</v>
      </c>
      <c r="H66">
        <v>6203764211</v>
      </c>
      <c r="I66" s="4">
        <v>7</v>
      </c>
      <c r="J66" s="4" t="s">
        <v>45</v>
      </c>
      <c r="K66" t="s">
        <v>46</v>
      </c>
      <c r="L66" s="5" t="s">
        <v>47</v>
      </c>
      <c r="M66" s="5">
        <v>306.7</v>
      </c>
      <c r="N66" s="5" t="s">
        <v>47</v>
      </c>
      <c r="O66" s="5" t="s">
        <v>45</v>
      </c>
      <c r="P66" s="36">
        <v>14.848484848</v>
      </c>
      <c r="Q66" t="s">
        <v>46</v>
      </c>
      <c r="R66" t="s">
        <v>46</v>
      </c>
      <c r="S66" t="s">
        <v>45</v>
      </c>
      <c r="T66" t="s">
        <v>46</v>
      </c>
      <c r="U66" s="5" t="s">
        <v>46</v>
      </c>
      <c r="V66" s="37">
        <v>12264</v>
      </c>
      <c r="W66" s="37">
        <v>1017.04506975</v>
      </c>
      <c r="X66" s="37">
        <v>1520.5494851343715</v>
      </c>
      <c r="Y66" s="37">
        <v>2303.0127274167567</v>
      </c>
      <c r="Z66">
        <f t="shared" si="17"/>
        <v>1</v>
      </c>
      <c r="AA66">
        <f t="shared" si="18"/>
        <v>1</v>
      </c>
      <c r="AB66">
        <f t="shared" si="19"/>
        <v>0</v>
      </c>
      <c r="AC66">
        <f t="shared" si="20"/>
        <v>0</v>
      </c>
      <c r="AD66">
        <f t="shared" si="21"/>
        <v>0</v>
      </c>
      <c r="AE66">
        <f t="shared" si="22"/>
        <v>0</v>
      </c>
      <c r="AF66" s="38" t="str">
        <f t="shared" si="23"/>
        <v>SRSA</v>
      </c>
      <c r="AG66" s="38">
        <f t="shared" si="24"/>
        <v>0</v>
      </c>
      <c r="AH66" s="38">
        <f t="shared" si="25"/>
        <v>0</v>
      </c>
      <c r="AI66">
        <f t="shared" si="26"/>
        <v>1</v>
      </c>
      <c r="AJ66">
        <f t="shared" si="27"/>
        <v>0</v>
      </c>
      <c r="AK66">
        <f t="shared" si="28"/>
        <v>0</v>
      </c>
      <c r="AL66">
        <f t="shared" si="29"/>
        <v>0</v>
      </c>
      <c r="AM66">
        <f t="shared" si="30"/>
        <v>0</v>
      </c>
      <c r="AN66">
        <f t="shared" si="31"/>
        <v>0</v>
      </c>
      <c r="AO66">
        <f t="shared" si="32"/>
        <v>0</v>
      </c>
      <c r="AP66" s="66">
        <f t="shared" si="16"/>
        <v>17104.607282301127</v>
      </c>
    </row>
    <row r="67" spans="1:42" ht="12.75">
      <c r="A67">
        <v>2006720</v>
      </c>
      <c r="B67" t="s">
        <v>466</v>
      </c>
      <c r="C67" t="s">
        <v>467</v>
      </c>
      <c r="D67" t="s">
        <v>468</v>
      </c>
      <c r="E67" t="s">
        <v>467</v>
      </c>
      <c r="F67" s="35">
        <v>67054</v>
      </c>
      <c r="G67" s="3">
        <v>2399</v>
      </c>
      <c r="H67">
        <v>6207232145</v>
      </c>
      <c r="I67" s="4">
        <v>7</v>
      </c>
      <c r="J67" s="4" t="s">
        <v>45</v>
      </c>
      <c r="K67" t="s">
        <v>46</v>
      </c>
      <c r="L67" s="5" t="s">
        <v>47</v>
      </c>
      <c r="M67" s="5">
        <v>302</v>
      </c>
      <c r="N67" s="5" t="s">
        <v>47</v>
      </c>
      <c r="O67" s="5" t="s">
        <v>45</v>
      </c>
      <c r="P67" s="36">
        <v>16.618075802</v>
      </c>
      <c r="Q67" t="s">
        <v>46</v>
      </c>
      <c r="R67" t="s">
        <v>46</v>
      </c>
      <c r="S67" t="s">
        <v>45</v>
      </c>
      <c r="T67" t="s">
        <v>46</v>
      </c>
      <c r="U67" s="5" t="s">
        <v>46</v>
      </c>
      <c r="V67" s="37">
        <v>14221</v>
      </c>
      <c r="W67" s="37">
        <v>1423.8630976499999</v>
      </c>
      <c r="X67" s="37">
        <v>1882.5991728334968</v>
      </c>
      <c r="Y67" s="37">
        <v>2412.1424154806227</v>
      </c>
      <c r="Z67">
        <f t="shared" si="17"/>
        <v>1</v>
      </c>
      <c r="AA67">
        <f t="shared" si="18"/>
        <v>1</v>
      </c>
      <c r="AB67">
        <f t="shared" si="19"/>
        <v>0</v>
      </c>
      <c r="AC67">
        <f t="shared" si="20"/>
        <v>0</v>
      </c>
      <c r="AD67">
        <f t="shared" si="21"/>
        <v>0</v>
      </c>
      <c r="AE67">
        <f t="shared" si="22"/>
        <v>0</v>
      </c>
      <c r="AF67" s="38" t="str">
        <f t="shared" si="23"/>
        <v>SRSA</v>
      </c>
      <c r="AG67" s="38">
        <f t="shared" si="24"/>
        <v>0</v>
      </c>
      <c r="AH67" s="38">
        <f t="shared" si="25"/>
        <v>0</v>
      </c>
      <c r="AI67">
        <f t="shared" si="26"/>
        <v>1</v>
      </c>
      <c r="AJ67">
        <f t="shared" si="27"/>
        <v>0</v>
      </c>
      <c r="AK67">
        <f t="shared" si="28"/>
        <v>0</v>
      </c>
      <c r="AL67">
        <f t="shared" si="29"/>
        <v>0</v>
      </c>
      <c r="AM67">
        <f t="shared" si="30"/>
        <v>0</v>
      </c>
      <c r="AN67">
        <f t="shared" si="31"/>
        <v>0</v>
      </c>
      <c r="AO67">
        <f t="shared" si="32"/>
        <v>0</v>
      </c>
      <c r="AP67" s="66">
        <f t="shared" si="16"/>
        <v>19939.604685964117</v>
      </c>
    </row>
    <row r="68" spans="1:42" ht="12.75">
      <c r="A68">
        <v>2006780</v>
      </c>
      <c r="B68" t="s">
        <v>469</v>
      </c>
      <c r="C68" t="s">
        <v>470</v>
      </c>
      <c r="D68" t="s">
        <v>471</v>
      </c>
      <c r="E68" t="s">
        <v>472</v>
      </c>
      <c r="F68" s="35">
        <v>67738</v>
      </c>
      <c r="G68" s="3">
        <v>68</v>
      </c>
      <c r="H68">
        <v>7858243277</v>
      </c>
      <c r="I68" s="4">
        <v>7</v>
      </c>
      <c r="J68" s="4" t="s">
        <v>45</v>
      </c>
      <c r="K68" t="s">
        <v>46</v>
      </c>
      <c r="L68" s="5" t="s">
        <v>47</v>
      </c>
      <c r="M68" s="5">
        <v>122.57</v>
      </c>
      <c r="N68" s="5" t="s">
        <v>47</v>
      </c>
      <c r="O68" s="5" t="s">
        <v>45</v>
      </c>
      <c r="P68" s="36">
        <v>7.7419354839</v>
      </c>
      <c r="Q68" t="s">
        <v>46</v>
      </c>
      <c r="R68" t="s">
        <v>46</v>
      </c>
      <c r="S68" t="s">
        <v>45</v>
      </c>
      <c r="T68" t="s">
        <v>46</v>
      </c>
      <c r="U68" s="5" t="s">
        <v>46</v>
      </c>
      <c r="V68" s="37">
        <v>4365</v>
      </c>
      <c r="W68" s="37">
        <v>610.22704185</v>
      </c>
      <c r="X68" s="37">
        <v>794.6060813688662</v>
      </c>
      <c r="Y68" s="37">
        <v>993.4564706503656</v>
      </c>
      <c r="Z68">
        <f t="shared" si="17"/>
        <v>1</v>
      </c>
      <c r="AA68">
        <f t="shared" si="18"/>
        <v>1</v>
      </c>
      <c r="AB68">
        <f t="shared" si="19"/>
        <v>0</v>
      </c>
      <c r="AC68">
        <f t="shared" si="20"/>
        <v>0</v>
      </c>
      <c r="AD68">
        <f t="shared" si="21"/>
        <v>0</v>
      </c>
      <c r="AE68">
        <f t="shared" si="22"/>
        <v>0</v>
      </c>
      <c r="AF68" s="38" t="str">
        <f t="shared" si="23"/>
        <v>SRSA</v>
      </c>
      <c r="AG68" s="38">
        <f t="shared" si="24"/>
        <v>0</v>
      </c>
      <c r="AH68" s="38">
        <f t="shared" si="25"/>
        <v>0</v>
      </c>
      <c r="AI68">
        <f t="shared" si="26"/>
        <v>1</v>
      </c>
      <c r="AJ68">
        <f t="shared" si="27"/>
        <v>0</v>
      </c>
      <c r="AK68">
        <f t="shared" si="28"/>
        <v>0</v>
      </c>
      <c r="AL68">
        <f t="shared" si="29"/>
        <v>0</v>
      </c>
      <c r="AM68">
        <f t="shared" si="30"/>
        <v>0</v>
      </c>
      <c r="AN68">
        <f t="shared" si="31"/>
        <v>0</v>
      </c>
      <c r="AO68">
        <f t="shared" si="32"/>
        <v>0</v>
      </c>
      <c r="AP68" s="66">
        <f t="shared" si="16"/>
        <v>6763.289593869233</v>
      </c>
    </row>
    <row r="69" spans="1:42" s="57" customFormat="1" ht="12.75">
      <c r="A69" s="57">
        <v>2006840</v>
      </c>
      <c r="B69" s="57" t="s">
        <v>473</v>
      </c>
      <c r="C69" s="57" t="s">
        <v>474</v>
      </c>
      <c r="D69" s="57" t="s">
        <v>475</v>
      </c>
      <c r="E69" s="57" t="s">
        <v>474</v>
      </c>
      <c r="F69" s="58">
        <v>67056</v>
      </c>
      <c r="G69" s="59">
        <v>2197</v>
      </c>
      <c r="H69" s="57">
        <v>3168352641</v>
      </c>
      <c r="I69" s="60">
        <v>8</v>
      </c>
      <c r="J69" s="60" t="s">
        <v>45</v>
      </c>
      <c r="K69" s="57" t="s">
        <v>46</v>
      </c>
      <c r="L69" s="61" t="s">
        <v>47</v>
      </c>
      <c r="M69" s="61">
        <v>599.14</v>
      </c>
      <c r="N69" s="61" t="s">
        <v>47</v>
      </c>
      <c r="O69" s="61" t="s">
        <v>45</v>
      </c>
      <c r="P69" s="62">
        <v>4.9086757991</v>
      </c>
      <c r="Q69" s="57" t="s">
        <v>46</v>
      </c>
      <c r="R69" s="57" t="s">
        <v>46</v>
      </c>
      <c r="S69" s="57" t="s">
        <v>45</v>
      </c>
      <c r="T69" s="57" t="s">
        <v>46</v>
      </c>
      <c r="U69" s="61" t="s">
        <v>46</v>
      </c>
      <c r="V69" s="63">
        <v>34553</v>
      </c>
      <c r="W69" s="63">
        <v>3051.13520925</v>
      </c>
      <c r="X69" s="63">
        <v>4084.82220676441</v>
      </c>
      <c r="Y69" s="63">
        <v>2668.032718526929</v>
      </c>
      <c r="Z69" s="57">
        <f t="shared" si="17"/>
        <v>1</v>
      </c>
      <c r="AA69" s="57">
        <f t="shared" si="18"/>
        <v>1</v>
      </c>
      <c r="AB69" s="57">
        <f t="shared" si="19"/>
        <v>0</v>
      </c>
      <c r="AC69" s="57">
        <f t="shared" si="20"/>
        <v>0</v>
      </c>
      <c r="AD69" s="57">
        <f t="shared" si="21"/>
        <v>0</v>
      </c>
      <c r="AE69" s="57">
        <f t="shared" si="22"/>
        <v>0</v>
      </c>
      <c r="AF69" s="64" t="str">
        <f t="shared" si="23"/>
        <v>SRSA</v>
      </c>
      <c r="AG69" s="64">
        <f t="shared" si="24"/>
        <v>0</v>
      </c>
      <c r="AH69" s="64">
        <f t="shared" si="25"/>
        <v>0</v>
      </c>
      <c r="AI69" s="57">
        <f t="shared" si="26"/>
        <v>1</v>
      </c>
      <c r="AJ69" s="57">
        <f t="shared" si="27"/>
        <v>0</v>
      </c>
      <c r="AK69" s="57">
        <f t="shared" si="28"/>
        <v>0</v>
      </c>
      <c r="AL69" s="57">
        <f t="shared" si="29"/>
        <v>0</v>
      </c>
      <c r="AM69" s="57">
        <f t="shared" si="30"/>
        <v>0</v>
      </c>
      <c r="AN69" s="57">
        <f t="shared" si="31"/>
        <v>0</v>
      </c>
      <c r="AO69" s="57">
        <f t="shared" si="32"/>
        <v>0</v>
      </c>
      <c r="AP69" s="66">
        <f t="shared" si="16"/>
        <v>44356.99013454134</v>
      </c>
    </row>
    <row r="70" spans="1:42" ht="12.75">
      <c r="A70">
        <v>2006870</v>
      </c>
      <c r="B70" t="s">
        <v>476</v>
      </c>
      <c r="C70" t="s">
        <v>477</v>
      </c>
      <c r="D70" t="s">
        <v>478</v>
      </c>
      <c r="E70" t="s">
        <v>477</v>
      </c>
      <c r="F70" s="35">
        <v>66853</v>
      </c>
      <c r="G70" s="3">
        <v>9702</v>
      </c>
      <c r="H70">
        <v>6206783321</v>
      </c>
      <c r="I70" s="4">
        <v>7</v>
      </c>
      <c r="J70" s="4" t="s">
        <v>45</v>
      </c>
      <c r="K70" t="s">
        <v>46</v>
      </c>
      <c r="L70" s="5" t="s">
        <v>47</v>
      </c>
      <c r="M70" s="5">
        <v>94.24</v>
      </c>
      <c r="N70" s="5" t="s">
        <v>47</v>
      </c>
      <c r="O70" s="5" t="s">
        <v>45</v>
      </c>
      <c r="P70" s="36">
        <v>27.826086957</v>
      </c>
      <c r="Q70" t="s">
        <v>45</v>
      </c>
      <c r="R70" t="s">
        <v>45</v>
      </c>
      <c r="S70" t="s">
        <v>45</v>
      </c>
      <c r="T70" t="s">
        <v>46</v>
      </c>
      <c r="U70" s="5" t="s">
        <v>46</v>
      </c>
      <c r="V70" s="37">
        <v>3371</v>
      </c>
      <c r="W70" s="37">
        <v>406.8180279</v>
      </c>
      <c r="X70" s="37">
        <v>551.4113079719125</v>
      </c>
      <c r="Y70" s="37">
        <v>1064.955231795657</v>
      </c>
      <c r="Z70">
        <f t="shared" si="17"/>
        <v>1</v>
      </c>
      <c r="AA70">
        <f t="shared" si="18"/>
        <v>1</v>
      </c>
      <c r="AB70">
        <f t="shared" si="19"/>
        <v>0</v>
      </c>
      <c r="AC70">
        <f t="shared" si="20"/>
        <v>0</v>
      </c>
      <c r="AD70">
        <f t="shared" si="21"/>
        <v>0</v>
      </c>
      <c r="AE70">
        <f t="shared" si="22"/>
        <v>0</v>
      </c>
      <c r="AF70" s="38" t="str">
        <f t="shared" si="23"/>
        <v>SRSA</v>
      </c>
      <c r="AG70" s="38">
        <f t="shared" si="24"/>
        <v>0</v>
      </c>
      <c r="AH70" s="38">
        <f t="shared" si="25"/>
        <v>0</v>
      </c>
      <c r="AI70">
        <f t="shared" si="26"/>
        <v>1</v>
      </c>
      <c r="AJ70">
        <f t="shared" si="27"/>
        <v>1</v>
      </c>
      <c r="AK70" t="str">
        <f t="shared" si="28"/>
        <v>Initial</v>
      </c>
      <c r="AL70" t="str">
        <f t="shared" si="29"/>
        <v>SRSA</v>
      </c>
      <c r="AM70">
        <f t="shared" si="30"/>
        <v>0</v>
      </c>
      <c r="AN70">
        <f t="shared" si="31"/>
        <v>0</v>
      </c>
      <c r="AO70">
        <f t="shared" si="32"/>
        <v>0</v>
      </c>
      <c r="AP70" s="66">
        <f t="shared" si="16"/>
        <v>5394.184567667569</v>
      </c>
    </row>
    <row r="71" spans="1:42" ht="12.75">
      <c r="A71">
        <v>2006900</v>
      </c>
      <c r="B71" t="s">
        <v>479</v>
      </c>
      <c r="C71" t="s">
        <v>480</v>
      </c>
      <c r="D71" t="s">
        <v>481</v>
      </c>
      <c r="E71" t="s">
        <v>480</v>
      </c>
      <c r="F71" s="35">
        <v>67849</v>
      </c>
      <c r="G71" s="3">
        <v>219</v>
      </c>
      <c r="H71">
        <v>6206232641</v>
      </c>
      <c r="I71" s="4">
        <v>7</v>
      </c>
      <c r="J71" s="4" t="s">
        <v>45</v>
      </c>
      <c r="K71" t="s">
        <v>46</v>
      </c>
      <c r="L71" s="5" t="s">
        <v>47</v>
      </c>
      <c r="M71" s="5">
        <v>129.4</v>
      </c>
      <c r="N71" s="5" t="s">
        <v>47</v>
      </c>
      <c r="O71" s="5" t="s">
        <v>45</v>
      </c>
      <c r="P71" s="36">
        <v>6.015037594</v>
      </c>
      <c r="Q71" t="s">
        <v>46</v>
      </c>
      <c r="R71" t="s">
        <v>46</v>
      </c>
      <c r="S71" t="s">
        <v>45</v>
      </c>
      <c r="T71" t="s">
        <v>46</v>
      </c>
      <c r="U71" s="5" t="s">
        <v>46</v>
      </c>
      <c r="V71" s="37">
        <v>6315</v>
      </c>
      <c r="W71" s="37">
        <v>610.22704185</v>
      </c>
      <c r="X71" s="37">
        <v>781.601729133265</v>
      </c>
      <c r="Y71" s="37">
        <v>950.5572139631907</v>
      </c>
      <c r="Z71">
        <f t="shared" si="17"/>
        <v>1</v>
      </c>
      <c r="AA71">
        <f t="shared" si="18"/>
        <v>1</v>
      </c>
      <c r="AB71">
        <f t="shared" si="19"/>
        <v>0</v>
      </c>
      <c r="AC71">
        <f t="shared" si="20"/>
        <v>0</v>
      </c>
      <c r="AD71">
        <f t="shared" si="21"/>
        <v>0</v>
      </c>
      <c r="AE71">
        <f t="shared" si="22"/>
        <v>0</v>
      </c>
      <c r="AF71" s="38" t="str">
        <f t="shared" si="23"/>
        <v>SRSA</v>
      </c>
      <c r="AG71" s="38">
        <f t="shared" si="24"/>
        <v>0</v>
      </c>
      <c r="AH71" s="38">
        <f t="shared" si="25"/>
        <v>0</v>
      </c>
      <c r="AI71">
        <f t="shared" si="26"/>
        <v>1</v>
      </c>
      <c r="AJ71">
        <f t="shared" si="27"/>
        <v>0</v>
      </c>
      <c r="AK71">
        <f t="shared" si="28"/>
        <v>0</v>
      </c>
      <c r="AL71">
        <f t="shared" si="29"/>
        <v>0</v>
      </c>
      <c r="AM71">
        <f t="shared" si="30"/>
        <v>0</v>
      </c>
      <c r="AN71">
        <f t="shared" si="31"/>
        <v>0</v>
      </c>
      <c r="AO71">
        <f t="shared" si="32"/>
        <v>0</v>
      </c>
      <c r="AP71" s="66">
        <f t="shared" si="16"/>
        <v>8657.385984946457</v>
      </c>
    </row>
    <row r="72" spans="1:42" ht="12.75">
      <c r="A72">
        <v>2006990</v>
      </c>
      <c r="B72" t="s">
        <v>490</v>
      </c>
      <c r="C72" t="s">
        <v>491</v>
      </c>
      <c r="D72" t="s">
        <v>492</v>
      </c>
      <c r="E72" t="s">
        <v>491</v>
      </c>
      <c r="F72" s="35">
        <v>67059</v>
      </c>
      <c r="G72" s="3">
        <v>243</v>
      </c>
      <c r="H72">
        <v>6208625256</v>
      </c>
      <c r="I72" s="4">
        <v>7</v>
      </c>
      <c r="J72" s="4" t="s">
        <v>45</v>
      </c>
      <c r="K72" t="s">
        <v>46</v>
      </c>
      <c r="L72" s="5" t="s">
        <v>47</v>
      </c>
      <c r="M72" s="5">
        <v>167.5</v>
      </c>
      <c r="N72" s="5" t="s">
        <v>47</v>
      </c>
      <c r="O72" s="5" t="s">
        <v>45</v>
      </c>
      <c r="P72" s="36">
        <v>13.414634146</v>
      </c>
      <c r="Q72" t="s">
        <v>46</v>
      </c>
      <c r="R72" t="s">
        <v>46</v>
      </c>
      <c r="S72" t="s">
        <v>45</v>
      </c>
      <c r="T72" t="s">
        <v>46</v>
      </c>
      <c r="U72" s="5" t="s">
        <v>46</v>
      </c>
      <c r="V72" s="37">
        <v>6791</v>
      </c>
      <c r="W72" s="37">
        <v>813.6360557999999</v>
      </c>
      <c r="X72" s="37">
        <v>1065.1784384197167</v>
      </c>
      <c r="Y72" s="37">
        <v>1960.5712924577288</v>
      </c>
      <c r="Z72">
        <f t="shared" si="17"/>
        <v>1</v>
      </c>
      <c r="AA72">
        <f t="shared" si="18"/>
        <v>1</v>
      </c>
      <c r="AB72">
        <f t="shared" si="19"/>
        <v>0</v>
      </c>
      <c r="AC72">
        <f t="shared" si="20"/>
        <v>0</v>
      </c>
      <c r="AD72">
        <f t="shared" si="21"/>
        <v>0</v>
      </c>
      <c r="AE72">
        <f t="shared" si="22"/>
        <v>0</v>
      </c>
      <c r="AF72" s="38" t="str">
        <f t="shared" si="23"/>
        <v>SRSA</v>
      </c>
      <c r="AG72" s="38">
        <f t="shared" si="24"/>
        <v>0</v>
      </c>
      <c r="AH72" s="38">
        <f t="shared" si="25"/>
        <v>0</v>
      </c>
      <c r="AI72">
        <f t="shared" si="26"/>
        <v>1</v>
      </c>
      <c r="AJ72">
        <f t="shared" si="27"/>
        <v>0</v>
      </c>
      <c r="AK72">
        <f t="shared" si="28"/>
        <v>0</v>
      </c>
      <c r="AL72">
        <f t="shared" si="29"/>
        <v>0</v>
      </c>
      <c r="AM72">
        <f t="shared" si="30"/>
        <v>0</v>
      </c>
      <c r="AN72">
        <f t="shared" si="31"/>
        <v>0</v>
      </c>
      <c r="AO72">
        <f t="shared" si="32"/>
        <v>0</v>
      </c>
      <c r="AP72" s="66">
        <f t="shared" si="16"/>
        <v>10630.385786677445</v>
      </c>
    </row>
    <row r="73" spans="1:42" ht="12.75">
      <c r="A73">
        <v>2007080</v>
      </c>
      <c r="B73" t="s">
        <v>500</v>
      </c>
      <c r="C73" t="s">
        <v>501</v>
      </c>
      <c r="D73" t="s">
        <v>502</v>
      </c>
      <c r="E73" t="s">
        <v>503</v>
      </c>
      <c r="F73" s="35">
        <v>67850</v>
      </c>
      <c r="G73" s="3">
        <v>5022</v>
      </c>
      <c r="H73">
        <v>6203982248</v>
      </c>
      <c r="I73" s="4">
        <v>7</v>
      </c>
      <c r="J73" s="4" t="s">
        <v>45</v>
      </c>
      <c r="K73" t="s">
        <v>46</v>
      </c>
      <c r="L73" s="5" t="s">
        <v>47</v>
      </c>
      <c r="M73" s="5">
        <v>117.8</v>
      </c>
      <c r="N73" s="5" t="s">
        <v>47</v>
      </c>
      <c r="O73" s="5" t="s">
        <v>45</v>
      </c>
      <c r="P73" s="36">
        <v>3.2608695652</v>
      </c>
      <c r="Q73" t="s">
        <v>46</v>
      </c>
      <c r="R73" t="s">
        <v>46</v>
      </c>
      <c r="S73" t="s">
        <v>45</v>
      </c>
      <c r="T73" t="s">
        <v>46</v>
      </c>
      <c r="U73" s="5" t="s">
        <v>46</v>
      </c>
      <c r="V73" s="37">
        <v>5020</v>
      </c>
      <c r="W73" s="37">
        <v>610.22704185</v>
      </c>
      <c r="X73" s="37">
        <v>753.5397058880208</v>
      </c>
      <c r="Y73" s="37">
        <v>1174.084919859523</v>
      </c>
      <c r="Z73">
        <f t="shared" si="17"/>
        <v>1</v>
      </c>
      <c r="AA73">
        <f t="shared" si="18"/>
        <v>1</v>
      </c>
      <c r="AB73">
        <f t="shared" si="19"/>
        <v>0</v>
      </c>
      <c r="AC73">
        <f t="shared" si="20"/>
        <v>0</v>
      </c>
      <c r="AD73">
        <f t="shared" si="21"/>
        <v>0</v>
      </c>
      <c r="AE73">
        <f t="shared" si="22"/>
        <v>0</v>
      </c>
      <c r="AF73" s="38" t="str">
        <f t="shared" si="23"/>
        <v>SRSA</v>
      </c>
      <c r="AG73" s="38">
        <f t="shared" si="24"/>
        <v>0</v>
      </c>
      <c r="AH73" s="38">
        <f t="shared" si="25"/>
        <v>0</v>
      </c>
      <c r="AI73">
        <f t="shared" si="26"/>
        <v>1</v>
      </c>
      <c r="AJ73">
        <f t="shared" si="27"/>
        <v>0</v>
      </c>
      <c r="AK73">
        <f t="shared" si="28"/>
        <v>0</v>
      </c>
      <c r="AL73">
        <f t="shared" si="29"/>
        <v>0</v>
      </c>
      <c r="AM73">
        <f t="shared" si="30"/>
        <v>0</v>
      </c>
      <c r="AN73">
        <f t="shared" si="31"/>
        <v>0</v>
      </c>
      <c r="AO73">
        <f t="shared" si="32"/>
        <v>0</v>
      </c>
      <c r="AP73" s="66">
        <f t="shared" si="16"/>
        <v>7557.851667597544</v>
      </c>
    </row>
    <row r="74" spans="1:42" ht="12.75">
      <c r="A74">
        <v>2007230</v>
      </c>
      <c r="B74" t="s">
        <v>510</v>
      </c>
      <c r="C74" t="s">
        <v>511</v>
      </c>
      <c r="D74" t="s">
        <v>194</v>
      </c>
      <c r="E74" t="s">
        <v>511</v>
      </c>
      <c r="F74" s="35">
        <v>66035</v>
      </c>
      <c r="G74" s="3">
        <v>8</v>
      </c>
      <c r="H74">
        <v>7854423286</v>
      </c>
      <c r="I74" s="4">
        <v>7</v>
      </c>
      <c r="J74" s="4" t="s">
        <v>45</v>
      </c>
      <c r="K74" t="s">
        <v>46</v>
      </c>
      <c r="L74" s="5" t="s">
        <v>47</v>
      </c>
      <c r="M74" s="5">
        <v>263.37</v>
      </c>
      <c r="N74" s="5" t="s">
        <v>47</v>
      </c>
      <c r="O74" s="5" t="s">
        <v>45</v>
      </c>
      <c r="P74" s="36">
        <v>4.8888888889</v>
      </c>
      <c r="Q74" t="s">
        <v>46</v>
      </c>
      <c r="R74" t="s">
        <v>45</v>
      </c>
      <c r="S74" t="s">
        <v>45</v>
      </c>
      <c r="T74" t="s">
        <v>46</v>
      </c>
      <c r="U74" s="5" t="s">
        <v>46</v>
      </c>
      <c r="V74" s="37">
        <v>15726</v>
      </c>
      <c r="W74" s="37">
        <v>1627.2721116</v>
      </c>
      <c r="X74" s="37">
        <v>1883.958623954361</v>
      </c>
      <c r="Y74" s="37">
        <v>937.010080272504</v>
      </c>
      <c r="Z74">
        <f t="shared" si="17"/>
        <v>1</v>
      </c>
      <c r="AA74">
        <f t="shared" si="18"/>
        <v>1</v>
      </c>
      <c r="AB74">
        <f t="shared" si="19"/>
        <v>0</v>
      </c>
      <c r="AC74">
        <f t="shared" si="20"/>
        <v>0</v>
      </c>
      <c r="AD74">
        <f t="shared" si="21"/>
        <v>0</v>
      </c>
      <c r="AE74">
        <f t="shared" si="22"/>
        <v>0</v>
      </c>
      <c r="AF74" s="38" t="str">
        <f t="shared" si="23"/>
        <v>SRSA</v>
      </c>
      <c r="AG74" s="38">
        <f t="shared" si="24"/>
        <v>0</v>
      </c>
      <c r="AH74" s="38">
        <f t="shared" si="25"/>
        <v>0</v>
      </c>
      <c r="AI74">
        <f t="shared" si="26"/>
        <v>1</v>
      </c>
      <c r="AJ74">
        <f t="shared" si="27"/>
        <v>0</v>
      </c>
      <c r="AK74">
        <f t="shared" si="28"/>
        <v>0</v>
      </c>
      <c r="AL74">
        <f t="shared" si="29"/>
        <v>0</v>
      </c>
      <c r="AM74">
        <f t="shared" si="30"/>
        <v>0</v>
      </c>
      <c r="AN74">
        <f t="shared" si="31"/>
        <v>0</v>
      </c>
      <c r="AO74">
        <f t="shared" si="32"/>
        <v>0</v>
      </c>
      <c r="AP74" s="66">
        <f t="shared" si="16"/>
        <v>20174.240815826863</v>
      </c>
    </row>
    <row r="75" spans="1:42" ht="12.75">
      <c r="A75">
        <v>2007260</v>
      </c>
      <c r="B75" t="s">
        <v>512</v>
      </c>
      <c r="C75" t="s">
        <v>513</v>
      </c>
      <c r="D75" t="s">
        <v>514</v>
      </c>
      <c r="E75" t="s">
        <v>513</v>
      </c>
      <c r="F75" s="35">
        <v>67642</v>
      </c>
      <c r="G75" s="3">
        <v>309</v>
      </c>
      <c r="H75">
        <v>7854212135</v>
      </c>
      <c r="I75" s="4">
        <v>7</v>
      </c>
      <c r="J75" s="4" t="s">
        <v>45</v>
      </c>
      <c r="K75" t="s">
        <v>46</v>
      </c>
      <c r="L75" s="5" t="s">
        <v>47</v>
      </c>
      <c r="M75" s="5">
        <v>396</v>
      </c>
      <c r="N75" s="5" t="s">
        <v>47</v>
      </c>
      <c r="O75" s="5" t="s">
        <v>45</v>
      </c>
      <c r="P75" s="36">
        <v>15.700483092</v>
      </c>
      <c r="Q75" t="s">
        <v>46</v>
      </c>
      <c r="R75" t="s">
        <v>46</v>
      </c>
      <c r="S75" t="s">
        <v>45</v>
      </c>
      <c r="T75" t="s">
        <v>46</v>
      </c>
      <c r="U75" s="5" t="s">
        <v>46</v>
      </c>
      <c r="V75" s="37">
        <v>25489</v>
      </c>
      <c r="W75" s="37">
        <v>2644</v>
      </c>
      <c r="X75" s="37">
        <v>3243</v>
      </c>
      <c r="Y75" s="37">
        <v>5057</v>
      </c>
      <c r="Z75">
        <f t="shared" si="17"/>
        <v>1</v>
      </c>
      <c r="AA75">
        <f t="shared" si="18"/>
        <v>1</v>
      </c>
      <c r="AB75">
        <f t="shared" si="19"/>
        <v>0</v>
      </c>
      <c r="AC75">
        <f t="shared" si="20"/>
        <v>0</v>
      </c>
      <c r="AD75">
        <f t="shared" si="21"/>
        <v>0</v>
      </c>
      <c r="AE75">
        <f t="shared" si="22"/>
        <v>0</v>
      </c>
      <c r="AF75" s="38" t="str">
        <f t="shared" si="23"/>
        <v>SRSA</v>
      </c>
      <c r="AG75" s="38">
        <f t="shared" si="24"/>
        <v>0</v>
      </c>
      <c r="AH75" s="38">
        <f t="shared" si="25"/>
        <v>0</v>
      </c>
      <c r="AI75">
        <f t="shared" si="26"/>
        <v>1</v>
      </c>
      <c r="AJ75">
        <f t="shared" si="27"/>
        <v>0</v>
      </c>
      <c r="AK75">
        <f t="shared" si="28"/>
        <v>0</v>
      </c>
      <c r="AL75">
        <f t="shared" si="29"/>
        <v>0</v>
      </c>
      <c r="AM75">
        <f t="shared" si="30"/>
        <v>0</v>
      </c>
      <c r="AN75">
        <f t="shared" si="31"/>
        <v>0</v>
      </c>
      <c r="AO75">
        <f t="shared" si="32"/>
        <v>0</v>
      </c>
      <c r="AP75" s="66">
        <f t="shared" si="16"/>
        <v>36433</v>
      </c>
    </row>
    <row r="76" spans="1:42" s="50" customFormat="1" ht="12.75">
      <c r="A76" s="50">
        <v>2005340</v>
      </c>
      <c r="B76" s="50" t="s">
        <v>321</v>
      </c>
      <c r="C76" s="50" t="s">
        <v>322</v>
      </c>
      <c r="D76" s="50" t="s">
        <v>323</v>
      </c>
      <c r="E76" s="50" t="s">
        <v>324</v>
      </c>
      <c r="F76" s="51">
        <v>66940</v>
      </c>
      <c r="G76" s="52">
        <v>167</v>
      </c>
      <c r="H76" s="50">
        <v>7857293816</v>
      </c>
      <c r="I76" s="53">
        <v>7</v>
      </c>
      <c r="J76" s="53" t="s">
        <v>45</v>
      </c>
      <c r="K76" s="50" t="s">
        <v>46</v>
      </c>
      <c r="L76" s="6" t="s">
        <v>47</v>
      </c>
      <c r="M76" s="6">
        <v>115</v>
      </c>
      <c r="N76" s="6" t="s">
        <v>47</v>
      </c>
      <c r="O76" s="6" t="s">
        <v>45</v>
      </c>
      <c r="P76" s="54">
        <v>16.788321168</v>
      </c>
      <c r="Q76" s="50" t="s">
        <v>46</v>
      </c>
      <c r="R76" s="50" t="s">
        <v>45</v>
      </c>
      <c r="S76" s="50" t="s">
        <v>45</v>
      </c>
      <c r="T76" s="50" t="s">
        <v>46</v>
      </c>
      <c r="U76" s="6" t="s">
        <v>46</v>
      </c>
      <c r="V76" s="55">
        <v>10236</v>
      </c>
      <c r="W76" s="55">
        <v>1220.4540837</v>
      </c>
      <c r="X76" s="55">
        <v>1282.8113723445358</v>
      </c>
      <c r="Y76" s="55">
        <v>1525.5577772790084</v>
      </c>
      <c r="Z76" s="50">
        <f t="shared" si="17"/>
        <v>1</v>
      </c>
      <c r="AA76" s="50">
        <f t="shared" si="18"/>
        <v>1</v>
      </c>
      <c r="AB76" s="50">
        <f t="shared" si="19"/>
        <v>0</v>
      </c>
      <c r="AC76" s="50">
        <f t="shared" si="20"/>
        <v>0</v>
      </c>
      <c r="AD76" s="50">
        <f t="shared" si="21"/>
        <v>0</v>
      </c>
      <c r="AE76" s="50">
        <f t="shared" si="22"/>
        <v>0</v>
      </c>
      <c r="AF76" s="56" t="str">
        <f t="shared" si="23"/>
        <v>SRSA</v>
      </c>
      <c r="AG76" s="56">
        <f t="shared" si="24"/>
        <v>0</v>
      </c>
      <c r="AH76" s="56">
        <f t="shared" si="25"/>
        <v>0</v>
      </c>
      <c r="AI76" s="50">
        <f t="shared" si="26"/>
        <v>1</v>
      </c>
      <c r="AJ76" s="50">
        <f t="shared" si="27"/>
        <v>0</v>
      </c>
      <c r="AK76" s="50">
        <f t="shared" si="28"/>
        <v>0</v>
      </c>
      <c r="AL76" s="50">
        <f t="shared" si="29"/>
        <v>0</v>
      </c>
      <c r="AM76" s="50">
        <f t="shared" si="30"/>
        <v>0</v>
      </c>
      <c r="AN76" s="50">
        <f t="shared" si="31"/>
        <v>0</v>
      </c>
      <c r="AO76" s="50">
        <f t="shared" si="32"/>
        <v>0</v>
      </c>
      <c r="AP76" s="66">
        <f t="shared" si="16"/>
        <v>14264.823233323546</v>
      </c>
    </row>
    <row r="77" spans="1:42" ht="12.75">
      <c r="A77">
        <v>2007530</v>
      </c>
      <c r="B77" t="s">
        <v>541</v>
      </c>
      <c r="C77" t="s">
        <v>542</v>
      </c>
      <c r="D77" t="s">
        <v>543</v>
      </c>
      <c r="E77" t="s">
        <v>544</v>
      </c>
      <c r="F77" s="35">
        <v>67740</v>
      </c>
      <c r="G77" s="3">
        <v>348</v>
      </c>
      <c r="H77">
        <v>7856753258</v>
      </c>
      <c r="I77" s="4">
        <v>7</v>
      </c>
      <c r="J77" s="4" t="s">
        <v>45</v>
      </c>
      <c r="K77" t="s">
        <v>46</v>
      </c>
      <c r="L77" s="5" t="s">
        <v>47</v>
      </c>
      <c r="M77" s="5">
        <v>338.02</v>
      </c>
      <c r="N77" s="5" t="s">
        <v>47</v>
      </c>
      <c r="O77" s="5" t="s">
        <v>45</v>
      </c>
      <c r="P77" s="36">
        <v>22.483940043</v>
      </c>
      <c r="Q77" t="s">
        <v>45</v>
      </c>
      <c r="R77" t="s">
        <v>45</v>
      </c>
      <c r="S77" t="s">
        <v>45</v>
      </c>
      <c r="T77" t="s">
        <v>46</v>
      </c>
      <c r="U77" s="5" t="s">
        <v>46</v>
      </c>
      <c r="V77" s="37">
        <v>20430</v>
      </c>
      <c r="W77" s="37">
        <v>2034.0901395</v>
      </c>
      <c r="X77" s="37">
        <v>2498.1102277997875</v>
      </c>
      <c r="Y77" s="37">
        <v>2814.7933335093694</v>
      </c>
      <c r="Z77">
        <f t="shared" si="17"/>
        <v>1</v>
      </c>
      <c r="AA77">
        <f t="shared" si="18"/>
        <v>1</v>
      </c>
      <c r="AB77">
        <f t="shared" si="19"/>
        <v>0</v>
      </c>
      <c r="AC77">
        <f t="shared" si="20"/>
        <v>0</v>
      </c>
      <c r="AD77">
        <f t="shared" si="21"/>
        <v>0</v>
      </c>
      <c r="AE77">
        <f t="shared" si="22"/>
        <v>0</v>
      </c>
      <c r="AF77" s="38" t="str">
        <f t="shared" si="23"/>
        <v>SRSA</v>
      </c>
      <c r="AG77" s="38">
        <f t="shared" si="24"/>
        <v>0</v>
      </c>
      <c r="AH77" s="38">
        <f t="shared" si="25"/>
        <v>0</v>
      </c>
      <c r="AI77">
        <f t="shared" si="26"/>
        <v>1</v>
      </c>
      <c r="AJ77">
        <f t="shared" si="27"/>
        <v>1</v>
      </c>
      <c r="AK77" t="str">
        <f t="shared" si="28"/>
        <v>Initial</v>
      </c>
      <c r="AL77" t="str">
        <f t="shared" si="29"/>
        <v>SRSA</v>
      </c>
      <c r="AM77">
        <f t="shared" si="30"/>
        <v>0</v>
      </c>
      <c r="AN77">
        <f t="shared" si="31"/>
        <v>0</v>
      </c>
      <c r="AO77">
        <f t="shared" si="32"/>
        <v>0</v>
      </c>
      <c r="AP77" s="66">
        <f t="shared" si="16"/>
        <v>27776.99370080916</v>
      </c>
    </row>
    <row r="78" spans="1:42" s="50" customFormat="1" ht="12.75">
      <c r="A78" s="50">
        <v>2007590</v>
      </c>
      <c r="B78" s="50" t="s">
        <v>549</v>
      </c>
      <c r="C78" s="50" t="s">
        <v>550</v>
      </c>
      <c r="D78" s="50" t="s">
        <v>551</v>
      </c>
      <c r="E78" s="50" t="s">
        <v>550</v>
      </c>
      <c r="F78" s="51">
        <v>66748</v>
      </c>
      <c r="G78" s="52">
        <v>1857</v>
      </c>
      <c r="H78" s="50">
        <v>6204733121</v>
      </c>
      <c r="I78" s="53">
        <v>7</v>
      </c>
      <c r="J78" s="53" t="s">
        <v>45</v>
      </c>
      <c r="K78" s="50" t="s">
        <v>46</v>
      </c>
      <c r="L78" s="6" t="s">
        <v>47</v>
      </c>
      <c r="M78" s="6">
        <v>458.94</v>
      </c>
      <c r="N78" s="6" t="s">
        <v>47</v>
      </c>
      <c r="O78" s="6" t="s">
        <v>45</v>
      </c>
      <c r="P78" s="54">
        <v>9.8076923077</v>
      </c>
      <c r="Q78" s="50" t="s">
        <v>46</v>
      </c>
      <c r="R78" s="50" t="s">
        <v>46</v>
      </c>
      <c r="S78" s="50" t="s">
        <v>45</v>
      </c>
      <c r="T78" s="50" t="s">
        <v>46</v>
      </c>
      <c r="U78" s="6" t="s">
        <v>46</v>
      </c>
      <c r="V78" s="55">
        <v>32491</v>
      </c>
      <c r="W78" s="55">
        <v>2847.7261952999997</v>
      </c>
      <c r="X78" s="55">
        <v>3584.962586612173</v>
      </c>
      <c r="Y78" s="55">
        <v>3800.72361877602</v>
      </c>
      <c r="Z78" s="50">
        <f t="shared" si="17"/>
        <v>1</v>
      </c>
      <c r="AA78" s="50">
        <f t="shared" si="18"/>
        <v>1</v>
      </c>
      <c r="AB78" s="50">
        <f t="shared" si="19"/>
        <v>0</v>
      </c>
      <c r="AC78" s="50">
        <f t="shared" si="20"/>
        <v>0</v>
      </c>
      <c r="AD78" s="50">
        <f t="shared" si="21"/>
        <v>0</v>
      </c>
      <c r="AE78" s="50">
        <f t="shared" si="22"/>
        <v>0</v>
      </c>
      <c r="AF78" s="56" t="str">
        <f t="shared" si="23"/>
        <v>SRSA</v>
      </c>
      <c r="AG78" s="56">
        <f t="shared" si="24"/>
        <v>0</v>
      </c>
      <c r="AH78" s="56">
        <f t="shared" si="25"/>
        <v>0</v>
      </c>
      <c r="AI78" s="50">
        <f t="shared" si="26"/>
        <v>1</v>
      </c>
      <c r="AJ78" s="50">
        <f t="shared" si="27"/>
        <v>0</v>
      </c>
      <c r="AK78" s="50">
        <f t="shared" si="28"/>
        <v>0</v>
      </c>
      <c r="AL78" s="50">
        <f t="shared" si="29"/>
        <v>0</v>
      </c>
      <c r="AM78" s="50">
        <f t="shared" si="30"/>
        <v>0</v>
      </c>
      <c r="AN78" s="50">
        <f t="shared" si="31"/>
        <v>0</v>
      </c>
      <c r="AO78" s="50">
        <f t="shared" si="32"/>
        <v>0</v>
      </c>
      <c r="AP78" s="66">
        <f t="shared" si="16"/>
        <v>42724.41240068819</v>
      </c>
    </row>
    <row r="79" spans="1:42" s="50" customFormat="1" ht="12.75">
      <c r="A79" s="50">
        <v>2007680</v>
      </c>
      <c r="B79" s="50" t="s">
        <v>559</v>
      </c>
      <c r="C79" s="50" t="s">
        <v>560</v>
      </c>
      <c r="D79" s="50" t="s">
        <v>561</v>
      </c>
      <c r="E79" s="50" t="s">
        <v>560</v>
      </c>
      <c r="F79" s="51">
        <v>67853</v>
      </c>
      <c r="G79" s="52">
        <v>99</v>
      </c>
      <c r="H79" s="50">
        <v>6203355136</v>
      </c>
      <c r="I79" s="53">
        <v>7</v>
      </c>
      <c r="J79" s="53" t="s">
        <v>45</v>
      </c>
      <c r="K79" s="50" t="s">
        <v>46</v>
      </c>
      <c r="L79" s="6" t="s">
        <v>47</v>
      </c>
      <c r="M79" s="6">
        <v>244.07</v>
      </c>
      <c r="N79" s="6" t="s">
        <v>47</v>
      </c>
      <c r="O79" s="6" t="s">
        <v>45</v>
      </c>
      <c r="P79" s="54">
        <v>9.9567099567</v>
      </c>
      <c r="Q79" s="50" t="s">
        <v>46</v>
      </c>
      <c r="R79" s="50" t="s">
        <v>46</v>
      </c>
      <c r="S79" s="50" t="s">
        <v>45</v>
      </c>
      <c r="T79" s="50" t="s">
        <v>46</v>
      </c>
      <c r="U79" s="6" t="s">
        <v>46</v>
      </c>
      <c r="V79" s="55">
        <v>9818</v>
      </c>
      <c r="W79" s="55">
        <v>813.6360558000001</v>
      </c>
      <c r="X79" s="55">
        <v>1320.7025525227546</v>
      </c>
      <c r="Y79" s="55">
        <v>2186.356853969176</v>
      </c>
      <c r="Z79" s="50">
        <f aca="true" t="shared" si="33" ref="Z79:Z107">IF(OR(J79="YES",L79="YES"),1,0)</f>
        <v>1</v>
      </c>
      <c r="AA79" s="50">
        <f aca="true" t="shared" si="34" ref="AA79:AA107">IF(OR(M79&lt;600,N79="YES"),1,0)</f>
        <v>1</v>
      </c>
      <c r="AB79" s="50">
        <f aca="true" t="shared" si="35" ref="AB79:AB107">IF(AND(OR(J79="YES",L79="YES"),(Z79=0)),"Trouble",0)</f>
        <v>0</v>
      </c>
      <c r="AC79" s="50">
        <f aca="true" t="shared" si="36" ref="AC79:AC107">IF(AND(OR(M79&lt;600,N79="YES"),(AA79=0)),"Trouble",0)</f>
        <v>0</v>
      </c>
      <c r="AD79" s="50">
        <f aca="true" t="shared" si="37" ref="AD79:AD107">IF(AND(AND(J79="NO",L79="NO"),(O79="YES")),"Trouble",0)</f>
        <v>0</v>
      </c>
      <c r="AE79" s="50">
        <f aca="true" t="shared" si="38" ref="AE79:AE107">IF(AND(AND(M79&gt;=600,N79="NO"),(O79="YES")),"Trouble",0)</f>
        <v>0</v>
      </c>
      <c r="AF79" s="56" t="str">
        <f aca="true" t="shared" si="39" ref="AF79:AF107">IF(AND(Z79=1,AA79=1),"SRSA",0)</f>
        <v>SRSA</v>
      </c>
      <c r="AG79" s="56">
        <f aca="true" t="shared" si="40" ref="AG79:AG107">IF(AND(AF79=0,O79="YES"),"Trouble",0)</f>
        <v>0</v>
      </c>
      <c r="AH79" s="56">
        <f aca="true" t="shared" si="41" ref="AH79:AH107">IF(AND(AF79="SRSA",O79="NO"),"Trouble",0)</f>
        <v>0</v>
      </c>
      <c r="AI79" s="50">
        <f aca="true" t="shared" si="42" ref="AI79:AI107">IF(S79="YES",1,0)</f>
        <v>1</v>
      </c>
      <c r="AJ79" s="50">
        <f aca="true" t="shared" si="43" ref="AJ79:AJ107">IF(P79&gt;=20,1,0)</f>
        <v>0</v>
      </c>
      <c r="AK79" s="50">
        <f aca="true" t="shared" si="44" ref="AK79:AK107">IF(AND(AI79=1,AJ79=1),"Initial",0)</f>
        <v>0</v>
      </c>
      <c r="AL79" s="50">
        <f aca="true" t="shared" si="45" ref="AL79:AL107">IF(AND(AF79="SRSA",AK79="Initial"),"SRSA",0)</f>
        <v>0</v>
      </c>
      <c r="AM79" s="50">
        <f aca="true" t="shared" si="46" ref="AM79:AM107">IF(AND(AK79="Initial",AL79=0),"RLIS",0)</f>
        <v>0</v>
      </c>
      <c r="AN79" s="50">
        <f aca="true" t="shared" si="47" ref="AN79:AN107">IF(AND(AM79=0,U79="YES"),"Trouble",0)</f>
        <v>0</v>
      </c>
      <c r="AO79" s="50">
        <f aca="true" t="shared" si="48" ref="AO79:AO107">IF(AND(U79="NO",AM79="RLIS"),"Trouble",0)</f>
        <v>0</v>
      </c>
      <c r="AP79" s="66">
        <f t="shared" si="16"/>
        <v>14138.69546229193</v>
      </c>
    </row>
    <row r="80" spans="1:42" ht="12.75">
      <c r="A80">
        <v>2007710</v>
      </c>
      <c r="B80" t="s">
        <v>562</v>
      </c>
      <c r="C80" t="s">
        <v>563</v>
      </c>
      <c r="D80" t="s">
        <v>564</v>
      </c>
      <c r="E80" t="s">
        <v>563</v>
      </c>
      <c r="F80" s="35">
        <v>67546</v>
      </c>
      <c r="G80" s="3" t="s">
        <v>52</v>
      </c>
      <c r="H80">
        <v>6205856424</v>
      </c>
      <c r="I80" s="4">
        <v>7</v>
      </c>
      <c r="J80" s="4" t="s">
        <v>45</v>
      </c>
      <c r="K80" t="s">
        <v>46</v>
      </c>
      <c r="L80" s="5" t="s">
        <v>47</v>
      </c>
      <c r="M80" s="5">
        <v>442.79</v>
      </c>
      <c r="N80" s="5" t="s">
        <v>47</v>
      </c>
      <c r="O80" s="5" t="s">
        <v>45</v>
      </c>
      <c r="P80" s="36">
        <v>9.8743267504</v>
      </c>
      <c r="Q80" t="s">
        <v>46</v>
      </c>
      <c r="R80" t="s">
        <v>46</v>
      </c>
      <c r="S80" t="s">
        <v>45</v>
      </c>
      <c r="T80" t="s">
        <v>46</v>
      </c>
      <c r="U80" s="5" t="s">
        <v>46</v>
      </c>
      <c r="V80" s="37">
        <v>10757</v>
      </c>
      <c r="W80" s="37">
        <v>813.6360558</v>
      </c>
      <c r="X80" s="37">
        <v>1679.5770449192537</v>
      </c>
      <c r="Y80" s="37">
        <v>1685.112907413764</v>
      </c>
      <c r="Z80">
        <f t="shared" si="33"/>
        <v>1</v>
      </c>
      <c r="AA80">
        <f t="shared" si="34"/>
        <v>1</v>
      </c>
      <c r="AB80">
        <f t="shared" si="35"/>
        <v>0</v>
      </c>
      <c r="AC80">
        <f t="shared" si="36"/>
        <v>0</v>
      </c>
      <c r="AD80">
        <f t="shared" si="37"/>
        <v>0</v>
      </c>
      <c r="AE80">
        <f t="shared" si="38"/>
        <v>0</v>
      </c>
      <c r="AF80" s="38" t="str">
        <f t="shared" si="39"/>
        <v>SRSA</v>
      </c>
      <c r="AG80" s="38">
        <f t="shared" si="40"/>
        <v>0</v>
      </c>
      <c r="AH80" s="38">
        <f t="shared" si="41"/>
        <v>0</v>
      </c>
      <c r="AI80">
        <f t="shared" si="42"/>
        <v>1</v>
      </c>
      <c r="AJ80">
        <f t="shared" si="43"/>
        <v>0</v>
      </c>
      <c r="AK80">
        <f t="shared" si="44"/>
        <v>0</v>
      </c>
      <c r="AL80">
        <f t="shared" si="45"/>
        <v>0</v>
      </c>
      <c r="AM80">
        <f t="shared" si="46"/>
        <v>0</v>
      </c>
      <c r="AN80">
        <f t="shared" si="47"/>
        <v>0</v>
      </c>
      <c r="AO80">
        <f t="shared" si="48"/>
        <v>0</v>
      </c>
      <c r="AP80" s="66">
        <f t="shared" si="16"/>
        <v>14935.326008133017</v>
      </c>
    </row>
    <row r="81" spans="1:42" s="50" customFormat="1" ht="12.75">
      <c r="A81" s="50">
        <v>2007750</v>
      </c>
      <c r="B81" s="50" t="s">
        <v>568</v>
      </c>
      <c r="C81" s="50" t="s">
        <v>569</v>
      </c>
      <c r="D81" s="50" t="s">
        <v>570</v>
      </c>
      <c r="E81" s="50" t="s">
        <v>571</v>
      </c>
      <c r="F81" s="51">
        <v>66056</v>
      </c>
      <c r="G81" s="52">
        <v>278</v>
      </c>
      <c r="H81" s="50">
        <v>9137952247</v>
      </c>
      <c r="I81" s="53">
        <v>7</v>
      </c>
      <c r="J81" s="53" t="s">
        <v>45</v>
      </c>
      <c r="K81" s="50" t="s">
        <v>46</v>
      </c>
      <c r="L81" s="6" t="s">
        <v>47</v>
      </c>
      <c r="M81" s="6">
        <v>579.4</v>
      </c>
      <c r="N81" s="6" t="s">
        <v>47</v>
      </c>
      <c r="O81" s="6" t="s">
        <v>45</v>
      </c>
      <c r="P81" s="54">
        <v>16.486902928</v>
      </c>
      <c r="Q81" s="50" t="s">
        <v>46</v>
      </c>
      <c r="R81" s="50" t="s">
        <v>45</v>
      </c>
      <c r="S81" s="50" t="s">
        <v>45</v>
      </c>
      <c r="T81" s="50" t="s">
        <v>46</v>
      </c>
      <c r="U81" s="6" t="s">
        <v>46</v>
      </c>
      <c r="V81" s="55">
        <v>35866</v>
      </c>
      <c r="W81" s="55">
        <v>3457.95323715</v>
      </c>
      <c r="X81" s="55">
        <v>4209.599502796429</v>
      </c>
      <c r="Y81" s="55">
        <v>4084.837117011257</v>
      </c>
      <c r="Z81" s="50">
        <f t="shared" si="33"/>
        <v>1</v>
      </c>
      <c r="AA81" s="50">
        <f t="shared" si="34"/>
        <v>1</v>
      </c>
      <c r="AB81" s="50">
        <f t="shared" si="35"/>
        <v>0</v>
      </c>
      <c r="AC81" s="50">
        <f t="shared" si="36"/>
        <v>0</v>
      </c>
      <c r="AD81" s="50">
        <f t="shared" si="37"/>
        <v>0</v>
      </c>
      <c r="AE81" s="50">
        <f t="shared" si="38"/>
        <v>0</v>
      </c>
      <c r="AF81" s="56" t="str">
        <f t="shared" si="39"/>
        <v>SRSA</v>
      </c>
      <c r="AG81" s="56">
        <f t="shared" si="40"/>
        <v>0</v>
      </c>
      <c r="AH81" s="56">
        <f t="shared" si="41"/>
        <v>0</v>
      </c>
      <c r="AI81" s="50">
        <f t="shared" si="42"/>
        <v>1</v>
      </c>
      <c r="AJ81" s="50">
        <f t="shared" si="43"/>
        <v>0</v>
      </c>
      <c r="AK81" s="50">
        <f t="shared" si="44"/>
        <v>0</v>
      </c>
      <c r="AL81" s="50">
        <f t="shared" si="45"/>
        <v>0</v>
      </c>
      <c r="AM81" s="50">
        <f t="shared" si="46"/>
        <v>0</v>
      </c>
      <c r="AN81" s="50">
        <f t="shared" si="47"/>
        <v>0</v>
      </c>
      <c r="AO81" s="50">
        <f t="shared" si="48"/>
        <v>0</v>
      </c>
      <c r="AP81" s="66">
        <f aca="true" t="shared" si="49" ref="AP81:AP144">SUM(V81:Y81)</f>
        <v>47618.38985695769</v>
      </c>
    </row>
    <row r="82" spans="1:42" ht="12.75">
      <c r="A82">
        <v>2013020</v>
      </c>
      <c r="B82" t="s">
        <v>1054</v>
      </c>
      <c r="C82" t="s">
        <v>1055</v>
      </c>
      <c r="D82" t="s">
        <v>1056</v>
      </c>
      <c r="E82" t="s">
        <v>1057</v>
      </c>
      <c r="F82" s="35">
        <v>66097</v>
      </c>
      <c r="G82" s="3">
        <v>416</v>
      </c>
      <c r="H82">
        <v>9137742000</v>
      </c>
      <c r="I82" s="4">
        <v>7</v>
      </c>
      <c r="J82" s="4" t="s">
        <v>45</v>
      </c>
      <c r="K82" t="s">
        <v>46</v>
      </c>
      <c r="L82" s="5" t="s">
        <v>47</v>
      </c>
      <c r="M82" s="5">
        <v>482.14</v>
      </c>
      <c r="N82" s="5" t="s">
        <v>47</v>
      </c>
      <c r="O82" s="5" t="s">
        <v>45</v>
      </c>
      <c r="P82" s="36">
        <v>14.428857715</v>
      </c>
      <c r="Q82" t="s">
        <v>46</v>
      </c>
      <c r="R82" t="s">
        <v>46</v>
      </c>
      <c r="S82" t="s">
        <v>45</v>
      </c>
      <c r="T82" t="s">
        <v>46</v>
      </c>
      <c r="U82" s="5" t="s">
        <v>46</v>
      </c>
      <c r="V82" s="37">
        <v>21873</v>
      </c>
      <c r="W82" s="37">
        <v>1830.68112555</v>
      </c>
      <c r="X82" s="37">
        <v>2674.9332169597023</v>
      </c>
      <c r="Y82" s="37">
        <v>1970.3553334565586</v>
      </c>
      <c r="Z82">
        <f t="shared" si="33"/>
        <v>1</v>
      </c>
      <c r="AA82">
        <f t="shared" si="34"/>
        <v>1</v>
      </c>
      <c r="AB82">
        <f t="shared" si="35"/>
        <v>0</v>
      </c>
      <c r="AC82">
        <f t="shared" si="36"/>
        <v>0</v>
      </c>
      <c r="AD82">
        <f t="shared" si="37"/>
        <v>0</v>
      </c>
      <c r="AE82">
        <f t="shared" si="38"/>
        <v>0</v>
      </c>
      <c r="AF82" s="38" t="str">
        <f t="shared" si="39"/>
        <v>SRSA</v>
      </c>
      <c r="AG82" s="38">
        <f t="shared" si="40"/>
        <v>0</v>
      </c>
      <c r="AH82" s="38">
        <f t="shared" si="41"/>
        <v>0</v>
      </c>
      <c r="AI82">
        <f t="shared" si="42"/>
        <v>1</v>
      </c>
      <c r="AJ82">
        <f t="shared" si="43"/>
        <v>0</v>
      </c>
      <c r="AK82">
        <f t="shared" si="44"/>
        <v>0</v>
      </c>
      <c r="AL82">
        <f t="shared" si="45"/>
        <v>0</v>
      </c>
      <c r="AM82">
        <f t="shared" si="46"/>
        <v>0</v>
      </c>
      <c r="AN82">
        <f t="shared" si="47"/>
        <v>0</v>
      </c>
      <c r="AO82">
        <f t="shared" si="48"/>
        <v>0</v>
      </c>
      <c r="AP82" s="66">
        <f t="shared" si="49"/>
        <v>28348.969675966262</v>
      </c>
    </row>
    <row r="83" spans="1:42" ht="12.75">
      <c r="A83">
        <v>2007800</v>
      </c>
      <c r="B83" t="s">
        <v>576</v>
      </c>
      <c r="C83" t="s">
        <v>577</v>
      </c>
      <c r="D83" t="s">
        <v>578</v>
      </c>
      <c r="E83" t="s">
        <v>577</v>
      </c>
      <c r="F83" s="35">
        <v>67854</v>
      </c>
      <c r="G83" s="3">
        <v>100</v>
      </c>
      <c r="H83">
        <v>6203578301</v>
      </c>
      <c r="I83" s="4">
        <v>7</v>
      </c>
      <c r="J83" s="4" t="s">
        <v>45</v>
      </c>
      <c r="K83" t="s">
        <v>46</v>
      </c>
      <c r="L83" s="5" t="s">
        <v>47</v>
      </c>
      <c r="M83" s="5">
        <v>300</v>
      </c>
      <c r="N83" s="5" t="s">
        <v>47</v>
      </c>
      <c r="O83" s="5" t="s">
        <v>45</v>
      </c>
      <c r="P83" s="36">
        <v>13.994169096</v>
      </c>
      <c r="Q83" t="s">
        <v>46</v>
      </c>
      <c r="R83" t="s">
        <v>46</v>
      </c>
      <c r="S83" t="s">
        <v>45</v>
      </c>
      <c r="T83" t="s">
        <v>46</v>
      </c>
      <c r="U83" s="5" t="s">
        <v>46</v>
      </c>
      <c r="V83" s="37">
        <v>10880</v>
      </c>
      <c r="W83" s="37">
        <v>1220.4540837</v>
      </c>
      <c r="X83" s="37">
        <v>1736.5948214078776</v>
      </c>
      <c r="Y83" s="37">
        <v>2473.1045170887132</v>
      </c>
      <c r="Z83">
        <f t="shared" si="33"/>
        <v>1</v>
      </c>
      <c r="AA83">
        <f t="shared" si="34"/>
        <v>1</v>
      </c>
      <c r="AB83">
        <f t="shared" si="35"/>
        <v>0</v>
      </c>
      <c r="AC83">
        <f t="shared" si="36"/>
        <v>0</v>
      </c>
      <c r="AD83">
        <f t="shared" si="37"/>
        <v>0</v>
      </c>
      <c r="AE83">
        <f t="shared" si="38"/>
        <v>0</v>
      </c>
      <c r="AF83" s="38" t="str">
        <f t="shared" si="39"/>
        <v>SRSA</v>
      </c>
      <c r="AG83" s="38">
        <f t="shared" si="40"/>
        <v>0</v>
      </c>
      <c r="AH83" s="38">
        <f t="shared" si="41"/>
        <v>0</v>
      </c>
      <c r="AI83">
        <f t="shared" si="42"/>
        <v>1</v>
      </c>
      <c r="AJ83">
        <f t="shared" si="43"/>
        <v>0</v>
      </c>
      <c r="AK83">
        <f t="shared" si="44"/>
        <v>0</v>
      </c>
      <c r="AL83">
        <f t="shared" si="45"/>
        <v>0</v>
      </c>
      <c r="AM83">
        <f t="shared" si="46"/>
        <v>0</v>
      </c>
      <c r="AN83">
        <f t="shared" si="47"/>
        <v>0</v>
      </c>
      <c r="AO83">
        <f t="shared" si="48"/>
        <v>0</v>
      </c>
      <c r="AP83" s="66">
        <f t="shared" si="49"/>
        <v>16310.153422196592</v>
      </c>
    </row>
    <row r="84" spans="1:42" s="57" customFormat="1" ht="12.75">
      <c r="A84" s="57">
        <v>2007830</v>
      </c>
      <c r="B84" s="57" t="s">
        <v>579</v>
      </c>
      <c r="C84" s="57" t="s">
        <v>580</v>
      </c>
      <c r="D84" s="57" t="s">
        <v>581</v>
      </c>
      <c r="E84" s="57" t="s">
        <v>582</v>
      </c>
      <c r="F84" s="58">
        <v>66963</v>
      </c>
      <c r="G84" s="59">
        <v>96</v>
      </c>
      <c r="H84" s="57">
        <v>7857392216</v>
      </c>
      <c r="I84" s="60">
        <v>7</v>
      </c>
      <c r="J84" s="60" t="s">
        <v>45</v>
      </c>
      <c r="K84" s="57" t="s">
        <v>46</v>
      </c>
      <c r="L84" s="61" t="s">
        <v>47</v>
      </c>
      <c r="M84" s="61">
        <v>173</v>
      </c>
      <c r="N84" s="61" t="s">
        <v>47</v>
      </c>
      <c r="O84" s="61" t="s">
        <v>45</v>
      </c>
      <c r="P84" s="62">
        <v>17.708333333</v>
      </c>
      <c r="Q84" s="57" t="s">
        <v>46</v>
      </c>
      <c r="R84" s="57" t="s">
        <v>46</v>
      </c>
      <c r="S84" s="57" t="s">
        <v>45</v>
      </c>
      <c r="T84" s="57" t="s">
        <v>46</v>
      </c>
      <c r="U84" s="61" t="s">
        <v>46</v>
      </c>
      <c r="V84" s="63">
        <v>7640</v>
      </c>
      <c r="W84" s="63">
        <v>813.6360558</v>
      </c>
      <c r="X84" s="63">
        <v>1036.660122113574</v>
      </c>
      <c r="Y84" s="63">
        <v>1715.970267486995</v>
      </c>
      <c r="Z84" s="57">
        <f t="shared" si="33"/>
        <v>1</v>
      </c>
      <c r="AA84" s="57">
        <f t="shared" si="34"/>
        <v>1</v>
      </c>
      <c r="AB84" s="57">
        <f t="shared" si="35"/>
        <v>0</v>
      </c>
      <c r="AC84" s="57">
        <f t="shared" si="36"/>
        <v>0</v>
      </c>
      <c r="AD84" s="57">
        <f t="shared" si="37"/>
        <v>0</v>
      </c>
      <c r="AE84" s="57">
        <f t="shared" si="38"/>
        <v>0</v>
      </c>
      <c r="AF84" s="64" t="str">
        <f t="shared" si="39"/>
        <v>SRSA</v>
      </c>
      <c r="AG84" s="64">
        <f t="shared" si="40"/>
        <v>0</v>
      </c>
      <c r="AH84" s="64">
        <f t="shared" si="41"/>
        <v>0</v>
      </c>
      <c r="AI84" s="57">
        <f t="shared" si="42"/>
        <v>1</v>
      </c>
      <c r="AJ84" s="57">
        <f t="shared" si="43"/>
        <v>0</v>
      </c>
      <c r="AK84" s="57">
        <f t="shared" si="44"/>
        <v>0</v>
      </c>
      <c r="AL84" s="57">
        <f t="shared" si="45"/>
        <v>0</v>
      </c>
      <c r="AM84" s="57">
        <f t="shared" si="46"/>
        <v>0</v>
      </c>
      <c r="AN84" s="57">
        <f t="shared" si="47"/>
        <v>0</v>
      </c>
      <c r="AO84" s="57">
        <f t="shared" si="48"/>
        <v>0</v>
      </c>
      <c r="AP84" s="66">
        <f t="shared" si="49"/>
        <v>11206.266445400568</v>
      </c>
    </row>
    <row r="85" spans="1:42" s="50" customFormat="1" ht="12.75">
      <c r="A85" s="50">
        <v>2008100</v>
      </c>
      <c r="B85" s="50" t="s">
        <v>608</v>
      </c>
      <c r="C85" s="50" t="s">
        <v>609</v>
      </c>
      <c r="D85" s="50" t="s">
        <v>610</v>
      </c>
      <c r="E85" s="50" t="s">
        <v>611</v>
      </c>
      <c r="F85" s="51">
        <v>67547</v>
      </c>
      <c r="G85" s="52">
        <v>1168</v>
      </c>
      <c r="H85" s="50">
        <v>6206593646</v>
      </c>
      <c r="I85" s="53" t="s">
        <v>211</v>
      </c>
      <c r="J85" s="53" t="s">
        <v>45</v>
      </c>
      <c r="K85" s="50" t="s">
        <v>46</v>
      </c>
      <c r="L85" s="6" t="s">
        <v>47</v>
      </c>
      <c r="M85" s="6">
        <v>263.45</v>
      </c>
      <c r="N85" s="6" t="s">
        <v>47</v>
      </c>
      <c r="O85" s="6" t="s">
        <v>45</v>
      </c>
      <c r="P85" s="54">
        <v>13.348946136</v>
      </c>
      <c r="Q85" s="50" t="s">
        <v>46</v>
      </c>
      <c r="R85" s="50" t="s">
        <v>46</v>
      </c>
      <c r="S85" s="50" t="s">
        <v>45</v>
      </c>
      <c r="T85" s="50" t="s">
        <v>46</v>
      </c>
      <c r="U85" s="6" t="s">
        <v>46</v>
      </c>
      <c r="V85" s="55">
        <v>20166</v>
      </c>
      <c r="W85" s="55">
        <v>2440</v>
      </c>
      <c r="X85" s="55">
        <v>2775.7456992327307</v>
      </c>
      <c r="Y85" s="55">
        <v>3917.3794922236</v>
      </c>
      <c r="Z85" s="50">
        <f t="shared" si="33"/>
        <v>1</v>
      </c>
      <c r="AA85" s="50">
        <f t="shared" si="34"/>
        <v>1</v>
      </c>
      <c r="AB85" s="50">
        <f t="shared" si="35"/>
        <v>0</v>
      </c>
      <c r="AC85" s="50">
        <f t="shared" si="36"/>
        <v>0</v>
      </c>
      <c r="AD85" s="50">
        <f t="shared" si="37"/>
        <v>0</v>
      </c>
      <c r="AE85" s="50">
        <f t="shared" si="38"/>
        <v>0</v>
      </c>
      <c r="AF85" s="56" t="str">
        <f t="shared" si="39"/>
        <v>SRSA</v>
      </c>
      <c r="AG85" s="56">
        <f t="shared" si="40"/>
        <v>0</v>
      </c>
      <c r="AH85" s="56">
        <f t="shared" si="41"/>
        <v>0</v>
      </c>
      <c r="AI85" s="50">
        <f t="shared" si="42"/>
        <v>1</v>
      </c>
      <c r="AJ85" s="50">
        <f t="shared" si="43"/>
        <v>0</v>
      </c>
      <c r="AK85" s="50">
        <f t="shared" si="44"/>
        <v>0</v>
      </c>
      <c r="AL85" s="50">
        <f t="shared" si="45"/>
        <v>0</v>
      </c>
      <c r="AM85" s="50">
        <f t="shared" si="46"/>
        <v>0</v>
      </c>
      <c r="AN85" s="50">
        <f t="shared" si="47"/>
        <v>0</v>
      </c>
      <c r="AO85" s="50">
        <f t="shared" si="48"/>
        <v>0</v>
      </c>
      <c r="AP85" s="66">
        <f t="shared" si="49"/>
        <v>29299.125191456333</v>
      </c>
    </row>
    <row r="86" spans="1:42" ht="12.75">
      <c r="A86">
        <v>2008220</v>
      </c>
      <c r="B86" t="s">
        <v>624</v>
      </c>
      <c r="C86" t="s">
        <v>625</v>
      </c>
      <c r="D86" t="s">
        <v>626</v>
      </c>
      <c r="E86" t="s">
        <v>625</v>
      </c>
      <c r="F86" s="35">
        <v>67548</v>
      </c>
      <c r="G86" s="3">
        <v>778</v>
      </c>
      <c r="H86">
        <v>7852222505</v>
      </c>
      <c r="I86" s="4">
        <v>7</v>
      </c>
      <c r="J86" s="4" t="s">
        <v>45</v>
      </c>
      <c r="K86" t="s">
        <v>46</v>
      </c>
      <c r="L86" s="5" t="s">
        <v>47</v>
      </c>
      <c r="M86" s="5">
        <v>326.2</v>
      </c>
      <c r="N86" s="5" t="s">
        <v>47</v>
      </c>
      <c r="O86" s="5" t="s">
        <v>45</v>
      </c>
      <c r="P86" s="36">
        <v>17.317073171</v>
      </c>
      <c r="Q86" t="s">
        <v>46</v>
      </c>
      <c r="R86" t="s">
        <v>45</v>
      </c>
      <c r="S86" t="s">
        <v>45</v>
      </c>
      <c r="T86" t="s">
        <v>46</v>
      </c>
      <c r="U86" s="5" t="s">
        <v>46</v>
      </c>
      <c r="V86" s="37">
        <v>21134</v>
      </c>
      <c r="W86" s="37">
        <v>2034.0901395</v>
      </c>
      <c r="X86" s="37">
        <v>2420.084114386181</v>
      </c>
      <c r="Y86" s="37">
        <v>3596.011376338975</v>
      </c>
      <c r="Z86">
        <f t="shared" si="33"/>
        <v>1</v>
      </c>
      <c r="AA86">
        <f t="shared" si="34"/>
        <v>1</v>
      </c>
      <c r="AB86">
        <f t="shared" si="35"/>
        <v>0</v>
      </c>
      <c r="AC86">
        <f t="shared" si="36"/>
        <v>0</v>
      </c>
      <c r="AD86">
        <f t="shared" si="37"/>
        <v>0</v>
      </c>
      <c r="AE86">
        <f t="shared" si="38"/>
        <v>0</v>
      </c>
      <c r="AF86" s="38" t="str">
        <f t="shared" si="39"/>
        <v>SRSA</v>
      </c>
      <c r="AG86" s="38">
        <f t="shared" si="40"/>
        <v>0</v>
      </c>
      <c r="AH86" s="38">
        <f t="shared" si="41"/>
        <v>0</v>
      </c>
      <c r="AI86">
        <f t="shared" si="42"/>
        <v>1</v>
      </c>
      <c r="AJ86">
        <f t="shared" si="43"/>
        <v>0</v>
      </c>
      <c r="AK86">
        <f t="shared" si="44"/>
        <v>0</v>
      </c>
      <c r="AL86">
        <f t="shared" si="45"/>
        <v>0</v>
      </c>
      <c r="AM86">
        <f t="shared" si="46"/>
        <v>0</v>
      </c>
      <c r="AN86">
        <f t="shared" si="47"/>
        <v>0</v>
      </c>
      <c r="AO86">
        <f t="shared" si="48"/>
        <v>0</v>
      </c>
      <c r="AP86" s="66">
        <f t="shared" si="49"/>
        <v>29184.185630225154</v>
      </c>
    </row>
    <row r="87" spans="1:42" s="50" customFormat="1" ht="12.75">
      <c r="A87" s="50">
        <v>2008280</v>
      </c>
      <c r="B87" s="50" t="s">
        <v>631</v>
      </c>
      <c r="C87" s="50" t="s">
        <v>632</v>
      </c>
      <c r="D87" s="50" t="s">
        <v>633</v>
      </c>
      <c r="E87" s="50" t="s">
        <v>632</v>
      </c>
      <c r="F87" s="51">
        <v>67860</v>
      </c>
      <c r="G87" s="52" t="s">
        <v>52</v>
      </c>
      <c r="H87" s="50">
        <v>6203556761</v>
      </c>
      <c r="I87" s="53">
        <v>7</v>
      </c>
      <c r="J87" s="53" t="s">
        <v>45</v>
      </c>
      <c r="K87" s="50" t="s">
        <v>46</v>
      </c>
      <c r="L87" s="6" t="s">
        <v>47</v>
      </c>
      <c r="M87" s="6">
        <v>713.7</v>
      </c>
      <c r="N87" s="6" t="s">
        <v>45</v>
      </c>
      <c r="O87" s="6" t="s">
        <v>45</v>
      </c>
      <c r="P87" s="54">
        <v>13.780025284</v>
      </c>
      <c r="Q87" s="50" t="s">
        <v>46</v>
      </c>
      <c r="R87" s="50" t="s">
        <v>46</v>
      </c>
      <c r="S87" s="50" t="s">
        <v>45</v>
      </c>
      <c r="T87" s="50" t="s">
        <v>46</v>
      </c>
      <c r="U87" s="6" t="s">
        <v>46</v>
      </c>
      <c r="V87" s="55">
        <v>33350</v>
      </c>
      <c r="W87" s="55">
        <v>3254.5442231999996</v>
      </c>
      <c r="X87" s="55">
        <v>4302.920861811957</v>
      </c>
      <c r="Y87" s="55">
        <v>7748.2078525344805</v>
      </c>
      <c r="Z87" s="50">
        <f t="shared" si="33"/>
        <v>1</v>
      </c>
      <c r="AA87" s="50">
        <f t="shared" si="34"/>
        <v>1</v>
      </c>
      <c r="AB87" s="50">
        <f t="shared" si="35"/>
        <v>0</v>
      </c>
      <c r="AC87" s="50">
        <f t="shared" si="36"/>
        <v>0</v>
      </c>
      <c r="AD87" s="50">
        <f t="shared" si="37"/>
        <v>0</v>
      </c>
      <c r="AE87" s="50">
        <f t="shared" si="38"/>
        <v>0</v>
      </c>
      <c r="AF87" s="56" t="str">
        <f t="shared" si="39"/>
        <v>SRSA</v>
      </c>
      <c r="AG87" s="56">
        <f t="shared" si="40"/>
        <v>0</v>
      </c>
      <c r="AH87" s="56">
        <f t="shared" si="41"/>
        <v>0</v>
      </c>
      <c r="AI87" s="50">
        <f t="shared" si="42"/>
        <v>1</v>
      </c>
      <c r="AJ87" s="50">
        <f t="shared" si="43"/>
        <v>0</v>
      </c>
      <c r="AK87" s="50">
        <f t="shared" si="44"/>
        <v>0</v>
      </c>
      <c r="AL87" s="50">
        <f t="shared" si="45"/>
        <v>0</v>
      </c>
      <c r="AM87" s="50">
        <f t="shared" si="46"/>
        <v>0</v>
      </c>
      <c r="AN87" s="50">
        <f t="shared" si="47"/>
        <v>0</v>
      </c>
      <c r="AO87" s="50">
        <f t="shared" si="48"/>
        <v>0</v>
      </c>
      <c r="AP87" s="66">
        <f t="shared" si="49"/>
        <v>48655.672937546435</v>
      </c>
    </row>
    <row r="88" spans="1:42" s="57" customFormat="1" ht="12.75">
      <c r="A88" s="57">
        <v>2012810</v>
      </c>
      <c r="B88" s="57" t="s">
        <v>1034</v>
      </c>
      <c r="C88" s="57" t="s">
        <v>1035</v>
      </c>
      <c r="D88" s="57" t="s">
        <v>1036</v>
      </c>
      <c r="E88" s="57" t="s">
        <v>1037</v>
      </c>
      <c r="F88" s="58">
        <v>66871</v>
      </c>
      <c r="G88" s="59">
        <v>457</v>
      </c>
      <c r="H88" s="57">
        <v>7857332651</v>
      </c>
      <c r="I88" s="60">
        <v>7</v>
      </c>
      <c r="J88" s="60" t="s">
        <v>45</v>
      </c>
      <c r="K88" s="57" t="s">
        <v>46</v>
      </c>
      <c r="L88" s="61" t="s">
        <v>47</v>
      </c>
      <c r="M88" s="61">
        <v>559.96</v>
      </c>
      <c r="N88" s="61" t="s">
        <v>47</v>
      </c>
      <c r="O88" s="61" t="s">
        <v>45</v>
      </c>
      <c r="P88" s="62">
        <v>7.6794657763</v>
      </c>
      <c r="Q88" s="57" t="s">
        <v>46</v>
      </c>
      <c r="R88" s="57" t="s">
        <v>46</v>
      </c>
      <c r="S88" s="57" t="s">
        <v>45</v>
      </c>
      <c r="T88" s="57" t="s">
        <v>46</v>
      </c>
      <c r="U88" s="61" t="s">
        <v>46</v>
      </c>
      <c r="V88" s="63">
        <v>20720</v>
      </c>
      <c r="W88" s="63">
        <v>1830.6811255499997</v>
      </c>
      <c r="X88" s="63">
        <v>2829.844711134669</v>
      </c>
      <c r="Y88" s="63">
        <v>2225.869327233679</v>
      </c>
      <c r="Z88" s="57">
        <f t="shared" si="33"/>
        <v>1</v>
      </c>
      <c r="AA88" s="57">
        <f t="shared" si="34"/>
        <v>1</v>
      </c>
      <c r="AB88" s="57">
        <f t="shared" si="35"/>
        <v>0</v>
      </c>
      <c r="AC88" s="57">
        <f t="shared" si="36"/>
        <v>0</v>
      </c>
      <c r="AD88" s="57">
        <f t="shared" si="37"/>
        <v>0</v>
      </c>
      <c r="AE88" s="57">
        <f t="shared" si="38"/>
        <v>0</v>
      </c>
      <c r="AF88" s="64" t="str">
        <f t="shared" si="39"/>
        <v>SRSA</v>
      </c>
      <c r="AG88" s="64">
        <f t="shared" si="40"/>
        <v>0</v>
      </c>
      <c r="AH88" s="64">
        <f t="shared" si="41"/>
        <v>0</v>
      </c>
      <c r="AI88" s="57">
        <f t="shared" si="42"/>
        <v>1</v>
      </c>
      <c r="AJ88" s="57">
        <f t="shared" si="43"/>
        <v>0</v>
      </c>
      <c r="AK88" s="57">
        <f t="shared" si="44"/>
        <v>0</v>
      </c>
      <c r="AL88" s="57">
        <f t="shared" si="45"/>
        <v>0</v>
      </c>
      <c r="AM88" s="57">
        <f t="shared" si="46"/>
        <v>0</v>
      </c>
      <c r="AN88" s="57">
        <f t="shared" si="47"/>
        <v>0</v>
      </c>
      <c r="AO88" s="57">
        <f t="shared" si="48"/>
        <v>0</v>
      </c>
      <c r="AP88" s="66">
        <f t="shared" si="49"/>
        <v>27606.395163918347</v>
      </c>
    </row>
    <row r="89" spans="1:42" s="50" customFormat="1" ht="12.75">
      <c r="A89" s="50">
        <v>2008610</v>
      </c>
      <c r="B89" s="50" t="s">
        <v>659</v>
      </c>
      <c r="C89" s="50" t="s">
        <v>660</v>
      </c>
      <c r="D89" s="50" t="s">
        <v>661</v>
      </c>
      <c r="E89" s="50" t="s">
        <v>660</v>
      </c>
      <c r="F89" s="51">
        <v>67861</v>
      </c>
      <c r="G89" s="52">
        <v>967</v>
      </c>
      <c r="H89" s="50">
        <v>6203754677</v>
      </c>
      <c r="I89" s="53">
        <v>7</v>
      </c>
      <c r="J89" s="53" t="s">
        <v>45</v>
      </c>
      <c r="K89" s="50" t="s">
        <v>46</v>
      </c>
      <c r="L89" s="6" t="s">
        <v>47</v>
      </c>
      <c r="M89" s="6">
        <v>427.13</v>
      </c>
      <c r="N89" s="6" t="s">
        <v>47</v>
      </c>
      <c r="O89" s="6" t="s">
        <v>45</v>
      </c>
      <c r="P89" s="54">
        <v>20.419847328</v>
      </c>
      <c r="Q89" s="50" t="s">
        <v>45</v>
      </c>
      <c r="R89" s="50" t="s">
        <v>45</v>
      </c>
      <c r="S89" s="50" t="s">
        <v>45</v>
      </c>
      <c r="T89" s="50" t="s">
        <v>46</v>
      </c>
      <c r="U89" s="6" t="s">
        <v>46</v>
      </c>
      <c r="V89" s="55">
        <v>27541</v>
      </c>
      <c r="W89" s="55">
        <v>2440.9081674</v>
      </c>
      <c r="X89" s="55">
        <v>3054.76890597203</v>
      </c>
      <c r="Y89" s="55">
        <v>5018.460413861089</v>
      </c>
      <c r="Z89" s="50">
        <f t="shared" si="33"/>
        <v>1</v>
      </c>
      <c r="AA89" s="50">
        <f t="shared" si="34"/>
        <v>1</v>
      </c>
      <c r="AB89" s="50">
        <f t="shared" si="35"/>
        <v>0</v>
      </c>
      <c r="AC89" s="50">
        <f t="shared" si="36"/>
        <v>0</v>
      </c>
      <c r="AD89" s="50">
        <f t="shared" si="37"/>
        <v>0</v>
      </c>
      <c r="AE89" s="50">
        <f t="shared" si="38"/>
        <v>0</v>
      </c>
      <c r="AF89" s="56" t="str">
        <f t="shared" si="39"/>
        <v>SRSA</v>
      </c>
      <c r="AG89" s="56">
        <f t="shared" si="40"/>
        <v>0</v>
      </c>
      <c r="AH89" s="56">
        <f t="shared" si="41"/>
        <v>0</v>
      </c>
      <c r="AI89" s="50">
        <f t="shared" si="42"/>
        <v>1</v>
      </c>
      <c r="AJ89" s="50">
        <f t="shared" si="43"/>
        <v>1</v>
      </c>
      <c r="AK89" s="50" t="str">
        <f t="shared" si="44"/>
        <v>Initial</v>
      </c>
      <c r="AL89" s="50" t="str">
        <f t="shared" si="45"/>
        <v>SRSA</v>
      </c>
      <c r="AM89" s="50">
        <f t="shared" si="46"/>
        <v>0</v>
      </c>
      <c r="AN89" s="50">
        <f t="shared" si="47"/>
        <v>0</v>
      </c>
      <c r="AO89" s="50">
        <f t="shared" si="48"/>
        <v>0</v>
      </c>
      <c r="AP89" s="66">
        <f t="shared" si="49"/>
        <v>38055.13748723312</v>
      </c>
    </row>
    <row r="90" spans="1:42" ht="12.75">
      <c r="A90">
        <v>2008670</v>
      </c>
      <c r="B90" t="s">
        <v>662</v>
      </c>
      <c r="C90" t="s">
        <v>663</v>
      </c>
      <c r="D90" t="s">
        <v>484</v>
      </c>
      <c r="E90" t="s">
        <v>664</v>
      </c>
      <c r="F90" s="35">
        <v>66857</v>
      </c>
      <c r="G90" s="3" t="s">
        <v>52</v>
      </c>
      <c r="H90">
        <v>6209642212</v>
      </c>
      <c r="I90" s="4">
        <v>7</v>
      </c>
      <c r="J90" s="4" t="s">
        <v>45</v>
      </c>
      <c r="K90" t="s">
        <v>46</v>
      </c>
      <c r="L90" s="5" t="s">
        <v>47</v>
      </c>
      <c r="M90" s="5">
        <v>282.88</v>
      </c>
      <c r="N90" s="5" t="s">
        <v>47</v>
      </c>
      <c r="O90" s="5" t="s">
        <v>45</v>
      </c>
      <c r="P90" s="36">
        <v>11.016949153</v>
      </c>
      <c r="Q90" t="s">
        <v>46</v>
      </c>
      <c r="R90" t="s">
        <v>46</v>
      </c>
      <c r="S90" t="s">
        <v>45</v>
      </c>
      <c r="T90" t="s">
        <v>46</v>
      </c>
      <c r="U90" s="5" t="s">
        <v>46</v>
      </c>
      <c r="V90" s="37">
        <v>13643</v>
      </c>
      <c r="W90" s="37">
        <v>1220.4540837</v>
      </c>
      <c r="X90" s="37">
        <v>1699.8632300055656</v>
      </c>
      <c r="Y90" s="37">
        <v>2351.9329324109035</v>
      </c>
      <c r="Z90">
        <f t="shared" si="33"/>
        <v>1</v>
      </c>
      <c r="AA90">
        <f t="shared" si="34"/>
        <v>1</v>
      </c>
      <c r="AB90">
        <f t="shared" si="35"/>
        <v>0</v>
      </c>
      <c r="AC90">
        <f t="shared" si="36"/>
        <v>0</v>
      </c>
      <c r="AD90">
        <f t="shared" si="37"/>
        <v>0</v>
      </c>
      <c r="AE90">
        <f t="shared" si="38"/>
        <v>0</v>
      </c>
      <c r="AF90" s="38" t="str">
        <f t="shared" si="39"/>
        <v>SRSA</v>
      </c>
      <c r="AG90" s="38">
        <f t="shared" si="40"/>
        <v>0</v>
      </c>
      <c r="AH90" s="38">
        <f t="shared" si="41"/>
        <v>0</v>
      </c>
      <c r="AI90">
        <f t="shared" si="42"/>
        <v>1</v>
      </c>
      <c r="AJ90">
        <f t="shared" si="43"/>
        <v>0</v>
      </c>
      <c r="AK90">
        <f t="shared" si="44"/>
        <v>0</v>
      </c>
      <c r="AL90">
        <f t="shared" si="45"/>
        <v>0</v>
      </c>
      <c r="AM90">
        <f t="shared" si="46"/>
        <v>0</v>
      </c>
      <c r="AN90">
        <f t="shared" si="47"/>
        <v>0</v>
      </c>
      <c r="AO90">
        <f t="shared" si="48"/>
        <v>0</v>
      </c>
      <c r="AP90" s="66">
        <f t="shared" si="49"/>
        <v>18915.25024611647</v>
      </c>
    </row>
    <row r="91" spans="1:42" s="57" customFormat="1" ht="12.75">
      <c r="A91" s="57">
        <v>2008700</v>
      </c>
      <c r="B91" s="57" t="s">
        <v>665</v>
      </c>
      <c r="C91" s="57" t="s">
        <v>666</v>
      </c>
      <c r="D91" s="57" t="s">
        <v>75</v>
      </c>
      <c r="E91" s="57" t="s">
        <v>666</v>
      </c>
      <c r="F91" s="58">
        <v>67552</v>
      </c>
      <c r="G91" s="59">
        <v>97</v>
      </c>
      <c r="H91" s="57">
        <v>6203245547</v>
      </c>
      <c r="I91" s="60">
        <v>7</v>
      </c>
      <c r="J91" s="60" t="s">
        <v>45</v>
      </c>
      <c r="K91" s="57" t="s">
        <v>46</v>
      </c>
      <c r="L91" s="61" t="s">
        <v>47</v>
      </c>
      <c r="M91" s="61">
        <v>154.84</v>
      </c>
      <c r="N91" s="61" t="s">
        <v>47</v>
      </c>
      <c r="O91" s="61" t="s">
        <v>45</v>
      </c>
      <c r="P91" s="62">
        <v>24.157303371</v>
      </c>
      <c r="Q91" s="57" t="s">
        <v>45</v>
      </c>
      <c r="R91" s="57" t="s">
        <v>45</v>
      </c>
      <c r="S91" s="57" t="s">
        <v>45</v>
      </c>
      <c r="T91" s="57" t="s">
        <v>46</v>
      </c>
      <c r="U91" s="61" t="s">
        <v>46</v>
      </c>
      <c r="V91" s="63">
        <v>8335</v>
      </c>
      <c r="W91" s="63">
        <v>813.6360558</v>
      </c>
      <c r="X91" s="63">
        <v>1053.7711118972597</v>
      </c>
      <c r="Y91" s="63">
        <v>1937.9927363065844</v>
      </c>
      <c r="Z91" s="57">
        <f t="shared" si="33"/>
        <v>1</v>
      </c>
      <c r="AA91" s="57">
        <f t="shared" si="34"/>
        <v>1</v>
      </c>
      <c r="AB91" s="57">
        <f t="shared" si="35"/>
        <v>0</v>
      </c>
      <c r="AC91" s="57">
        <f t="shared" si="36"/>
        <v>0</v>
      </c>
      <c r="AD91" s="57">
        <f t="shared" si="37"/>
        <v>0</v>
      </c>
      <c r="AE91" s="57">
        <f t="shared" si="38"/>
        <v>0</v>
      </c>
      <c r="AF91" s="64" t="str">
        <f t="shared" si="39"/>
        <v>SRSA</v>
      </c>
      <c r="AG91" s="64">
        <f t="shared" si="40"/>
        <v>0</v>
      </c>
      <c r="AH91" s="64">
        <f t="shared" si="41"/>
        <v>0</v>
      </c>
      <c r="AI91" s="57">
        <f t="shared" si="42"/>
        <v>1</v>
      </c>
      <c r="AJ91" s="57">
        <f t="shared" si="43"/>
        <v>1</v>
      </c>
      <c r="AK91" s="57" t="str">
        <f t="shared" si="44"/>
        <v>Initial</v>
      </c>
      <c r="AL91" s="57" t="str">
        <f t="shared" si="45"/>
        <v>SRSA</v>
      </c>
      <c r="AM91" s="57">
        <f t="shared" si="46"/>
        <v>0</v>
      </c>
      <c r="AN91" s="57">
        <f t="shared" si="47"/>
        <v>0</v>
      </c>
      <c r="AO91" s="57">
        <f t="shared" si="48"/>
        <v>0</v>
      </c>
      <c r="AP91" s="66">
        <f t="shared" si="49"/>
        <v>12140.399904003843</v>
      </c>
    </row>
    <row r="92" spans="1:42" ht="12.75">
      <c r="A92">
        <v>2008790</v>
      </c>
      <c r="B92" t="s">
        <v>670</v>
      </c>
      <c r="C92" t="s">
        <v>671</v>
      </c>
      <c r="D92" t="s">
        <v>672</v>
      </c>
      <c r="E92" t="s">
        <v>671</v>
      </c>
      <c r="F92" s="35">
        <v>67455</v>
      </c>
      <c r="G92" s="3" t="s">
        <v>52</v>
      </c>
      <c r="H92">
        <v>7855244436</v>
      </c>
      <c r="I92" s="4">
        <v>7</v>
      </c>
      <c r="J92" s="4" t="s">
        <v>45</v>
      </c>
      <c r="K92" t="s">
        <v>46</v>
      </c>
      <c r="L92" s="5" t="s">
        <v>47</v>
      </c>
      <c r="M92" s="5">
        <v>361.04</v>
      </c>
      <c r="N92" s="5" t="s">
        <v>47</v>
      </c>
      <c r="O92" s="5" t="s">
        <v>45</v>
      </c>
      <c r="P92" s="36">
        <v>12.553191489</v>
      </c>
      <c r="Q92" t="s">
        <v>46</v>
      </c>
      <c r="R92" t="s">
        <v>46</v>
      </c>
      <c r="S92" t="s">
        <v>45</v>
      </c>
      <c r="T92" t="s">
        <v>46</v>
      </c>
      <c r="U92" s="5" t="s">
        <v>46</v>
      </c>
      <c r="V92" s="37">
        <v>16737</v>
      </c>
      <c r="W92" s="37">
        <v>1830.6811255499997</v>
      </c>
      <c r="X92" s="37">
        <v>2381.5367788021067</v>
      </c>
      <c r="Y92" s="37">
        <v>4274.873297950058</v>
      </c>
      <c r="Z92">
        <f t="shared" si="33"/>
        <v>1</v>
      </c>
      <c r="AA92">
        <f t="shared" si="34"/>
        <v>1</v>
      </c>
      <c r="AB92">
        <f t="shared" si="35"/>
        <v>0</v>
      </c>
      <c r="AC92">
        <f t="shared" si="36"/>
        <v>0</v>
      </c>
      <c r="AD92">
        <f t="shared" si="37"/>
        <v>0</v>
      </c>
      <c r="AE92">
        <f t="shared" si="38"/>
        <v>0</v>
      </c>
      <c r="AF92" s="38" t="str">
        <f t="shared" si="39"/>
        <v>SRSA</v>
      </c>
      <c r="AG92" s="38">
        <f t="shared" si="40"/>
        <v>0</v>
      </c>
      <c r="AH92" s="38">
        <f t="shared" si="41"/>
        <v>0</v>
      </c>
      <c r="AI92">
        <f t="shared" si="42"/>
        <v>1</v>
      </c>
      <c r="AJ92">
        <f t="shared" si="43"/>
        <v>0</v>
      </c>
      <c r="AK92">
        <f t="shared" si="44"/>
        <v>0</v>
      </c>
      <c r="AL92">
        <f t="shared" si="45"/>
        <v>0</v>
      </c>
      <c r="AM92">
        <f t="shared" si="46"/>
        <v>0</v>
      </c>
      <c r="AN92">
        <f t="shared" si="47"/>
        <v>0</v>
      </c>
      <c r="AO92">
        <f t="shared" si="48"/>
        <v>0</v>
      </c>
      <c r="AP92" s="66">
        <f t="shared" si="49"/>
        <v>25224.091202302166</v>
      </c>
    </row>
    <row r="93" spans="1:42" ht="12.75">
      <c r="A93">
        <v>2008880</v>
      </c>
      <c r="B93" t="s">
        <v>673</v>
      </c>
      <c r="C93" t="s">
        <v>674</v>
      </c>
      <c r="D93" t="s">
        <v>167</v>
      </c>
      <c r="E93" t="s">
        <v>674</v>
      </c>
      <c r="F93" s="35">
        <v>67457</v>
      </c>
      <c r="G93" s="3">
        <v>218</v>
      </c>
      <c r="H93">
        <v>6208976325</v>
      </c>
      <c r="I93" s="4">
        <v>7</v>
      </c>
      <c r="J93" s="4" t="s">
        <v>45</v>
      </c>
      <c r="K93" t="s">
        <v>46</v>
      </c>
      <c r="L93" s="5" t="s">
        <v>47</v>
      </c>
      <c r="M93" s="5">
        <v>263</v>
      </c>
      <c r="N93" s="5" t="s">
        <v>47</v>
      </c>
      <c r="O93" s="5" t="s">
        <v>45</v>
      </c>
      <c r="P93" s="36">
        <v>13.541666667</v>
      </c>
      <c r="Q93" t="s">
        <v>46</v>
      </c>
      <c r="R93" t="s">
        <v>46</v>
      </c>
      <c r="S93" t="s">
        <v>45</v>
      </c>
      <c r="T93" t="s">
        <v>46</v>
      </c>
      <c r="U93" s="5" t="s">
        <v>46</v>
      </c>
      <c r="V93" s="37">
        <v>15115</v>
      </c>
      <c r="W93" s="37">
        <v>1423.8630976499999</v>
      </c>
      <c r="X93" s="37">
        <v>1782.214699435875</v>
      </c>
      <c r="Y93" s="37">
        <v>2080.990258597167</v>
      </c>
      <c r="Z93">
        <f t="shared" si="33"/>
        <v>1</v>
      </c>
      <c r="AA93">
        <f t="shared" si="34"/>
        <v>1</v>
      </c>
      <c r="AB93">
        <f t="shared" si="35"/>
        <v>0</v>
      </c>
      <c r="AC93">
        <f t="shared" si="36"/>
        <v>0</v>
      </c>
      <c r="AD93">
        <f t="shared" si="37"/>
        <v>0</v>
      </c>
      <c r="AE93">
        <f t="shared" si="38"/>
        <v>0</v>
      </c>
      <c r="AF93" s="38" t="str">
        <f t="shared" si="39"/>
        <v>SRSA</v>
      </c>
      <c r="AG93" s="38">
        <f t="shared" si="40"/>
        <v>0</v>
      </c>
      <c r="AH93" s="38">
        <f t="shared" si="41"/>
        <v>0</v>
      </c>
      <c r="AI93">
        <f t="shared" si="42"/>
        <v>1</v>
      </c>
      <c r="AJ93">
        <f t="shared" si="43"/>
        <v>0</v>
      </c>
      <c r="AK93">
        <f t="shared" si="44"/>
        <v>0</v>
      </c>
      <c r="AL93">
        <f t="shared" si="45"/>
        <v>0</v>
      </c>
      <c r="AM93">
        <f t="shared" si="46"/>
        <v>0</v>
      </c>
      <c r="AN93">
        <f t="shared" si="47"/>
        <v>0</v>
      </c>
      <c r="AO93">
        <f t="shared" si="48"/>
        <v>0</v>
      </c>
      <c r="AP93" s="66">
        <f t="shared" si="49"/>
        <v>20402.06805568304</v>
      </c>
    </row>
    <row r="94" spans="1:42" ht="12.75">
      <c r="A94">
        <v>2008910</v>
      </c>
      <c r="B94" t="s">
        <v>675</v>
      </c>
      <c r="C94" t="s">
        <v>676</v>
      </c>
      <c r="D94" t="s">
        <v>677</v>
      </c>
      <c r="E94" t="s">
        <v>676</v>
      </c>
      <c r="F94" s="35">
        <v>67646</v>
      </c>
      <c r="G94" s="3">
        <v>98</v>
      </c>
      <c r="H94">
        <v>7856897595</v>
      </c>
      <c r="I94" s="4">
        <v>7</v>
      </c>
      <c r="J94" s="4" t="s">
        <v>45</v>
      </c>
      <c r="K94" t="s">
        <v>46</v>
      </c>
      <c r="L94" s="5" t="s">
        <v>47</v>
      </c>
      <c r="M94" s="5">
        <v>194.41</v>
      </c>
      <c r="N94" s="5" t="s">
        <v>47</v>
      </c>
      <c r="O94" s="5" t="s">
        <v>45</v>
      </c>
      <c r="P94" s="36">
        <v>20.276497696</v>
      </c>
      <c r="Q94" t="s">
        <v>45</v>
      </c>
      <c r="R94" t="s">
        <v>46</v>
      </c>
      <c r="S94" t="s">
        <v>45</v>
      </c>
      <c r="T94" t="s">
        <v>46</v>
      </c>
      <c r="U94" s="5" t="s">
        <v>46</v>
      </c>
      <c r="V94" s="37">
        <v>12850</v>
      </c>
      <c r="W94" s="37">
        <v>1220.4540837</v>
      </c>
      <c r="X94" s="37">
        <v>1461.4501056862132</v>
      </c>
      <c r="Y94" s="37">
        <v>2175.0675758936036</v>
      </c>
      <c r="Z94">
        <f t="shared" si="33"/>
        <v>1</v>
      </c>
      <c r="AA94">
        <f t="shared" si="34"/>
        <v>1</v>
      </c>
      <c r="AB94">
        <f t="shared" si="35"/>
        <v>0</v>
      </c>
      <c r="AC94">
        <f t="shared" si="36"/>
        <v>0</v>
      </c>
      <c r="AD94">
        <f t="shared" si="37"/>
        <v>0</v>
      </c>
      <c r="AE94">
        <f t="shared" si="38"/>
        <v>0</v>
      </c>
      <c r="AF94" s="38" t="str">
        <f t="shared" si="39"/>
        <v>SRSA</v>
      </c>
      <c r="AG94" s="38">
        <f t="shared" si="40"/>
        <v>0</v>
      </c>
      <c r="AH94" s="38">
        <f t="shared" si="41"/>
        <v>0</v>
      </c>
      <c r="AI94">
        <f t="shared" si="42"/>
        <v>1</v>
      </c>
      <c r="AJ94">
        <f t="shared" si="43"/>
        <v>1</v>
      </c>
      <c r="AK94" t="str">
        <f t="shared" si="44"/>
        <v>Initial</v>
      </c>
      <c r="AL94" t="str">
        <f t="shared" si="45"/>
        <v>SRSA</v>
      </c>
      <c r="AM94">
        <f t="shared" si="46"/>
        <v>0</v>
      </c>
      <c r="AN94">
        <f t="shared" si="47"/>
        <v>0</v>
      </c>
      <c r="AO94">
        <f t="shared" si="48"/>
        <v>0</v>
      </c>
      <c r="AP94" s="66">
        <f t="shared" si="49"/>
        <v>17706.971765279817</v>
      </c>
    </row>
    <row r="95" spans="1:42" ht="12.75">
      <c r="A95">
        <v>2007410</v>
      </c>
      <c r="B95" t="s">
        <v>526</v>
      </c>
      <c r="C95" t="s">
        <v>527</v>
      </c>
      <c r="D95" t="s">
        <v>528</v>
      </c>
      <c r="E95" t="s">
        <v>527</v>
      </c>
      <c r="F95" s="35">
        <v>67459</v>
      </c>
      <c r="G95" s="3">
        <v>109</v>
      </c>
      <c r="H95">
        <v>7854725241</v>
      </c>
      <c r="I95" s="4">
        <v>7</v>
      </c>
      <c r="J95" s="4" t="s">
        <v>45</v>
      </c>
      <c r="K95" t="s">
        <v>46</v>
      </c>
      <c r="L95" s="5" t="s">
        <v>47</v>
      </c>
      <c r="M95" s="5">
        <v>495</v>
      </c>
      <c r="N95" s="5" t="s">
        <v>47</v>
      </c>
      <c r="O95" s="5" t="s">
        <v>45</v>
      </c>
      <c r="P95" s="36">
        <v>11.371841155</v>
      </c>
      <c r="Q95" t="s">
        <v>46</v>
      </c>
      <c r="R95" t="s">
        <v>46</v>
      </c>
      <c r="S95" t="s">
        <v>45</v>
      </c>
      <c r="T95" t="s">
        <v>46</v>
      </c>
      <c r="U95" s="5" t="s">
        <v>46</v>
      </c>
      <c r="V95" s="37">
        <v>24610</v>
      </c>
      <c r="W95" s="37">
        <v>2440.9081674</v>
      </c>
      <c r="X95" s="37">
        <v>3113.4025642974593</v>
      </c>
      <c r="Y95" s="37">
        <v>5204.357192838847</v>
      </c>
      <c r="Z95">
        <f t="shared" si="33"/>
        <v>1</v>
      </c>
      <c r="AA95">
        <f t="shared" si="34"/>
        <v>1</v>
      </c>
      <c r="AB95">
        <f t="shared" si="35"/>
        <v>0</v>
      </c>
      <c r="AC95">
        <f t="shared" si="36"/>
        <v>0</v>
      </c>
      <c r="AD95">
        <f t="shared" si="37"/>
        <v>0</v>
      </c>
      <c r="AE95">
        <f t="shared" si="38"/>
        <v>0</v>
      </c>
      <c r="AF95" s="38" t="str">
        <f t="shared" si="39"/>
        <v>SRSA</v>
      </c>
      <c r="AG95" s="38">
        <f t="shared" si="40"/>
        <v>0</v>
      </c>
      <c r="AH95" s="38">
        <f t="shared" si="41"/>
        <v>0</v>
      </c>
      <c r="AI95">
        <f t="shared" si="42"/>
        <v>1</v>
      </c>
      <c r="AJ95">
        <f t="shared" si="43"/>
        <v>0</v>
      </c>
      <c r="AK95">
        <f t="shared" si="44"/>
        <v>0</v>
      </c>
      <c r="AL95">
        <f t="shared" si="45"/>
        <v>0</v>
      </c>
      <c r="AM95">
        <f t="shared" si="46"/>
        <v>0</v>
      </c>
      <c r="AN95">
        <f t="shared" si="47"/>
        <v>0</v>
      </c>
      <c r="AO95">
        <f t="shared" si="48"/>
        <v>0</v>
      </c>
      <c r="AP95" s="66">
        <f t="shared" si="49"/>
        <v>35368.667924536305</v>
      </c>
    </row>
    <row r="96" spans="1:42" s="50" customFormat="1" ht="12.75">
      <c r="A96" s="50">
        <v>2009000</v>
      </c>
      <c r="B96" s="50" t="s">
        <v>685</v>
      </c>
      <c r="C96" s="50" t="s">
        <v>686</v>
      </c>
      <c r="D96" s="50" t="s">
        <v>687</v>
      </c>
      <c r="E96" s="50" t="s">
        <v>686</v>
      </c>
      <c r="F96" s="51">
        <v>66451</v>
      </c>
      <c r="G96" s="52">
        <v>488</v>
      </c>
      <c r="H96" s="50">
        <v>7858284413</v>
      </c>
      <c r="I96" s="53">
        <v>7</v>
      </c>
      <c r="J96" s="53" t="s">
        <v>45</v>
      </c>
      <c r="K96" s="50" t="s">
        <v>46</v>
      </c>
      <c r="L96" s="6" t="s">
        <v>47</v>
      </c>
      <c r="M96" s="6">
        <v>438.44</v>
      </c>
      <c r="N96" s="6" t="s">
        <v>47</v>
      </c>
      <c r="O96" s="6" t="s">
        <v>45</v>
      </c>
      <c r="P96" s="54">
        <v>7.1129707113</v>
      </c>
      <c r="Q96" s="50" t="s">
        <v>46</v>
      </c>
      <c r="R96" s="50" t="s">
        <v>46</v>
      </c>
      <c r="S96" s="50" t="s">
        <v>45</v>
      </c>
      <c r="T96" s="50" t="s">
        <v>46</v>
      </c>
      <c r="U96" s="6" t="s">
        <v>46</v>
      </c>
      <c r="V96" s="55">
        <v>14810</v>
      </c>
      <c r="W96" s="55">
        <v>1220.4540837</v>
      </c>
      <c r="X96" s="55">
        <v>2093.415995030334</v>
      </c>
      <c r="Y96" s="55">
        <v>1825.099955550861</v>
      </c>
      <c r="Z96" s="50">
        <f t="shared" si="33"/>
        <v>1</v>
      </c>
      <c r="AA96" s="50">
        <f t="shared" si="34"/>
        <v>1</v>
      </c>
      <c r="AB96" s="50">
        <f t="shared" si="35"/>
        <v>0</v>
      </c>
      <c r="AC96" s="50">
        <f t="shared" si="36"/>
        <v>0</v>
      </c>
      <c r="AD96" s="50">
        <f t="shared" si="37"/>
        <v>0</v>
      </c>
      <c r="AE96" s="50">
        <f t="shared" si="38"/>
        <v>0</v>
      </c>
      <c r="AF96" s="56" t="str">
        <f t="shared" si="39"/>
        <v>SRSA</v>
      </c>
      <c r="AG96" s="56">
        <f t="shared" si="40"/>
        <v>0</v>
      </c>
      <c r="AH96" s="56">
        <f t="shared" si="41"/>
        <v>0</v>
      </c>
      <c r="AI96" s="50">
        <f t="shared" si="42"/>
        <v>1</v>
      </c>
      <c r="AJ96" s="50">
        <f t="shared" si="43"/>
        <v>0</v>
      </c>
      <c r="AK96" s="50">
        <f t="shared" si="44"/>
        <v>0</v>
      </c>
      <c r="AL96" s="50">
        <f t="shared" si="45"/>
        <v>0</v>
      </c>
      <c r="AM96" s="50">
        <f t="shared" si="46"/>
        <v>0</v>
      </c>
      <c r="AN96" s="50">
        <f t="shared" si="47"/>
        <v>0</v>
      </c>
      <c r="AO96" s="50">
        <f t="shared" si="48"/>
        <v>0</v>
      </c>
      <c r="AP96" s="66">
        <f t="shared" si="49"/>
        <v>19948.970034281196</v>
      </c>
    </row>
    <row r="97" spans="1:42" ht="12.75">
      <c r="A97">
        <v>2009060</v>
      </c>
      <c r="B97" t="s">
        <v>691</v>
      </c>
      <c r="C97" t="s">
        <v>692</v>
      </c>
      <c r="D97" t="s">
        <v>693</v>
      </c>
      <c r="E97" t="s">
        <v>692</v>
      </c>
      <c r="F97" s="35">
        <v>67557</v>
      </c>
      <c r="G97" s="3">
        <v>487</v>
      </c>
      <c r="H97">
        <v>6203483415</v>
      </c>
      <c r="I97" s="4">
        <v>7</v>
      </c>
      <c r="J97" s="4" t="s">
        <v>45</v>
      </c>
      <c r="K97" t="s">
        <v>46</v>
      </c>
      <c r="L97" s="5" t="s">
        <v>47</v>
      </c>
      <c r="M97" s="5">
        <v>265.75</v>
      </c>
      <c r="N97" s="5" t="s">
        <v>47</v>
      </c>
      <c r="O97" s="5" t="s">
        <v>45</v>
      </c>
      <c r="P97" s="36">
        <v>18.506493506</v>
      </c>
      <c r="Q97" t="s">
        <v>46</v>
      </c>
      <c r="R97" t="s">
        <v>46</v>
      </c>
      <c r="S97" t="s">
        <v>45</v>
      </c>
      <c r="T97" t="s">
        <v>46</v>
      </c>
      <c r="U97" s="5" t="s">
        <v>46</v>
      </c>
      <c r="V97" s="37">
        <v>16399</v>
      </c>
      <c r="W97" s="37">
        <v>1627.2721116</v>
      </c>
      <c r="X97" s="37">
        <v>1963.8099096115602</v>
      </c>
      <c r="Y97" s="37">
        <v>3243.785900381118</v>
      </c>
      <c r="Z97">
        <f t="shared" si="33"/>
        <v>1</v>
      </c>
      <c r="AA97">
        <f t="shared" si="34"/>
        <v>1</v>
      </c>
      <c r="AB97">
        <f t="shared" si="35"/>
        <v>0</v>
      </c>
      <c r="AC97">
        <f t="shared" si="36"/>
        <v>0</v>
      </c>
      <c r="AD97">
        <f t="shared" si="37"/>
        <v>0</v>
      </c>
      <c r="AE97">
        <f t="shared" si="38"/>
        <v>0</v>
      </c>
      <c r="AF97" s="38" t="str">
        <f t="shared" si="39"/>
        <v>SRSA</v>
      </c>
      <c r="AG97" s="38">
        <f t="shared" si="40"/>
        <v>0</v>
      </c>
      <c r="AH97" s="38">
        <f t="shared" si="41"/>
        <v>0</v>
      </c>
      <c r="AI97">
        <f t="shared" si="42"/>
        <v>1</v>
      </c>
      <c r="AJ97">
        <f t="shared" si="43"/>
        <v>0</v>
      </c>
      <c r="AK97">
        <f t="shared" si="44"/>
        <v>0</v>
      </c>
      <c r="AL97">
        <f t="shared" si="45"/>
        <v>0</v>
      </c>
      <c r="AM97">
        <f t="shared" si="46"/>
        <v>0</v>
      </c>
      <c r="AN97">
        <f t="shared" si="47"/>
        <v>0</v>
      </c>
      <c r="AO97">
        <f t="shared" si="48"/>
        <v>0</v>
      </c>
      <c r="AP97" s="66">
        <f t="shared" si="49"/>
        <v>23233.867921592675</v>
      </c>
    </row>
    <row r="98" spans="1:42" s="50" customFormat="1" ht="12.75">
      <c r="A98" s="50">
        <v>2009090</v>
      </c>
      <c r="B98" s="50" t="s">
        <v>694</v>
      </c>
      <c r="C98" s="50" t="s">
        <v>695</v>
      </c>
      <c r="D98" s="50" t="s">
        <v>696</v>
      </c>
      <c r="E98" s="50" t="s">
        <v>697</v>
      </c>
      <c r="F98" s="51">
        <v>66860</v>
      </c>
      <c r="G98" s="52">
        <v>398</v>
      </c>
      <c r="H98" s="50">
        <v>6204372910</v>
      </c>
      <c r="I98" s="53">
        <v>7</v>
      </c>
      <c r="J98" s="53" t="s">
        <v>45</v>
      </c>
      <c r="K98" s="50" t="s">
        <v>46</v>
      </c>
      <c r="L98" s="6" t="s">
        <v>47</v>
      </c>
      <c r="M98" s="6">
        <v>276.67</v>
      </c>
      <c r="N98" s="6" t="s">
        <v>47</v>
      </c>
      <c r="O98" s="6" t="s">
        <v>45</v>
      </c>
      <c r="P98" s="54">
        <v>17.981072555</v>
      </c>
      <c r="Q98" s="50" t="s">
        <v>46</v>
      </c>
      <c r="R98" s="50" t="s">
        <v>45</v>
      </c>
      <c r="S98" s="50" t="s">
        <v>45</v>
      </c>
      <c r="T98" s="50" t="s">
        <v>46</v>
      </c>
      <c r="U98" s="6" t="s">
        <v>46</v>
      </c>
      <c r="V98" s="55">
        <v>23701</v>
      </c>
      <c r="W98" s="55">
        <v>2237.4991534500004</v>
      </c>
      <c r="X98" s="55">
        <v>2470.951362614509</v>
      </c>
      <c r="Y98" s="55">
        <v>3206.1549734625432</v>
      </c>
      <c r="Z98" s="50">
        <f t="shared" si="33"/>
        <v>1</v>
      </c>
      <c r="AA98" s="50">
        <f t="shared" si="34"/>
        <v>1</v>
      </c>
      <c r="AB98" s="50">
        <f t="shared" si="35"/>
        <v>0</v>
      </c>
      <c r="AC98" s="50">
        <f t="shared" si="36"/>
        <v>0</v>
      </c>
      <c r="AD98" s="50">
        <f t="shared" si="37"/>
        <v>0</v>
      </c>
      <c r="AE98" s="50">
        <f t="shared" si="38"/>
        <v>0</v>
      </c>
      <c r="AF98" s="56" t="str">
        <f t="shared" si="39"/>
        <v>SRSA</v>
      </c>
      <c r="AG98" s="56">
        <f t="shared" si="40"/>
        <v>0</v>
      </c>
      <c r="AH98" s="56">
        <f t="shared" si="41"/>
        <v>0</v>
      </c>
      <c r="AI98" s="50">
        <f t="shared" si="42"/>
        <v>1</v>
      </c>
      <c r="AJ98" s="50">
        <f t="shared" si="43"/>
        <v>0</v>
      </c>
      <c r="AK98" s="50">
        <f t="shared" si="44"/>
        <v>0</v>
      </c>
      <c r="AL98" s="50">
        <f t="shared" si="45"/>
        <v>0</v>
      </c>
      <c r="AM98" s="50">
        <f t="shared" si="46"/>
        <v>0</v>
      </c>
      <c r="AN98" s="50">
        <f t="shared" si="47"/>
        <v>0</v>
      </c>
      <c r="AO98" s="50">
        <f t="shared" si="48"/>
        <v>0</v>
      </c>
      <c r="AP98" s="66">
        <f t="shared" si="49"/>
        <v>31615.605489527054</v>
      </c>
    </row>
    <row r="99" spans="1:42" ht="12.75">
      <c r="A99">
        <v>2009210</v>
      </c>
      <c r="B99" t="s">
        <v>708</v>
      </c>
      <c r="C99" t="s">
        <v>709</v>
      </c>
      <c r="D99" t="s">
        <v>710</v>
      </c>
      <c r="E99" t="s">
        <v>709</v>
      </c>
      <c r="F99" s="35">
        <v>66956</v>
      </c>
      <c r="G99" s="3">
        <v>1999</v>
      </c>
      <c r="H99">
        <v>7853783102</v>
      </c>
      <c r="I99" s="4">
        <v>7</v>
      </c>
      <c r="J99" s="4" t="s">
        <v>45</v>
      </c>
      <c r="K99" t="s">
        <v>46</v>
      </c>
      <c r="L99" s="5" t="s">
        <v>47</v>
      </c>
      <c r="M99" s="5">
        <v>234.33</v>
      </c>
      <c r="N99" s="5" t="s">
        <v>47</v>
      </c>
      <c r="O99" s="5" t="s">
        <v>45</v>
      </c>
      <c r="P99" s="36">
        <v>15.476190476</v>
      </c>
      <c r="Q99" t="s">
        <v>46</v>
      </c>
      <c r="R99" t="s">
        <v>46</v>
      </c>
      <c r="S99" t="s">
        <v>45</v>
      </c>
      <c r="T99" t="s">
        <v>46</v>
      </c>
      <c r="U99" s="5" t="s">
        <v>46</v>
      </c>
      <c r="V99" s="37">
        <v>15429</v>
      </c>
      <c r="W99" s="37">
        <v>1627.2721116</v>
      </c>
      <c r="X99" s="37">
        <v>1917.0398708694865</v>
      </c>
      <c r="Y99" s="37">
        <v>2946.50157772438</v>
      </c>
      <c r="Z99">
        <f t="shared" si="33"/>
        <v>1</v>
      </c>
      <c r="AA99">
        <f t="shared" si="34"/>
        <v>1</v>
      </c>
      <c r="AB99">
        <f t="shared" si="35"/>
        <v>0</v>
      </c>
      <c r="AC99">
        <f t="shared" si="36"/>
        <v>0</v>
      </c>
      <c r="AD99">
        <f t="shared" si="37"/>
        <v>0</v>
      </c>
      <c r="AE99">
        <f t="shared" si="38"/>
        <v>0</v>
      </c>
      <c r="AF99" s="38" t="str">
        <f t="shared" si="39"/>
        <v>SRSA</v>
      </c>
      <c r="AG99" s="38">
        <f t="shared" si="40"/>
        <v>0</v>
      </c>
      <c r="AH99" s="38">
        <f t="shared" si="41"/>
        <v>0</v>
      </c>
      <c r="AI99">
        <f t="shared" si="42"/>
        <v>1</v>
      </c>
      <c r="AJ99">
        <f t="shared" si="43"/>
        <v>0</v>
      </c>
      <c r="AK99">
        <f t="shared" si="44"/>
        <v>0</v>
      </c>
      <c r="AL99">
        <f t="shared" si="45"/>
        <v>0</v>
      </c>
      <c r="AM99">
        <f t="shared" si="46"/>
        <v>0</v>
      </c>
      <c r="AN99">
        <f t="shared" si="47"/>
        <v>0</v>
      </c>
      <c r="AO99">
        <f t="shared" si="48"/>
        <v>0</v>
      </c>
      <c r="AP99" s="66">
        <f t="shared" si="49"/>
        <v>21919.813560193867</v>
      </c>
    </row>
    <row r="100" spans="1:42" ht="12.75">
      <c r="A100">
        <v>2009480</v>
      </c>
      <c r="B100" t="s">
        <v>730</v>
      </c>
      <c r="C100" t="s">
        <v>731</v>
      </c>
      <c r="D100" t="s">
        <v>351</v>
      </c>
      <c r="E100" t="s">
        <v>732</v>
      </c>
      <c r="F100" s="35">
        <v>66510</v>
      </c>
      <c r="G100" s="3" t="s">
        <v>52</v>
      </c>
      <c r="H100">
        <v>7855493521</v>
      </c>
      <c r="I100" s="4">
        <v>7</v>
      </c>
      <c r="J100" s="4" t="s">
        <v>45</v>
      </c>
      <c r="K100" t="s">
        <v>46</v>
      </c>
      <c r="L100" s="5" t="s">
        <v>47</v>
      </c>
      <c r="M100" s="5">
        <v>253.37</v>
      </c>
      <c r="N100" s="5" t="s">
        <v>47</v>
      </c>
      <c r="O100" s="5" t="s">
        <v>45</v>
      </c>
      <c r="P100" s="36">
        <v>20.054945055</v>
      </c>
      <c r="Q100" t="s">
        <v>45</v>
      </c>
      <c r="R100" t="s">
        <v>45</v>
      </c>
      <c r="S100" t="s">
        <v>45</v>
      </c>
      <c r="T100" t="s">
        <v>46</v>
      </c>
      <c r="U100" s="5" t="s">
        <v>46</v>
      </c>
      <c r="V100" s="37">
        <v>13798</v>
      </c>
      <c r="W100" s="37">
        <v>1423.8630976499999</v>
      </c>
      <c r="X100" s="37">
        <v>1799.3256892195604</v>
      </c>
      <c r="Y100" s="37">
        <v>2325.5912835679014</v>
      </c>
      <c r="Z100">
        <f t="shared" si="33"/>
        <v>1</v>
      </c>
      <c r="AA100">
        <f t="shared" si="34"/>
        <v>1</v>
      </c>
      <c r="AB100">
        <f t="shared" si="35"/>
        <v>0</v>
      </c>
      <c r="AC100">
        <f t="shared" si="36"/>
        <v>0</v>
      </c>
      <c r="AD100">
        <f t="shared" si="37"/>
        <v>0</v>
      </c>
      <c r="AE100">
        <f t="shared" si="38"/>
        <v>0</v>
      </c>
      <c r="AF100" s="38" t="str">
        <f t="shared" si="39"/>
        <v>SRSA</v>
      </c>
      <c r="AG100" s="38">
        <f t="shared" si="40"/>
        <v>0</v>
      </c>
      <c r="AH100" s="38">
        <f t="shared" si="41"/>
        <v>0</v>
      </c>
      <c r="AI100">
        <f t="shared" si="42"/>
        <v>1</v>
      </c>
      <c r="AJ100">
        <f t="shared" si="43"/>
        <v>1</v>
      </c>
      <c r="AK100" t="str">
        <f t="shared" si="44"/>
        <v>Initial</v>
      </c>
      <c r="AL100" t="str">
        <f t="shared" si="45"/>
        <v>SRSA</v>
      </c>
      <c r="AM100">
        <f t="shared" si="46"/>
        <v>0</v>
      </c>
      <c r="AN100">
        <f t="shared" si="47"/>
        <v>0</v>
      </c>
      <c r="AO100">
        <f t="shared" si="48"/>
        <v>0</v>
      </c>
      <c r="AP100" s="66">
        <f t="shared" si="49"/>
        <v>19346.78007043746</v>
      </c>
    </row>
    <row r="101" spans="1:42" s="50" customFormat="1" ht="12.75">
      <c r="A101" s="50">
        <v>2009660</v>
      </c>
      <c r="B101" s="50" t="s">
        <v>747</v>
      </c>
      <c r="C101" s="50" t="s">
        <v>748</v>
      </c>
      <c r="D101" s="50" t="s">
        <v>749</v>
      </c>
      <c r="E101" s="50" t="s">
        <v>750</v>
      </c>
      <c r="F101" s="51">
        <v>66755</v>
      </c>
      <c r="G101" s="52" t="s">
        <v>52</v>
      </c>
      <c r="H101" s="50">
        <v>6202374250</v>
      </c>
      <c r="I101" s="53">
        <v>7</v>
      </c>
      <c r="J101" s="53" t="s">
        <v>45</v>
      </c>
      <c r="K101" s="50" t="s">
        <v>46</v>
      </c>
      <c r="L101" s="6" t="s">
        <v>47</v>
      </c>
      <c r="M101" s="6">
        <v>357.02</v>
      </c>
      <c r="N101" s="6" t="s">
        <v>47</v>
      </c>
      <c r="O101" s="6" t="s">
        <v>45</v>
      </c>
      <c r="P101" s="54">
        <v>16.831683168</v>
      </c>
      <c r="Q101" s="50" t="s">
        <v>46</v>
      </c>
      <c r="R101" s="50" t="s">
        <v>45</v>
      </c>
      <c r="S101" s="50" t="s">
        <v>45</v>
      </c>
      <c r="T101" s="50" t="s">
        <v>46</v>
      </c>
      <c r="U101" s="6" t="s">
        <v>46</v>
      </c>
      <c r="V101" s="55">
        <v>25710</v>
      </c>
      <c r="W101" s="55">
        <v>2847.7261952999997</v>
      </c>
      <c r="X101" s="55">
        <v>3205.0986134143527</v>
      </c>
      <c r="Y101" s="55">
        <v>4263.584019874485</v>
      </c>
      <c r="Z101" s="50">
        <f t="shared" si="33"/>
        <v>1</v>
      </c>
      <c r="AA101" s="50">
        <f t="shared" si="34"/>
        <v>1</v>
      </c>
      <c r="AB101" s="50">
        <f t="shared" si="35"/>
        <v>0</v>
      </c>
      <c r="AC101" s="50">
        <f t="shared" si="36"/>
        <v>0</v>
      </c>
      <c r="AD101" s="50">
        <f t="shared" si="37"/>
        <v>0</v>
      </c>
      <c r="AE101" s="50">
        <f t="shared" si="38"/>
        <v>0</v>
      </c>
      <c r="AF101" s="56" t="str">
        <f t="shared" si="39"/>
        <v>SRSA</v>
      </c>
      <c r="AG101" s="56">
        <f t="shared" si="40"/>
        <v>0</v>
      </c>
      <c r="AH101" s="56">
        <f t="shared" si="41"/>
        <v>0</v>
      </c>
      <c r="AI101" s="50">
        <f t="shared" si="42"/>
        <v>1</v>
      </c>
      <c r="AJ101" s="50">
        <f t="shared" si="43"/>
        <v>0</v>
      </c>
      <c r="AK101" s="50">
        <f t="shared" si="44"/>
        <v>0</v>
      </c>
      <c r="AL101" s="50">
        <f t="shared" si="45"/>
        <v>0</v>
      </c>
      <c r="AM101" s="50">
        <f t="shared" si="46"/>
        <v>0</v>
      </c>
      <c r="AN101" s="50">
        <f t="shared" si="47"/>
        <v>0</v>
      </c>
      <c r="AO101" s="50">
        <f t="shared" si="48"/>
        <v>0</v>
      </c>
      <c r="AP101" s="66">
        <f t="shared" si="49"/>
        <v>36026.408828588836</v>
      </c>
    </row>
    <row r="102" spans="1:42" ht="12.75">
      <c r="A102">
        <v>2009360</v>
      </c>
      <c r="B102" t="s">
        <v>718</v>
      </c>
      <c r="C102" t="s">
        <v>719</v>
      </c>
      <c r="D102" t="s">
        <v>720</v>
      </c>
      <c r="E102" t="s">
        <v>719</v>
      </c>
      <c r="F102" s="35">
        <v>66054</v>
      </c>
      <c r="G102" s="3" t="s">
        <v>52</v>
      </c>
      <c r="H102">
        <v>9137962201</v>
      </c>
      <c r="I102" s="4">
        <v>7</v>
      </c>
      <c r="J102" s="4" t="s">
        <v>45</v>
      </c>
      <c r="K102" t="s">
        <v>46</v>
      </c>
      <c r="L102" s="5" t="s">
        <v>47</v>
      </c>
      <c r="M102" s="5">
        <v>517.17</v>
      </c>
      <c r="N102" s="5" t="s">
        <v>47</v>
      </c>
      <c r="O102" s="5" t="s">
        <v>45</v>
      </c>
      <c r="P102" s="36">
        <v>12.996941896</v>
      </c>
      <c r="Q102" t="s">
        <v>46</v>
      </c>
      <c r="R102" t="s">
        <v>46</v>
      </c>
      <c r="S102" t="s">
        <v>45</v>
      </c>
      <c r="T102" t="s">
        <v>46</v>
      </c>
      <c r="U102" s="5" t="s">
        <v>46</v>
      </c>
      <c r="V102" s="37">
        <v>21720</v>
      </c>
      <c r="W102" s="37">
        <v>1627.2721116000002</v>
      </c>
      <c r="X102" s="37">
        <v>2553.56869082259</v>
      </c>
      <c r="Y102" s="37">
        <v>2041.477785332664</v>
      </c>
      <c r="Z102">
        <f t="shared" si="33"/>
        <v>1</v>
      </c>
      <c r="AA102">
        <f t="shared" si="34"/>
        <v>1</v>
      </c>
      <c r="AB102">
        <f t="shared" si="35"/>
        <v>0</v>
      </c>
      <c r="AC102">
        <f t="shared" si="36"/>
        <v>0</v>
      </c>
      <c r="AD102">
        <f t="shared" si="37"/>
        <v>0</v>
      </c>
      <c r="AE102">
        <f t="shared" si="38"/>
        <v>0</v>
      </c>
      <c r="AF102" s="38" t="str">
        <f t="shared" si="39"/>
        <v>SRSA</v>
      </c>
      <c r="AG102" s="38">
        <f t="shared" si="40"/>
        <v>0</v>
      </c>
      <c r="AH102" s="38">
        <f t="shared" si="41"/>
        <v>0</v>
      </c>
      <c r="AI102">
        <f t="shared" si="42"/>
        <v>1</v>
      </c>
      <c r="AJ102">
        <f t="shared" si="43"/>
        <v>0</v>
      </c>
      <c r="AK102">
        <f t="shared" si="44"/>
        <v>0</v>
      </c>
      <c r="AL102">
        <f t="shared" si="45"/>
        <v>0</v>
      </c>
      <c r="AM102">
        <f t="shared" si="46"/>
        <v>0</v>
      </c>
      <c r="AN102">
        <f t="shared" si="47"/>
        <v>0</v>
      </c>
      <c r="AO102">
        <f t="shared" si="48"/>
        <v>0</v>
      </c>
      <c r="AP102" s="66">
        <f t="shared" si="49"/>
        <v>27942.318587755253</v>
      </c>
    </row>
    <row r="103" spans="1:42" s="50" customFormat="1" ht="12.75">
      <c r="A103" s="50">
        <v>2009420</v>
      </c>
      <c r="B103" s="50" t="s">
        <v>724</v>
      </c>
      <c r="C103" s="50" t="s">
        <v>725</v>
      </c>
      <c r="D103" s="50" t="s">
        <v>726</v>
      </c>
      <c r="E103" s="50" t="s">
        <v>725</v>
      </c>
      <c r="F103" s="51">
        <v>67864</v>
      </c>
      <c r="G103" s="52">
        <v>400</v>
      </c>
      <c r="H103" s="50">
        <v>6208732081</v>
      </c>
      <c r="I103" s="53">
        <v>7</v>
      </c>
      <c r="J103" s="53" t="s">
        <v>45</v>
      </c>
      <c r="K103" s="50" t="s">
        <v>46</v>
      </c>
      <c r="L103" s="6" t="s">
        <v>47</v>
      </c>
      <c r="M103" s="6">
        <v>425.67</v>
      </c>
      <c r="N103" s="6" t="s">
        <v>47</v>
      </c>
      <c r="O103" s="6" t="s">
        <v>45</v>
      </c>
      <c r="P103" s="54">
        <v>10.021786492</v>
      </c>
      <c r="Q103" s="50" t="s">
        <v>46</v>
      </c>
      <c r="R103" s="50" t="s">
        <v>46</v>
      </c>
      <c r="S103" s="50" t="s">
        <v>45</v>
      </c>
      <c r="T103" s="50" t="s">
        <v>46</v>
      </c>
      <c r="U103" s="6" t="s">
        <v>46</v>
      </c>
      <c r="V103" s="55">
        <v>14905</v>
      </c>
      <c r="W103" s="55">
        <v>1220.4540837</v>
      </c>
      <c r="X103" s="55">
        <v>2090.6782366649445</v>
      </c>
      <c r="Y103" s="55">
        <v>3641.1684886412645</v>
      </c>
      <c r="Z103" s="50">
        <f t="shared" si="33"/>
        <v>1</v>
      </c>
      <c r="AA103" s="50">
        <f t="shared" si="34"/>
        <v>1</v>
      </c>
      <c r="AB103" s="50">
        <f t="shared" si="35"/>
        <v>0</v>
      </c>
      <c r="AC103" s="50">
        <f t="shared" si="36"/>
        <v>0</v>
      </c>
      <c r="AD103" s="50">
        <f t="shared" si="37"/>
        <v>0</v>
      </c>
      <c r="AE103" s="50">
        <f t="shared" si="38"/>
        <v>0</v>
      </c>
      <c r="AF103" s="56" t="str">
        <f t="shared" si="39"/>
        <v>SRSA</v>
      </c>
      <c r="AG103" s="56">
        <f t="shared" si="40"/>
        <v>0</v>
      </c>
      <c r="AH103" s="56">
        <f t="shared" si="41"/>
        <v>0</v>
      </c>
      <c r="AI103" s="50">
        <f t="shared" si="42"/>
        <v>1</v>
      </c>
      <c r="AJ103" s="50">
        <f t="shared" si="43"/>
        <v>0</v>
      </c>
      <c r="AK103" s="50">
        <f t="shared" si="44"/>
        <v>0</v>
      </c>
      <c r="AL103" s="50">
        <f t="shared" si="45"/>
        <v>0</v>
      </c>
      <c r="AM103" s="50">
        <f t="shared" si="46"/>
        <v>0</v>
      </c>
      <c r="AN103" s="50">
        <f t="shared" si="47"/>
        <v>0</v>
      </c>
      <c r="AO103" s="50">
        <f t="shared" si="48"/>
        <v>0</v>
      </c>
      <c r="AP103" s="66">
        <f t="shared" si="49"/>
        <v>21857.30080900621</v>
      </c>
    </row>
    <row r="104" spans="1:42" ht="12.75">
      <c r="A104">
        <v>2005430</v>
      </c>
      <c r="B104" t="s">
        <v>330</v>
      </c>
      <c r="C104" t="s">
        <v>331</v>
      </c>
      <c r="D104" t="s">
        <v>332</v>
      </c>
      <c r="E104" t="s">
        <v>333</v>
      </c>
      <c r="F104" s="35">
        <v>66017</v>
      </c>
      <c r="G104" s="3">
        <v>9715</v>
      </c>
      <c r="H104">
        <v>7853596526</v>
      </c>
      <c r="I104" s="4">
        <v>7</v>
      </c>
      <c r="J104" s="4" t="s">
        <v>45</v>
      </c>
      <c r="K104" t="s">
        <v>46</v>
      </c>
      <c r="L104" s="5" t="s">
        <v>47</v>
      </c>
      <c r="M104" s="5">
        <v>195</v>
      </c>
      <c r="N104" s="5" t="s">
        <v>47</v>
      </c>
      <c r="O104" s="5" t="s">
        <v>45</v>
      </c>
      <c r="P104" s="36">
        <v>14.341085271</v>
      </c>
      <c r="Q104" t="s">
        <v>46</v>
      </c>
      <c r="R104" t="s">
        <v>45</v>
      </c>
      <c r="S104" t="s">
        <v>45</v>
      </c>
      <c r="T104" t="s">
        <v>46</v>
      </c>
      <c r="U104" s="5" t="s">
        <v>46</v>
      </c>
      <c r="V104" s="37">
        <v>12470</v>
      </c>
      <c r="W104" s="37">
        <v>1627.2721116</v>
      </c>
      <c r="X104" s="37">
        <v>1791.559279122459</v>
      </c>
      <c r="Y104" s="37">
        <v>1569.2096525045547</v>
      </c>
      <c r="Z104">
        <f t="shared" si="33"/>
        <v>1</v>
      </c>
      <c r="AA104">
        <f t="shared" si="34"/>
        <v>1</v>
      </c>
      <c r="AB104">
        <f t="shared" si="35"/>
        <v>0</v>
      </c>
      <c r="AC104">
        <f t="shared" si="36"/>
        <v>0</v>
      </c>
      <c r="AD104">
        <f t="shared" si="37"/>
        <v>0</v>
      </c>
      <c r="AE104">
        <f t="shared" si="38"/>
        <v>0</v>
      </c>
      <c r="AF104" s="38" t="str">
        <f t="shared" si="39"/>
        <v>SRSA</v>
      </c>
      <c r="AG104" s="38">
        <f t="shared" si="40"/>
        <v>0</v>
      </c>
      <c r="AH104" s="38">
        <f t="shared" si="41"/>
        <v>0</v>
      </c>
      <c r="AI104">
        <f t="shared" si="42"/>
        <v>1</v>
      </c>
      <c r="AJ104">
        <f t="shared" si="43"/>
        <v>0</v>
      </c>
      <c r="AK104">
        <f t="shared" si="44"/>
        <v>0</v>
      </c>
      <c r="AL104">
        <f t="shared" si="45"/>
        <v>0</v>
      </c>
      <c r="AM104">
        <f t="shared" si="46"/>
        <v>0</v>
      </c>
      <c r="AN104">
        <f t="shared" si="47"/>
        <v>0</v>
      </c>
      <c r="AO104">
        <f t="shared" si="48"/>
        <v>0</v>
      </c>
      <c r="AP104" s="66">
        <f t="shared" si="49"/>
        <v>17458.041043227015</v>
      </c>
    </row>
    <row r="105" spans="1:42" ht="12.75">
      <c r="A105">
        <v>2003240</v>
      </c>
      <c r="B105" t="s">
        <v>104</v>
      </c>
      <c r="C105" t="s">
        <v>105</v>
      </c>
      <c r="D105" t="s">
        <v>106</v>
      </c>
      <c r="E105" t="s">
        <v>107</v>
      </c>
      <c r="F105" s="35">
        <v>66401</v>
      </c>
      <c r="G105" s="3">
        <v>157</v>
      </c>
      <c r="H105">
        <v>7857653394</v>
      </c>
      <c r="I105" s="4">
        <v>7</v>
      </c>
      <c r="J105" s="4" t="s">
        <v>45</v>
      </c>
      <c r="K105" t="s">
        <v>46</v>
      </c>
      <c r="L105" s="5" t="s">
        <v>47</v>
      </c>
      <c r="M105" s="5">
        <v>489.92</v>
      </c>
      <c r="N105" s="5" t="s">
        <v>47</v>
      </c>
      <c r="O105" s="5" t="s">
        <v>45</v>
      </c>
      <c r="P105" s="36">
        <v>4.2492917847</v>
      </c>
      <c r="Q105" t="s">
        <v>46</v>
      </c>
      <c r="R105" t="s">
        <v>46</v>
      </c>
      <c r="S105" t="s">
        <v>45</v>
      </c>
      <c r="T105" t="s">
        <v>46</v>
      </c>
      <c r="U105" s="5" t="s">
        <v>46</v>
      </c>
      <c r="V105" s="37">
        <v>23455</v>
      </c>
      <c r="W105" s="37">
        <v>1830</v>
      </c>
      <c r="X105" s="37">
        <v>2760.488165878131</v>
      </c>
      <c r="Y105" s="37">
        <v>4222.942618802425</v>
      </c>
      <c r="Z105">
        <f t="shared" si="33"/>
        <v>1</v>
      </c>
      <c r="AA105">
        <f t="shared" si="34"/>
        <v>1</v>
      </c>
      <c r="AB105">
        <f t="shared" si="35"/>
        <v>0</v>
      </c>
      <c r="AC105">
        <f t="shared" si="36"/>
        <v>0</v>
      </c>
      <c r="AD105">
        <f t="shared" si="37"/>
        <v>0</v>
      </c>
      <c r="AE105">
        <f t="shared" si="38"/>
        <v>0</v>
      </c>
      <c r="AF105" s="38" t="str">
        <f t="shared" si="39"/>
        <v>SRSA</v>
      </c>
      <c r="AG105" s="38">
        <f t="shared" si="40"/>
        <v>0</v>
      </c>
      <c r="AH105" s="38">
        <f t="shared" si="41"/>
        <v>0</v>
      </c>
      <c r="AI105">
        <f t="shared" si="42"/>
        <v>1</v>
      </c>
      <c r="AJ105">
        <f t="shared" si="43"/>
        <v>0</v>
      </c>
      <c r="AK105">
        <f t="shared" si="44"/>
        <v>0</v>
      </c>
      <c r="AL105">
        <f t="shared" si="45"/>
        <v>0</v>
      </c>
      <c r="AM105">
        <f t="shared" si="46"/>
        <v>0</v>
      </c>
      <c r="AN105">
        <f t="shared" si="47"/>
        <v>0</v>
      </c>
      <c r="AO105">
        <f t="shared" si="48"/>
        <v>0</v>
      </c>
      <c r="AP105" s="66">
        <f t="shared" si="49"/>
        <v>32268.430784680557</v>
      </c>
    </row>
    <row r="106" spans="1:42" ht="12.75">
      <c r="A106">
        <v>2009600</v>
      </c>
      <c r="B106" t="s">
        <v>741</v>
      </c>
      <c r="C106" t="s">
        <v>742</v>
      </c>
      <c r="D106" t="s">
        <v>743</v>
      </c>
      <c r="E106" t="s">
        <v>742</v>
      </c>
      <c r="F106" s="35">
        <v>67865</v>
      </c>
      <c r="G106" s="3">
        <v>157</v>
      </c>
      <c r="H106">
        <v>6208854372</v>
      </c>
      <c r="I106" s="4">
        <v>7</v>
      </c>
      <c r="J106" s="4" t="s">
        <v>45</v>
      </c>
      <c r="K106" t="s">
        <v>46</v>
      </c>
      <c r="L106" s="5" t="s">
        <v>47</v>
      </c>
      <c r="M106" s="5">
        <v>243.64</v>
      </c>
      <c r="N106" s="5" t="s">
        <v>47</v>
      </c>
      <c r="O106" s="5" t="s">
        <v>45</v>
      </c>
      <c r="P106" s="36">
        <v>18.143459916</v>
      </c>
      <c r="Q106" t="s">
        <v>46</v>
      </c>
      <c r="R106" t="s">
        <v>46</v>
      </c>
      <c r="S106" t="s">
        <v>45</v>
      </c>
      <c r="T106" t="s">
        <v>46</v>
      </c>
      <c r="U106" s="5" t="s">
        <v>46</v>
      </c>
      <c r="V106" s="37">
        <v>8869</v>
      </c>
      <c r="W106" s="37">
        <v>813.6360558</v>
      </c>
      <c r="X106" s="37">
        <v>1248.8363954312754</v>
      </c>
      <c r="Y106" s="37">
        <v>1949.2820143821568</v>
      </c>
      <c r="Z106">
        <f t="shared" si="33"/>
        <v>1</v>
      </c>
      <c r="AA106">
        <f t="shared" si="34"/>
        <v>1</v>
      </c>
      <c r="AB106">
        <f t="shared" si="35"/>
        <v>0</v>
      </c>
      <c r="AC106">
        <f t="shared" si="36"/>
        <v>0</v>
      </c>
      <c r="AD106">
        <f t="shared" si="37"/>
        <v>0</v>
      </c>
      <c r="AE106">
        <f t="shared" si="38"/>
        <v>0</v>
      </c>
      <c r="AF106" s="38" t="str">
        <f t="shared" si="39"/>
        <v>SRSA</v>
      </c>
      <c r="AG106" s="38">
        <f t="shared" si="40"/>
        <v>0</v>
      </c>
      <c r="AH106" s="38">
        <f t="shared" si="41"/>
        <v>0</v>
      </c>
      <c r="AI106">
        <f t="shared" si="42"/>
        <v>1</v>
      </c>
      <c r="AJ106">
        <f t="shared" si="43"/>
        <v>0</v>
      </c>
      <c r="AK106">
        <f t="shared" si="44"/>
        <v>0</v>
      </c>
      <c r="AL106">
        <f t="shared" si="45"/>
        <v>0</v>
      </c>
      <c r="AM106">
        <f t="shared" si="46"/>
        <v>0</v>
      </c>
      <c r="AN106">
        <f t="shared" si="47"/>
        <v>0</v>
      </c>
      <c r="AO106">
        <f t="shared" si="48"/>
        <v>0</v>
      </c>
      <c r="AP106" s="66">
        <f t="shared" si="49"/>
        <v>12880.754465613432</v>
      </c>
    </row>
    <row r="107" spans="1:42" s="50" customFormat="1" ht="12.75">
      <c r="A107" s="50">
        <v>2009630</v>
      </c>
      <c r="B107" s="50" t="s">
        <v>744</v>
      </c>
      <c r="C107" s="50" t="s">
        <v>745</v>
      </c>
      <c r="D107" s="50" t="s">
        <v>746</v>
      </c>
      <c r="E107" s="50" t="s">
        <v>745</v>
      </c>
      <c r="F107" s="51">
        <v>67867</v>
      </c>
      <c r="G107" s="52">
        <v>355</v>
      </c>
      <c r="H107" s="50">
        <v>6208462293</v>
      </c>
      <c r="I107" s="53">
        <v>7</v>
      </c>
      <c r="J107" s="53" t="s">
        <v>45</v>
      </c>
      <c r="K107" s="50" t="s">
        <v>46</v>
      </c>
      <c r="L107" s="6" t="s">
        <v>47</v>
      </c>
      <c r="M107" s="6">
        <v>190.97</v>
      </c>
      <c r="N107" s="6" t="s">
        <v>47</v>
      </c>
      <c r="O107" s="6" t="s">
        <v>45</v>
      </c>
      <c r="P107" s="54">
        <v>12.820512821</v>
      </c>
      <c r="Q107" s="50" t="s">
        <v>46</v>
      </c>
      <c r="R107" s="50" t="s">
        <v>46</v>
      </c>
      <c r="S107" s="50" t="s">
        <v>45</v>
      </c>
      <c r="T107" s="50" t="s">
        <v>46</v>
      </c>
      <c r="U107" s="6" t="s">
        <v>46</v>
      </c>
      <c r="V107" s="55">
        <v>11787</v>
      </c>
      <c r="W107" s="55">
        <v>813</v>
      </c>
      <c r="X107" s="55">
        <v>1357.2059973946175</v>
      </c>
      <c r="Y107" s="55">
        <v>2306.775820108614</v>
      </c>
      <c r="Z107" s="50">
        <f t="shared" si="33"/>
        <v>1</v>
      </c>
      <c r="AA107" s="50">
        <f t="shared" si="34"/>
        <v>1</v>
      </c>
      <c r="AB107" s="50">
        <f t="shared" si="35"/>
        <v>0</v>
      </c>
      <c r="AC107" s="50">
        <f t="shared" si="36"/>
        <v>0</v>
      </c>
      <c r="AD107" s="50">
        <f t="shared" si="37"/>
        <v>0</v>
      </c>
      <c r="AE107" s="50">
        <f t="shared" si="38"/>
        <v>0</v>
      </c>
      <c r="AF107" s="56" t="str">
        <f t="shared" si="39"/>
        <v>SRSA</v>
      </c>
      <c r="AG107" s="56">
        <f t="shared" si="40"/>
        <v>0</v>
      </c>
      <c r="AH107" s="56">
        <f t="shared" si="41"/>
        <v>0</v>
      </c>
      <c r="AI107" s="50">
        <f t="shared" si="42"/>
        <v>1</v>
      </c>
      <c r="AJ107" s="50">
        <f t="shared" si="43"/>
        <v>0</v>
      </c>
      <c r="AK107" s="50">
        <f t="shared" si="44"/>
        <v>0</v>
      </c>
      <c r="AL107" s="50">
        <f t="shared" si="45"/>
        <v>0</v>
      </c>
      <c r="AM107" s="50">
        <f t="shared" si="46"/>
        <v>0</v>
      </c>
      <c r="AN107" s="50">
        <f t="shared" si="47"/>
        <v>0</v>
      </c>
      <c r="AO107" s="50">
        <f t="shared" si="48"/>
        <v>0</v>
      </c>
      <c r="AP107" s="66">
        <f t="shared" si="49"/>
        <v>16263.981817503232</v>
      </c>
    </row>
    <row r="108" spans="1:42" ht="12.75">
      <c r="A108">
        <v>2005280</v>
      </c>
      <c r="B108" t="s">
        <v>313</v>
      </c>
      <c r="C108" t="s">
        <v>314</v>
      </c>
      <c r="D108" t="s">
        <v>315</v>
      </c>
      <c r="E108" t="s">
        <v>316</v>
      </c>
      <c r="F108" s="35">
        <v>66846</v>
      </c>
      <c r="G108" s="3" t="s">
        <v>52</v>
      </c>
      <c r="H108">
        <v>6207675192</v>
      </c>
      <c r="I108" s="4">
        <v>7</v>
      </c>
      <c r="J108" s="4" t="s">
        <v>45</v>
      </c>
      <c r="K108" t="s">
        <v>46</v>
      </c>
      <c r="L108" s="5" t="s">
        <v>47</v>
      </c>
      <c r="M108" s="5">
        <v>904.5</v>
      </c>
      <c r="N108" s="5" t="s">
        <v>45</v>
      </c>
      <c r="O108" s="5" t="s">
        <v>45</v>
      </c>
      <c r="P108" s="36">
        <v>12.625800549</v>
      </c>
      <c r="Q108" t="s">
        <v>46</v>
      </c>
      <c r="R108" t="s">
        <v>46</v>
      </c>
      <c r="S108" t="s">
        <v>45</v>
      </c>
      <c r="T108" t="s">
        <v>46</v>
      </c>
      <c r="U108" s="5" t="s">
        <v>46</v>
      </c>
      <c r="V108" s="37">
        <v>44899</v>
      </c>
      <c r="W108" s="37">
        <v>5085.22534875</v>
      </c>
      <c r="X108" s="37">
        <v>6295.011513137381</v>
      </c>
      <c r="Y108" s="37">
        <v>10264.211626310367</v>
      </c>
      <c r="Z108">
        <f aca="true" t="shared" si="50" ref="Z108:Z137">IF(OR(J108="YES",L108="YES"),1,0)</f>
        <v>1</v>
      </c>
      <c r="AA108">
        <f aca="true" t="shared" si="51" ref="AA108:AA137">IF(OR(M108&lt;600,N108="YES"),1,0)</f>
        <v>1</v>
      </c>
      <c r="AB108">
        <f aca="true" t="shared" si="52" ref="AB108:AB137">IF(AND(OR(J108="YES",L108="YES"),(Z108=0)),"Trouble",0)</f>
        <v>0</v>
      </c>
      <c r="AC108">
        <f aca="true" t="shared" si="53" ref="AC108:AC137">IF(AND(OR(M108&lt;600,N108="YES"),(AA108=0)),"Trouble",0)</f>
        <v>0</v>
      </c>
      <c r="AD108">
        <f aca="true" t="shared" si="54" ref="AD108:AD137">IF(AND(AND(J108="NO",L108="NO"),(O108="YES")),"Trouble",0)</f>
        <v>0</v>
      </c>
      <c r="AE108">
        <f aca="true" t="shared" si="55" ref="AE108:AE137">IF(AND(AND(M108&gt;=600,N108="NO"),(O108="YES")),"Trouble",0)</f>
        <v>0</v>
      </c>
      <c r="AF108" s="38" t="str">
        <f aca="true" t="shared" si="56" ref="AF108:AF137">IF(AND(Z108=1,AA108=1),"SRSA",0)</f>
        <v>SRSA</v>
      </c>
      <c r="AG108" s="38">
        <f aca="true" t="shared" si="57" ref="AG108:AG137">IF(AND(AF108=0,O108="YES"),"Trouble",0)</f>
        <v>0</v>
      </c>
      <c r="AH108" s="38">
        <f aca="true" t="shared" si="58" ref="AH108:AH137">IF(AND(AF108="SRSA",O108="NO"),"Trouble",0)</f>
        <v>0</v>
      </c>
      <c r="AI108">
        <f aca="true" t="shared" si="59" ref="AI108:AI137">IF(S108="YES",1,0)</f>
        <v>1</v>
      </c>
      <c r="AJ108">
        <f aca="true" t="shared" si="60" ref="AJ108:AJ137">IF(P108&gt;=20,1,0)</f>
        <v>0</v>
      </c>
      <c r="AK108">
        <f aca="true" t="shared" si="61" ref="AK108:AK137">IF(AND(AI108=1,AJ108=1),"Initial",0)</f>
        <v>0</v>
      </c>
      <c r="AL108">
        <f aca="true" t="shared" si="62" ref="AL108:AL137">IF(AND(AF108="SRSA",AK108="Initial"),"SRSA",0)</f>
        <v>0</v>
      </c>
      <c r="AM108">
        <f aca="true" t="shared" si="63" ref="AM108:AM137">IF(AND(AK108="Initial",AL108=0),"RLIS",0)</f>
        <v>0</v>
      </c>
      <c r="AN108">
        <f aca="true" t="shared" si="64" ref="AN108:AN137">IF(AND(AM108=0,U108="YES"),"Trouble",0)</f>
        <v>0</v>
      </c>
      <c r="AO108">
        <f aca="true" t="shared" si="65" ref="AO108:AO137">IF(AND(U108="NO",AM108="RLIS"),"Trouble",0)</f>
        <v>0</v>
      </c>
      <c r="AP108" s="66">
        <f t="shared" si="49"/>
        <v>66543.44848819776</v>
      </c>
    </row>
    <row r="109" spans="1:42" s="50" customFormat="1" ht="12.75">
      <c r="A109" s="50">
        <v>2009720</v>
      </c>
      <c r="B109" s="50" t="s">
        <v>751</v>
      </c>
      <c r="C109" s="50" t="s">
        <v>752</v>
      </c>
      <c r="D109" s="50" t="s">
        <v>351</v>
      </c>
      <c r="E109" s="50" t="s">
        <v>753</v>
      </c>
      <c r="F109" s="51">
        <v>67952</v>
      </c>
      <c r="G109" s="52">
        <v>158</v>
      </c>
      <c r="H109" s="50">
        <v>6205982205</v>
      </c>
      <c r="I109" s="53">
        <v>7</v>
      </c>
      <c r="J109" s="53" t="s">
        <v>45</v>
      </c>
      <c r="K109" s="50" t="s">
        <v>46</v>
      </c>
      <c r="L109" s="6" t="s">
        <v>47</v>
      </c>
      <c r="M109" s="6">
        <v>211</v>
      </c>
      <c r="N109" s="6" t="s">
        <v>47</v>
      </c>
      <c r="O109" s="6" t="s">
        <v>45</v>
      </c>
      <c r="P109" s="54">
        <v>10.396039604</v>
      </c>
      <c r="Q109" s="50" t="s">
        <v>46</v>
      </c>
      <c r="R109" s="50" t="s">
        <v>46</v>
      </c>
      <c r="S109" s="50" t="s">
        <v>45</v>
      </c>
      <c r="T109" s="50" t="s">
        <v>46</v>
      </c>
      <c r="U109" s="6" t="s">
        <v>46</v>
      </c>
      <c r="V109" s="55">
        <v>9792</v>
      </c>
      <c r="W109" s="55">
        <v>1017.04506975</v>
      </c>
      <c r="X109" s="55">
        <v>1386.6274717607257</v>
      </c>
      <c r="Y109" s="55">
        <v>2689.10603760133</v>
      </c>
      <c r="Z109" s="50">
        <f t="shared" si="50"/>
        <v>1</v>
      </c>
      <c r="AA109" s="50">
        <f t="shared" si="51"/>
        <v>1</v>
      </c>
      <c r="AB109" s="50">
        <f t="shared" si="52"/>
        <v>0</v>
      </c>
      <c r="AC109" s="50">
        <f t="shared" si="53"/>
        <v>0</v>
      </c>
      <c r="AD109" s="50">
        <f t="shared" si="54"/>
        <v>0</v>
      </c>
      <c r="AE109" s="50">
        <f t="shared" si="55"/>
        <v>0</v>
      </c>
      <c r="AF109" s="56" t="str">
        <f t="shared" si="56"/>
        <v>SRSA</v>
      </c>
      <c r="AG109" s="56">
        <f t="shared" si="57"/>
        <v>0</v>
      </c>
      <c r="AH109" s="56">
        <f t="shared" si="58"/>
        <v>0</v>
      </c>
      <c r="AI109" s="50">
        <f t="shared" si="59"/>
        <v>1</v>
      </c>
      <c r="AJ109" s="50">
        <f t="shared" si="60"/>
        <v>0</v>
      </c>
      <c r="AK109" s="50">
        <f t="shared" si="61"/>
        <v>0</v>
      </c>
      <c r="AL109" s="50">
        <f t="shared" si="62"/>
        <v>0</v>
      </c>
      <c r="AM109" s="50">
        <f t="shared" si="63"/>
        <v>0</v>
      </c>
      <c r="AN109" s="50">
        <f t="shared" si="64"/>
        <v>0</v>
      </c>
      <c r="AO109" s="50">
        <f t="shared" si="65"/>
        <v>0</v>
      </c>
      <c r="AP109" s="66">
        <f t="shared" si="49"/>
        <v>14884.778579112055</v>
      </c>
    </row>
    <row r="110" spans="1:42" s="50" customFormat="1" ht="12.75">
      <c r="A110" s="50">
        <v>2009810</v>
      </c>
      <c r="B110" s="50" t="s">
        <v>757</v>
      </c>
      <c r="C110" s="50" t="s">
        <v>758</v>
      </c>
      <c r="D110" s="50" t="s">
        <v>759</v>
      </c>
      <c r="E110" s="50" t="s">
        <v>758</v>
      </c>
      <c r="F110" s="51">
        <v>67109</v>
      </c>
      <c r="G110" s="52">
        <v>6</v>
      </c>
      <c r="H110" s="50">
        <v>6205482521</v>
      </c>
      <c r="I110" s="53">
        <v>7</v>
      </c>
      <c r="J110" s="53" t="s">
        <v>45</v>
      </c>
      <c r="K110" s="50" t="s">
        <v>46</v>
      </c>
      <c r="L110" s="6" t="s">
        <v>47</v>
      </c>
      <c r="M110" s="6">
        <v>49.21</v>
      </c>
      <c r="N110" s="6" t="s">
        <v>47</v>
      </c>
      <c r="O110" s="6" t="s">
        <v>45</v>
      </c>
      <c r="P110" s="54">
        <v>13.541666667</v>
      </c>
      <c r="Q110" s="50" t="s">
        <v>46</v>
      </c>
      <c r="R110" s="50" t="s">
        <v>46</v>
      </c>
      <c r="S110" s="50" t="s">
        <v>45</v>
      </c>
      <c r="T110" s="50" t="s">
        <v>46</v>
      </c>
      <c r="U110" s="6" t="s">
        <v>46</v>
      </c>
      <c r="V110" s="55">
        <v>5117</v>
      </c>
      <c r="W110" s="55">
        <v>813.6360558</v>
      </c>
      <c r="X110" s="55">
        <v>858.7058283632441</v>
      </c>
      <c r="Y110" s="55">
        <v>662.3043137669104</v>
      </c>
      <c r="Z110" s="50">
        <f t="shared" si="50"/>
        <v>1</v>
      </c>
      <c r="AA110" s="50">
        <f t="shared" si="51"/>
        <v>1</v>
      </c>
      <c r="AB110" s="50">
        <f t="shared" si="52"/>
        <v>0</v>
      </c>
      <c r="AC110" s="50">
        <f t="shared" si="53"/>
        <v>0</v>
      </c>
      <c r="AD110" s="50">
        <f t="shared" si="54"/>
        <v>0</v>
      </c>
      <c r="AE110" s="50">
        <f t="shared" si="55"/>
        <v>0</v>
      </c>
      <c r="AF110" s="56" t="str">
        <f t="shared" si="56"/>
        <v>SRSA</v>
      </c>
      <c r="AG110" s="56">
        <f t="shared" si="57"/>
        <v>0</v>
      </c>
      <c r="AH110" s="56">
        <f t="shared" si="58"/>
        <v>0</v>
      </c>
      <c r="AI110" s="50">
        <f t="shared" si="59"/>
        <v>1</v>
      </c>
      <c r="AJ110" s="50">
        <f t="shared" si="60"/>
        <v>0</v>
      </c>
      <c r="AK110" s="50">
        <f t="shared" si="61"/>
        <v>0</v>
      </c>
      <c r="AL110" s="50">
        <f t="shared" si="62"/>
        <v>0</v>
      </c>
      <c r="AM110" s="50">
        <f t="shared" si="63"/>
        <v>0</v>
      </c>
      <c r="AN110" s="50">
        <f t="shared" si="64"/>
        <v>0</v>
      </c>
      <c r="AO110" s="50">
        <f t="shared" si="65"/>
        <v>0</v>
      </c>
      <c r="AP110" s="66">
        <f t="shared" si="49"/>
        <v>7451.646197930154</v>
      </c>
    </row>
    <row r="111" spans="1:42" ht="12.75">
      <c r="A111">
        <v>2011580</v>
      </c>
      <c r="B111" t="s">
        <v>921</v>
      </c>
      <c r="C111" t="s">
        <v>922</v>
      </c>
      <c r="D111" t="s">
        <v>923</v>
      </c>
      <c r="E111" t="s">
        <v>924</v>
      </c>
      <c r="F111" s="35">
        <v>66538</v>
      </c>
      <c r="G111" s="3">
        <v>1924</v>
      </c>
      <c r="H111">
        <v>7853366101</v>
      </c>
      <c r="I111" s="4">
        <v>7</v>
      </c>
      <c r="J111" s="4" t="s">
        <v>45</v>
      </c>
      <c r="K111" t="s">
        <v>46</v>
      </c>
      <c r="L111" s="5" t="s">
        <v>47</v>
      </c>
      <c r="M111" s="5">
        <v>535</v>
      </c>
      <c r="N111" s="5" t="s">
        <v>47</v>
      </c>
      <c r="O111" s="5" t="s">
        <v>45</v>
      </c>
      <c r="P111" s="36">
        <v>6.9064748201</v>
      </c>
      <c r="Q111" t="s">
        <v>46</v>
      </c>
      <c r="R111" t="s">
        <v>46</v>
      </c>
      <c r="S111" t="s">
        <v>45</v>
      </c>
      <c r="T111" t="s">
        <v>46</v>
      </c>
      <c r="U111" s="5" t="s">
        <v>46</v>
      </c>
      <c r="V111" s="37">
        <v>19414</v>
      </c>
      <c r="W111" s="37">
        <v>2644.3171813499994</v>
      </c>
      <c r="X111" s="37">
        <v>3612.1214517974513</v>
      </c>
      <c r="Y111" s="37">
        <v>2430.9578789399093</v>
      </c>
      <c r="Z111">
        <f t="shared" si="50"/>
        <v>1</v>
      </c>
      <c r="AA111">
        <f t="shared" si="51"/>
        <v>1</v>
      </c>
      <c r="AB111">
        <f t="shared" si="52"/>
        <v>0</v>
      </c>
      <c r="AC111">
        <f t="shared" si="53"/>
        <v>0</v>
      </c>
      <c r="AD111">
        <f t="shared" si="54"/>
        <v>0</v>
      </c>
      <c r="AE111">
        <f t="shared" si="55"/>
        <v>0</v>
      </c>
      <c r="AF111" s="38" t="str">
        <f t="shared" si="56"/>
        <v>SRSA</v>
      </c>
      <c r="AG111" s="38">
        <f t="shared" si="57"/>
        <v>0</v>
      </c>
      <c r="AH111" s="38">
        <f t="shared" si="58"/>
        <v>0</v>
      </c>
      <c r="AI111">
        <f t="shared" si="59"/>
        <v>1</v>
      </c>
      <c r="AJ111">
        <f t="shared" si="60"/>
        <v>0</v>
      </c>
      <c r="AK111">
        <f t="shared" si="61"/>
        <v>0</v>
      </c>
      <c r="AL111">
        <f t="shared" si="62"/>
        <v>0</v>
      </c>
      <c r="AM111">
        <f t="shared" si="63"/>
        <v>0</v>
      </c>
      <c r="AN111">
        <f t="shared" si="64"/>
        <v>0</v>
      </c>
      <c r="AO111">
        <f t="shared" si="65"/>
        <v>0</v>
      </c>
      <c r="AP111" s="66">
        <f t="shared" si="49"/>
        <v>28101.39651208736</v>
      </c>
    </row>
    <row r="112" spans="1:42" ht="12.75">
      <c r="A112">
        <v>2012480</v>
      </c>
      <c r="B112" t="s">
        <v>1007</v>
      </c>
      <c r="C112" t="s">
        <v>1008</v>
      </c>
      <c r="D112" t="s">
        <v>1009</v>
      </c>
      <c r="E112" t="s">
        <v>1010</v>
      </c>
      <c r="F112" s="35">
        <v>67584</v>
      </c>
      <c r="G112" s="3">
        <v>128</v>
      </c>
      <c r="H112">
        <v>7853912281</v>
      </c>
      <c r="I112" s="4">
        <v>7</v>
      </c>
      <c r="J112" s="4" t="s">
        <v>45</v>
      </c>
      <c r="K112" t="s">
        <v>46</v>
      </c>
      <c r="L112" s="5" t="s">
        <v>47</v>
      </c>
      <c r="M112" s="5">
        <v>22.29</v>
      </c>
      <c r="N112" s="5" t="s">
        <v>47</v>
      </c>
      <c r="O112" s="5" t="s">
        <v>45</v>
      </c>
      <c r="P112" s="36">
        <v>25.974025974</v>
      </c>
      <c r="Q112" t="s">
        <v>45</v>
      </c>
      <c r="R112" t="s">
        <v>46</v>
      </c>
      <c r="S112" t="s">
        <v>45</v>
      </c>
      <c r="T112" t="s">
        <v>46</v>
      </c>
      <c r="U112" s="5" t="s">
        <v>46</v>
      </c>
      <c r="V112" s="37">
        <v>6397</v>
      </c>
      <c r="W112" s="37">
        <v>813.6360558</v>
      </c>
      <c r="X112" s="37">
        <v>766.3064835313419</v>
      </c>
      <c r="Y112" s="37">
        <v>553.1746257030445</v>
      </c>
      <c r="Z112">
        <f t="shared" si="50"/>
        <v>1</v>
      </c>
      <c r="AA112">
        <f t="shared" si="51"/>
        <v>1</v>
      </c>
      <c r="AB112">
        <f t="shared" si="52"/>
        <v>0</v>
      </c>
      <c r="AC112">
        <f t="shared" si="53"/>
        <v>0</v>
      </c>
      <c r="AD112">
        <f t="shared" si="54"/>
        <v>0</v>
      </c>
      <c r="AE112">
        <f t="shared" si="55"/>
        <v>0</v>
      </c>
      <c r="AF112" s="38" t="str">
        <f t="shared" si="56"/>
        <v>SRSA</v>
      </c>
      <c r="AG112" s="38">
        <f t="shared" si="57"/>
        <v>0</v>
      </c>
      <c r="AH112" s="38">
        <f t="shared" si="58"/>
        <v>0</v>
      </c>
      <c r="AI112">
        <f t="shared" si="59"/>
        <v>1</v>
      </c>
      <c r="AJ112">
        <f t="shared" si="60"/>
        <v>1</v>
      </c>
      <c r="AK112" t="str">
        <f t="shared" si="61"/>
        <v>Initial</v>
      </c>
      <c r="AL112" t="str">
        <f t="shared" si="62"/>
        <v>SRSA</v>
      </c>
      <c r="AM112">
        <f t="shared" si="63"/>
        <v>0</v>
      </c>
      <c r="AN112">
        <f t="shared" si="64"/>
        <v>0</v>
      </c>
      <c r="AO112">
        <f t="shared" si="65"/>
        <v>0</v>
      </c>
      <c r="AP112" s="66">
        <f t="shared" si="49"/>
        <v>8530.117165034386</v>
      </c>
    </row>
    <row r="113" spans="1:42" s="50" customFormat="1" ht="12.75">
      <c r="A113" s="50">
        <v>2009930</v>
      </c>
      <c r="B113" s="50" t="s">
        <v>769</v>
      </c>
      <c r="C113" s="50" t="s">
        <v>770</v>
      </c>
      <c r="D113" s="50" t="s">
        <v>771</v>
      </c>
      <c r="E113" s="50" t="s">
        <v>770</v>
      </c>
      <c r="F113" s="51">
        <v>67560</v>
      </c>
      <c r="G113" s="52">
        <v>1695</v>
      </c>
      <c r="H113" s="50">
        <v>7857982210</v>
      </c>
      <c r="I113" s="53">
        <v>7</v>
      </c>
      <c r="J113" s="53" t="s">
        <v>45</v>
      </c>
      <c r="K113" s="50" t="s">
        <v>46</v>
      </c>
      <c r="L113" s="6" t="s">
        <v>47</v>
      </c>
      <c r="M113" s="6">
        <v>275.3</v>
      </c>
      <c r="N113" s="6" t="s">
        <v>47</v>
      </c>
      <c r="O113" s="6" t="s">
        <v>45</v>
      </c>
      <c r="P113" s="54">
        <v>5.6426332288</v>
      </c>
      <c r="Q113" s="50" t="s">
        <v>46</v>
      </c>
      <c r="R113" s="50" t="s">
        <v>46</v>
      </c>
      <c r="S113" s="50" t="s">
        <v>45</v>
      </c>
      <c r="T113" s="50" t="s">
        <v>46</v>
      </c>
      <c r="U113" s="6" t="s">
        <v>46</v>
      </c>
      <c r="V113" s="55">
        <v>10314</v>
      </c>
      <c r="W113" s="55">
        <v>813.6360558</v>
      </c>
      <c r="X113" s="55">
        <v>1450.7460748787648</v>
      </c>
      <c r="Y113" s="55">
        <v>2615.3494208409247</v>
      </c>
      <c r="Z113" s="50">
        <f t="shared" si="50"/>
        <v>1</v>
      </c>
      <c r="AA113" s="50">
        <f t="shared" si="51"/>
        <v>1</v>
      </c>
      <c r="AB113" s="50">
        <f t="shared" si="52"/>
        <v>0</v>
      </c>
      <c r="AC113" s="50">
        <f t="shared" si="53"/>
        <v>0</v>
      </c>
      <c r="AD113" s="50">
        <f t="shared" si="54"/>
        <v>0</v>
      </c>
      <c r="AE113" s="50">
        <f t="shared" si="55"/>
        <v>0</v>
      </c>
      <c r="AF113" s="56" t="str">
        <f t="shared" si="56"/>
        <v>SRSA</v>
      </c>
      <c r="AG113" s="56">
        <f t="shared" si="57"/>
        <v>0</v>
      </c>
      <c r="AH113" s="56">
        <f t="shared" si="58"/>
        <v>0</v>
      </c>
      <c r="AI113" s="50">
        <f t="shared" si="59"/>
        <v>1</v>
      </c>
      <c r="AJ113" s="50">
        <f t="shared" si="60"/>
        <v>0</v>
      </c>
      <c r="AK113" s="50">
        <f t="shared" si="61"/>
        <v>0</v>
      </c>
      <c r="AL113" s="50">
        <f t="shared" si="62"/>
        <v>0</v>
      </c>
      <c r="AM113" s="50">
        <f t="shared" si="63"/>
        <v>0</v>
      </c>
      <c r="AN113" s="50">
        <f t="shared" si="64"/>
        <v>0</v>
      </c>
      <c r="AO113" s="50">
        <f t="shared" si="65"/>
        <v>0</v>
      </c>
      <c r="AP113" s="66">
        <f t="shared" si="49"/>
        <v>15193.73155151969</v>
      </c>
    </row>
    <row r="114" spans="1:42" ht="12.75">
      <c r="A114">
        <v>2009120</v>
      </c>
      <c r="B114" t="s">
        <v>698</v>
      </c>
      <c r="C114" t="s">
        <v>699</v>
      </c>
      <c r="D114" t="s">
        <v>700</v>
      </c>
      <c r="E114" t="s">
        <v>701</v>
      </c>
      <c r="F114" s="35">
        <v>66944</v>
      </c>
      <c r="G114" s="3">
        <v>9056</v>
      </c>
      <c r="H114">
        <v>7857782910</v>
      </c>
      <c r="I114" s="4">
        <v>7</v>
      </c>
      <c r="J114" s="4" t="s">
        <v>45</v>
      </c>
      <c r="K114" t="s">
        <v>46</v>
      </c>
      <c r="L114" s="5" t="s">
        <v>47</v>
      </c>
      <c r="M114" s="5">
        <v>110.19</v>
      </c>
      <c r="N114" s="5" t="s">
        <v>47</v>
      </c>
      <c r="O114" s="5" t="s">
        <v>45</v>
      </c>
      <c r="P114" s="36">
        <v>15.432098765</v>
      </c>
      <c r="Q114" t="s">
        <v>46</v>
      </c>
      <c r="R114" t="s">
        <v>45</v>
      </c>
      <c r="S114" t="s">
        <v>45</v>
      </c>
      <c r="T114" t="s">
        <v>46</v>
      </c>
      <c r="U114" s="5" t="s">
        <v>46</v>
      </c>
      <c r="V114" s="37">
        <v>20380</v>
      </c>
      <c r="W114" s="37">
        <v>2237.4991534500004</v>
      </c>
      <c r="X114" s="37">
        <v>2093.3688547211805</v>
      </c>
      <c r="Y114" s="37">
        <v>937.010080272504</v>
      </c>
      <c r="Z114">
        <f t="shared" si="50"/>
        <v>1</v>
      </c>
      <c r="AA114">
        <f t="shared" si="51"/>
        <v>1</v>
      </c>
      <c r="AB114">
        <f t="shared" si="52"/>
        <v>0</v>
      </c>
      <c r="AC114">
        <f t="shared" si="53"/>
        <v>0</v>
      </c>
      <c r="AD114">
        <f t="shared" si="54"/>
        <v>0</v>
      </c>
      <c r="AE114">
        <f t="shared" si="55"/>
        <v>0</v>
      </c>
      <c r="AF114" s="38" t="str">
        <f t="shared" si="56"/>
        <v>SRSA</v>
      </c>
      <c r="AG114" s="38">
        <f t="shared" si="57"/>
        <v>0</v>
      </c>
      <c r="AH114" s="38">
        <f t="shared" si="58"/>
        <v>0</v>
      </c>
      <c r="AI114">
        <f t="shared" si="59"/>
        <v>1</v>
      </c>
      <c r="AJ114">
        <f t="shared" si="60"/>
        <v>0</v>
      </c>
      <c r="AK114">
        <f t="shared" si="61"/>
        <v>0</v>
      </c>
      <c r="AL114">
        <f t="shared" si="62"/>
        <v>0</v>
      </c>
      <c r="AM114">
        <f t="shared" si="63"/>
        <v>0</v>
      </c>
      <c r="AN114">
        <f t="shared" si="64"/>
        <v>0</v>
      </c>
      <c r="AO114">
        <f t="shared" si="65"/>
        <v>0</v>
      </c>
      <c r="AP114" s="66">
        <f t="shared" si="49"/>
        <v>25647.878088443682</v>
      </c>
    </row>
    <row r="115" spans="1:42" s="50" customFormat="1" ht="12.75">
      <c r="A115" s="50">
        <v>2004830</v>
      </c>
      <c r="B115" s="50" t="s">
        <v>270</v>
      </c>
      <c r="C115" s="50" t="s">
        <v>271</v>
      </c>
      <c r="D115" s="50" t="s">
        <v>272</v>
      </c>
      <c r="E115" s="50" t="s">
        <v>273</v>
      </c>
      <c r="F115" s="51">
        <v>66436</v>
      </c>
      <c r="G115" s="52">
        <v>1794</v>
      </c>
      <c r="H115" s="50">
        <v>7853642194</v>
      </c>
      <c r="I115" s="53">
        <v>6</v>
      </c>
      <c r="J115" s="53" t="s">
        <v>46</v>
      </c>
      <c r="K115" s="50" t="s">
        <v>46</v>
      </c>
      <c r="L115" s="6" t="s">
        <v>45</v>
      </c>
      <c r="M115" s="6">
        <v>435.59</v>
      </c>
      <c r="N115" s="6" t="s">
        <v>47</v>
      </c>
      <c r="O115" s="6" t="s">
        <v>45</v>
      </c>
      <c r="P115" s="54">
        <v>7.7108433735</v>
      </c>
      <c r="Q115" s="50" t="s">
        <v>46</v>
      </c>
      <c r="R115" s="50" t="s">
        <v>46</v>
      </c>
      <c r="S115" s="50" t="s">
        <v>45</v>
      </c>
      <c r="T115" s="50" t="s">
        <v>46</v>
      </c>
      <c r="U115" s="6" t="s">
        <v>46</v>
      </c>
      <c r="V115" s="55">
        <v>14881</v>
      </c>
      <c r="W115" s="55">
        <v>1220.4540837</v>
      </c>
      <c r="X115" s="55">
        <v>1966.7946706310609</v>
      </c>
      <c r="Y115" s="55">
        <v>1616.2483111527729</v>
      </c>
      <c r="Z115" s="50">
        <f t="shared" si="50"/>
        <v>1</v>
      </c>
      <c r="AA115" s="50">
        <f t="shared" si="51"/>
        <v>1</v>
      </c>
      <c r="AB115" s="50">
        <f t="shared" si="52"/>
        <v>0</v>
      </c>
      <c r="AC115" s="50">
        <f t="shared" si="53"/>
        <v>0</v>
      </c>
      <c r="AD115" s="50">
        <f t="shared" si="54"/>
        <v>0</v>
      </c>
      <c r="AE115" s="50">
        <f t="shared" si="55"/>
        <v>0</v>
      </c>
      <c r="AF115" s="56" t="str">
        <f t="shared" si="56"/>
        <v>SRSA</v>
      </c>
      <c r="AG115" s="56">
        <f t="shared" si="57"/>
        <v>0</v>
      </c>
      <c r="AH115" s="56">
        <f t="shared" si="58"/>
        <v>0</v>
      </c>
      <c r="AI115" s="50">
        <f t="shared" si="59"/>
        <v>1</v>
      </c>
      <c r="AJ115" s="50">
        <f t="shared" si="60"/>
        <v>0</v>
      </c>
      <c r="AK115" s="50">
        <f t="shared" si="61"/>
        <v>0</v>
      </c>
      <c r="AL115" s="50">
        <f t="shared" si="62"/>
        <v>0</v>
      </c>
      <c r="AM115" s="50">
        <f t="shared" si="63"/>
        <v>0</v>
      </c>
      <c r="AN115" s="50">
        <f t="shared" si="64"/>
        <v>0</v>
      </c>
      <c r="AO115" s="50">
        <f t="shared" si="65"/>
        <v>0</v>
      </c>
      <c r="AP115" s="66">
        <f t="shared" si="49"/>
        <v>19684.497065483833</v>
      </c>
    </row>
    <row r="116" spans="1:42" s="50" customFormat="1" ht="12.75">
      <c r="A116" s="50">
        <v>2009570</v>
      </c>
      <c r="B116" s="50" t="s">
        <v>737</v>
      </c>
      <c r="C116" s="50" t="s">
        <v>738</v>
      </c>
      <c r="D116" s="50" t="s">
        <v>739</v>
      </c>
      <c r="E116" s="50" t="s">
        <v>740</v>
      </c>
      <c r="F116" s="51">
        <v>67467</v>
      </c>
      <c r="G116" s="52">
        <v>257</v>
      </c>
      <c r="H116" s="50">
        <v>7853922167</v>
      </c>
      <c r="I116" s="53">
        <v>7</v>
      </c>
      <c r="J116" s="53" t="s">
        <v>45</v>
      </c>
      <c r="K116" s="50" t="s">
        <v>46</v>
      </c>
      <c r="L116" s="6" t="s">
        <v>47</v>
      </c>
      <c r="M116" s="6">
        <v>514.76</v>
      </c>
      <c r="N116" s="6" t="s">
        <v>47</v>
      </c>
      <c r="O116" s="6" t="s">
        <v>45</v>
      </c>
      <c r="P116" s="54">
        <v>7.204610951</v>
      </c>
      <c r="Q116" s="50" t="s">
        <v>46</v>
      </c>
      <c r="R116" s="50" t="s">
        <v>46</v>
      </c>
      <c r="S116" s="50" t="s">
        <v>45</v>
      </c>
      <c r="T116" s="50" t="s">
        <v>46</v>
      </c>
      <c r="U116" s="6" t="s">
        <v>46</v>
      </c>
      <c r="V116" s="55">
        <v>25934</v>
      </c>
      <c r="W116" s="55">
        <v>2644.31718135</v>
      </c>
      <c r="X116" s="55">
        <v>3644.0619660603306</v>
      </c>
      <c r="Y116" s="55">
        <v>6924.090553017699</v>
      </c>
      <c r="Z116" s="50">
        <f t="shared" si="50"/>
        <v>1</v>
      </c>
      <c r="AA116" s="50">
        <f t="shared" si="51"/>
        <v>1</v>
      </c>
      <c r="AB116" s="50">
        <f t="shared" si="52"/>
        <v>0</v>
      </c>
      <c r="AC116" s="50">
        <f t="shared" si="53"/>
        <v>0</v>
      </c>
      <c r="AD116" s="50">
        <f t="shared" si="54"/>
        <v>0</v>
      </c>
      <c r="AE116" s="50">
        <f t="shared" si="55"/>
        <v>0</v>
      </c>
      <c r="AF116" s="56" t="str">
        <f t="shared" si="56"/>
        <v>SRSA</v>
      </c>
      <c r="AG116" s="56">
        <f t="shared" si="57"/>
        <v>0</v>
      </c>
      <c r="AH116" s="56">
        <f t="shared" si="58"/>
        <v>0</v>
      </c>
      <c r="AI116" s="50">
        <f t="shared" si="59"/>
        <v>1</v>
      </c>
      <c r="AJ116" s="50">
        <f t="shared" si="60"/>
        <v>0</v>
      </c>
      <c r="AK116" s="50">
        <f t="shared" si="61"/>
        <v>0</v>
      </c>
      <c r="AL116" s="50">
        <f t="shared" si="62"/>
        <v>0</v>
      </c>
      <c r="AM116" s="50">
        <f t="shared" si="63"/>
        <v>0</v>
      </c>
      <c r="AN116" s="50">
        <f t="shared" si="64"/>
        <v>0</v>
      </c>
      <c r="AO116" s="50">
        <f t="shared" si="65"/>
        <v>0</v>
      </c>
      <c r="AP116" s="66">
        <f t="shared" si="49"/>
        <v>39146.46970042803</v>
      </c>
    </row>
    <row r="117" spans="1:42" s="50" customFormat="1" ht="12.75">
      <c r="A117" s="50">
        <v>2003480</v>
      </c>
      <c r="B117" s="50" t="s">
        <v>130</v>
      </c>
      <c r="C117" s="50" t="s">
        <v>131</v>
      </c>
      <c r="D117" s="50" t="s">
        <v>132</v>
      </c>
      <c r="E117" s="50" t="s">
        <v>133</v>
      </c>
      <c r="F117" s="51">
        <v>66712</v>
      </c>
      <c r="G117" s="52">
        <v>669</v>
      </c>
      <c r="H117" s="50">
        <v>6203474116</v>
      </c>
      <c r="I117" s="53">
        <v>7</v>
      </c>
      <c r="J117" s="53" t="s">
        <v>45</v>
      </c>
      <c r="K117" s="50" t="s">
        <v>46</v>
      </c>
      <c r="L117" s="6" t="s">
        <v>47</v>
      </c>
      <c r="M117" s="6">
        <v>543.36</v>
      </c>
      <c r="N117" s="6" t="s">
        <v>47</v>
      </c>
      <c r="O117" s="6" t="s">
        <v>45</v>
      </c>
      <c r="P117" s="54">
        <v>21.40077821</v>
      </c>
      <c r="Q117" s="50" t="s">
        <v>45</v>
      </c>
      <c r="R117" s="50" t="s">
        <v>46</v>
      </c>
      <c r="S117" s="50" t="s">
        <v>45</v>
      </c>
      <c r="T117" s="50" t="s">
        <v>46</v>
      </c>
      <c r="U117" s="6" t="s">
        <v>46</v>
      </c>
      <c r="V117" s="55">
        <v>43368</v>
      </c>
      <c r="W117" s="55">
        <v>4271.58929295</v>
      </c>
      <c r="X117" s="55">
        <v>4702.130149788801</v>
      </c>
      <c r="Y117" s="55">
        <v>4338.845873711634</v>
      </c>
      <c r="Z117" s="50">
        <f t="shared" si="50"/>
        <v>1</v>
      </c>
      <c r="AA117" s="50">
        <f t="shared" si="51"/>
        <v>1</v>
      </c>
      <c r="AB117" s="50">
        <f t="shared" si="52"/>
        <v>0</v>
      </c>
      <c r="AC117" s="50">
        <f t="shared" si="53"/>
        <v>0</v>
      </c>
      <c r="AD117" s="50">
        <f t="shared" si="54"/>
        <v>0</v>
      </c>
      <c r="AE117" s="50">
        <f t="shared" si="55"/>
        <v>0</v>
      </c>
      <c r="AF117" s="56" t="str">
        <f t="shared" si="56"/>
        <v>SRSA</v>
      </c>
      <c r="AG117" s="56">
        <f t="shared" si="57"/>
        <v>0</v>
      </c>
      <c r="AH117" s="56">
        <f t="shared" si="58"/>
        <v>0</v>
      </c>
      <c r="AI117" s="50">
        <f t="shared" si="59"/>
        <v>1</v>
      </c>
      <c r="AJ117" s="50">
        <f t="shared" si="60"/>
        <v>1</v>
      </c>
      <c r="AK117" s="50" t="str">
        <f t="shared" si="61"/>
        <v>Initial</v>
      </c>
      <c r="AL117" s="50" t="str">
        <f t="shared" si="62"/>
        <v>SRSA</v>
      </c>
      <c r="AM117" s="50">
        <f t="shared" si="63"/>
        <v>0</v>
      </c>
      <c r="AN117" s="50">
        <f t="shared" si="64"/>
        <v>0</v>
      </c>
      <c r="AO117" s="50">
        <f t="shared" si="65"/>
        <v>0</v>
      </c>
      <c r="AP117" s="66">
        <f t="shared" si="49"/>
        <v>56680.56531645043</v>
      </c>
    </row>
    <row r="118" spans="1:42" s="50" customFormat="1" ht="12.75">
      <c r="A118" s="50">
        <v>2003270</v>
      </c>
      <c r="B118" s="50" t="s">
        <v>108</v>
      </c>
      <c r="C118" s="50" t="s">
        <v>109</v>
      </c>
      <c r="D118" s="50" t="s">
        <v>110</v>
      </c>
      <c r="E118" s="50" t="s">
        <v>111</v>
      </c>
      <c r="F118" s="51">
        <v>67622</v>
      </c>
      <c r="G118" s="52" t="s">
        <v>52</v>
      </c>
      <c r="H118" s="50">
        <v>7856692445</v>
      </c>
      <c r="I118" s="53">
        <v>7</v>
      </c>
      <c r="J118" s="53" t="s">
        <v>45</v>
      </c>
      <c r="K118" s="50" t="s">
        <v>46</v>
      </c>
      <c r="L118" s="6" t="s">
        <v>47</v>
      </c>
      <c r="M118" s="6">
        <v>157.21</v>
      </c>
      <c r="N118" s="6" t="s">
        <v>47</v>
      </c>
      <c r="O118" s="6" t="s">
        <v>45</v>
      </c>
      <c r="P118" s="54">
        <v>17.741935484</v>
      </c>
      <c r="Q118" s="50" t="s">
        <v>46</v>
      </c>
      <c r="R118" s="50" t="s">
        <v>46</v>
      </c>
      <c r="S118" s="50" t="s">
        <v>45</v>
      </c>
      <c r="T118" s="50" t="s">
        <v>46</v>
      </c>
      <c r="U118" s="6" t="s">
        <v>46</v>
      </c>
      <c r="V118" s="55">
        <v>9751</v>
      </c>
      <c r="W118" s="55">
        <v>1220.4540837</v>
      </c>
      <c r="X118" s="55">
        <v>1386.1617506379966</v>
      </c>
      <c r="Y118" s="55">
        <v>1896.5987166961522</v>
      </c>
      <c r="Z118" s="50">
        <f t="shared" si="50"/>
        <v>1</v>
      </c>
      <c r="AA118" s="50">
        <f t="shared" si="51"/>
        <v>1</v>
      </c>
      <c r="AB118" s="50">
        <f t="shared" si="52"/>
        <v>0</v>
      </c>
      <c r="AC118" s="50">
        <f t="shared" si="53"/>
        <v>0</v>
      </c>
      <c r="AD118" s="50">
        <f t="shared" si="54"/>
        <v>0</v>
      </c>
      <c r="AE118" s="50">
        <f t="shared" si="55"/>
        <v>0</v>
      </c>
      <c r="AF118" s="56" t="str">
        <f t="shared" si="56"/>
        <v>SRSA</v>
      </c>
      <c r="AG118" s="56">
        <f t="shared" si="57"/>
        <v>0</v>
      </c>
      <c r="AH118" s="56">
        <f t="shared" si="58"/>
        <v>0</v>
      </c>
      <c r="AI118" s="50">
        <f t="shared" si="59"/>
        <v>1</v>
      </c>
      <c r="AJ118" s="50">
        <f t="shared" si="60"/>
        <v>0</v>
      </c>
      <c r="AK118" s="50">
        <f t="shared" si="61"/>
        <v>0</v>
      </c>
      <c r="AL118" s="50">
        <f t="shared" si="62"/>
        <v>0</v>
      </c>
      <c r="AM118" s="50">
        <f t="shared" si="63"/>
        <v>0</v>
      </c>
      <c r="AN118" s="50">
        <f t="shared" si="64"/>
        <v>0</v>
      </c>
      <c r="AO118" s="50">
        <f t="shared" si="65"/>
        <v>0</v>
      </c>
      <c r="AP118" s="66">
        <f t="shared" si="49"/>
        <v>14254.21455103415</v>
      </c>
    </row>
    <row r="119" spans="1:42" ht="12.75">
      <c r="A119">
        <v>2010050</v>
      </c>
      <c r="B119" t="s">
        <v>782</v>
      </c>
      <c r="C119" t="s">
        <v>783</v>
      </c>
      <c r="D119" t="s">
        <v>784</v>
      </c>
      <c r="E119" t="s">
        <v>783</v>
      </c>
      <c r="F119" s="35">
        <v>67748</v>
      </c>
      <c r="G119" s="3" t="s">
        <v>52</v>
      </c>
      <c r="H119">
        <v>7856724588</v>
      </c>
      <c r="I119" s="4">
        <v>7</v>
      </c>
      <c r="J119" s="4" t="s">
        <v>45</v>
      </c>
      <c r="K119" t="s">
        <v>46</v>
      </c>
      <c r="L119" s="5" t="s">
        <v>47</v>
      </c>
      <c r="M119" s="5">
        <v>380.55</v>
      </c>
      <c r="N119" s="5" t="s">
        <v>47</v>
      </c>
      <c r="O119" s="5" t="s">
        <v>45</v>
      </c>
      <c r="P119" s="36">
        <v>10.931899642</v>
      </c>
      <c r="Q119" t="s">
        <v>46</v>
      </c>
      <c r="R119" t="s">
        <v>46</v>
      </c>
      <c r="S119" t="s">
        <v>45</v>
      </c>
      <c r="T119" t="s">
        <v>46</v>
      </c>
      <c r="U119" s="5" t="s">
        <v>46</v>
      </c>
      <c r="V119" s="37">
        <v>27614</v>
      </c>
      <c r="W119" s="37">
        <v>2847.7261952999993</v>
      </c>
      <c r="X119" s="37">
        <v>3513.096429520693</v>
      </c>
      <c r="Y119" s="37">
        <v>5497.878422803728</v>
      </c>
      <c r="Z119">
        <f t="shared" si="50"/>
        <v>1</v>
      </c>
      <c r="AA119">
        <f t="shared" si="51"/>
        <v>1</v>
      </c>
      <c r="AB119">
        <f t="shared" si="52"/>
        <v>0</v>
      </c>
      <c r="AC119">
        <f t="shared" si="53"/>
        <v>0</v>
      </c>
      <c r="AD119">
        <f t="shared" si="54"/>
        <v>0</v>
      </c>
      <c r="AE119">
        <f t="shared" si="55"/>
        <v>0</v>
      </c>
      <c r="AF119" s="38" t="str">
        <f t="shared" si="56"/>
        <v>SRSA</v>
      </c>
      <c r="AG119" s="38">
        <f t="shared" si="57"/>
        <v>0</v>
      </c>
      <c r="AH119" s="38">
        <f t="shared" si="58"/>
        <v>0</v>
      </c>
      <c r="AI119">
        <f t="shared" si="59"/>
        <v>1</v>
      </c>
      <c r="AJ119">
        <f t="shared" si="60"/>
        <v>0</v>
      </c>
      <c r="AK119">
        <f t="shared" si="61"/>
        <v>0</v>
      </c>
      <c r="AL119">
        <f t="shared" si="62"/>
        <v>0</v>
      </c>
      <c r="AM119">
        <f t="shared" si="63"/>
        <v>0</v>
      </c>
      <c r="AN119">
        <f t="shared" si="64"/>
        <v>0</v>
      </c>
      <c r="AO119">
        <f t="shared" si="65"/>
        <v>0</v>
      </c>
      <c r="AP119" s="66">
        <f t="shared" si="49"/>
        <v>39472.70104762442</v>
      </c>
    </row>
    <row r="120" spans="1:42" ht="12.75">
      <c r="A120">
        <v>2010080</v>
      </c>
      <c r="B120" t="s">
        <v>785</v>
      </c>
      <c r="C120" t="s">
        <v>786</v>
      </c>
      <c r="D120" t="s">
        <v>787</v>
      </c>
      <c r="E120" t="s">
        <v>786</v>
      </c>
      <c r="F120" s="35">
        <v>67749</v>
      </c>
      <c r="G120" s="3">
        <v>2110</v>
      </c>
      <c r="H120">
        <v>7854753805</v>
      </c>
      <c r="I120" s="4">
        <v>7</v>
      </c>
      <c r="J120" s="4" t="s">
        <v>45</v>
      </c>
      <c r="K120" t="s">
        <v>46</v>
      </c>
      <c r="L120" s="5" t="s">
        <v>47</v>
      </c>
      <c r="M120" s="5">
        <v>448.67</v>
      </c>
      <c r="N120" s="5" t="s">
        <v>47</v>
      </c>
      <c r="O120" s="5" t="s">
        <v>45</v>
      </c>
      <c r="P120" s="36">
        <v>14.572864322</v>
      </c>
      <c r="Q120" t="s">
        <v>46</v>
      </c>
      <c r="R120" t="s">
        <v>46</v>
      </c>
      <c r="S120" t="s">
        <v>45</v>
      </c>
      <c r="T120" t="s">
        <v>46</v>
      </c>
      <c r="U120" s="5" t="s">
        <v>46</v>
      </c>
      <c r="V120" s="37">
        <v>26378</v>
      </c>
      <c r="W120" s="37">
        <v>2847.7261952999997</v>
      </c>
      <c r="X120" s="37">
        <v>3433.245143863494</v>
      </c>
      <c r="Y120" s="37">
        <v>5287.145232059711</v>
      </c>
      <c r="Z120">
        <f t="shared" si="50"/>
        <v>1</v>
      </c>
      <c r="AA120">
        <f t="shared" si="51"/>
        <v>1</v>
      </c>
      <c r="AB120">
        <f t="shared" si="52"/>
        <v>0</v>
      </c>
      <c r="AC120">
        <f t="shared" si="53"/>
        <v>0</v>
      </c>
      <c r="AD120">
        <f t="shared" si="54"/>
        <v>0</v>
      </c>
      <c r="AE120">
        <f t="shared" si="55"/>
        <v>0</v>
      </c>
      <c r="AF120" s="38" t="str">
        <f t="shared" si="56"/>
        <v>SRSA</v>
      </c>
      <c r="AG120" s="38">
        <f t="shared" si="57"/>
        <v>0</v>
      </c>
      <c r="AH120" s="38">
        <f t="shared" si="58"/>
        <v>0</v>
      </c>
      <c r="AI120">
        <f t="shared" si="59"/>
        <v>1</v>
      </c>
      <c r="AJ120">
        <f t="shared" si="60"/>
        <v>0</v>
      </c>
      <c r="AK120">
        <f t="shared" si="61"/>
        <v>0</v>
      </c>
      <c r="AL120">
        <f t="shared" si="62"/>
        <v>0</v>
      </c>
      <c r="AM120">
        <f t="shared" si="63"/>
        <v>0</v>
      </c>
      <c r="AN120">
        <f t="shared" si="64"/>
        <v>0</v>
      </c>
      <c r="AO120">
        <f t="shared" si="65"/>
        <v>0</v>
      </c>
      <c r="AP120" s="66">
        <f t="shared" si="49"/>
        <v>37946.1165712232</v>
      </c>
    </row>
    <row r="121" spans="1:42" ht="12.75">
      <c r="A121">
        <v>2010170</v>
      </c>
      <c r="B121" t="s">
        <v>792</v>
      </c>
      <c r="C121" t="s">
        <v>793</v>
      </c>
      <c r="D121" t="s">
        <v>794</v>
      </c>
      <c r="E121" t="s">
        <v>795</v>
      </c>
      <c r="F121" s="35">
        <v>66521</v>
      </c>
      <c r="G121" s="3" t="s">
        <v>52</v>
      </c>
      <c r="H121">
        <v>7858894614</v>
      </c>
      <c r="I121" s="4">
        <v>7</v>
      </c>
      <c r="J121" s="4" t="s">
        <v>45</v>
      </c>
      <c r="K121" t="s">
        <v>46</v>
      </c>
      <c r="L121" s="5" t="s">
        <v>47</v>
      </c>
      <c r="M121" s="5">
        <v>331.29</v>
      </c>
      <c r="N121" s="5" t="s">
        <v>47</v>
      </c>
      <c r="O121" s="5" t="s">
        <v>45</v>
      </c>
      <c r="P121" s="36">
        <v>17.258883249</v>
      </c>
      <c r="Q121" t="s">
        <v>46</v>
      </c>
      <c r="R121" t="s">
        <v>46</v>
      </c>
      <c r="S121" t="s">
        <v>45</v>
      </c>
      <c r="T121" t="s">
        <v>46</v>
      </c>
      <c r="U121" s="5" t="s">
        <v>46</v>
      </c>
      <c r="V121" s="37">
        <v>16630</v>
      </c>
      <c r="W121" s="37">
        <v>1220.4540837</v>
      </c>
      <c r="X121" s="37">
        <v>1825.3438217525932</v>
      </c>
      <c r="Y121" s="37">
        <v>2765.8731285152226</v>
      </c>
      <c r="Z121">
        <f t="shared" si="50"/>
        <v>1</v>
      </c>
      <c r="AA121">
        <f t="shared" si="51"/>
        <v>1</v>
      </c>
      <c r="AB121">
        <f t="shared" si="52"/>
        <v>0</v>
      </c>
      <c r="AC121">
        <f t="shared" si="53"/>
        <v>0</v>
      </c>
      <c r="AD121">
        <f t="shared" si="54"/>
        <v>0</v>
      </c>
      <c r="AE121">
        <f t="shared" si="55"/>
        <v>0</v>
      </c>
      <c r="AF121" s="38" t="str">
        <f t="shared" si="56"/>
        <v>SRSA</v>
      </c>
      <c r="AG121" s="38">
        <f t="shared" si="57"/>
        <v>0</v>
      </c>
      <c r="AH121" s="38">
        <f t="shared" si="58"/>
        <v>0</v>
      </c>
      <c r="AI121">
        <f t="shared" si="59"/>
        <v>1</v>
      </c>
      <c r="AJ121">
        <f t="shared" si="60"/>
        <v>0</v>
      </c>
      <c r="AK121">
        <f t="shared" si="61"/>
        <v>0</v>
      </c>
      <c r="AL121">
        <f t="shared" si="62"/>
        <v>0</v>
      </c>
      <c r="AM121">
        <f t="shared" si="63"/>
        <v>0</v>
      </c>
      <c r="AN121">
        <f t="shared" si="64"/>
        <v>0</v>
      </c>
      <c r="AO121">
        <f t="shared" si="65"/>
        <v>0</v>
      </c>
      <c r="AP121" s="66">
        <f t="shared" si="49"/>
        <v>22441.671033967817</v>
      </c>
    </row>
    <row r="122" spans="1:42" ht="12.75">
      <c r="A122">
        <v>2010290</v>
      </c>
      <c r="B122" t="s">
        <v>802</v>
      </c>
      <c r="C122" t="s">
        <v>803</v>
      </c>
      <c r="D122" t="s">
        <v>804</v>
      </c>
      <c r="E122" t="s">
        <v>805</v>
      </c>
      <c r="F122" s="35">
        <v>67473</v>
      </c>
      <c r="G122" s="3">
        <v>209</v>
      </c>
      <c r="H122">
        <v>7853462145</v>
      </c>
      <c r="I122" s="4">
        <v>7</v>
      </c>
      <c r="J122" s="4" t="s">
        <v>45</v>
      </c>
      <c r="K122" t="s">
        <v>46</v>
      </c>
      <c r="L122" s="5" t="s">
        <v>47</v>
      </c>
      <c r="M122" s="5">
        <v>420.13</v>
      </c>
      <c r="N122" s="5" t="s">
        <v>47</v>
      </c>
      <c r="O122" s="5" t="s">
        <v>45</v>
      </c>
      <c r="P122" s="36">
        <v>16.837782341</v>
      </c>
      <c r="Q122" t="s">
        <v>46</v>
      </c>
      <c r="R122" t="s">
        <v>45</v>
      </c>
      <c r="S122" t="s">
        <v>45</v>
      </c>
      <c r="T122" t="s">
        <v>46</v>
      </c>
      <c r="U122" s="5" t="s">
        <v>46</v>
      </c>
      <c r="V122" s="37">
        <v>28068</v>
      </c>
      <c r="W122" s="37">
        <v>2644.31718135</v>
      </c>
      <c r="X122" s="37">
        <v>3190.05037046654</v>
      </c>
      <c r="Y122" s="37">
        <v>5019.965650937833</v>
      </c>
      <c r="Z122">
        <f t="shared" si="50"/>
        <v>1</v>
      </c>
      <c r="AA122">
        <f t="shared" si="51"/>
        <v>1</v>
      </c>
      <c r="AB122">
        <f t="shared" si="52"/>
        <v>0</v>
      </c>
      <c r="AC122">
        <f t="shared" si="53"/>
        <v>0</v>
      </c>
      <c r="AD122">
        <f t="shared" si="54"/>
        <v>0</v>
      </c>
      <c r="AE122">
        <f t="shared" si="55"/>
        <v>0</v>
      </c>
      <c r="AF122" s="38" t="str">
        <f t="shared" si="56"/>
        <v>SRSA</v>
      </c>
      <c r="AG122" s="38">
        <f t="shared" si="57"/>
        <v>0</v>
      </c>
      <c r="AH122" s="38">
        <f t="shared" si="58"/>
        <v>0</v>
      </c>
      <c r="AI122">
        <f t="shared" si="59"/>
        <v>1</v>
      </c>
      <c r="AJ122">
        <f t="shared" si="60"/>
        <v>0</v>
      </c>
      <c r="AK122">
        <f t="shared" si="61"/>
        <v>0</v>
      </c>
      <c r="AL122">
        <f t="shared" si="62"/>
        <v>0</v>
      </c>
      <c r="AM122">
        <f t="shared" si="63"/>
        <v>0</v>
      </c>
      <c r="AN122">
        <f t="shared" si="64"/>
        <v>0</v>
      </c>
      <c r="AO122">
        <f t="shared" si="65"/>
        <v>0</v>
      </c>
      <c r="AP122" s="66">
        <f t="shared" si="49"/>
        <v>38922.33320275437</v>
      </c>
    </row>
    <row r="123" spans="1:42" ht="12.75">
      <c r="A123">
        <v>2004020</v>
      </c>
      <c r="B123" t="s">
        <v>182</v>
      </c>
      <c r="C123" t="s">
        <v>183</v>
      </c>
      <c r="D123" t="s">
        <v>184</v>
      </c>
      <c r="E123" t="s">
        <v>185</v>
      </c>
      <c r="F123" s="35">
        <v>67511</v>
      </c>
      <c r="G123" s="3" t="s">
        <v>52</v>
      </c>
      <c r="H123">
        <v>6209234661</v>
      </c>
      <c r="I123" s="4">
        <v>7</v>
      </c>
      <c r="J123" s="4" t="s">
        <v>45</v>
      </c>
      <c r="K123" t="s">
        <v>46</v>
      </c>
      <c r="L123" s="5" t="s">
        <v>47</v>
      </c>
      <c r="M123" s="5">
        <v>240</v>
      </c>
      <c r="N123" s="5" t="s">
        <v>47</v>
      </c>
      <c r="O123" s="5" t="s">
        <v>45</v>
      </c>
      <c r="P123" s="36">
        <v>14.516129032</v>
      </c>
      <c r="Q123" t="s">
        <v>46</v>
      </c>
      <c r="R123" t="s">
        <v>46</v>
      </c>
      <c r="S123" t="s">
        <v>45</v>
      </c>
      <c r="T123" t="s">
        <v>46</v>
      </c>
      <c r="U123" s="5" t="s">
        <v>46</v>
      </c>
      <c r="V123" s="37">
        <v>11582</v>
      </c>
      <c r="W123" s="37">
        <v>1423.8630976499999</v>
      </c>
      <c r="X123" s="37">
        <v>1784.4961647403666</v>
      </c>
      <c r="Y123" s="37">
        <v>2916.3968361895204</v>
      </c>
      <c r="Z123">
        <f t="shared" si="50"/>
        <v>1</v>
      </c>
      <c r="AA123">
        <f t="shared" si="51"/>
        <v>1</v>
      </c>
      <c r="AB123">
        <f t="shared" si="52"/>
        <v>0</v>
      </c>
      <c r="AC123">
        <f t="shared" si="53"/>
        <v>0</v>
      </c>
      <c r="AD123">
        <f t="shared" si="54"/>
        <v>0</v>
      </c>
      <c r="AE123">
        <f t="shared" si="55"/>
        <v>0</v>
      </c>
      <c r="AF123" s="38" t="str">
        <f t="shared" si="56"/>
        <v>SRSA</v>
      </c>
      <c r="AG123" s="38">
        <f t="shared" si="57"/>
        <v>0</v>
      </c>
      <c r="AH123" s="38">
        <f t="shared" si="58"/>
        <v>0</v>
      </c>
      <c r="AI123">
        <f t="shared" si="59"/>
        <v>1</v>
      </c>
      <c r="AJ123">
        <f t="shared" si="60"/>
        <v>0</v>
      </c>
      <c r="AK123">
        <f t="shared" si="61"/>
        <v>0</v>
      </c>
      <c r="AL123">
        <f t="shared" si="62"/>
        <v>0</v>
      </c>
      <c r="AM123">
        <f t="shared" si="63"/>
        <v>0</v>
      </c>
      <c r="AN123">
        <f t="shared" si="64"/>
        <v>0</v>
      </c>
      <c r="AO123">
        <f t="shared" si="65"/>
        <v>0</v>
      </c>
      <c r="AP123" s="66">
        <f t="shared" si="49"/>
        <v>17706.756098579885</v>
      </c>
    </row>
    <row r="124" spans="1:42" ht="12.75">
      <c r="A124">
        <v>2010440</v>
      </c>
      <c r="B124" t="s">
        <v>816</v>
      </c>
      <c r="C124" t="s">
        <v>817</v>
      </c>
      <c r="D124" t="s">
        <v>818</v>
      </c>
      <c r="E124" t="s">
        <v>817</v>
      </c>
      <c r="F124" s="35">
        <v>67119</v>
      </c>
      <c r="G124" s="3">
        <v>937</v>
      </c>
      <c r="H124">
        <v>6204552227</v>
      </c>
      <c r="I124" s="4">
        <v>7</v>
      </c>
      <c r="J124" s="4" t="s">
        <v>45</v>
      </c>
      <c r="K124" t="s">
        <v>46</v>
      </c>
      <c r="L124" s="5" t="s">
        <v>47</v>
      </c>
      <c r="M124" s="5">
        <v>374</v>
      </c>
      <c r="N124" s="5" t="s">
        <v>47</v>
      </c>
      <c r="O124" s="5" t="s">
        <v>45</v>
      </c>
      <c r="P124" s="36">
        <v>14.348785872</v>
      </c>
      <c r="Q124" t="s">
        <v>46</v>
      </c>
      <c r="R124" t="s">
        <v>46</v>
      </c>
      <c r="S124" t="s">
        <v>45</v>
      </c>
      <c r="T124" t="s">
        <v>46</v>
      </c>
      <c r="U124" s="5" t="s">
        <v>46</v>
      </c>
      <c r="V124" s="37">
        <v>20312</v>
      </c>
      <c r="W124" s="37">
        <v>1830.6811255499997</v>
      </c>
      <c r="X124" s="37">
        <v>2347.314799234736</v>
      </c>
      <c r="Y124" s="37">
        <v>1429.9752229058292</v>
      </c>
      <c r="Z124">
        <f t="shared" si="50"/>
        <v>1</v>
      </c>
      <c r="AA124">
        <f t="shared" si="51"/>
        <v>1</v>
      </c>
      <c r="AB124">
        <f t="shared" si="52"/>
        <v>0</v>
      </c>
      <c r="AC124">
        <f t="shared" si="53"/>
        <v>0</v>
      </c>
      <c r="AD124">
        <f t="shared" si="54"/>
        <v>0</v>
      </c>
      <c r="AE124">
        <f t="shared" si="55"/>
        <v>0</v>
      </c>
      <c r="AF124" s="38" t="str">
        <f t="shared" si="56"/>
        <v>SRSA</v>
      </c>
      <c r="AG124" s="38">
        <f t="shared" si="57"/>
        <v>0</v>
      </c>
      <c r="AH124" s="38">
        <f t="shared" si="58"/>
        <v>0</v>
      </c>
      <c r="AI124">
        <f t="shared" si="59"/>
        <v>1</v>
      </c>
      <c r="AJ124">
        <f t="shared" si="60"/>
        <v>0</v>
      </c>
      <c r="AK124">
        <f t="shared" si="61"/>
        <v>0</v>
      </c>
      <c r="AL124">
        <f t="shared" si="62"/>
        <v>0</v>
      </c>
      <c r="AM124">
        <f t="shared" si="63"/>
        <v>0</v>
      </c>
      <c r="AN124">
        <f t="shared" si="64"/>
        <v>0</v>
      </c>
      <c r="AO124">
        <f t="shared" si="65"/>
        <v>0</v>
      </c>
      <c r="AP124" s="66">
        <f t="shared" si="49"/>
        <v>25919.971147690565</v>
      </c>
    </row>
    <row r="125" spans="1:42" s="57" customFormat="1" ht="12.75">
      <c r="A125" s="57">
        <v>2010470</v>
      </c>
      <c r="B125" s="57" t="s">
        <v>819</v>
      </c>
      <c r="C125" s="57" t="s">
        <v>820</v>
      </c>
      <c r="D125" s="57" t="s">
        <v>821</v>
      </c>
      <c r="E125" s="57" t="s">
        <v>820</v>
      </c>
      <c r="F125" s="58">
        <v>67657</v>
      </c>
      <c r="G125" s="59">
        <v>21</v>
      </c>
      <c r="H125" s="57">
        <v>7857374635</v>
      </c>
      <c r="I125" s="60">
        <v>7</v>
      </c>
      <c r="J125" s="60" t="s">
        <v>45</v>
      </c>
      <c r="K125" s="57" t="s">
        <v>46</v>
      </c>
      <c r="L125" s="61" t="s">
        <v>47</v>
      </c>
      <c r="M125" s="61">
        <v>149.41</v>
      </c>
      <c r="N125" s="61" t="s">
        <v>47</v>
      </c>
      <c r="O125" s="61" t="s">
        <v>45</v>
      </c>
      <c r="P125" s="62">
        <v>8.4848484848</v>
      </c>
      <c r="Q125" s="57" t="s">
        <v>46</v>
      </c>
      <c r="R125" s="57" t="s">
        <v>46</v>
      </c>
      <c r="S125" s="57" t="s">
        <v>45</v>
      </c>
      <c r="T125" s="57" t="s">
        <v>46</v>
      </c>
      <c r="U125" s="61" t="s">
        <v>46</v>
      </c>
      <c r="V125" s="63">
        <v>9262</v>
      </c>
      <c r="W125" s="63">
        <v>813.6360557999999</v>
      </c>
      <c r="X125" s="63">
        <v>1018.4083996776427</v>
      </c>
      <c r="Y125" s="63">
        <v>1633.1822282661315</v>
      </c>
      <c r="Z125" s="57">
        <f t="shared" si="50"/>
        <v>1</v>
      </c>
      <c r="AA125" s="57">
        <f t="shared" si="51"/>
        <v>1</v>
      </c>
      <c r="AB125" s="57">
        <f t="shared" si="52"/>
        <v>0</v>
      </c>
      <c r="AC125" s="57">
        <f t="shared" si="53"/>
        <v>0</v>
      </c>
      <c r="AD125" s="57">
        <f t="shared" si="54"/>
        <v>0</v>
      </c>
      <c r="AE125" s="57">
        <f t="shared" si="55"/>
        <v>0</v>
      </c>
      <c r="AF125" s="64" t="str">
        <f t="shared" si="56"/>
        <v>SRSA</v>
      </c>
      <c r="AG125" s="64">
        <f t="shared" si="57"/>
        <v>0</v>
      </c>
      <c r="AH125" s="64">
        <f t="shared" si="58"/>
        <v>0</v>
      </c>
      <c r="AI125" s="57">
        <f t="shared" si="59"/>
        <v>1</v>
      </c>
      <c r="AJ125" s="57">
        <f t="shared" si="60"/>
        <v>0</v>
      </c>
      <c r="AK125" s="57">
        <f t="shared" si="61"/>
        <v>0</v>
      </c>
      <c r="AL125" s="57">
        <f t="shared" si="62"/>
        <v>0</v>
      </c>
      <c r="AM125" s="57">
        <f t="shared" si="63"/>
        <v>0</v>
      </c>
      <c r="AN125" s="57">
        <f t="shared" si="64"/>
        <v>0</v>
      </c>
      <c r="AO125" s="57">
        <f t="shared" si="65"/>
        <v>0</v>
      </c>
      <c r="AP125" s="66">
        <f t="shared" si="49"/>
        <v>12727.226683743775</v>
      </c>
    </row>
    <row r="126" spans="1:42" ht="12.75">
      <c r="A126">
        <v>2009850</v>
      </c>
      <c r="B126" t="s">
        <v>762</v>
      </c>
      <c r="C126" t="s">
        <v>763</v>
      </c>
      <c r="D126" t="s">
        <v>764</v>
      </c>
      <c r="E126" t="s">
        <v>765</v>
      </c>
      <c r="F126" s="35">
        <v>67651</v>
      </c>
      <c r="G126" s="3">
        <v>10</v>
      </c>
      <c r="H126">
        <v>7858854849</v>
      </c>
      <c r="I126" s="4">
        <v>7</v>
      </c>
      <c r="J126" s="4" t="s">
        <v>45</v>
      </c>
      <c r="K126" t="s">
        <v>46</v>
      </c>
      <c r="L126" s="5" t="s">
        <v>47</v>
      </c>
      <c r="M126" s="5">
        <v>133.37</v>
      </c>
      <c r="N126" s="5" t="s">
        <v>47</v>
      </c>
      <c r="O126" s="5" t="s">
        <v>45</v>
      </c>
      <c r="P126" s="36">
        <v>17.24137931</v>
      </c>
      <c r="Q126" t="s">
        <v>46</v>
      </c>
      <c r="R126" t="s">
        <v>45</v>
      </c>
      <c r="S126" t="s">
        <v>45</v>
      </c>
      <c r="T126" t="s">
        <v>46</v>
      </c>
      <c r="U126" s="5" t="s">
        <v>46</v>
      </c>
      <c r="V126" s="37">
        <v>10298</v>
      </c>
      <c r="W126" s="37">
        <v>1220.4540837</v>
      </c>
      <c r="X126" s="37">
        <v>1330.2658506779571</v>
      </c>
      <c r="Y126" s="37">
        <v>1787.4690286322866</v>
      </c>
      <c r="Z126">
        <f t="shared" si="50"/>
        <v>1</v>
      </c>
      <c r="AA126">
        <f t="shared" si="51"/>
        <v>1</v>
      </c>
      <c r="AB126">
        <f t="shared" si="52"/>
        <v>0</v>
      </c>
      <c r="AC126">
        <f t="shared" si="53"/>
        <v>0</v>
      </c>
      <c r="AD126">
        <f t="shared" si="54"/>
        <v>0</v>
      </c>
      <c r="AE126">
        <f t="shared" si="55"/>
        <v>0</v>
      </c>
      <c r="AF126" s="38" t="str">
        <f t="shared" si="56"/>
        <v>SRSA</v>
      </c>
      <c r="AG126" s="38">
        <f t="shared" si="57"/>
        <v>0</v>
      </c>
      <c r="AH126" s="38">
        <f t="shared" si="58"/>
        <v>0</v>
      </c>
      <c r="AI126">
        <f t="shared" si="59"/>
        <v>1</v>
      </c>
      <c r="AJ126">
        <f t="shared" si="60"/>
        <v>0</v>
      </c>
      <c r="AK126">
        <f t="shared" si="61"/>
        <v>0</v>
      </c>
      <c r="AL126">
        <f t="shared" si="62"/>
        <v>0</v>
      </c>
      <c r="AM126">
        <f t="shared" si="63"/>
        <v>0</v>
      </c>
      <c r="AN126">
        <f t="shared" si="64"/>
        <v>0</v>
      </c>
      <c r="AO126">
        <f t="shared" si="65"/>
        <v>0</v>
      </c>
      <c r="AP126" s="66">
        <f t="shared" si="49"/>
        <v>14636.188963010245</v>
      </c>
    </row>
    <row r="127" spans="1:42" s="50" customFormat="1" ht="12.75">
      <c r="A127" s="50">
        <v>2011280</v>
      </c>
      <c r="B127" s="50" t="s">
        <v>895</v>
      </c>
      <c r="C127" s="50" t="s">
        <v>896</v>
      </c>
      <c r="D127" s="50" t="s">
        <v>677</v>
      </c>
      <c r="E127" s="50" t="s">
        <v>897</v>
      </c>
      <c r="F127" s="51">
        <v>67574</v>
      </c>
      <c r="G127" s="52">
        <v>98</v>
      </c>
      <c r="H127" s="50">
        <v>6205274212</v>
      </c>
      <c r="I127" s="53">
        <v>7</v>
      </c>
      <c r="J127" s="53" t="s">
        <v>45</v>
      </c>
      <c r="K127" s="50" t="s">
        <v>46</v>
      </c>
      <c r="L127" s="6" t="s">
        <v>47</v>
      </c>
      <c r="M127" s="6">
        <v>169</v>
      </c>
      <c r="N127" s="6" t="s">
        <v>47</v>
      </c>
      <c r="O127" s="6" t="s">
        <v>45</v>
      </c>
      <c r="P127" s="54">
        <v>13.422818792</v>
      </c>
      <c r="Q127" s="50" t="s">
        <v>46</v>
      </c>
      <c r="R127" s="50" t="s">
        <v>46</v>
      </c>
      <c r="S127" s="50" t="s">
        <v>45</v>
      </c>
      <c r="T127" s="50" t="s">
        <v>46</v>
      </c>
      <c r="U127" s="6" t="s">
        <v>46</v>
      </c>
      <c r="V127" s="55">
        <v>2476</v>
      </c>
      <c r="W127" s="55">
        <v>406.8180279</v>
      </c>
      <c r="X127" s="55">
        <v>695.1436221548713</v>
      </c>
      <c r="Y127" s="55">
        <v>1712.2071747951377</v>
      </c>
      <c r="Z127" s="50">
        <f t="shared" si="50"/>
        <v>1</v>
      </c>
      <c r="AA127" s="50">
        <f t="shared" si="51"/>
        <v>1</v>
      </c>
      <c r="AB127" s="50">
        <f t="shared" si="52"/>
        <v>0</v>
      </c>
      <c r="AC127" s="50">
        <f t="shared" si="53"/>
        <v>0</v>
      </c>
      <c r="AD127" s="50">
        <f t="shared" si="54"/>
        <v>0</v>
      </c>
      <c r="AE127" s="50">
        <f t="shared" si="55"/>
        <v>0</v>
      </c>
      <c r="AF127" s="56" t="str">
        <f t="shared" si="56"/>
        <v>SRSA</v>
      </c>
      <c r="AG127" s="56">
        <f t="shared" si="57"/>
        <v>0</v>
      </c>
      <c r="AH127" s="56">
        <f t="shared" si="58"/>
        <v>0</v>
      </c>
      <c r="AI127" s="50">
        <f t="shared" si="59"/>
        <v>1</v>
      </c>
      <c r="AJ127" s="50">
        <f t="shared" si="60"/>
        <v>0</v>
      </c>
      <c r="AK127" s="50">
        <f t="shared" si="61"/>
        <v>0</v>
      </c>
      <c r="AL127" s="50">
        <f t="shared" si="62"/>
        <v>0</v>
      </c>
      <c r="AM127" s="50">
        <f t="shared" si="63"/>
        <v>0</v>
      </c>
      <c r="AN127" s="50">
        <f t="shared" si="64"/>
        <v>0</v>
      </c>
      <c r="AO127" s="50">
        <f t="shared" si="65"/>
        <v>0</v>
      </c>
      <c r="AP127" s="66">
        <f t="shared" si="49"/>
        <v>5290.168824850009</v>
      </c>
    </row>
    <row r="128" spans="1:42" ht="12.75">
      <c r="A128">
        <v>2010590</v>
      </c>
      <c r="B128" t="s">
        <v>828</v>
      </c>
      <c r="C128" t="s">
        <v>829</v>
      </c>
      <c r="D128" t="s">
        <v>830</v>
      </c>
      <c r="E128" t="s">
        <v>831</v>
      </c>
      <c r="F128" s="35">
        <v>66866</v>
      </c>
      <c r="G128" s="3" t="s">
        <v>52</v>
      </c>
      <c r="H128">
        <v>6209832198</v>
      </c>
      <c r="I128" s="4">
        <v>7</v>
      </c>
      <c r="J128" s="4" t="s">
        <v>45</v>
      </c>
      <c r="K128" t="s">
        <v>46</v>
      </c>
      <c r="L128" s="5" t="s">
        <v>47</v>
      </c>
      <c r="M128" s="5">
        <v>361.11</v>
      </c>
      <c r="N128" s="5" t="s">
        <v>47</v>
      </c>
      <c r="O128" s="5" t="s">
        <v>45</v>
      </c>
      <c r="P128" s="36">
        <v>12.361623616</v>
      </c>
      <c r="Q128" t="s">
        <v>46</v>
      </c>
      <c r="R128" t="s">
        <v>46</v>
      </c>
      <c r="S128" t="s">
        <v>45</v>
      </c>
      <c r="T128" t="s">
        <v>46</v>
      </c>
      <c r="U128" s="5" t="s">
        <v>46</v>
      </c>
      <c r="V128" s="37">
        <v>21910</v>
      </c>
      <c r="W128" s="37">
        <v>2034.0901395</v>
      </c>
      <c r="X128" s="37">
        <v>2680.6274521591004</v>
      </c>
      <c r="Y128" s="37">
        <v>3416.8881642065603</v>
      </c>
      <c r="Z128">
        <f t="shared" si="50"/>
        <v>1</v>
      </c>
      <c r="AA128">
        <f t="shared" si="51"/>
        <v>1</v>
      </c>
      <c r="AB128">
        <f t="shared" si="52"/>
        <v>0</v>
      </c>
      <c r="AC128">
        <f t="shared" si="53"/>
        <v>0</v>
      </c>
      <c r="AD128">
        <f t="shared" si="54"/>
        <v>0</v>
      </c>
      <c r="AE128">
        <f t="shared" si="55"/>
        <v>0</v>
      </c>
      <c r="AF128" s="38" t="str">
        <f t="shared" si="56"/>
        <v>SRSA</v>
      </c>
      <c r="AG128" s="38">
        <f t="shared" si="57"/>
        <v>0</v>
      </c>
      <c r="AH128" s="38">
        <f t="shared" si="58"/>
        <v>0</v>
      </c>
      <c r="AI128">
        <f t="shared" si="59"/>
        <v>1</v>
      </c>
      <c r="AJ128">
        <f t="shared" si="60"/>
        <v>0</v>
      </c>
      <c r="AK128">
        <f t="shared" si="61"/>
        <v>0</v>
      </c>
      <c r="AL128">
        <f t="shared" si="62"/>
        <v>0</v>
      </c>
      <c r="AM128">
        <f t="shared" si="63"/>
        <v>0</v>
      </c>
      <c r="AN128">
        <f t="shared" si="64"/>
        <v>0</v>
      </c>
      <c r="AO128">
        <f t="shared" si="65"/>
        <v>0</v>
      </c>
      <c r="AP128" s="66">
        <f t="shared" si="49"/>
        <v>30041.60575586566</v>
      </c>
    </row>
    <row r="129" spans="1:42" ht="12.75">
      <c r="A129">
        <v>2005310</v>
      </c>
      <c r="B129" t="s">
        <v>317</v>
      </c>
      <c r="C129" t="s">
        <v>318</v>
      </c>
      <c r="D129" t="s">
        <v>319</v>
      </c>
      <c r="E129" t="s">
        <v>320</v>
      </c>
      <c r="F129" s="35">
        <v>66966</v>
      </c>
      <c r="G129" s="3" t="s">
        <v>52</v>
      </c>
      <c r="H129">
        <v>7853352206</v>
      </c>
      <c r="I129" s="4">
        <v>7</v>
      </c>
      <c r="J129" s="4" t="s">
        <v>45</v>
      </c>
      <c r="K129" t="s">
        <v>46</v>
      </c>
      <c r="L129" s="5" t="s">
        <v>47</v>
      </c>
      <c r="M129" s="5">
        <v>261.7</v>
      </c>
      <c r="N129" s="5" t="s">
        <v>47</v>
      </c>
      <c r="O129" s="5" t="s">
        <v>45</v>
      </c>
      <c r="P129" s="36">
        <v>17.915309446</v>
      </c>
      <c r="Q129" t="s">
        <v>46</v>
      </c>
      <c r="R129" t="s">
        <v>46</v>
      </c>
      <c r="S129" t="s">
        <v>45</v>
      </c>
      <c r="T129" t="s">
        <v>46</v>
      </c>
      <c r="U129" s="5" t="s">
        <v>46</v>
      </c>
      <c r="V129" s="37">
        <v>10091</v>
      </c>
      <c r="W129" s="37">
        <v>1220.4540837</v>
      </c>
      <c r="X129" s="37">
        <v>1608.6046178259094</v>
      </c>
      <c r="Y129" s="37">
        <v>2923.923021573235</v>
      </c>
      <c r="Z129">
        <f t="shared" si="50"/>
        <v>1</v>
      </c>
      <c r="AA129">
        <f t="shared" si="51"/>
        <v>1</v>
      </c>
      <c r="AB129">
        <f t="shared" si="52"/>
        <v>0</v>
      </c>
      <c r="AC129">
        <f t="shared" si="53"/>
        <v>0</v>
      </c>
      <c r="AD129">
        <f t="shared" si="54"/>
        <v>0</v>
      </c>
      <c r="AE129">
        <f t="shared" si="55"/>
        <v>0</v>
      </c>
      <c r="AF129" s="38" t="str">
        <f t="shared" si="56"/>
        <v>SRSA</v>
      </c>
      <c r="AG129" s="38">
        <f t="shared" si="57"/>
        <v>0</v>
      </c>
      <c r="AH129" s="38">
        <f t="shared" si="58"/>
        <v>0</v>
      </c>
      <c r="AI129">
        <f t="shared" si="59"/>
        <v>1</v>
      </c>
      <c r="AJ129">
        <f t="shared" si="60"/>
        <v>0</v>
      </c>
      <c r="AK129">
        <f t="shared" si="61"/>
        <v>0</v>
      </c>
      <c r="AL129">
        <f t="shared" si="62"/>
        <v>0</v>
      </c>
      <c r="AM129">
        <f t="shared" si="63"/>
        <v>0</v>
      </c>
      <c r="AN129">
        <f t="shared" si="64"/>
        <v>0</v>
      </c>
      <c r="AO129">
        <f t="shared" si="65"/>
        <v>0</v>
      </c>
      <c r="AP129" s="66">
        <f t="shared" si="49"/>
        <v>15843.981723099145</v>
      </c>
    </row>
    <row r="130" spans="1:42" s="50" customFormat="1" ht="12.75">
      <c r="A130" s="50">
        <v>2010740</v>
      </c>
      <c r="B130" s="50" t="s">
        <v>845</v>
      </c>
      <c r="C130" s="50" t="s">
        <v>846</v>
      </c>
      <c r="D130" s="50" t="s">
        <v>847</v>
      </c>
      <c r="E130" s="50" t="s">
        <v>846</v>
      </c>
      <c r="F130" s="51">
        <v>67663</v>
      </c>
      <c r="G130" s="52" t="s">
        <v>52</v>
      </c>
      <c r="H130" s="50">
        <v>7854344678</v>
      </c>
      <c r="I130" s="53">
        <v>7</v>
      </c>
      <c r="J130" s="53" t="s">
        <v>45</v>
      </c>
      <c r="K130" s="50" t="s">
        <v>46</v>
      </c>
      <c r="L130" s="6" t="s">
        <v>47</v>
      </c>
      <c r="M130" s="6">
        <v>336.35</v>
      </c>
      <c r="N130" s="6" t="s">
        <v>47</v>
      </c>
      <c r="O130" s="6" t="s">
        <v>45</v>
      </c>
      <c r="P130" s="54">
        <v>13.819577735</v>
      </c>
      <c r="Q130" s="50" t="s">
        <v>46</v>
      </c>
      <c r="R130" s="50" t="s">
        <v>46</v>
      </c>
      <c r="S130" s="50" t="s">
        <v>45</v>
      </c>
      <c r="T130" s="50" t="s">
        <v>46</v>
      </c>
      <c r="U130" s="6" t="s">
        <v>46</v>
      </c>
      <c r="V130" s="55">
        <v>26357</v>
      </c>
      <c r="W130" s="55">
        <v>2440.9081674</v>
      </c>
      <c r="X130" s="55">
        <v>3053.4000267893352</v>
      </c>
      <c r="Y130" s="55">
        <v>4833.316253421704</v>
      </c>
      <c r="Z130" s="50">
        <f t="shared" si="50"/>
        <v>1</v>
      </c>
      <c r="AA130" s="50">
        <f t="shared" si="51"/>
        <v>1</v>
      </c>
      <c r="AB130" s="50">
        <f t="shared" si="52"/>
        <v>0</v>
      </c>
      <c r="AC130" s="50">
        <f t="shared" si="53"/>
        <v>0</v>
      </c>
      <c r="AD130" s="50">
        <f t="shared" si="54"/>
        <v>0</v>
      </c>
      <c r="AE130" s="50">
        <f t="shared" si="55"/>
        <v>0</v>
      </c>
      <c r="AF130" s="56" t="str">
        <f t="shared" si="56"/>
        <v>SRSA</v>
      </c>
      <c r="AG130" s="56">
        <f t="shared" si="57"/>
        <v>0</v>
      </c>
      <c r="AH130" s="56">
        <f t="shared" si="58"/>
        <v>0</v>
      </c>
      <c r="AI130" s="50">
        <f t="shared" si="59"/>
        <v>1</v>
      </c>
      <c r="AJ130" s="50">
        <f t="shared" si="60"/>
        <v>0</v>
      </c>
      <c r="AK130" s="50">
        <f t="shared" si="61"/>
        <v>0</v>
      </c>
      <c r="AL130" s="50">
        <f t="shared" si="62"/>
        <v>0</v>
      </c>
      <c r="AM130" s="50">
        <f t="shared" si="63"/>
        <v>0</v>
      </c>
      <c r="AN130" s="50">
        <f t="shared" si="64"/>
        <v>0</v>
      </c>
      <c r="AO130" s="50">
        <f t="shared" si="65"/>
        <v>0</v>
      </c>
      <c r="AP130" s="66">
        <f t="shared" si="49"/>
        <v>36684.62444761104</v>
      </c>
    </row>
    <row r="131" spans="1:42" ht="12.75">
      <c r="A131">
        <v>2010770</v>
      </c>
      <c r="B131" t="s">
        <v>848</v>
      </c>
      <c r="C131" t="s">
        <v>849</v>
      </c>
      <c r="D131" t="s">
        <v>850</v>
      </c>
      <c r="E131" t="s">
        <v>849</v>
      </c>
      <c r="F131" s="35">
        <v>66075</v>
      </c>
      <c r="G131" s="3" t="s">
        <v>52</v>
      </c>
      <c r="H131">
        <v>9133528534</v>
      </c>
      <c r="I131" s="4">
        <v>7</v>
      </c>
      <c r="J131" s="4" t="s">
        <v>45</v>
      </c>
      <c r="K131" t="s">
        <v>46</v>
      </c>
      <c r="L131" s="5" t="s">
        <v>47</v>
      </c>
      <c r="M131" s="5">
        <v>346.41</v>
      </c>
      <c r="N131" s="5" t="s">
        <v>47</v>
      </c>
      <c r="O131" s="5" t="s">
        <v>45</v>
      </c>
      <c r="P131" s="36">
        <v>27.725118483</v>
      </c>
      <c r="Q131" t="s">
        <v>45</v>
      </c>
      <c r="R131" t="s">
        <v>45</v>
      </c>
      <c r="S131" t="s">
        <v>45</v>
      </c>
      <c r="T131" t="s">
        <v>46</v>
      </c>
      <c r="U131" s="5" t="s">
        <v>46</v>
      </c>
      <c r="V131" s="37">
        <v>20090</v>
      </c>
      <c r="W131" s="37">
        <v>2034.0901395000003</v>
      </c>
      <c r="X131" s="37">
        <v>2540.3173359328784</v>
      </c>
      <c r="Y131" s="37">
        <v>2854.3058067738725</v>
      </c>
      <c r="Z131">
        <f t="shared" si="50"/>
        <v>1</v>
      </c>
      <c r="AA131">
        <f t="shared" si="51"/>
        <v>1</v>
      </c>
      <c r="AB131">
        <f t="shared" si="52"/>
        <v>0</v>
      </c>
      <c r="AC131">
        <f t="shared" si="53"/>
        <v>0</v>
      </c>
      <c r="AD131">
        <f t="shared" si="54"/>
        <v>0</v>
      </c>
      <c r="AE131">
        <f t="shared" si="55"/>
        <v>0</v>
      </c>
      <c r="AF131" s="38" t="str">
        <f t="shared" si="56"/>
        <v>SRSA</v>
      </c>
      <c r="AG131" s="38">
        <f t="shared" si="57"/>
        <v>0</v>
      </c>
      <c r="AH131" s="38">
        <f t="shared" si="58"/>
        <v>0</v>
      </c>
      <c r="AI131">
        <f t="shared" si="59"/>
        <v>1</v>
      </c>
      <c r="AJ131">
        <f t="shared" si="60"/>
        <v>1</v>
      </c>
      <c r="AK131" t="str">
        <f t="shared" si="61"/>
        <v>Initial</v>
      </c>
      <c r="AL131" t="str">
        <f t="shared" si="62"/>
        <v>SRSA</v>
      </c>
      <c r="AM131">
        <f t="shared" si="63"/>
        <v>0</v>
      </c>
      <c r="AN131">
        <f t="shared" si="64"/>
        <v>0</v>
      </c>
      <c r="AO131">
        <f t="shared" si="65"/>
        <v>0</v>
      </c>
      <c r="AP131" s="66">
        <f t="shared" si="49"/>
        <v>27518.71328220675</v>
      </c>
    </row>
    <row r="132" spans="1:42" ht="12.75">
      <c r="A132">
        <v>2007770</v>
      </c>
      <c r="B132" t="s">
        <v>572</v>
      </c>
      <c r="C132" t="s">
        <v>573</v>
      </c>
      <c r="D132" t="s">
        <v>574</v>
      </c>
      <c r="E132" t="s">
        <v>575</v>
      </c>
      <c r="F132" s="35">
        <v>67643</v>
      </c>
      <c r="G132" s="3">
        <v>160</v>
      </c>
      <c r="H132">
        <v>7856782414</v>
      </c>
      <c r="I132" s="4">
        <v>7</v>
      </c>
      <c r="J132" s="4" t="s">
        <v>45</v>
      </c>
      <c r="K132" t="s">
        <v>46</v>
      </c>
      <c r="L132" s="5" t="s">
        <v>47</v>
      </c>
      <c r="M132" s="5">
        <v>70.8</v>
      </c>
      <c r="N132" s="5" t="s">
        <v>47</v>
      </c>
      <c r="O132" s="5" t="s">
        <v>45</v>
      </c>
      <c r="P132" s="36">
        <v>22.988505747</v>
      </c>
      <c r="Q132" t="s">
        <v>45</v>
      </c>
      <c r="R132" t="s">
        <v>46</v>
      </c>
      <c r="S132" t="s">
        <v>45</v>
      </c>
      <c r="T132" t="s">
        <v>46</v>
      </c>
      <c r="U132" s="5" t="s">
        <v>46</v>
      </c>
      <c r="V132" s="37">
        <v>7445</v>
      </c>
      <c r="W132" s="37">
        <v>1017.0450697500002</v>
      </c>
      <c r="X132" s="37">
        <v>1026.6122467119812</v>
      </c>
      <c r="Y132" s="37">
        <v>989.6933779585082</v>
      </c>
      <c r="Z132">
        <f t="shared" si="50"/>
        <v>1</v>
      </c>
      <c r="AA132">
        <f t="shared" si="51"/>
        <v>1</v>
      </c>
      <c r="AB132">
        <f t="shared" si="52"/>
        <v>0</v>
      </c>
      <c r="AC132">
        <f t="shared" si="53"/>
        <v>0</v>
      </c>
      <c r="AD132">
        <f t="shared" si="54"/>
        <v>0</v>
      </c>
      <c r="AE132">
        <f t="shared" si="55"/>
        <v>0</v>
      </c>
      <c r="AF132" s="38" t="str">
        <f t="shared" si="56"/>
        <v>SRSA</v>
      </c>
      <c r="AG132" s="38">
        <f t="shared" si="57"/>
        <v>0</v>
      </c>
      <c r="AH132" s="38">
        <f t="shared" si="58"/>
        <v>0</v>
      </c>
      <c r="AI132">
        <f t="shared" si="59"/>
        <v>1</v>
      </c>
      <c r="AJ132">
        <f t="shared" si="60"/>
        <v>1</v>
      </c>
      <c r="AK132" t="str">
        <f t="shared" si="61"/>
        <v>Initial</v>
      </c>
      <c r="AL132" t="str">
        <f t="shared" si="62"/>
        <v>SRSA</v>
      </c>
      <c r="AM132">
        <f t="shared" si="63"/>
        <v>0</v>
      </c>
      <c r="AN132">
        <f t="shared" si="64"/>
        <v>0</v>
      </c>
      <c r="AO132">
        <f t="shared" si="65"/>
        <v>0</v>
      </c>
      <c r="AP132" s="66">
        <f t="shared" si="49"/>
        <v>10478.35069442049</v>
      </c>
    </row>
    <row r="133" spans="1:42" ht="12.75">
      <c r="A133">
        <v>2010920</v>
      </c>
      <c r="B133" t="s">
        <v>858</v>
      </c>
      <c r="C133" t="s">
        <v>859</v>
      </c>
      <c r="D133" t="s">
        <v>167</v>
      </c>
      <c r="E133" t="s">
        <v>859</v>
      </c>
      <c r="F133" s="35">
        <v>67570</v>
      </c>
      <c r="G133" s="3">
        <v>218</v>
      </c>
      <c r="H133">
        <v>6204596241</v>
      </c>
      <c r="I133" s="4">
        <v>7</v>
      </c>
      <c r="J133" s="4" t="s">
        <v>45</v>
      </c>
      <c r="K133" t="s">
        <v>46</v>
      </c>
      <c r="L133" s="5" t="s">
        <v>47</v>
      </c>
      <c r="M133" s="5">
        <v>301.5</v>
      </c>
      <c r="N133" s="5" t="s">
        <v>47</v>
      </c>
      <c r="O133" s="5" t="s">
        <v>45</v>
      </c>
      <c r="P133" s="36">
        <v>8.1920903955</v>
      </c>
      <c r="Q133" t="s">
        <v>46</v>
      </c>
      <c r="R133" t="s">
        <v>46</v>
      </c>
      <c r="S133" t="s">
        <v>45</v>
      </c>
      <c r="T133" t="s">
        <v>46</v>
      </c>
      <c r="U133" s="5" t="s">
        <v>46</v>
      </c>
      <c r="V133" s="37">
        <v>7302</v>
      </c>
      <c r="W133" s="37">
        <v>1017.04506975</v>
      </c>
      <c r="X133" s="37">
        <v>1560.4751279629713</v>
      </c>
      <c r="Y133" s="37">
        <v>2434.720971631767</v>
      </c>
      <c r="Z133">
        <f t="shared" si="50"/>
        <v>1</v>
      </c>
      <c r="AA133">
        <f t="shared" si="51"/>
        <v>1</v>
      </c>
      <c r="AB133">
        <f t="shared" si="52"/>
        <v>0</v>
      </c>
      <c r="AC133">
        <f t="shared" si="53"/>
        <v>0</v>
      </c>
      <c r="AD133">
        <f t="shared" si="54"/>
        <v>0</v>
      </c>
      <c r="AE133">
        <f t="shared" si="55"/>
        <v>0</v>
      </c>
      <c r="AF133" s="38" t="str">
        <f t="shared" si="56"/>
        <v>SRSA</v>
      </c>
      <c r="AG133" s="38">
        <f t="shared" si="57"/>
        <v>0</v>
      </c>
      <c r="AH133" s="38">
        <f t="shared" si="58"/>
        <v>0</v>
      </c>
      <c r="AI133">
        <f t="shared" si="59"/>
        <v>1</v>
      </c>
      <c r="AJ133">
        <f t="shared" si="60"/>
        <v>0</v>
      </c>
      <c r="AK133">
        <f t="shared" si="61"/>
        <v>0</v>
      </c>
      <c r="AL133">
        <f t="shared" si="62"/>
        <v>0</v>
      </c>
      <c r="AM133">
        <f t="shared" si="63"/>
        <v>0</v>
      </c>
      <c r="AN133">
        <f t="shared" si="64"/>
        <v>0</v>
      </c>
      <c r="AO133">
        <f t="shared" si="65"/>
        <v>0</v>
      </c>
      <c r="AP133" s="66">
        <f t="shared" si="49"/>
        <v>12314.241169344738</v>
      </c>
    </row>
    <row r="134" spans="1:42" ht="12.75">
      <c r="A134">
        <v>2010950</v>
      </c>
      <c r="B134" t="s">
        <v>860</v>
      </c>
      <c r="C134" t="s">
        <v>861</v>
      </c>
      <c r="D134" t="s">
        <v>862</v>
      </c>
      <c r="E134" t="s">
        <v>863</v>
      </c>
      <c r="F134" s="35">
        <v>67752</v>
      </c>
      <c r="G134" s="3" t="s">
        <v>52</v>
      </c>
      <c r="H134">
        <v>7857542470</v>
      </c>
      <c r="I134" s="4">
        <v>7</v>
      </c>
      <c r="J134" s="4" t="s">
        <v>45</v>
      </c>
      <c r="K134" t="s">
        <v>46</v>
      </c>
      <c r="L134" s="5" t="s">
        <v>47</v>
      </c>
      <c r="M134" s="5">
        <v>351.88</v>
      </c>
      <c r="N134" s="5" t="s">
        <v>47</v>
      </c>
      <c r="O134" s="5" t="s">
        <v>45</v>
      </c>
      <c r="P134" s="36">
        <v>11.581920904</v>
      </c>
      <c r="Q134" t="s">
        <v>46</v>
      </c>
      <c r="R134" t="s">
        <v>46</v>
      </c>
      <c r="S134" t="s">
        <v>45</v>
      </c>
      <c r="T134" t="s">
        <v>46</v>
      </c>
      <c r="U134" s="5" t="s">
        <v>46</v>
      </c>
      <c r="V134" s="37">
        <v>11193</v>
      </c>
      <c r="W134" s="37">
        <v>1017.04506975</v>
      </c>
      <c r="X134" s="37">
        <v>1636.9042156634337</v>
      </c>
      <c r="Y134" s="37">
        <v>2686.848181986216</v>
      </c>
      <c r="Z134">
        <f t="shared" si="50"/>
        <v>1</v>
      </c>
      <c r="AA134">
        <f t="shared" si="51"/>
        <v>1</v>
      </c>
      <c r="AB134">
        <f t="shared" si="52"/>
        <v>0</v>
      </c>
      <c r="AC134">
        <f t="shared" si="53"/>
        <v>0</v>
      </c>
      <c r="AD134">
        <f t="shared" si="54"/>
        <v>0</v>
      </c>
      <c r="AE134">
        <f t="shared" si="55"/>
        <v>0</v>
      </c>
      <c r="AF134" s="38" t="str">
        <f t="shared" si="56"/>
        <v>SRSA</v>
      </c>
      <c r="AG134" s="38">
        <f t="shared" si="57"/>
        <v>0</v>
      </c>
      <c r="AH134" s="38">
        <f t="shared" si="58"/>
        <v>0</v>
      </c>
      <c r="AI134">
        <f t="shared" si="59"/>
        <v>1</v>
      </c>
      <c r="AJ134">
        <f t="shared" si="60"/>
        <v>0</v>
      </c>
      <c r="AK134">
        <f t="shared" si="61"/>
        <v>0</v>
      </c>
      <c r="AL134">
        <f t="shared" si="62"/>
        <v>0</v>
      </c>
      <c r="AM134">
        <f t="shared" si="63"/>
        <v>0</v>
      </c>
      <c r="AN134">
        <f t="shared" si="64"/>
        <v>0</v>
      </c>
      <c r="AO134">
        <f t="shared" si="65"/>
        <v>0</v>
      </c>
      <c r="AP134" s="66">
        <f t="shared" si="49"/>
        <v>16533.79746739965</v>
      </c>
    </row>
    <row r="135" spans="3:44" ht="12.75">
      <c r="C135" t="s">
        <v>1065</v>
      </c>
      <c r="F135" s="35"/>
      <c r="G135" s="3"/>
      <c r="I135" s="4">
        <v>7</v>
      </c>
      <c r="J135" s="4" t="s">
        <v>45</v>
      </c>
      <c r="L135" s="5"/>
      <c r="M135" s="5">
        <f>314.16+75.59</f>
        <v>389.75</v>
      </c>
      <c r="N135" s="5"/>
      <c r="O135" s="5" t="s">
        <v>45</v>
      </c>
      <c r="P135" s="39"/>
      <c r="U135" s="5"/>
      <c r="V135" s="37">
        <f>17530+7672</f>
        <v>25202</v>
      </c>
      <c r="W135" s="5">
        <f>2034+814</f>
        <v>2848</v>
      </c>
      <c r="X135" s="5">
        <f>2449+867</f>
        <v>3316</v>
      </c>
      <c r="Y135" s="5">
        <f>2653+937</f>
        <v>3590</v>
      </c>
      <c r="Z135">
        <f t="shared" si="50"/>
        <v>1</v>
      </c>
      <c r="AA135">
        <f t="shared" si="51"/>
        <v>1</v>
      </c>
      <c r="AB135">
        <f t="shared" si="52"/>
        <v>0</v>
      </c>
      <c r="AC135">
        <f t="shared" si="53"/>
        <v>0</v>
      </c>
      <c r="AD135">
        <f t="shared" si="54"/>
        <v>0</v>
      </c>
      <c r="AE135">
        <f t="shared" si="55"/>
        <v>0</v>
      </c>
      <c r="AF135" s="38" t="str">
        <f t="shared" si="56"/>
        <v>SRSA</v>
      </c>
      <c r="AG135" s="38">
        <f t="shared" si="57"/>
        <v>0</v>
      </c>
      <c r="AH135" s="38">
        <f t="shared" si="58"/>
        <v>0</v>
      </c>
      <c r="AI135">
        <f t="shared" si="59"/>
        <v>0</v>
      </c>
      <c r="AJ135">
        <f t="shared" si="60"/>
        <v>0</v>
      </c>
      <c r="AK135">
        <f t="shared" si="61"/>
        <v>0</v>
      </c>
      <c r="AL135">
        <f t="shared" si="62"/>
        <v>0</v>
      </c>
      <c r="AM135">
        <f t="shared" si="63"/>
        <v>0</v>
      </c>
      <c r="AN135">
        <f t="shared" si="64"/>
        <v>0</v>
      </c>
      <c r="AO135">
        <f t="shared" si="65"/>
        <v>0</v>
      </c>
      <c r="AP135" s="66">
        <f t="shared" si="49"/>
        <v>34956</v>
      </c>
      <c r="AR135" s="57"/>
    </row>
    <row r="136" spans="1:42" ht="12.75">
      <c r="A136">
        <v>2006240</v>
      </c>
      <c r="B136" t="s">
        <v>412</v>
      </c>
      <c r="C136" t="s">
        <v>413</v>
      </c>
      <c r="D136" t="s">
        <v>414</v>
      </c>
      <c r="E136" t="s">
        <v>415</v>
      </c>
      <c r="F136" s="35">
        <v>67154</v>
      </c>
      <c r="G136" s="3">
        <v>243</v>
      </c>
      <c r="H136">
        <v>3167992115</v>
      </c>
      <c r="I136" s="4">
        <v>8</v>
      </c>
      <c r="J136" s="4" t="s">
        <v>45</v>
      </c>
      <c r="K136" t="s">
        <v>46</v>
      </c>
      <c r="L136" s="5" t="s">
        <v>47</v>
      </c>
      <c r="M136" s="5">
        <v>509.67</v>
      </c>
      <c r="N136" s="5" t="s">
        <v>47</v>
      </c>
      <c r="O136" s="5" t="s">
        <v>45</v>
      </c>
      <c r="P136" s="36">
        <v>7.6112412178</v>
      </c>
      <c r="Q136" t="s">
        <v>46</v>
      </c>
      <c r="R136" t="s">
        <v>46</v>
      </c>
      <c r="S136" t="s">
        <v>45</v>
      </c>
      <c r="T136" t="s">
        <v>46</v>
      </c>
      <c r="U136" s="5" t="s">
        <v>46</v>
      </c>
      <c r="V136" s="37">
        <v>18088</v>
      </c>
      <c r="W136" s="37">
        <v>1017.04506975</v>
      </c>
      <c r="X136" s="37">
        <v>2603.104772115546</v>
      </c>
      <c r="Y136" s="37">
        <v>2937.0938459947365</v>
      </c>
      <c r="Z136">
        <f t="shared" si="50"/>
        <v>1</v>
      </c>
      <c r="AA136">
        <f t="shared" si="51"/>
        <v>1</v>
      </c>
      <c r="AB136">
        <f t="shared" si="52"/>
        <v>0</v>
      </c>
      <c r="AC136">
        <f t="shared" si="53"/>
        <v>0</v>
      </c>
      <c r="AD136">
        <f t="shared" si="54"/>
        <v>0</v>
      </c>
      <c r="AE136">
        <f t="shared" si="55"/>
        <v>0</v>
      </c>
      <c r="AF136" s="38" t="str">
        <f t="shared" si="56"/>
        <v>SRSA</v>
      </c>
      <c r="AG136" s="38">
        <f t="shared" si="57"/>
        <v>0</v>
      </c>
      <c r="AH136" s="38">
        <f t="shared" si="58"/>
        <v>0</v>
      </c>
      <c r="AI136">
        <f t="shared" si="59"/>
        <v>1</v>
      </c>
      <c r="AJ136">
        <f t="shared" si="60"/>
        <v>0</v>
      </c>
      <c r="AK136">
        <f t="shared" si="61"/>
        <v>0</v>
      </c>
      <c r="AL136">
        <f t="shared" si="62"/>
        <v>0</v>
      </c>
      <c r="AM136">
        <f t="shared" si="63"/>
        <v>0</v>
      </c>
      <c r="AN136">
        <f t="shared" si="64"/>
        <v>0</v>
      </c>
      <c r="AO136">
        <f t="shared" si="65"/>
        <v>0</v>
      </c>
      <c r="AP136" s="66">
        <f t="shared" si="49"/>
        <v>24645.24368786028</v>
      </c>
    </row>
    <row r="137" spans="1:42" s="50" customFormat="1" ht="12.75">
      <c r="A137" s="50">
        <v>2011100</v>
      </c>
      <c r="B137" s="50" t="s">
        <v>879</v>
      </c>
      <c r="C137" s="50" t="s">
        <v>880</v>
      </c>
      <c r="D137" s="50" t="s">
        <v>881</v>
      </c>
      <c r="E137" s="50" t="s">
        <v>882</v>
      </c>
      <c r="F137" s="51">
        <v>66531</v>
      </c>
      <c r="G137" s="52">
        <v>326</v>
      </c>
      <c r="H137" s="50">
        <v>7854854000</v>
      </c>
      <c r="I137" s="53">
        <v>7</v>
      </c>
      <c r="J137" s="53" t="s">
        <v>45</v>
      </c>
      <c r="K137" s="50" t="s">
        <v>46</v>
      </c>
      <c r="L137" s="6" t="s">
        <v>47</v>
      </c>
      <c r="M137" s="6">
        <v>587.14</v>
      </c>
      <c r="N137" s="6" t="s">
        <v>46</v>
      </c>
      <c r="O137" s="6" t="s">
        <v>45</v>
      </c>
      <c r="P137" s="54">
        <v>11.657303371</v>
      </c>
      <c r="Q137" s="50" t="s">
        <v>46</v>
      </c>
      <c r="R137" s="50" t="s">
        <v>46</v>
      </c>
      <c r="S137" s="50" t="s">
        <v>45</v>
      </c>
      <c r="T137" s="50" t="s">
        <v>46</v>
      </c>
      <c r="U137" s="6" t="s">
        <v>46</v>
      </c>
      <c r="V137" s="55">
        <v>17830</v>
      </c>
      <c r="W137" s="55">
        <v>1423.8630976499999</v>
      </c>
      <c r="X137" s="55">
        <v>2533.957517265795</v>
      </c>
      <c r="Y137" s="55">
        <v>2280.434171265612</v>
      </c>
      <c r="Z137" s="50">
        <f t="shared" si="50"/>
        <v>1</v>
      </c>
      <c r="AA137" s="50">
        <f t="shared" si="51"/>
        <v>1</v>
      </c>
      <c r="AB137" s="50">
        <f t="shared" si="52"/>
        <v>0</v>
      </c>
      <c r="AC137" s="50">
        <f t="shared" si="53"/>
        <v>0</v>
      </c>
      <c r="AD137" s="50">
        <f t="shared" si="54"/>
        <v>0</v>
      </c>
      <c r="AE137" s="50">
        <f t="shared" si="55"/>
        <v>0</v>
      </c>
      <c r="AF137" s="56" t="str">
        <f t="shared" si="56"/>
        <v>SRSA</v>
      </c>
      <c r="AG137" s="56">
        <f t="shared" si="57"/>
        <v>0</v>
      </c>
      <c r="AH137" s="56">
        <f t="shared" si="58"/>
        <v>0</v>
      </c>
      <c r="AI137" s="50">
        <f t="shared" si="59"/>
        <v>1</v>
      </c>
      <c r="AJ137" s="50">
        <f t="shared" si="60"/>
        <v>0</v>
      </c>
      <c r="AK137" s="50">
        <f t="shared" si="61"/>
        <v>0</v>
      </c>
      <c r="AL137" s="50">
        <f t="shared" si="62"/>
        <v>0</v>
      </c>
      <c r="AM137" s="50">
        <f t="shared" si="63"/>
        <v>0</v>
      </c>
      <c r="AN137" s="50">
        <f t="shared" si="64"/>
        <v>0</v>
      </c>
      <c r="AO137" s="50">
        <f t="shared" si="65"/>
        <v>0</v>
      </c>
      <c r="AP137" s="66">
        <f t="shared" si="49"/>
        <v>24068.254786181406</v>
      </c>
    </row>
    <row r="138" spans="1:42" s="50" customFormat="1" ht="12.75">
      <c r="A138" s="50">
        <v>2011190</v>
      </c>
      <c r="B138" s="50" t="s">
        <v>886</v>
      </c>
      <c r="C138" s="50" t="s">
        <v>887</v>
      </c>
      <c r="D138" s="50" t="s">
        <v>323</v>
      </c>
      <c r="E138" s="50" t="s">
        <v>887</v>
      </c>
      <c r="F138" s="51">
        <v>67954</v>
      </c>
      <c r="G138" s="52">
        <v>167</v>
      </c>
      <c r="H138" s="50">
        <v>6205934344</v>
      </c>
      <c r="I138" s="53">
        <v>7</v>
      </c>
      <c r="J138" s="53" t="s">
        <v>45</v>
      </c>
      <c r="K138" s="50" t="s">
        <v>46</v>
      </c>
      <c r="L138" s="6" t="s">
        <v>47</v>
      </c>
      <c r="M138" s="6">
        <v>213.8</v>
      </c>
      <c r="N138" s="6" t="s">
        <v>47</v>
      </c>
      <c r="O138" s="6" t="s">
        <v>45</v>
      </c>
      <c r="P138" s="54">
        <v>15.463917526</v>
      </c>
      <c r="Q138" s="50" t="s">
        <v>46</v>
      </c>
      <c r="R138" s="50" t="s">
        <v>46</v>
      </c>
      <c r="S138" s="50" t="s">
        <v>45</v>
      </c>
      <c r="T138" s="50" t="s">
        <v>46</v>
      </c>
      <c r="U138" s="6" t="s">
        <v>46</v>
      </c>
      <c r="V138" s="55">
        <v>10834</v>
      </c>
      <c r="W138" s="55">
        <v>1423.8630976499999</v>
      </c>
      <c r="X138" s="55">
        <v>1694.3782852129557</v>
      </c>
      <c r="Y138" s="55">
        <v>2799.7409627419393</v>
      </c>
      <c r="Z138" s="50">
        <f aca="true" t="shared" si="66" ref="Z138:Z167">IF(OR(J138="YES",L138="YES"),1,0)</f>
        <v>1</v>
      </c>
      <c r="AA138" s="50">
        <f aca="true" t="shared" si="67" ref="AA138:AA167">IF(OR(M138&lt;600,N138="YES"),1,0)</f>
        <v>1</v>
      </c>
      <c r="AB138" s="50">
        <f aca="true" t="shared" si="68" ref="AB138:AB167">IF(AND(OR(J138="YES",L138="YES"),(Z138=0)),"Trouble",0)</f>
        <v>0</v>
      </c>
      <c r="AC138" s="50">
        <f aca="true" t="shared" si="69" ref="AC138:AC167">IF(AND(OR(M138&lt;600,N138="YES"),(AA138=0)),"Trouble",0)</f>
        <v>0</v>
      </c>
      <c r="AD138" s="50">
        <f aca="true" t="shared" si="70" ref="AD138:AD167">IF(AND(AND(J138="NO",L138="NO"),(O138="YES")),"Trouble",0)</f>
        <v>0</v>
      </c>
      <c r="AE138" s="50">
        <f aca="true" t="shared" si="71" ref="AE138:AE167">IF(AND(AND(M138&gt;=600,N138="NO"),(O138="YES")),"Trouble",0)</f>
        <v>0</v>
      </c>
      <c r="AF138" s="56" t="str">
        <f aca="true" t="shared" si="72" ref="AF138:AF167">IF(AND(Z138=1,AA138=1),"SRSA",0)</f>
        <v>SRSA</v>
      </c>
      <c r="AG138" s="56">
        <f aca="true" t="shared" si="73" ref="AG138:AG167">IF(AND(AF138=0,O138="YES"),"Trouble",0)</f>
        <v>0</v>
      </c>
      <c r="AH138" s="56">
        <f aca="true" t="shared" si="74" ref="AH138:AH167">IF(AND(AF138="SRSA",O138="NO"),"Trouble",0)</f>
        <v>0</v>
      </c>
      <c r="AI138" s="50">
        <f aca="true" t="shared" si="75" ref="AI138:AI167">IF(S138="YES",1,0)</f>
        <v>1</v>
      </c>
      <c r="AJ138" s="50">
        <f aca="true" t="shared" si="76" ref="AJ138:AJ167">IF(P138&gt;=20,1,0)</f>
        <v>0</v>
      </c>
      <c r="AK138" s="50">
        <f aca="true" t="shared" si="77" ref="AK138:AK167">IF(AND(AI138=1,AJ138=1),"Initial",0)</f>
        <v>0</v>
      </c>
      <c r="AL138" s="50">
        <f aca="true" t="shared" si="78" ref="AL138:AL167">IF(AND(AF138="SRSA",AK138="Initial"),"SRSA",0)</f>
        <v>0</v>
      </c>
      <c r="AM138" s="50">
        <f aca="true" t="shared" si="79" ref="AM138:AM167">IF(AND(AK138="Initial",AL138=0),"RLIS",0)</f>
        <v>0</v>
      </c>
      <c r="AN138" s="50">
        <f aca="true" t="shared" si="80" ref="AN138:AN167">IF(AND(AM138=0,U138="YES"),"Trouble",0)</f>
        <v>0</v>
      </c>
      <c r="AO138" s="50">
        <f aca="true" t="shared" si="81" ref="AO138:AO167">IF(AND(U138="NO",AM138="RLIS"),"Trouble",0)</f>
        <v>0</v>
      </c>
      <c r="AP138" s="66">
        <f t="shared" si="49"/>
        <v>16751.982345604894</v>
      </c>
    </row>
    <row r="139" spans="1:42" s="50" customFormat="1" ht="12.75">
      <c r="A139" s="50">
        <v>2007440</v>
      </c>
      <c r="B139" s="50" t="s">
        <v>529</v>
      </c>
      <c r="C139" s="50" t="s">
        <v>530</v>
      </c>
      <c r="D139" s="50" t="s">
        <v>531</v>
      </c>
      <c r="E139" s="50" t="s">
        <v>532</v>
      </c>
      <c r="F139" s="51">
        <v>67451</v>
      </c>
      <c r="G139" s="52">
        <v>217</v>
      </c>
      <c r="H139" s="50">
        <v>7853667215</v>
      </c>
      <c r="I139" s="53">
        <v>7</v>
      </c>
      <c r="J139" s="53" t="s">
        <v>45</v>
      </c>
      <c r="K139" s="50" t="s">
        <v>46</v>
      </c>
      <c r="L139" s="6" t="s">
        <v>47</v>
      </c>
      <c r="M139" s="6">
        <v>398.16</v>
      </c>
      <c r="N139" s="6" t="s">
        <v>47</v>
      </c>
      <c r="O139" s="6" t="s">
        <v>45</v>
      </c>
      <c r="P139" s="54">
        <v>17.975206612</v>
      </c>
      <c r="Q139" s="50" t="s">
        <v>46</v>
      </c>
      <c r="R139" s="50" t="s">
        <v>46</v>
      </c>
      <c r="S139" s="50" t="s">
        <v>45</v>
      </c>
      <c r="T139" s="50" t="s">
        <v>46</v>
      </c>
      <c r="U139" s="6" t="s">
        <v>46</v>
      </c>
      <c r="V139" s="55">
        <v>22651</v>
      </c>
      <c r="W139" s="55">
        <v>2440.9081674</v>
      </c>
      <c r="X139" s="55">
        <v>2932.0260725903922</v>
      </c>
      <c r="Y139" s="55">
        <v>3160.997861160254</v>
      </c>
      <c r="Z139" s="50">
        <f t="shared" si="66"/>
        <v>1</v>
      </c>
      <c r="AA139" s="50">
        <f t="shared" si="67"/>
        <v>1</v>
      </c>
      <c r="AB139" s="50">
        <f t="shared" si="68"/>
        <v>0</v>
      </c>
      <c r="AC139" s="50">
        <f t="shared" si="69"/>
        <v>0</v>
      </c>
      <c r="AD139" s="50">
        <f t="shared" si="70"/>
        <v>0</v>
      </c>
      <c r="AE139" s="50">
        <f t="shared" si="71"/>
        <v>0</v>
      </c>
      <c r="AF139" s="56" t="str">
        <f t="shared" si="72"/>
        <v>SRSA</v>
      </c>
      <c r="AG139" s="56">
        <f t="shared" si="73"/>
        <v>0</v>
      </c>
      <c r="AH139" s="56">
        <f t="shared" si="74"/>
        <v>0</v>
      </c>
      <c r="AI139" s="50">
        <f t="shared" si="75"/>
        <v>1</v>
      </c>
      <c r="AJ139" s="50">
        <f t="shared" si="76"/>
        <v>0</v>
      </c>
      <c r="AK139" s="50">
        <f t="shared" si="77"/>
        <v>0</v>
      </c>
      <c r="AL139" s="50">
        <f t="shared" si="78"/>
        <v>0</v>
      </c>
      <c r="AM139" s="50">
        <f t="shared" si="79"/>
        <v>0</v>
      </c>
      <c r="AN139" s="50">
        <f t="shared" si="80"/>
        <v>0</v>
      </c>
      <c r="AO139" s="50">
        <f t="shared" si="81"/>
        <v>0</v>
      </c>
      <c r="AP139" s="66">
        <f t="shared" si="49"/>
        <v>31184.932101150647</v>
      </c>
    </row>
    <row r="140" spans="1:42" s="50" customFormat="1" ht="12.75">
      <c r="A140" s="50">
        <v>2011400</v>
      </c>
      <c r="B140" s="50" t="s">
        <v>904</v>
      </c>
      <c r="C140" s="50" t="s">
        <v>905</v>
      </c>
      <c r="D140" s="50" t="s">
        <v>906</v>
      </c>
      <c r="E140" s="50" t="s">
        <v>905</v>
      </c>
      <c r="F140" s="51">
        <v>67870</v>
      </c>
      <c r="G140" s="52">
        <v>279</v>
      </c>
      <c r="H140" s="50">
        <v>6206492234</v>
      </c>
      <c r="I140" s="53">
        <v>7</v>
      </c>
      <c r="J140" s="53" t="s">
        <v>45</v>
      </c>
      <c r="K140" s="50" t="s">
        <v>46</v>
      </c>
      <c r="L140" s="6" t="s">
        <v>47</v>
      </c>
      <c r="M140" s="6">
        <v>414.99</v>
      </c>
      <c r="N140" s="6" t="s">
        <v>47</v>
      </c>
      <c r="O140" s="6" t="s">
        <v>45</v>
      </c>
      <c r="P140" s="54">
        <v>13.390928726</v>
      </c>
      <c r="Q140" s="50" t="s">
        <v>46</v>
      </c>
      <c r="R140" s="50" t="s">
        <v>45</v>
      </c>
      <c r="S140" s="50" t="s">
        <v>45</v>
      </c>
      <c r="T140" s="50" t="s">
        <v>46</v>
      </c>
      <c r="U140" s="6" t="s">
        <v>46</v>
      </c>
      <c r="V140" s="55">
        <v>26106</v>
      </c>
      <c r="W140" s="55">
        <v>2440.9081674</v>
      </c>
      <c r="X140" s="55">
        <v>2937.7297358516207</v>
      </c>
      <c r="Y140" s="55">
        <v>4662.471845211375</v>
      </c>
      <c r="Z140" s="50">
        <f t="shared" si="66"/>
        <v>1</v>
      </c>
      <c r="AA140" s="50">
        <f t="shared" si="67"/>
        <v>1</v>
      </c>
      <c r="AB140" s="50">
        <f t="shared" si="68"/>
        <v>0</v>
      </c>
      <c r="AC140" s="50">
        <f t="shared" si="69"/>
        <v>0</v>
      </c>
      <c r="AD140" s="50">
        <f t="shared" si="70"/>
        <v>0</v>
      </c>
      <c r="AE140" s="50">
        <f t="shared" si="71"/>
        <v>0</v>
      </c>
      <c r="AF140" s="56" t="str">
        <f t="shared" si="72"/>
        <v>SRSA</v>
      </c>
      <c r="AG140" s="56">
        <f t="shared" si="73"/>
        <v>0</v>
      </c>
      <c r="AH140" s="56">
        <f t="shared" si="74"/>
        <v>0</v>
      </c>
      <c r="AI140" s="50">
        <f t="shared" si="75"/>
        <v>1</v>
      </c>
      <c r="AJ140" s="50">
        <f t="shared" si="76"/>
        <v>0</v>
      </c>
      <c r="AK140" s="50">
        <f t="shared" si="77"/>
        <v>0</v>
      </c>
      <c r="AL140" s="50">
        <f t="shared" si="78"/>
        <v>0</v>
      </c>
      <c r="AM140" s="50">
        <f t="shared" si="79"/>
        <v>0</v>
      </c>
      <c r="AN140" s="50">
        <f t="shared" si="80"/>
        <v>0</v>
      </c>
      <c r="AO140" s="50">
        <f t="shared" si="81"/>
        <v>0</v>
      </c>
      <c r="AP140" s="66">
        <f t="shared" si="49"/>
        <v>36147.10974846299</v>
      </c>
    </row>
    <row r="141" spans="1:42" s="50" customFormat="1" ht="12.75">
      <c r="A141" s="50">
        <v>2011550</v>
      </c>
      <c r="B141" s="50" t="s">
        <v>917</v>
      </c>
      <c r="C141" s="50" t="s">
        <v>918</v>
      </c>
      <c r="D141" s="50" t="s">
        <v>919</v>
      </c>
      <c r="E141" s="50" t="s">
        <v>920</v>
      </c>
      <c r="F141" s="51">
        <v>67135</v>
      </c>
      <c r="G141" s="52">
        <v>1559</v>
      </c>
      <c r="H141" s="50">
        <v>3167725783</v>
      </c>
      <c r="I141" s="53">
        <v>8</v>
      </c>
      <c r="J141" s="53" t="s">
        <v>45</v>
      </c>
      <c r="K141" s="50" t="s">
        <v>46</v>
      </c>
      <c r="L141" s="6" t="s">
        <v>47</v>
      </c>
      <c r="M141" s="6">
        <v>501</v>
      </c>
      <c r="N141" s="6" t="s">
        <v>47</v>
      </c>
      <c r="O141" s="6" t="s">
        <v>45</v>
      </c>
      <c r="P141" s="54">
        <v>13.100436681</v>
      </c>
      <c r="Q141" s="50" t="s">
        <v>46</v>
      </c>
      <c r="R141" s="50" t="s">
        <v>46</v>
      </c>
      <c r="S141" s="50" t="s">
        <v>45</v>
      </c>
      <c r="T141" s="50" t="s">
        <v>46</v>
      </c>
      <c r="U141" s="6" t="s">
        <v>46</v>
      </c>
      <c r="V141" s="55">
        <v>16594</v>
      </c>
      <c r="W141" s="55">
        <v>1017.04506975</v>
      </c>
      <c r="X141" s="55">
        <v>1923.2281113771055</v>
      </c>
      <c r="Y141" s="55">
        <v>1815.6922238212173</v>
      </c>
      <c r="Z141" s="50">
        <f t="shared" si="66"/>
        <v>1</v>
      </c>
      <c r="AA141" s="50">
        <f t="shared" si="67"/>
        <v>1</v>
      </c>
      <c r="AB141" s="50">
        <f t="shared" si="68"/>
        <v>0</v>
      </c>
      <c r="AC141" s="50">
        <f t="shared" si="69"/>
        <v>0</v>
      </c>
      <c r="AD141" s="50">
        <f t="shared" si="70"/>
        <v>0</v>
      </c>
      <c r="AE141" s="50">
        <f t="shared" si="71"/>
        <v>0</v>
      </c>
      <c r="AF141" s="56" t="str">
        <f t="shared" si="72"/>
        <v>SRSA</v>
      </c>
      <c r="AG141" s="56">
        <f t="shared" si="73"/>
        <v>0</v>
      </c>
      <c r="AH141" s="56">
        <f t="shared" si="74"/>
        <v>0</v>
      </c>
      <c r="AI141" s="50">
        <f t="shared" si="75"/>
        <v>1</v>
      </c>
      <c r="AJ141" s="50">
        <f t="shared" si="76"/>
        <v>0</v>
      </c>
      <c r="AK141" s="50">
        <f t="shared" si="77"/>
        <v>0</v>
      </c>
      <c r="AL141" s="50">
        <f t="shared" si="78"/>
        <v>0</v>
      </c>
      <c r="AM141" s="50">
        <f t="shared" si="79"/>
        <v>0</v>
      </c>
      <c r="AN141" s="50">
        <f t="shared" si="80"/>
        <v>0</v>
      </c>
      <c r="AO141" s="50">
        <f t="shared" si="81"/>
        <v>0</v>
      </c>
      <c r="AP141" s="66">
        <f t="shared" si="49"/>
        <v>21349.96540494832</v>
      </c>
    </row>
    <row r="142" spans="1:42" ht="12.75">
      <c r="A142">
        <v>2011430</v>
      </c>
      <c r="B142" t="s">
        <v>907</v>
      </c>
      <c r="C142" t="s">
        <v>908</v>
      </c>
      <c r="D142" t="s">
        <v>909</v>
      </c>
      <c r="E142" t="s">
        <v>856</v>
      </c>
      <c r="F142" s="35">
        <v>67124</v>
      </c>
      <c r="G142" s="3">
        <v>8204</v>
      </c>
      <c r="H142">
        <v>6206725651</v>
      </c>
      <c r="I142" s="4">
        <v>7</v>
      </c>
      <c r="J142" s="4" t="s">
        <v>45</v>
      </c>
      <c r="K142" t="s">
        <v>46</v>
      </c>
      <c r="L142" s="5" t="s">
        <v>47</v>
      </c>
      <c r="M142" s="5">
        <v>338.3</v>
      </c>
      <c r="N142" s="5" t="s">
        <v>47</v>
      </c>
      <c r="O142" s="5" t="s">
        <v>45</v>
      </c>
      <c r="P142" s="36">
        <v>20.717131474</v>
      </c>
      <c r="Q142" t="s">
        <v>45</v>
      </c>
      <c r="R142" t="s">
        <v>46</v>
      </c>
      <c r="S142" t="s">
        <v>45</v>
      </c>
      <c r="T142" t="s">
        <v>46</v>
      </c>
      <c r="U142" s="5" t="s">
        <v>46</v>
      </c>
      <c r="V142" s="37">
        <v>27582</v>
      </c>
      <c r="W142" s="37">
        <v>2440.9081674</v>
      </c>
      <c r="X142" s="37">
        <v>2862.441380803404</v>
      </c>
      <c r="Y142" s="37">
        <v>2931.44920695695</v>
      </c>
      <c r="Z142">
        <f t="shared" si="66"/>
        <v>1</v>
      </c>
      <c r="AA142">
        <f t="shared" si="67"/>
        <v>1</v>
      </c>
      <c r="AB142">
        <f t="shared" si="68"/>
        <v>0</v>
      </c>
      <c r="AC142">
        <f t="shared" si="69"/>
        <v>0</v>
      </c>
      <c r="AD142">
        <f t="shared" si="70"/>
        <v>0</v>
      </c>
      <c r="AE142">
        <f t="shared" si="71"/>
        <v>0</v>
      </c>
      <c r="AF142" s="38" t="str">
        <f t="shared" si="72"/>
        <v>SRSA</v>
      </c>
      <c r="AG142" s="38">
        <f t="shared" si="73"/>
        <v>0</v>
      </c>
      <c r="AH142" s="38">
        <f t="shared" si="74"/>
        <v>0</v>
      </c>
      <c r="AI142">
        <f t="shared" si="75"/>
        <v>1</v>
      </c>
      <c r="AJ142">
        <f t="shared" si="76"/>
        <v>1</v>
      </c>
      <c r="AK142" t="str">
        <f t="shared" si="77"/>
        <v>Initial</v>
      </c>
      <c r="AL142" t="str">
        <f t="shared" si="78"/>
        <v>SRSA</v>
      </c>
      <c r="AM142">
        <f t="shared" si="79"/>
        <v>0</v>
      </c>
      <c r="AN142">
        <f t="shared" si="80"/>
        <v>0</v>
      </c>
      <c r="AO142">
        <f t="shared" si="81"/>
        <v>0</v>
      </c>
      <c r="AP142" s="66">
        <f t="shared" si="49"/>
        <v>35816.79875516036</v>
      </c>
    </row>
    <row r="143" spans="1:42" ht="12.75">
      <c r="A143">
        <v>2000007</v>
      </c>
      <c r="B143" t="s">
        <v>67</v>
      </c>
      <c r="C143" t="s">
        <v>68</v>
      </c>
      <c r="D143" t="s">
        <v>69</v>
      </c>
      <c r="E143" t="s">
        <v>68</v>
      </c>
      <c r="F143" s="35">
        <v>66967</v>
      </c>
      <c r="G143" s="3">
        <v>329</v>
      </c>
      <c r="H143">
        <v>7852826665</v>
      </c>
      <c r="I143" s="4">
        <v>7</v>
      </c>
      <c r="J143" s="4" t="s">
        <v>45</v>
      </c>
      <c r="K143" t="s">
        <v>46</v>
      </c>
      <c r="L143" s="5" t="s">
        <v>47</v>
      </c>
      <c r="M143" s="5">
        <v>465.24</v>
      </c>
      <c r="N143" s="5" t="s">
        <v>47</v>
      </c>
      <c r="O143" s="5" t="s">
        <v>45</v>
      </c>
      <c r="P143" s="36">
        <v>17.277486911</v>
      </c>
      <c r="Q143" t="s">
        <v>46</v>
      </c>
      <c r="R143" t="s">
        <v>46</v>
      </c>
      <c r="S143" t="s">
        <v>45</v>
      </c>
      <c r="T143" t="s">
        <v>46</v>
      </c>
      <c r="U143" s="5" t="s">
        <v>46</v>
      </c>
      <c r="V143" s="37">
        <v>28682</v>
      </c>
      <c r="W143" s="37">
        <v>3051.13520925</v>
      </c>
      <c r="X143" s="37">
        <v>3651.3437989110416</v>
      </c>
      <c r="Y143" s="37">
        <v>5418.853476274721</v>
      </c>
      <c r="Z143">
        <f t="shared" si="66"/>
        <v>1</v>
      </c>
      <c r="AA143">
        <f t="shared" si="67"/>
        <v>1</v>
      </c>
      <c r="AB143">
        <f t="shared" si="68"/>
        <v>0</v>
      </c>
      <c r="AC143">
        <f t="shared" si="69"/>
        <v>0</v>
      </c>
      <c r="AD143">
        <f t="shared" si="70"/>
        <v>0</v>
      </c>
      <c r="AE143">
        <f t="shared" si="71"/>
        <v>0</v>
      </c>
      <c r="AF143" s="38" t="str">
        <f t="shared" si="72"/>
        <v>SRSA</v>
      </c>
      <c r="AG143" s="38">
        <f t="shared" si="73"/>
        <v>0</v>
      </c>
      <c r="AH143" s="38">
        <f t="shared" si="74"/>
        <v>0</v>
      </c>
      <c r="AI143">
        <f t="shared" si="75"/>
        <v>1</v>
      </c>
      <c r="AJ143">
        <f t="shared" si="76"/>
        <v>0</v>
      </c>
      <c r="AK143">
        <f t="shared" si="77"/>
        <v>0</v>
      </c>
      <c r="AL143">
        <f t="shared" si="78"/>
        <v>0</v>
      </c>
      <c r="AM143">
        <f t="shared" si="79"/>
        <v>0</v>
      </c>
      <c r="AN143">
        <f t="shared" si="80"/>
        <v>0</v>
      </c>
      <c r="AO143">
        <f t="shared" si="81"/>
        <v>0</v>
      </c>
      <c r="AP143" s="66">
        <f t="shared" si="49"/>
        <v>40803.33248443576</v>
      </c>
    </row>
    <row r="144" spans="1:42" ht="12.75">
      <c r="A144">
        <v>2011010</v>
      </c>
      <c r="B144" t="s">
        <v>867</v>
      </c>
      <c r="C144" t="s">
        <v>868</v>
      </c>
      <c r="D144" t="s">
        <v>869</v>
      </c>
      <c r="E144" t="s">
        <v>870</v>
      </c>
      <c r="F144" s="35">
        <v>67572</v>
      </c>
      <c r="G144" s="3">
        <v>248</v>
      </c>
      <c r="H144">
        <v>7857312434</v>
      </c>
      <c r="I144" s="4">
        <v>7</v>
      </c>
      <c r="J144" s="4" t="s">
        <v>45</v>
      </c>
      <c r="K144" t="s">
        <v>46</v>
      </c>
      <c r="L144" s="5" t="s">
        <v>47</v>
      </c>
      <c r="M144" s="5">
        <v>125.4</v>
      </c>
      <c r="N144" s="5" t="s">
        <v>47</v>
      </c>
      <c r="O144" s="5" t="s">
        <v>45</v>
      </c>
      <c r="P144" s="36">
        <v>23.611111111</v>
      </c>
      <c r="Q144" t="s">
        <v>45</v>
      </c>
      <c r="R144" t="s">
        <v>45</v>
      </c>
      <c r="S144" t="s">
        <v>45</v>
      </c>
      <c r="T144" t="s">
        <v>46</v>
      </c>
      <c r="U144" s="5" t="s">
        <v>46</v>
      </c>
      <c r="V144" s="37">
        <v>8415</v>
      </c>
      <c r="W144" s="37">
        <v>813.6360558</v>
      </c>
      <c r="X144" s="37">
        <v>946.5422425861633</v>
      </c>
      <c r="Y144" s="37">
        <v>1343.4240909931082</v>
      </c>
      <c r="Z144">
        <f t="shared" si="66"/>
        <v>1</v>
      </c>
      <c r="AA144">
        <f t="shared" si="67"/>
        <v>1</v>
      </c>
      <c r="AB144">
        <f t="shared" si="68"/>
        <v>0</v>
      </c>
      <c r="AC144">
        <f t="shared" si="69"/>
        <v>0</v>
      </c>
      <c r="AD144">
        <f t="shared" si="70"/>
        <v>0</v>
      </c>
      <c r="AE144">
        <f t="shared" si="71"/>
        <v>0</v>
      </c>
      <c r="AF144" s="38" t="str">
        <f t="shared" si="72"/>
        <v>SRSA</v>
      </c>
      <c r="AG144" s="38">
        <f t="shared" si="73"/>
        <v>0</v>
      </c>
      <c r="AH144" s="38">
        <f t="shared" si="74"/>
        <v>0</v>
      </c>
      <c r="AI144">
        <f t="shared" si="75"/>
        <v>1</v>
      </c>
      <c r="AJ144">
        <f t="shared" si="76"/>
        <v>1</v>
      </c>
      <c r="AK144" t="str">
        <f t="shared" si="77"/>
        <v>Initial</v>
      </c>
      <c r="AL144" t="str">
        <f t="shared" si="78"/>
        <v>SRSA</v>
      </c>
      <c r="AM144">
        <f t="shared" si="79"/>
        <v>0</v>
      </c>
      <c r="AN144">
        <f t="shared" si="80"/>
        <v>0</v>
      </c>
      <c r="AO144">
        <f t="shared" si="81"/>
        <v>0</v>
      </c>
      <c r="AP144" s="66">
        <f t="shared" si="49"/>
        <v>11518.602389379272</v>
      </c>
    </row>
    <row r="145" spans="1:42" s="50" customFormat="1" ht="12.75">
      <c r="A145" s="50">
        <v>2011760</v>
      </c>
      <c r="B145" s="50" t="s">
        <v>937</v>
      </c>
      <c r="C145" s="50" t="s">
        <v>938</v>
      </c>
      <c r="D145" s="50" t="s">
        <v>939</v>
      </c>
      <c r="E145" s="50" t="s">
        <v>938</v>
      </c>
      <c r="F145" s="51">
        <v>67480</v>
      </c>
      <c r="G145" s="52" t="s">
        <v>52</v>
      </c>
      <c r="H145" s="50">
        <v>7856552541</v>
      </c>
      <c r="I145" s="53">
        <v>7</v>
      </c>
      <c r="J145" s="53" t="s">
        <v>45</v>
      </c>
      <c r="K145" s="50" t="s">
        <v>46</v>
      </c>
      <c r="L145" s="6" t="s">
        <v>47</v>
      </c>
      <c r="M145" s="6">
        <v>387.27</v>
      </c>
      <c r="N145" s="6" t="s">
        <v>47</v>
      </c>
      <c r="O145" s="6" t="s">
        <v>45</v>
      </c>
      <c r="P145" s="54">
        <v>17.46031746</v>
      </c>
      <c r="Q145" s="50" t="s">
        <v>46</v>
      </c>
      <c r="R145" s="50" t="s">
        <v>46</v>
      </c>
      <c r="S145" s="50" t="s">
        <v>45</v>
      </c>
      <c r="T145" s="50" t="s">
        <v>46</v>
      </c>
      <c r="U145" s="6" t="s">
        <v>46</v>
      </c>
      <c r="V145" s="55">
        <v>18193</v>
      </c>
      <c r="W145" s="55">
        <v>1830.6811255499997</v>
      </c>
      <c r="X145" s="55">
        <v>2455.684401198078</v>
      </c>
      <c r="Y145" s="55">
        <v>1608.7221257690578</v>
      </c>
      <c r="Z145" s="50">
        <f t="shared" si="66"/>
        <v>1</v>
      </c>
      <c r="AA145" s="50">
        <f t="shared" si="67"/>
        <v>1</v>
      </c>
      <c r="AB145" s="50">
        <f t="shared" si="68"/>
        <v>0</v>
      </c>
      <c r="AC145" s="50">
        <f t="shared" si="69"/>
        <v>0</v>
      </c>
      <c r="AD145" s="50">
        <f t="shared" si="70"/>
        <v>0</v>
      </c>
      <c r="AE145" s="50">
        <f t="shared" si="71"/>
        <v>0</v>
      </c>
      <c r="AF145" s="56" t="str">
        <f t="shared" si="72"/>
        <v>SRSA</v>
      </c>
      <c r="AG145" s="56">
        <f t="shared" si="73"/>
        <v>0</v>
      </c>
      <c r="AH145" s="56">
        <f t="shared" si="74"/>
        <v>0</v>
      </c>
      <c r="AI145" s="50">
        <f t="shared" si="75"/>
        <v>1</v>
      </c>
      <c r="AJ145" s="50">
        <f t="shared" si="76"/>
        <v>0</v>
      </c>
      <c r="AK145" s="50">
        <f t="shared" si="77"/>
        <v>0</v>
      </c>
      <c r="AL145" s="50">
        <f t="shared" si="78"/>
        <v>0</v>
      </c>
      <c r="AM145" s="50">
        <f t="shared" si="79"/>
        <v>0</v>
      </c>
      <c r="AN145" s="50">
        <f t="shared" si="80"/>
        <v>0</v>
      </c>
      <c r="AO145" s="50">
        <f t="shared" si="81"/>
        <v>0</v>
      </c>
      <c r="AP145" s="66">
        <f aca="true" t="shared" si="82" ref="AP145:AP180">SUM(V145:Y145)</f>
        <v>24088.087652517137</v>
      </c>
    </row>
    <row r="146" spans="1:42" ht="12.75">
      <c r="A146">
        <v>2008130</v>
      </c>
      <c r="B146" t="s">
        <v>612</v>
      </c>
      <c r="C146" t="s">
        <v>613</v>
      </c>
      <c r="D146" t="s">
        <v>614</v>
      </c>
      <c r="E146" t="s">
        <v>615</v>
      </c>
      <c r="F146" s="35">
        <v>67070</v>
      </c>
      <c r="G146" s="3" t="s">
        <v>52</v>
      </c>
      <c r="H146">
        <v>6208254115</v>
      </c>
      <c r="I146" s="4">
        <v>7</v>
      </c>
      <c r="J146" s="4" t="s">
        <v>45</v>
      </c>
      <c r="K146" t="s">
        <v>46</v>
      </c>
      <c r="L146" s="5" t="s">
        <v>47</v>
      </c>
      <c r="M146" s="5">
        <v>283.87</v>
      </c>
      <c r="N146" s="5" t="s">
        <v>47</v>
      </c>
      <c r="O146" s="5" t="s">
        <v>45</v>
      </c>
      <c r="P146" s="36">
        <v>30.538922156</v>
      </c>
      <c r="Q146" t="s">
        <v>45</v>
      </c>
      <c r="R146" t="s">
        <v>45</v>
      </c>
      <c r="S146" t="s">
        <v>45</v>
      </c>
      <c r="T146" t="s">
        <v>46</v>
      </c>
      <c r="U146" s="5" t="s">
        <v>46</v>
      </c>
      <c r="V146" s="37">
        <v>13757</v>
      </c>
      <c r="W146" s="37">
        <v>1423.86309765</v>
      </c>
      <c r="X146" s="37">
        <v>1880.3177075290057</v>
      </c>
      <c r="Y146" s="37">
        <v>3322.8108469101244</v>
      </c>
      <c r="Z146">
        <f t="shared" si="66"/>
        <v>1</v>
      </c>
      <c r="AA146">
        <f t="shared" si="67"/>
        <v>1</v>
      </c>
      <c r="AB146">
        <f t="shared" si="68"/>
        <v>0</v>
      </c>
      <c r="AC146">
        <f t="shared" si="69"/>
        <v>0</v>
      </c>
      <c r="AD146">
        <f t="shared" si="70"/>
        <v>0</v>
      </c>
      <c r="AE146">
        <f t="shared" si="71"/>
        <v>0</v>
      </c>
      <c r="AF146" s="38" t="str">
        <f t="shared" si="72"/>
        <v>SRSA</v>
      </c>
      <c r="AG146" s="38">
        <f t="shared" si="73"/>
        <v>0</v>
      </c>
      <c r="AH146" s="38">
        <f t="shared" si="74"/>
        <v>0</v>
      </c>
      <c r="AI146">
        <f t="shared" si="75"/>
        <v>1</v>
      </c>
      <c r="AJ146">
        <f t="shared" si="76"/>
        <v>1</v>
      </c>
      <c r="AK146" t="str">
        <f t="shared" si="77"/>
        <v>Initial</v>
      </c>
      <c r="AL146" t="str">
        <f t="shared" si="78"/>
        <v>SRSA</v>
      </c>
      <c r="AM146">
        <f t="shared" si="79"/>
        <v>0</v>
      </c>
      <c r="AN146">
        <f t="shared" si="80"/>
        <v>0</v>
      </c>
      <c r="AO146">
        <f t="shared" si="81"/>
        <v>0</v>
      </c>
      <c r="AP146" s="66">
        <f t="shared" si="82"/>
        <v>20383.99165208913</v>
      </c>
    </row>
    <row r="147" spans="1:42" s="50" customFormat="1" ht="12.75">
      <c r="A147" s="50">
        <v>2011790</v>
      </c>
      <c r="B147" s="50" t="s">
        <v>940</v>
      </c>
      <c r="C147" s="50" t="s">
        <v>941</v>
      </c>
      <c r="D147" s="50" t="s">
        <v>942</v>
      </c>
      <c r="E147" s="50" t="s">
        <v>941</v>
      </c>
      <c r="F147" s="51">
        <v>67140</v>
      </c>
      <c r="G147" s="52">
        <v>229</v>
      </c>
      <c r="H147" s="50">
        <v>6208925216</v>
      </c>
      <c r="I147" s="53">
        <v>7</v>
      </c>
      <c r="J147" s="53" t="s">
        <v>45</v>
      </c>
      <c r="K147" s="50" t="s">
        <v>46</v>
      </c>
      <c r="L147" s="6" t="s">
        <v>47</v>
      </c>
      <c r="M147" s="6">
        <v>216</v>
      </c>
      <c r="N147" s="6" t="s">
        <v>47</v>
      </c>
      <c r="O147" s="6" t="s">
        <v>45</v>
      </c>
      <c r="P147" s="54">
        <v>17.256637168</v>
      </c>
      <c r="Q147" s="50" t="s">
        <v>46</v>
      </c>
      <c r="R147" s="50" t="s">
        <v>45</v>
      </c>
      <c r="S147" s="50" t="s">
        <v>45</v>
      </c>
      <c r="T147" s="50" t="s">
        <v>46</v>
      </c>
      <c r="U147" s="6" t="s">
        <v>46</v>
      </c>
      <c r="V147" s="55">
        <v>18184</v>
      </c>
      <c r="W147" s="55">
        <v>1627.2721116</v>
      </c>
      <c r="X147" s="55">
        <v>1879.3956933453783</v>
      </c>
      <c r="Y147" s="55">
        <v>1858.967789777578</v>
      </c>
      <c r="Z147" s="50">
        <f t="shared" si="66"/>
        <v>1</v>
      </c>
      <c r="AA147" s="50">
        <f t="shared" si="67"/>
        <v>1</v>
      </c>
      <c r="AB147" s="50">
        <f t="shared" si="68"/>
        <v>0</v>
      </c>
      <c r="AC147" s="50">
        <f t="shared" si="69"/>
        <v>0</v>
      </c>
      <c r="AD147" s="50">
        <f t="shared" si="70"/>
        <v>0</v>
      </c>
      <c r="AE147" s="50">
        <f t="shared" si="71"/>
        <v>0</v>
      </c>
      <c r="AF147" s="56" t="str">
        <f t="shared" si="72"/>
        <v>SRSA</v>
      </c>
      <c r="AG147" s="56">
        <f t="shared" si="73"/>
        <v>0</v>
      </c>
      <c r="AH147" s="56">
        <f t="shared" si="74"/>
        <v>0</v>
      </c>
      <c r="AI147" s="50">
        <f t="shared" si="75"/>
        <v>1</v>
      </c>
      <c r="AJ147" s="50">
        <f t="shared" si="76"/>
        <v>0</v>
      </c>
      <c r="AK147" s="50">
        <f t="shared" si="77"/>
        <v>0</v>
      </c>
      <c r="AL147" s="50">
        <f t="shared" si="78"/>
        <v>0</v>
      </c>
      <c r="AM147" s="50">
        <f t="shared" si="79"/>
        <v>0</v>
      </c>
      <c r="AN147" s="50">
        <f t="shared" si="80"/>
        <v>0</v>
      </c>
      <c r="AO147" s="50">
        <f t="shared" si="81"/>
        <v>0</v>
      </c>
      <c r="AP147" s="66">
        <f t="shared" si="82"/>
        <v>23549.635594722953</v>
      </c>
    </row>
    <row r="148" spans="1:42" ht="12.75">
      <c r="A148">
        <v>2006510</v>
      </c>
      <c r="B148" t="s">
        <v>442</v>
      </c>
      <c r="C148" t="s">
        <v>443</v>
      </c>
      <c r="D148" t="s">
        <v>444</v>
      </c>
      <c r="E148" t="s">
        <v>445</v>
      </c>
      <c r="F148" s="35">
        <v>67445</v>
      </c>
      <c r="G148" s="3">
        <v>427</v>
      </c>
      <c r="H148">
        <v>8774343255</v>
      </c>
      <c r="I148" s="4">
        <v>7</v>
      </c>
      <c r="J148" s="4" t="s">
        <v>45</v>
      </c>
      <c r="K148" t="s">
        <v>46</v>
      </c>
      <c r="L148" s="5" t="s">
        <v>47</v>
      </c>
      <c r="M148" s="5">
        <v>186.18</v>
      </c>
      <c r="N148" s="5" t="s">
        <v>47</v>
      </c>
      <c r="O148" s="5" t="s">
        <v>45</v>
      </c>
      <c r="P148" s="36">
        <v>21.710526316</v>
      </c>
      <c r="Q148" t="s">
        <v>45</v>
      </c>
      <c r="R148" t="s">
        <v>46</v>
      </c>
      <c r="S148" t="s">
        <v>45</v>
      </c>
      <c r="T148" t="s">
        <v>46</v>
      </c>
      <c r="U148" s="5" t="s">
        <v>46</v>
      </c>
      <c r="V148" s="37">
        <v>19128</v>
      </c>
      <c r="W148" s="37">
        <v>1830.6811255499997</v>
      </c>
      <c r="X148" s="37">
        <v>1981.1396178638645</v>
      </c>
      <c r="Y148" s="37">
        <v>2525.0351962363457</v>
      </c>
      <c r="Z148">
        <f t="shared" si="66"/>
        <v>1</v>
      </c>
      <c r="AA148">
        <f t="shared" si="67"/>
        <v>1</v>
      </c>
      <c r="AB148">
        <f t="shared" si="68"/>
        <v>0</v>
      </c>
      <c r="AC148">
        <f t="shared" si="69"/>
        <v>0</v>
      </c>
      <c r="AD148">
        <f t="shared" si="70"/>
        <v>0</v>
      </c>
      <c r="AE148">
        <f t="shared" si="71"/>
        <v>0</v>
      </c>
      <c r="AF148" s="38" t="str">
        <f t="shared" si="72"/>
        <v>SRSA</v>
      </c>
      <c r="AG148" s="38">
        <f t="shared" si="73"/>
        <v>0</v>
      </c>
      <c r="AH148" s="38">
        <f t="shared" si="74"/>
        <v>0</v>
      </c>
      <c r="AI148">
        <f t="shared" si="75"/>
        <v>1</v>
      </c>
      <c r="AJ148">
        <f t="shared" si="76"/>
        <v>1</v>
      </c>
      <c r="AK148" t="str">
        <f t="shared" si="77"/>
        <v>Initial</v>
      </c>
      <c r="AL148" t="str">
        <f t="shared" si="78"/>
        <v>SRSA</v>
      </c>
      <c r="AM148">
        <f t="shared" si="79"/>
        <v>0</v>
      </c>
      <c r="AN148">
        <f t="shared" si="80"/>
        <v>0</v>
      </c>
      <c r="AO148">
        <f t="shared" si="81"/>
        <v>0</v>
      </c>
      <c r="AP148" s="66">
        <f t="shared" si="82"/>
        <v>25464.85593965021</v>
      </c>
    </row>
    <row r="149" spans="1:42" ht="12.75">
      <c r="A149">
        <v>2006930</v>
      </c>
      <c r="B149" t="s">
        <v>482</v>
      </c>
      <c r="C149" t="s">
        <v>483</v>
      </c>
      <c r="D149" t="s">
        <v>484</v>
      </c>
      <c r="E149" t="s">
        <v>485</v>
      </c>
      <c r="F149" s="35">
        <v>66854</v>
      </c>
      <c r="G149" s="3" t="s">
        <v>52</v>
      </c>
      <c r="H149">
        <v>6203925519</v>
      </c>
      <c r="I149" s="4">
        <v>7</v>
      </c>
      <c r="J149" s="4" t="s">
        <v>45</v>
      </c>
      <c r="K149" t="s">
        <v>46</v>
      </c>
      <c r="L149" s="5" t="s">
        <v>47</v>
      </c>
      <c r="M149" s="5">
        <v>543</v>
      </c>
      <c r="N149" s="5" t="s">
        <v>47</v>
      </c>
      <c r="O149" s="5" t="s">
        <v>45</v>
      </c>
      <c r="P149" s="36">
        <v>6.7988668555</v>
      </c>
      <c r="Q149" t="s">
        <v>46</v>
      </c>
      <c r="R149" t="s">
        <v>46</v>
      </c>
      <c r="S149" t="s">
        <v>45</v>
      </c>
      <c r="T149" t="s">
        <v>46</v>
      </c>
      <c r="U149" s="5" t="s">
        <v>46</v>
      </c>
      <c r="V149" s="37">
        <v>21173</v>
      </c>
      <c r="W149" s="37">
        <v>1830</v>
      </c>
      <c r="X149" s="37">
        <v>2964.451164099662</v>
      </c>
      <c r="Y149" s="37">
        <v>2447.891796053268</v>
      </c>
      <c r="Z149">
        <f t="shared" si="66"/>
        <v>1</v>
      </c>
      <c r="AA149">
        <f t="shared" si="67"/>
        <v>1</v>
      </c>
      <c r="AB149">
        <f t="shared" si="68"/>
        <v>0</v>
      </c>
      <c r="AC149">
        <f t="shared" si="69"/>
        <v>0</v>
      </c>
      <c r="AD149">
        <f t="shared" si="70"/>
        <v>0</v>
      </c>
      <c r="AE149">
        <f t="shared" si="71"/>
        <v>0</v>
      </c>
      <c r="AF149" s="38" t="str">
        <f t="shared" si="72"/>
        <v>SRSA</v>
      </c>
      <c r="AG149" s="38">
        <f t="shared" si="73"/>
        <v>0</v>
      </c>
      <c r="AH149" s="38">
        <f t="shared" si="74"/>
        <v>0</v>
      </c>
      <c r="AI149">
        <f t="shared" si="75"/>
        <v>1</v>
      </c>
      <c r="AJ149">
        <f t="shared" si="76"/>
        <v>0</v>
      </c>
      <c r="AK149">
        <f t="shared" si="77"/>
        <v>0</v>
      </c>
      <c r="AL149">
        <f t="shared" si="78"/>
        <v>0</v>
      </c>
      <c r="AM149">
        <f t="shared" si="79"/>
        <v>0</v>
      </c>
      <c r="AN149">
        <f t="shared" si="80"/>
        <v>0</v>
      </c>
      <c r="AO149">
        <f t="shared" si="81"/>
        <v>0</v>
      </c>
      <c r="AP149" s="66">
        <f t="shared" si="82"/>
        <v>28415.342960152928</v>
      </c>
    </row>
    <row r="150" spans="1:42" ht="12.75">
      <c r="A150">
        <v>2011820</v>
      </c>
      <c r="B150" t="s">
        <v>943</v>
      </c>
      <c r="C150" t="s">
        <v>944</v>
      </c>
      <c r="D150" t="s">
        <v>945</v>
      </c>
      <c r="E150" t="s">
        <v>944</v>
      </c>
      <c r="F150" s="35">
        <v>67876</v>
      </c>
      <c r="G150" s="3">
        <v>338</v>
      </c>
      <c r="H150">
        <v>6203852676</v>
      </c>
      <c r="I150" s="4">
        <v>7</v>
      </c>
      <c r="J150" s="4" t="s">
        <v>45</v>
      </c>
      <c r="K150" t="s">
        <v>46</v>
      </c>
      <c r="L150" s="5" t="s">
        <v>47</v>
      </c>
      <c r="M150" s="5">
        <v>273.75</v>
      </c>
      <c r="N150" s="5" t="s">
        <v>47</v>
      </c>
      <c r="O150" s="5" t="s">
        <v>45</v>
      </c>
      <c r="P150" s="36">
        <v>8.2236842105</v>
      </c>
      <c r="Q150" t="s">
        <v>46</v>
      </c>
      <c r="R150" t="s">
        <v>46</v>
      </c>
      <c r="S150" t="s">
        <v>45</v>
      </c>
      <c r="T150" t="s">
        <v>46</v>
      </c>
      <c r="U150" s="5" t="s">
        <v>46</v>
      </c>
      <c r="V150" s="37">
        <v>8989</v>
      </c>
      <c r="W150" s="37">
        <v>610.22704185</v>
      </c>
      <c r="X150" s="37">
        <v>1247.4769443104112</v>
      </c>
      <c r="Y150" s="37">
        <v>2487.4042693177717</v>
      </c>
      <c r="Z150">
        <f t="shared" si="66"/>
        <v>1</v>
      </c>
      <c r="AA150">
        <f t="shared" si="67"/>
        <v>1</v>
      </c>
      <c r="AB150">
        <f t="shared" si="68"/>
        <v>0</v>
      </c>
      <c r="AC150">
        <f t="shared" si="69"/>
        <v>0</v>
      </c>
      <c r="AD150">
        <f t="shared" si="70"/>
        <v>0</v>
      </c>
      <c r="AE150">
        <f t="shared" si="71"/>
        <v>0</v>
      </c>
      <c r="AF150" s="38" t="str">
        <f t="shared" si="72"/>
        <v>SRSA</v>
      </c>
      <c r="AG150" s="38">
        <f t="shared" si="73"/>
        <v>0</v>
      </c>
      <c r="AH150" s="38">
        <f t="shared" si="74"/>
        <v>0</v>
      </c>
      <c r="AI150">
        <f t="shared" si="75"/>
        <v>1</v>
      </c>
      <c r="AJ150">
        <f t="shared" si="76"/>
        <v>0</v>
      </c>
      <c r="AK150">
        <f t="shared" si="77"/>
        <v>0</v>
      </c>
      <c r="AL150">
        <f t="shared" si="78"/>
        <v>0</v>
      </c>
      <c r="AM150">
        <f t="shared" si="79"/>
        <v>0</v>
      </c>
      <c r="AN150">
        <f t="shared" si="80"/>
        <v>0</v>
      </c>
      <c r="AO150">
        <f t="shared" si="81"/>
        <v>0</v>
      </c>
      <c r="AP150" s="66">
        <f t="shared" si="82"/>
        <v>13334.108255478182</v>
      </c>
    </row>
    <row r="151" spans="1:42" ht="12.75">
      <c r="A151">
        <v>2011880</v>
      </c>
      <c r="B151" t="s">
        <v>949</v>
      </c>
      <c r="C151" t="s">
        <v>950</v>
      </c>
      <c r="D151" t="s">
        <v>951</v>
      </c>
      <c r="E151" t="s">
        <v>952</v>
      </c>
      <c r="F151" s="35">
        <v>67756</v>
      </c>
      <c r="G151" s="3">
        <v>1110</v>
      </c>
      <c r="H151">
        <v>7853328182</v>
      </c>
      <c r="I151" s="4">
        <v>7</v>
      </c>
      <c r="J151" s="4" t="s">
        <v>45</v>
      </c>
      <c r="K151" t="s">
        <v>46</v>
      </c>
      <c r="L151" s="5" t="s">
        <v>47</v>
      </c>
      <c r="M151" s="5">
        <v>376.81</v>
      </c>
      <c r="N151" s="5" t="s">
        <v>47</v>
      </c>
      <c r="O151" s="5" t="s">
        <v>45</v>
      </c>
      <c r="P151" s="36">
        <v>12.938596491</v>
      </c>
      <c r="Q151" t="s">
        <v>46</v>
      </c>
      <c r="R151" t="s">
        <v>46</v>
      </c>
      <c r="S151" t="s">
        <v>45</v>
      </c>
      <c r="T151" t="s">
        <v>46</v>
      </c>
      <c r="U151" s="5" t="s">
        <v>46</v>
      </c>
      <c r="V151" s="37">
        <v>19900</v>
      </c>
      <c r="W151" s="37">
        <v>2034.0901395000003</v>
      </c>
      <c r="X151" s="37">
        <v>2541.4580685851242</v>
      </c>
      <c r="Y151" s="37">
        <v>4169.50670257805</v>
      </c>
      <c r="Z151">
        <f t="shared" si="66"/>
        <v>1</v>
      </c>
      <c r="AA151">
        <f t="shared" si="67"/>
        <v>1</v>
      </c>
      <c r="AB151">
        <f t="shared" si="68"/>
        <v>0</v>
      </c>
      <c r="AC151">
        <f t="shared" si="69"/>
        <v>0</v>
      </c>
      <c r="AD151">
        <f t="shared" si="70"/>
        <v>0</v>
      </c>
      <c r="AE151">
        <f t="shared" si="71"/>
        <v>0</v>
      </c>
      <c r="AF151" s="38" t="str">
        <f t="shared" si="72"/>
        <v>SRSA</v>
      </c>
      <c r="AG151" s="38">
        <f t="shared" si="73"/>
        <v>0</v>
      </c>
      <c r="AH151" s="38">
        <f t="shared" si="74"/>
        <v>0</v>
      </c>
      <c r="AI151">
        <f t="shared" si="75"/>
        <v>1</v>
      </c>
      <c r="AJ151">
        <f t="shared" si="76"/>
        <v>0</v>
      </c>
      <c r="AK151">
        <f t="shared" si="77"/>
        <v>0</v>
      </c>
      <c r="AL151">
        <f t="shared" si="78"/>
        <v>0</v>
      </c>
      <c r="AM151">
        <f t="shared" si="79"/>
        <v>0</v>
      </c>
      <c r="AN151">
        <f t="shared" si="80"/>
        <v>0</v>
      </c>
      <c r="AO151">
        <f t="shared" si="81"/>
        <v>0</v>
      </c>
      <c r="AP151" s="66">
        <f t="shared" si="82"/>
        <v>28645.054910663173</v>
      </c>
    </row>
    <row r="152" spans="1:42" ht="12.75">
      <c r="A152">
        <v>2011910</v>
      </c>
      <c r="B152" t="s">
        <v>953</v>
      </c>
      <c r="C152" t="s">
        <v>954</v>
      </c>
      <c r="D152" t="s">
        <v>955</v>
      </c>
      <c r="E152" t="s">
        <v>956</v>
      </c>
      <c r="F152" s="35">
        <v>67576</v>
      </c>
      <c r="G152" s="3">
        <v>1836</v>
      </c>
      <c r="H152">
        <v>6205493564</v>
      </c>
      <c r="I152" s="4">
        <v>7</v>
      </c>
      <c r="J152" s="4" t="s">
        <v>45</v>
      </c>
      <c r="K152" t="s">
        <v>46</v>
      </c>
      <c r="L152" s="5" t="s">
        <v>47</v>
      </c>
      <c r="M152" s="5">
        <v>341</v>
      </c>
      <c r="N152" s="5" t="s">
        <v>47</v>
      </c>
      <c r="O152" s="5" t="s">
        <v>45</v>
      </c>
      <c r="P152" s="36">
        <v>8.2324455206</v>
      </c>
      <c r="Q152" t="s">
        <v>46</v>
      </c>
      <c r="R152" t="s">
        <v>46</v>
      </c>
      <c r="S152" t="s">
        <v>45</v>
      </c>
      <c r="T152" t="s">
        <v>46</v>
      </c>
      <c r="U152" s="5" t="s">
        <v>46</v>
      </c>
      <c r="V152" s="37">
        <v>17938</v>
      </c>
      <c r="W152" s="37">
        <v>1830.6811255499997</v>
      </c>
      <c r="X152" s="37">
        <v>2468.916899964128</v>
      </c>
      <c r="Y152" s="37">
        <v>4480.338158925475</v>
      </c>
      <c r="Z152">
        <f t="shared" si="66"/>
        <v>1</v>
      </c>
      <c r="AA152">
        <f t="shared" si="67"/>
        <v>1</v>
      </c>
      <c r="AB152">
        <f t="shared" si="68"/>
        <v>0</v>
      </c>
      <c r="AC152">
        <f t="shared" si="69"/>
        <v>0</v>
      </c>
      <c r="AD152">
        <f t="shared" si="70"/>
        <v>0</v>
      </c>
      <c r="AE152">
        <f t="shared" si="71"/>
        <v>0</v>
      </c>
      <c r="AF152" s="38" t="str">
        <f t="shared" si="72"/>
        <v>SRSA</v>
      </c>
      <c r="AG152" s="38">
        <f t="shared" si="73"/>
        <v>0</v>
      </c>
      <c r="AH152" s="38">
        <f t="shared" si="74"/>
        <v>0</v>
      </c>
      <c r="AI152">
        <f t="shared" si="75"/>
        <v>1</v>
      </c>
      <c r="AJ152">
        <f t="shared" si="76"/>
        <v>0</v>
      </c>
      <c r="AK152">
        <f t="shared" si="77"/>
        <v>0</v>
      </c>
      <c r="AL152">
        <f t="shared" si="78"/>
        <v>0</v>
      </c>
      <c r="AM152">
        <f t="shared" si="79"/>
        <v>0</v>
      </c>
      <c r="AN152">
        <f t="shared" si="80"/>
        <v>0</v>
      </c>
      <c r="AO152">
        <f t="shared" si="81"/>
        <v>0</v>
      </c>
      <c r="AP152" s="66">
        <f t="shared" si="82"/>
        <v>26717.9361844396</v>
      </c>
    </row>
    <row r="153" spans="1:42" ht="12.75">
      <c r="A153">
        <v>2011970</v>
      </c>
      <c r="B153" t="s">
        <v>957</v>
      </c>
      <c r="C153" t="s">
        <v>958</v>
      </c>
      <c r="D153" t="s">
        <v>959</v>
      </c>
      <c r="E153" t="s">
        <v>958</v>
      </c>
      <c r="F153" s="35">
        <v>67578</v>
      </c>
      <c r="G153" s="3">
        <v>400</v>
      </c>
      <c r="H153">
        <v>6202345243</v>
      </c>
      <c r="I153" s="4">
        <v>7</v>
      </c>
      <c r="J153" s="4" t="s">
        <v>45</v>
      </c>
      <c r="K153" t="s">
        <v>46</v>
      </c>
      <c r="L153" s="5" t="s">
        <v>47</v>
      </c>
      <c r="M153" s="5">
        <v>261.64</v>
      </c>
      <c r="N153" s="5" t="s">
        <v>47</v>
      </c>
      <c r="O153" s="5" t="s">
        <v>45</v>
      </c>
      <c r="P153" s="36">
        <v>25.077399381</v>
      </c>
      <c r="Q153" t="s">
        <v>45</v>
      </c>
      <c r="R153" t="s">
        <v>46</v>
      </c>
      <c r="S153" t="s">
        <v>45</v>
      </c>
      <c r="T153" t="s">
        <v>46</v>
      </c>
      <c r="U153" s="5" t="s">
        <v>46</v>
      </c>
      <c r="V153" s="37">
        <v>21501</v>
      </c>
      <c r="W153" s="37">
        <v>2440.9081674</v>
      </c>
      <c r="X153" s="37">
        <v>2720.7623853944874</v>
      </c>
      <c r="Y153" s="37">
        <v>3788.681722162076</v>
      </c>
      <c r="Z153">
        <f t="shared" si="66"/>
        <v>1</v>
      </c>
      <c r="AA153">
        <f t="shared" si="67"/>
        <v>1</v>
      </c>
      <c r="AB153">
        <f t="shared" si="68"/>
        <v>0</v>
      </c>
      <c r="AC153">
        <f t="shared" si="69"/>
        <v>0</v>
      </c>
      <c r="AD153">
        <f t="shared" si="70"/>
        <v>0</v>
      </c>
      <c r="AE153">
        <f t="shared" si="71"/>
        <v>0</v>
      </c>
      <c r="AF153" s="38" t="str">
        <f t="shared" si="72"/>
        <v>SRSA</v>
      </c>
      <c r="AG153" s="38">
        <f t="shared" si="73"/>
        <v>0</v>
      </c>
      <c r="AH153" s="38">
        <f t="shared" si="74"/>
        <v>0</v>
      </c>
      <c r="AI153">
        <f t="shared" si="75"/>
        <v>1</v>
      </c>
      <c r="AJ153">
        <f t="shared" si="76"/>
        <v>1</v>
      </c>
      <c r="AK153" t="str">
        <f t="shared" si="77"/>
        <v>Initial</v>
      </c>
      <c r="AL153" t="str">
        <f t="shared" si="78"/>
        <v>SRSA</v>
      </c>
      <c r="AM153">
        <f t="shared" si="79"/>
        <v>0</v>
      </c>
      <c r="AN153">
        <f t="shared" si="80"/>
        <v>0</v>
      </c>
      <c r="AO153">
        <f t="shared" si="81"/>
        <v>0</v>
      </c>
      <c r="AP153" s="66">
        <f t="shared" si="82"/>
        <v>30451.352274956564</v>
      </c>
    </row>
    <row r="154" spans="1:42" s="50" customFormat="1" ht="12.75">
      <c r="A154" s="50">
        <v>2007860</v>
      </c>
      <c r="B154" s="50" t="s">
        <v>583</v>
      </c>
      <c r="C154" s="50" t="s">
        <v>584</v>
      </c>
      <c r="D154" s="50" t="s">
        <v>585</v>
      </c>
      <c r="E154" s="50" t="s">
        <v>586</v>
      </c>
      <c r="F154" s="51">
        <v>67855</v>
      </c>
      <c r="G154" s="52" t="s">
        <v>52</v>
      </c>
      <c r="H154" s="50">
        <v>6204926226</v>
      </c>
      <c r="I154" s="53">
        <v>7</v>
      </c>
      <c r="J154" s="53" t="s">
        <v>45</v>
      </c>
      <c r="K154" s="50" t="s">
        <v>46</v>
      </c>
      <c r="L154" s="6" t="s">
        <v>47</v>
      </c>
      <c r="M154" s="6">
        <v>471.45</v>
      </c>
      <c r="N154" s="6" t="s">
        <v>47</v>
      </c>
      <c r="O154" s="6" t="s">
        <v>45</v>
      </c>
      <c r="P154" s="54">
        <v>15.827338129</v>
      </c>
      <c r="Q154" s="50" t="s">
        <v>46</v>
      </c>
      <c r="R154" s="50" t="s">
        <v>46</v>
      </c>
      <c r="S154" s="50" t="s">
        <v>45</v>
      </c>
      <c r="T154" s="50" t="s">
        <v>46</v>
      </c>
      <c r="U154" s="6" t="s">
        <v>46</v>
      </c>
      <c r="V154" s="55">
        <v>22145</v>
      </c>
      <c r="W154" s="55">
        <v>2644.31718135</v>
      </c>
      <c r="X154" s="55">
        <v>3386.4845331832503</v>
      </c>
      <c r="Y154" s="55">
        <v>5991.596183975425</v>
      </c>
      <c r="Z154" s="50">
        <f t="shared" si="66"/>
        <v>1</v>
      </c>
      <c r="AA154" s="50">
        <f t="shared" si="67"/>
        <v>1</v>
      </c>
      <c r="AB154" s="50">
        <f t="shared" si="68"/>
        <v>0</v>
      </c>
      <c r="AC154" s="50">
        <f t="shared" si="69"/>
        <v>0</v>
      </c>
      <c r="AD154" s="50">
        <f t="shared" si="70"/>
        <v>0</v>
      </c>
      <c r="AE154" s="50">
        <f t="shared" si="71"/>
        <v>0</v>
      </c>
      <c r="AF154" s="56" t="str">
        <f t="shared" si="72"/>
        <v>SRSA</v>
      </c>
      <c r="AG154" s="56">
        <f t="shared" si="73"/>
        <v>0</v>
      </c>
      <c r="AH154" s="56">
        <f t="shared" si="74"/>
        <v>0</v>
      </c>
      <c r="AI154" s="50">
        <f t="shared" si="75"/>
        <v>1</v>
      </c>
      <c r="AJ154" s="50">
        <f t="shared" si="76"/>
        <v>0</v>
      </c>
      <c r="AK154" s="50">
        <f t="shared" si="77"/>
        <v>0</v>
      </c>
      <c r="AL154" s="50">
        <f t="shared" si="78"/>
        <v>0</v>
      </c>
      <c r="AM154" s="50">
        <f t="shared" si="79"/>
        <v>0</v>
      </c>
      <c r="AN154" s="50">
        <f t="shared" si="80"/>
        <v>0</v>
      </c>
      <c r="AO154" s="50">
        <f t="shared" si="81"/>
        <v>0</v>
      </c>
      <c r="AP154" s="66">
        <f t="shared" si="82"/>
        <v>34167.39789850868</v>
      </c>
    </row>
    <row r="155" spans="1:42" ht="12.75">
      <c r="A155">
        <v>2012030</v>
      </c>
      <c r="B155" t="s">
        <v>963</v>
      </c>
      <c r="C155" t="s">
        <v>964</v>
      </c>
      <c r="D155" t="s">
        <v>72</v>
      </c>
      <c r="E155" t="s">
        <v>964</v>
      </c>
      <c r="F155" s="35">
        <v>67579</v>
      </c>
      <c r="G155" s="3" t="s">
        <v>52</v>
      </c>
      <c r="H155">
        <v>6202783621</v>
      </c>
      <c r="I155" s="4">
        <v>7</v>
      </c>
      <c r="J155" s="4" t="s">
        <v>45</v>
      </c>
      <c r="K155" t="s">
        <v>46</v>
      </c>
      <c r="L155" s="5" t="s">
        <v>47</v>
      </c>
      <c r="M155" s="5">
        <v>483.74</v>
      </c>
      <c r="N155" s="5" t="s">
        <v>47</v>
      </c>
      <c r="O155" s="5" t="s">
        <v>45</v>
      </c>
      <c r="P155" s="36">
        <v>12.216404887</v>
      </c>
      <c r="Q155" t="s">
        <v>46</v>
      </c>
      <c r="R155" t="s">
        <v>46</v>
      </c>
      <c r="S155" t="s">
        <v>45</v>
      </c>
      <c r="T155" t="s">
        <v>46</v>
      </c>
      <c r="U155" s="5" t="s">
        <v>46</v>
      </c>
      <c r="V155" s="37">
        <v>26239</v>
      </c>
      <c r="W155" s="37">
        <v>3254.5442232</v>
      </c>
      <c r="X155" s="37">
        <v>3774.761643822196</v>
      </c>
      <c r="Y155" s="37">
        <v>3390.5465153635582</v>
      </c>
      <c r="Z155">
        <f t="shared" si="66"/>
        <v>1</v>
      </c>
      <c r="AA155">
        <f t="shared" si="67"/>
        <v>1</v>
      </c>
      <c r="AB155">
        <f t="shared" si="68"/>
        <v>0</v>
      </c>
      <c r="AC155">
        <f t="shared" si="69"/>
        <v>0</v>
      </c>
      <c r="AD155">
        <f t="shared" si="70"/>
        <v>0</v>
      </c>
      <c r="AE155">
        <f t="shared" si="71"/>
        <v>0</v>
      </c>
      <c r="AF155" s="38" t="str">
        <f t="shared" si="72"/>
        <v>SRSA</v>
      </c>
      <c r="AG155" s="38">
        <f t="shared" si="73"/>
        <v>0</v>
      </c>
      <c r="AH155" s="38">
        <f t="shared" si="74"/>
        <v>0</v>
      </c>
      <c r="AI155">
        <f t="shared" si="75"/>
        <v>1</v>
      </c>
      <c r="AJ155">
        <f t="shared" si="76"/>
        <v>0</v>
      </c>
      <c r="AK155">
        <f t="shared" si="77"/>
        <v>0</v>
      </c>
      <c r="AL155">
        <f t="shared" si="78"/>
        <v>0</v>
      </c>
      <c r="AM155">
        <f t="shared" si="79"/>
        <v>0</v>
      </c>
      <c r="AN155">
        <f t="shared" si="80"/>
        <v>0</v>
      </c>
      <c r="AO155">
        <f t="shared" si="81"/>
        <v>0</v>
      </c>
      <c r="AP155" s="66">
        <f t="shared" si="82"/>
        <v>36658.852382385754</v>
      </c>
    </row>
    <row r="156" spans="1:42" ht="12.75">
      <c r="A156">
        <v>2012060</v>
      </c>
      <c r="B156" t="s">
        <v>965</v>
      </c>
      <c r="C156" t="s">
        <v>966</v>
      </c>
      <c r="D156" t="s">
        <v>967</v>
      </c>
      <c r="E156" t="s">
        <v>966</v>
      </c>
      <c r="F156" s="35">
        <v>67669</v>
      </c>
      <c r="G156" s="3">
        <v>1639</v>
      </c>
      <c r="H156">
        <v>7854256367</v>
      </c>
      <c r="I156" s="4">
        <v>7</v>
      </c>
      <c r="J156" s="4" t="s">
        <v>45</v>
      </c>
      <c r="K156" t="s">
        <v>46</v>
      </c>
      <c r="L156" s="5" t="s">
        <v>47</v>
      </c>
      <c r="M156" s="5">
        <v>355.71</v>
      </c>
      <c r="N156" s="5" t="s">
        <v>47</v>
      </c>
      <c r="O156" s="5" t="s">
        <v>45</v>
      </c>
      <c r="P156" s="36">
        <v>20.967741935</v>
      </c>
      <c r="Q156" t="s">
        <v>45</v>
      </c>
      <c r="R156" t="s">
        <v>46</v>
      </c>
      <c r="S156" t="s">
        <v>45</v>
      </c>
      <c r="T156" t="s">
        <v>46</v>
      </c>
      <c r="U156" s="5" t="s">
        <v>46</v>
      </c>
      <c r="V156" s="37">
        <v>25080</v>
      </c>
      <c r="W156" s="37">
        <v>2440.9081674</v>
      </c>
      <c r="X156" s="37">
        <v>2854.456252237684</v>
      </c>
      <c r="Y156" s="37">
        <v>4229.716185647769</v>
      </c>
      <c r="Z156">
        <f t="shared" si="66"/>
        <v>1</v>
      </c>
      <c r="AA156">
        <f t="shared" si="67"/>
        <v>1</v>
      </c>
      <c r="AB156">
        <f t="shared" si="68"/>
        <v>0</v>
      </c>
      <c r="AC156">
        <f t="shared" si="69"/>
        <v>0</v>
      </c>
      <c r="AD156">
        <f t="shared" si="70"/>
        <v>0</v>
      </c>
      <c r="AE156">
        <f t="shared" si="71"/>
        <v>0</v>
      </c>
      <c r="AF156" s="38" t="str">
        <f t="shared" si="72"/>
        <v>SRSA</v>
      </c>
      <c r="AG156" s="38">
        <f t="shared" si="73"/>
        <v>0</v>
      </c>
      <c r="AH156" s="38">
        <f t="shared" si="74"/>
        <v>0</v>
      </c>
      <c r="AI156">
        <f t="shared" si="75"/>
        <v>1</v>
      </c>
      <c r="AJ156">
        <f t="shared" si="76"/>
        <v>1</v>
      </c>
      <c r="AK156" t="str">
        <f t="shared" si="77"/>
        <v>Initial</v>
      </c>
      <c r="AL156" t="str">
        <f t="shared" si="78"/>
        <v>SRSA</v>
      </c>
      <c r="AM156">
        <f t="shared" si="79"/>
        <v>0</v>
      </c>
      <c r="AN156">
        <f t="shared" si="80"/>
        <v>0</v>
      </c>
      <c r="AO156">
        <f t="shared" si="81"/>
        <v>0</v>
      </c>
      <c r="AP156" s="66">
        <f t="shared" si="82"/>
        <v>34605.08060528545</v>
      </c>
    </row>
    <row r="157" spans="1:42" s="50" customFormat="1" ht="12.75">
      <c r="A157" s="50">
        <v>2012090</v>
      </c>
      <c r="B157" s="50" t="s">
        <v>968</v>
      </c>
      <c r="C157" s="50" t="s">
        <v>969</v>
      </c>
      <c r="D157" s="50" t="s">
        <v>970</v>
      </c>
      <c r="E157" s="50" t="s">
        <v>969</v>
      </c>
      <c r="F157" s="51">
        <v>67877</v>
      </c>
      <c r="G157" s="52">
        <v>670</v>
      </c>
      <c r="H157" s="50">
        <v>6206752277</v>
      </c>
      <c r="I157" s="53">
        <v>7</v>
      </c>
      <c r="J157" s="53" t="s">
        <v>45</v>
      </c>
      <c r="K157" s="50" t="s">
        <v>46</v>
      </c>
      <c r="L157" s="6" t="s">
        <v>47</v>
      </c>
      <c r="M157" s="6">
        <v>419.16</v>
      </c>
      <c r="N157" s="6" t="s">
        <v>47</v>
      </c>
      <c r="O157" s="6" t="s">
        <v>45</v>
      </c>
      <c r="P157" s="54">
        <v>15.467625899</v>
      </c>
      <c r="Q157" s="50" t="s">
        <v>46</v>
      </c>
      <c r="R157" s="50" t="s">
        <v>46</v>
      </c>
      <c r="S157" s="50" t="s">
        <v>45</v>
      </c>
      <c r="T157" s="50" t="s">
        <v>46</v>
      </c>
      <c r="U157" s="6" t="s">
        <v>46</v>
      </c>
      <c r="V157" s="55">
        <v>12052</v>
      </c>
      <c r="W157" s="55">
        <v>1220.4540837</v>
      </c>
      <c r="X157" s="55">
        <v>2080.411642794733</v>
      </c>
      <c r="Y157" s="55">
        <v>4984.592579634373</v>
      </c>
      <c r="Z157" s="50">
        <f t="shared" si="66"/>
        <v>1</v>
      </c>
      <c r="AA157" s="50">
        <f t="shared" si="67"/>
        <v>1</v>
      </c>
      <c r="AB157" s="50">
        <f t="shared" si="68"/>
        <v>0</v>
      </c>
      <c r="AC157" s="50">
        <f t="shared" si="69"/>
        <v>0</v>
      </c>
      <c r="AD157" s="50">
        <f t="shared" si="70"/>
        <v>0</v>
      </c>
      <c r="AE157" s="50">
        <f t="shared" si="71"/>
        <v>0</v>
      </c>
      <c r="AF157" s="56" t="str">
        <f t="shared" si="72"/>
        <v>SRSA</v>
      </c>
      <c r="AG157" s="56">
        <f t="shared" si="73"/>
        <v>0</v>
      </c>
      <c r="AH157" s="56">
        <f t="shared" si="74"/>
        <v>0</v>
      </c>
      <c r="AI157" s="50">
        <f t="shared" si="75"/>
        <v>1</v>
      </c>
      <c r="AJ157" s="50">
        <f t="shared" si="76"/>
        <v>0</v>
      </c>
      <c r="AK157" s="50">
        <f t="shared" si="77"/>
        <v>0</v>
      </c>
      <c r="AL157" s="50">
        <f t="shared" si="78"/>
        <v>0</v>
      </c>
      <c r="AM157" s="50">
        <f t="shared" si="79"/>
        <v>0</v>
      </c>
      <c r="AN157" s="50">
        <f t="shared" si="80"/>
        <v>0</v>
      </c>
      <c r="AO157" s="50">
        <f t="shared" si="81"/>
        <v>0</v>
      </c>
      <c r="AP157" s="66">
        <f t="shared" si="82"/>
        <v>20337.458306129105</v>
      </c>
    </row>
    <row r="158" spans="1:42" ht="12.75">
      <c r="A158">
        <v>2012120</v>
      </c>
      <c r="B158" t="s">
        <v>971</v>
      </c>
      <c r="C158" t="s">
        <v>972</v>
      </c>
      <c r="D158" t="s">
        <v>973</v>
      </c>
      <c r="E158" t="s">
        <v>972</v>
      </c>
      <c r="F158" s="35">
        <v>67481</v>
      </c>
      <c r="G158" s="3">
        <v>308</v>
      </c>
      <c r="H158">
        <v>7855267175</v>
      </c>
      <c r="I158" s="4">
        <v>7</v>
      </c>
      <c r="J158" s="4" t="s">
        <v>45</v>
      </c>
      <c r="K158" t="s">
        <v>46</v>
      </c>
      <c r="L158" s="5" t="s">
        <v>47</v>
      </c>
      <c r="M158" s="5">
        <v>158.5</v>
      </c>
      <c r="N158" s="5" t="s">
        <v>47</v>
      </c>
      <c r="O158" s="5" t="s">
        <v>45</v>
      </c>
      <c r="P158" s="36">
        <v>12.244897959</v>
      </c>
      <c r="Q158" t="s">
        <v>46</v>
      </c>
      <c r="R158" t="s">
        <v>45</v>
      </c>
      <c r="S158" t="s">
        <v>45</v>
      </c>
      <c r="T158" t="s">
        <v>46</v>
      </c>
      <c r="U158" s="5" t="s">
        <v>46</v>
      </c>
      <c r="V158" s="37">
        <v>11518</v>
      </c>
      <c r="W158" s="37">
        <v>1220.4540837</v>
      </c>
      <c r="X158" s="37">
        <v>1350.79903841838</v>
      </c>
      <c r="Y158" s="37">
        <v>1200.4265687025252</v>
      </c>
      <c r="Z158">
        <f t="shared" si="66"/>
        <v>1</v>
      </c>
      <c r="AA158">
        <f t="shared" si="67"/>
        <v>1</v>
      </c>
      <c r="AB158">
        <f t="shared" si="68"/>
        <v>0</v>
      </c>
      <c r="AC158">
        <f t="shared" si="69"/>
        <v>0</v>
      </c>
      <c r="AD158">
        <f t="shared" si="70"/>
        <v>0</v>
      </c>
      <c r="AE158">
        <f t="shared" si="71"/>
        <v>0</v>
      </c>
      <c r="AF158" s="38" t="str">
        <f t="shared" si="72"/>
        <v>SRSA</v>
      </c>
      <c r="AG158" s="38">
        <f t="shared" si="73"/>
        <v>0</v>
      </c>
      <c r="AH158" s="38">
        <f t="shared" si="74"/>
        <v>0</v>
      </c>
      <c r="AI158">
        <f t="shared" si="75"/>
        <v>1</v>
      </c>
      <c r="AJ158">
        <f t="shared" si="76"/>
        <v>0</v>
      </c>
      <c r="AK158">
        <f t="shared" si="77"/>
        <v>0</v>
      </c>
      <c r="AL158">
        <f t="shared" si="78"/>
        <v>0</v>
      </c>
      <c r="AM158">
        <f t="shared" si="79"/>
        <v>0</v>
      </c>
      <c r="AN158">
        <f t="shared" si="80"/>
        <v>0</v>
      </c>
      <c r="AO158">
        <f t="shared" si="81"/>
        <v>0</v>
      </c>
      <c r="AP158" s="66">
        <f t="shared" si="82"/>
        <v>15289.679690820905</v>
      </c>
    </row>
    <row r="159" spans="1:42" ht="12.75">
      <c r="A159">
        <v>2012150</v>
      </c>
      <c r="B159" t="s">
        <v>974</v>
      </c>
      <c r="C159" t="s">
        <v>975</v>
      </c>
      <c r="D159" t="s">
        <v>976</v>
      </c>
      <c r="E159" t="s">
        <v>975</v>
      </c>
      <c r="F159" s="35">
        <v>67878</v>
      </c>
      <c r="G159" s="3">
        <v>1187</v>
      </c>
      <c r="H159">
        <v>6203847872</v>
      </c>
      <c r="I159" s="4">
        <v>7</v>
      </c>
      <c r="J159" s="4" t="s">
        <v>45</v>
      </c>
      <c r="K159" t="s">
        <v>46</v>
      </c>
      <c r="L159" s="5" t="s">
        <v>47</v>
      </c>
      <c r="M159" s="5">
        <v>417.44</v>
      </c>
      <c r="N159" s="5" t="s">
        <v>47</v>
      </c>
      <c r="O159" s="5" t="s">
        <v>45</v>
      </c>
      <c r="P159" s="36">
        <v>21.640488656</v>
      </c>
      <c r="Q159" t="s">
        <v>45</v>
      </c>
      <c r="R159" t="s">
        <v>45</v>
      </c>
      <c r="S159" t="s">
        <v>45</v>
      </c>
      <c r="T159" t="s">
        <v>46</v>
      </c>
      <c r="U159" s="5" t="s">
        <v>46</v>
      </c>
      <c r="V159" s="37">
        <v>24206</v>
      </c>
      <c r="W159" s="37">
        <v>2644.31718135</v>
      </c>
      <c r="X159" s="37">
        <v>3312.1087642568305</v>
      </c>
      <c r="Y159" s="37">
        <v>5565.614091257162</v>
      </c>
      <c r="Z159">
        <f t="shared" si="66"/>
        <v>1</v>
      </c>
      <c r="AA159">
        <f t="shared" si="67"/>
        <v>1</v>
      </c>
      <c r="AB159">
        <f t="shared" si="68"/>
        <v>0</v>
      </c>
      <c r="AC159">
        <f t="shared" si="69"/>
        <v>0</v>
      </c>
      <c r="AD159">
        <f t="shared" si="70"/>
        <v>0</v>
      </c>
      <c r="AE159">
        <f t="shared" si="71"/>
        <v>0</v>
      </c>
      <c r="AF159" s="38" t="str">
        <f t="shared" si="72"/>
        <v>SRSA</v>
      </c>
      <c r="AG159" s="38">
        <f t="shared" si="73"/>
        <v>0</v>
      </c>
      <c r="AH159" s="38">
        <f t="shared" si="74"/>
        <v>0</v>
      </c>
      <c r="AI159">
        <f t="shared" si="75"/>
        <v>1</v>
      </c>
      <c r="AJ159">
        <f t="shared" si="76"/>
        <v>1</v>
      </c>
      <c r="AK159" t="str">
        <f t="shared" si="77"/>
        <v>Initial</v>
      </c>
      <c r="AL159" t="str">
        <f t="shared" si="78"/>
        <v>SRSA</v>
      </c>
      <c r="AM159">
        <f t="shared" si="79"/>
        <v>0</v>
      </c>
      <c r="AN159">
        <f t="shared" si="80"/>
        <v>0</v>
      </c>
      <c r="AO159">
        <f t="shared" si="81"/>
        <v>0</v>
      </c>
      <c r="AP159" s="66">
        <f t="shared" si="82"/>
        <v>35728.040036864</v>
      </c>
    </row>
    <row r="160" spans="1:42" ht="12.75">
      <c r="A160">
        <v>2000013</v>
      </c>
      <c r="B160" t="s">
        <v>73</v>
      </c>
      <c r="C160" t="s">
        <v>74</v>
      </c>
      <c r="D160" t="s">
        <v>75</v>
      </c>
      <c r="E160" t="s">
        <v>76</v>
      </c>
      <c r="F160" s="35">
        <v>67764</v>
      </c>
      <c r="G160" s="3">
        <v>97</v>
      </c>
      <c r="H160">
        <v>7858467869</v>
      </c>
      <c r="I160" s="4">
        <v>7</v>
      </c>
      <c r="J160" s="4" t="s">
        <v>45</v>
      </c>
      <c r="K160" t="s">
        <v>46</v>
      </c>
      <c r="L160" s="5" t="s">
        <v>47</v>
      </c>
      <c r="M160" s="5">
        <v>86.45</v>
      </c>
      <c r="N160" s="5" t="s">
        <v>47</v>
      </c>
      <c r="O160" s="5" t="s">
        <v>45</v>
      </c>
      <c r="P160" s="36">
        <v>18.75</v>
      </c>
      <c r="Q160" t="s">
        <v>46</v>
      </c>
      <c r="R160" t="s">
        <v>46</v>
      </c>
      <c r="S160" t="s">
        <v>45</v>
      </c>
      <c r="T160" t="s">
        <v>46</v>
      </c>
      <c r="U160" s="5" t="s">
        <v>46</v>
      </c>
      <c r="V160" s="37">
        <v>5302</v>
      </c>
      <c r="W160" s="37">
        <v>610.22704185</v>
      </c>
      <c r="X160" s="37">
        <v>705.6289344937011</v>
      </c>
      <c r="Y160" s="37">
        <v>1061.1921391037995</v>
      </c>
      <c r="Z160">
        <f t="shared" si="66"/>
        <v>1</v>
      </c>
      <c r="AA160">
        <f t="shared" si="67"/>
        <v>1</v>
      </c>
      <c r="AB160">
        <f t="shared" si="68"/>
        <v>0</v>
      </c>
      <c r="AC160">
        <f t="shared" si="69"/>
        <v>0</v>
      </c>
      <c r="AD160">
        <f t="shared" si="70"/>
        <v>0</v>
      </c>
      <c r="AE160">
        <f t="shared" si="71"/>
        <v>0</v>
      </c>
      <c r="AF160" s="38" t="str">
        <f t="shared" si="72"/>
        <v>SRSA</v>
      </c>
      <c r="AG160" s="38">
        <f t="shared" si="73"/>
        <v>0</v>
      </c>
      <c r="AH160" s="38">
        <f t="shared" si="74"/>
        <v>0</v>
      </c>
      <c r="AI160">
        <f t="shared" si="75"/>
        <v>1</v>
      </c>
      <c r="AJ160">
        <f t="shared" si="76"/>
        <v>0</v>
      </c>
      <c r="AK160">
        <f t="shared" si="77"/>
        <v>0</v>
      </c>
      <c r="AL160">
        <f t="shared" si="78"/>
        <v>0</v>
      </c>
      <c r="AM160">
        <f t="shared" si="79"/>
        <v>0</v>
      </c>
      <c r="AN160">
        <f t="shared" si="80"/>
        <v>0</v>
      </c>
      <c r="AO160">
        <f t="shared" si="81"/>
        <v>0</v>
      </c>
      <c r="AP160" s="66">
        <f t="shared" si="82"/>
        <v>7679.048115447501</v>
      </c>
    </row>
    <row r="161" spans="1:42" s="50" customFormat="1" ht="12.75">
      <c r="A161" s="50">
        <v>2012330</v>
      </c>
      <c r="B161" s="50" t="s">
        <v>990</v>
      </c>
      <c r="C161" s="50" t="s">
        <v>991</v>
      </c>
      <c r="D161" s="50" t="s">
        <v>992</v>
      </c>
      <c r="E161" s="50" t="s">
        <v>993</v>
      </c>
      <c r="F161" s="51">
        <v>66087</v>
      </c>
      <c r="G161" s="52">
        <v>190</v>
      </c>
      <c r="H161" s="50">
        <v>7859853950</v>
      </c>
      <c r="I161" s="53">
        <v>7</v>
      </c>
      <c r="J161" s="53" t="s">
        <v>45</v>
      </c>
      <c r="K161" s="50" t="s">
        <v>46</v>
      </c>
      <c r="L161" s="6" t="s">
        <v>47</v>
      </c>
      <c r="M161" s="6">
        <v>353.79</v>
      </c>
      <c r="N161" s="6" t="s">
        <v>47</v>
      </c>
      <c r="O161" s="6" t="s">
        <v>45</v>
      </c>
      <c r="P161" s="54">
        <v>10.969387755</v>
      </c>
      <c r="Q161" s="50" t="s">
        <v>46</v>
      </c>
      <c r="R161" s="50" t="s">
        <v>46</v>
      </c>
      <c r="S161" s="50" t="s">
        <v>45</v>
      </c>
      <c r="T161" s="50" t="s">
        <v>46</v>
      </c>
      <c r="U161" s="6" t="s">
        <v>46</v>
      </c>
      <c r="V161" s="55">
        <v>16048</v>
      </c>
      <c r="W161" s="55">
        <v>1423.8630976499999</v>
      </c>
      <c r="X161" s="55">
        <v>2032.0351502776841</v>
      </c>
      <c r="Y161" s="55">
        <v>1452.553779056974</v>
      </c>
      <c r="Z161" s="50">
        <f t="shared" si="66"/>
        <v>1</v>
      </c>
      <c r="AA161" s="50">
        <f t="shared" si="67"/>
        <v>1</v>
      </c>
      <c r="AB161" s="50">
        <f t="shared" si="68"/>
        <v>0</v>
      </c>
      <c r="AC161" s="50">
        <f t="shared" si="69"/>
        <v>0</v>
      </c>
      <c r="AD161" s="50">
        <f t="shared" si="70"/>
        <v>0</v>
      </c>
      <c r="AE161" s="50">
        <f t="shared" si="71"/>
        <v>0</v>
      </c>
      <c r="AF161" s="56" t="str">
        <f t="shared" si="72"/>
        <v>SRSA</v>
      </c>
      <c r="AG161" s="56">
        <f t="shared" si="73"/>
        <v>0</v>
      </c>
      <c r="AH161" s="56">
        <f t="shared" si="74"/>
        <v>0</v>
      </c>
      <c r="AI161" s="50">
        <f t="shared" si="75"/>
        <v>1</v>
      </c>
      <c r="AJ161" s="50">
        <f t="shared" si="76"/>
        <v>0</v>
      </c>
      <c r="AK161" s="50">
        <f t="shared" si="77"/>
        <v>0</v>
      </c>
      <c r="AL161" s="50">
        <f t="shared" si="78"/>
        <v>0</v>
      </c>
      <c r="AM161" s="50">
        <f t="shared" si="79"/>
        <v>0</v>
      </c>
      <c r="AN161" s="50">
        <f t="shared" si="80"/>
        <v>0</v>
      </c>
      <c r="AO161" s="50">
        <f t="shared" si="81"/>
        <v>0</v>
      </c>
      <c r="AP161" s="66">
        <f t="shared" si="82"/>
        <v>20956.452026984654</v>
      </c>
    </row>
    <row r="162" spans="1:42" ht="12.75">
      <c r="A162">
        <v>2003960</v>
      </c>
      <c r="B162" t="s">
        <v>178</v>
      </c>
      <c r="C162" t="s">
        <v>179</v>
      </c>
      <c r="D162" t="s">
        <v>180</v>
      </c>
      <c r="E162" t="s">
        <v>181</v>
      </c>
      <c r="F162" s="35">
        <v>67422</v>
      </c>
      <c r="G162" s="3">
        <v>38</v>
      </c>
      <c r="H162">
        <v>7854883325</v>
      </c>
      <c r="I162" s="4">
        <v>7</v>
      </c>
      <c r="J162" s="4" t="s">
        <v>45</v>
      </c>
      <c r="K162" t="s">
        <v>46</v>
      </c>
      <c r="L162" s="5" t="s">
        <v>47</v>
      </c>
      <c r="M162" s="5">
        <v>592.41</v>
      </c>
      <c r="N162" s="5" t="s">
        <v>47</v>
      </c>
      <c r="O162" s="5" t="s">
        <v>45</v>
      </c>
      <c r="P162" s="36">
        <v>15.080789946</v>
      </c>
      <c r="Q162" t="s">
        <v>46</v>
      </c>
      <c r="R162" t="s">
        <v>46</v>
      </c>
      <c r="S162" t="s">
        <v>45</v>
      </c>
      <c r="T162" t="s">
        <v>46</v>
      </c>
      <c r="U162" s="5" t="s">
        <v>46</v>
      </c>
      <c r="V162" s="37">
        <v>21456</v>
      </c>
      <c r="W162" s="37">
        <v>2034.0901395</v>
      </c>
      <c r="X162" s="37">
        <v>3099.2763355332745</v>
      </c>
      <c r="Y162" s="37">
        <v>2398.9715910591217</v>
      </c>
      <c r="Z162">
        <f t="shared" si="66"/>
        <v>1</v>
      </c>
      <c r="AA162">
        <f t="shared" si="67"/>
        <v>1</v>
      </c>
      <c r="AB162">
        <f t="shared" si="68"/>
        <v>0</v>
      </c>
      <c r="AC162">
        <f t="shared" si="69"/>
        <v>0</v>
      </c>
      <c r="AD162">
        <f t="shared" si="70"/>
        <v>0</v>
      </c>
      <c r="AE162">
        <f t="shared" si="71"/>
        <v>0</v>
      </c>
      <c r="AF162" s="38" t="str">
        <f t="shared" si="72"/>
        <v>SRSA</v>
      </c>
      <c r="AG162" s="38">
        <f t="shared" si="73"/>
        <v>0</v>
      </c>
      <c r="AH162" s="38">
        <f t="shared" si="74"/>
        <v>0</v>
      </c>
      <c r="AI162">
        <f t="shared" si="75"/>
        <v>1</v>
      </c>
      <c r="AJ162">
        <f t="shared" si="76"/>
        <v>0</v>
      </c>
      <c r="AK162">
        <f t="shared" si="77"/>
        <v>0</v>
      </c>
      <c r="AL162">
        <f t="shared" si="78"/>
        <v>0</v>
      </c>
      <c r="AM162">
        <f t="shared" si="79"/>
        <v>0</v>
      </c>
      <c r="AN162">
        <f t="shared" si="80"/>
        <v>0</v>
      </c>
      <c r="AO162">
        <f t="shared" si="81"/>
        <v>0</v>
      </c>
      <c r="AP162" s="66">
        <f t="shared" si="82"/>
        <v>28988.338066092398</v>
      </c>
    </row>
    <row r="163" spans="1:42" ht="12.75">
      <c r="A163">
        <v>2012390</v>
      </c>
      <c r="B163" t="s">
        <v>998</v>
      </c>
      <c r="C163" t="s">
        <v>999</v>
      </c>
      <c r="D163" t="s">
        <v>1000</v>
      </c>
      <c r="E163" t="s">
        <v>999</v>
      </c>
      <c r="F163" s="35">
        <v>67146</v>
      </c>
      <c r="G163" s="3" t="s">
        <v>52</v>
      </c>
      <c r="H163">
        <v>6207823355</v>
      </c>
      <c r="I163" s="4">
        <v>7</v>
      </c>
      <c r="J163" s="4" t="s">
        <v>45</v>
      </c>
      <c r="K163" t="s">
        <v>46</v>
      </c>
      <c r="L163" s="5" t="s">
        <v>47</v>
      </c>
      <c r="M163" s="5">
        <v>283.23</v>
      </c>
      <c r="N163" s="5" t="s">
        <v>47</v>
      </c>
      <c r="O163" s="5" t="s">
        <v>45</v>
      </c>
      <c r="P163" s="36">
        <v>5.2966101695</v>
      </c>
      <c r="Q163" t="s">
        <v>46</v>
      </c>
      <c r="R163" t="s">
        <v>46</v>
      </c>
      <c r="S163" t="s">
        <v>45</v>
      </c>
      <c r="T163" t="s">
        <v>46</v>
      </c>
      <c r="U163" s="5" t="s">
        <v>46</v>
      </c>
      <c r="V163" s="37">
        <v>18524</v>
      </c>
      <c r="W163" s="37">
        <v>1627.2721116</v>
      </c>
      <c r="X163" s="37">
        <v>2080.1646401406224</v>
      </c>
      <c r="Y163" s="37">
        <v>2156.252112434316</v>
      </c>
      <c r="Z163">
        <f t="shared" si="66"/>
        <v>1</v>
      </c>
      <c r="AA163">
        <f t="shared" si="67"/>
        <v>1</v>
      </c>
      <c r="AB163">
        <f t="shared" si="68"/>
        <v>0</v>
      </c>
      <c r="AC163">
        <f t="shared" si="69"/>
        <v>0</v>
      </c>
      <c r="AD163">
        <f t="shared" si="70"/>
        <v>0</v>
      </c>
      <c r="AE163">
        <f t="shared" si="71"/>
        <v>0</v>
      </c>
      <c r="AF163" s="38" t="str">
        <f t="shared" si="72"/>
        <v>SRSA</v>
      </c>
      <c r="AG163" s="38">
        <f t="shared" si="73"/>
        <v>0</v>
      </c>
      <c r="AH163" s="38">
        <f t="shared" si="74"/>
        <v>0</v>
      </c>
      <c r="AI163">
        <f t="shared" si="75"/>
        <v>1</v>
      </c>
      <c r="AJ163">
        <f t="shared" si="76"/>
        <v>0</v>
      </c>
      <c r="AK163">
        <f t="shared" si="77"/>
        <v>0</v>
      </c>
      <c r="AL163">
        <f t="shared" si="78"/>
        <v>0</v>
      </c>
      <c r="AM163">
        <f t="shared" si="79"/>
        <v>0</v>
      </c>
      <c r="AN163">
        <f t="shared" si="80"/>
        <v>0</v>
      </c>
      <c r="AO163">
        <f t="shared" si="81"/>
        <v>0</v>
      </c>
      <c r="AP163" s="66">
        <f t="shared" si="82"/>
        <v>24387.688864174936</v>
      </c>
    </row>
    <row r="164" spans="1:42" ht="12.75">
      <c r="A164">
        <v>2012450</v>
      </c>
      <c r="B164" t="s">
        <v>1004</v>
      </c>
      <c r="C164" t="s">
        <v>1005</v>
      </c>
      <c r="D164" t="s">
        <v>1006</v>
      </c>
      <c r="E164" t="s">
        <v>1005</v>
      </c>
      <c r="F164" s="35">
        <v>66779</v>
      </c>
      <c r="G164" s="3" t="s">
        <v>52</v>
      </c>
      <c r="H164">
        <v>6207564302</v>
      </c>
      <c r="I164" s="4">
        <v>7</v>
      </c>
      <c r="J164" s="4" t="s">
        <v>45</v>
      </c>
      <c r="K164" t="s">
        <v>46</v>
      </c>
      <c r="L164" s="5" t="s">
        <v>47</v>
      </c>
      <c r="M164" s="5">
        <v>429.46</v>
      </c>
      <c r="N164" s="5" t="s">
        <v>47</v>
      </c>
      <c r="O164" s="5" t="s">
        <v>45</v>
      </c>
      <c r="P164" s="36">
        <v>18.875502008</v>
      </c>
      <c r="Q164" t="s">
        <v>46</v>
      </c>
      <c r="R164" t="s">
        <v>45</v>
      </c>
      <c r="S164" t="s">
        <v>45</v>
      </c>
      <c r="T164" t="s">
        <v>46</v>
      </c>
      <c r="U164" s="5" t="s">
        <v>46</v>
      </c>
      <c r="V164" s="37">
        <v>36682</v>
      </c>
      <c r="W164" s="37">
        <v>3661.3622510999994</v>
      </c>
      <c r="X164" s="37">
        <v>4059.241511168613</v>
      </c>
      <c r="Y164" s="37">
        <v>5129.095339001698</v>
      </c>
      <c r="Z164">
        <f t="shared" si="66"/>
        <v>1</v>
      </c>
      <c r="AA164">
        <f t="shared" si="67"/>
        <v>1</v>
      </c>
      <c r="AB164">
        <f t="shared" si="68"/>
        <v>0</v>
      </c>
      <c r="AC164">
        <f t="shared" si="69"/>
        <v>0</v>
      </c>
      <c r="AD164">
        <f t="shared" si="70"/>
        <v>0</v>
      </c>
      <c r="AE164">
        <f t="shared" si="71"/>
        <v>0</v>
      </c>
      <c r="AF164" s="38" t="str">
        <f t="shared" si="72"/>
        <v>SRSA</v>
      </c>
      <c r="AG164" s="38">
        <f t="shared" si="73"/>
        <v>0</v>
      </c>
      <c r="AH164" s="38">
        <f t="shared" si="74"/>
        <v>0</v>
      </c>
      <c r="AI164">
        <f t="shared" si="75"/>
        <v>1</v>
      </c>
      <c r="AJ164">
        <f t="shared" si="76"/>
        <v>0</v>
      </c>
      <c r="AK164">
        <f t="shared" si="77"/>
        <v>0</v>
      </c>
      <c r="AL164">
        <f t="shared" si="78"/>
        <v>0</v>
      </c>
      <c r="AM164">
        <f t="shared" si="79"/>
        <v>0</v>
      </c>
      <c r="AN164">
        <f t="shared" si="80"/>
        <v>0</v>
      </c>
      <c r="AO164">
        <f t="shared" si="81"/>
        <v>0</v>
      </c>
      <c r="AP164" s="66">
        <f t="shared" si="82"/>
        <v>49531.69910127031</v>
      </c>
    </row>
    <row r="165" spans="1:42" ht="12.75">
      <c r="A165">
        <v>2012540</v>
      </c>
      <c r="B165" t="s">
        <v>1015</v>
      </c>
      <c r="C165" t="s">
        <v>1016</v>
      </c>
      <c r="D165" t="s">
        <v>1017</v>
      </c>
      <c r="E165" t="s">
        <v>1016</v>
      </c>
      <c r="F165" s="35">
        <v>66088</v>
      </c>
      <c r="G165" s="3">
        <v>190</v>
      </c>
      <c r="H165">
        <v>7859453214</v>
      </c>
      <c r="I165" s="4">
        <v>7</v>
      </c>
      <c r="J165" s="4" t="s">
        <v>45</v>
      </c>
      <c r="K165" t="s">
        <v>46</v>
      </c>
      <c r="L165" s="5" t="s">
        <v>47</v>
      </c>
      <c r="M165" s="5">
        <v>408</v>
      </c>
      <c r="N165" s="5" t="s">
        <v>47</v>
      </c>
      <c r="O165" s="5" t="s">
        <v>45</v>
      </c>
      <c r="P165" s="36">
        <v>5.5335968379</v>
      </c>
      <c r="Q165" t="s">
        <v>46</v>
      </c>
      <c r="R165" t="s">
        <v>46</v>
      </c>
      <c r="S165" t="s">
        <v>45</v>
      </c>
      <c r="T165" t="s">
        <v>46</v>
      </c>
      <c r="U165" s="5" t="s">
        <v>46</v>
      </c>
      <c r="V165" s="37">
        <v>18156</v>
      </c>
      <c r="W165" s="37">
        <v>1423.8630976499999</v>
      </c>
      <c r="X165" s="37">
        <v>2140.4047522410265</v>
      </c>
      <c r="Y165" s="37">
        <v>1631.3006819202026</v>
      </c>
      <c r="Z165">
        <f t="shared" si="66"/>
        <v>1</v>
      </c>
      <c r="AA165">
        <f t="shared" si="67"/>
        <v>1</v>
      </c>
      <c r="AB165">
        <f t="shared" si="68"/>
        <v>0</v>
      </c>
      <c r="AC165">
        <f t="shared" si="69"/>
        <v>0</v>
      </c>
      <c r="AD165">
        <f t="shared" si="70"/>
        <v>0</v>
      </c>
      <c r="AE165">
        <f t="shared" si="71"/>
        <v>0</v>
      </c>
      <c r="AF165" s="38" t="str">
        <f t="shared" si="72"/>
        <v>SRSA</v>
      </c>
      <c r="AG165" s="38">
        <f t="shared" si="73"/>
        <v>0</v>
      </c>
      <c r="AH165" s="38">
        <f t="shared" si="74"/>
        <v>0</v>
      </c>
      <c r="AI165">
        <f t="shared" si="75"/>
        <v>1</v>
      </c>
      <c r="AJ165">
        <f t="shared" si="76"/>
        <v>0</v>
      </c>
      <c r="AK165">
        <f t="shared" si="77"/>
        <v>0</v>
      </c>
      <c r="AL165">
        <f t="shared" si="78"/>
        <v>0</v>
      </c>
      <c r="AM165">
        <f t="shared" si="79"/>
        <v>0</v>
      </c>
      <c r="AN165">
        <f t="shared" si="80"/>
        <v>0</v>
      </c>
      <c r="AO165">
        <f t="shared" si="81"/>
        <v>0</v>
      </c>
      <c r="AP165" s="66">
        <f t="shared" si="82"/>
        <v>23351.568531811226</v>
      </c>
    </row>
    <row r="166" spans="1:42" s="50" customFormat="1" ht="12.75">
      <c r="A166" s="50">
        <v>2012780</v>
      </c>
      <c r="B166" s="50" t="s">
        <v>1030</v>
      </c>
      <c r="C166" s="50" t="s">
        <v>1031</v>
      </c>
      <c r="D166" s="50" t="s">
        <v>1032</v>
      </c>
      <c r="E166" s="50" t="s">
        <v>1033</v>
      </c>
      <c r="F166" s="51">
        <v>66548</v>
      </c>
      <c r="G166" s="52" t="s">
        <v>52</v>
      </c>
      <c r="H166" s="50">
        <v>7853632398</v>
      </c>
      <c r="I166" s="53">
        <v>7</v>
      </c>
      <c r="J166" s="53" t="s">
        <v>45</v>
      </c>
      <c r="K166" s="50" t="s">
        <v>46</v>
      </c>
      <c r="L166" s="6" t="s">
        <v>47</v>
      </c>
      <c r="M166" s="6">
        <v>374.82</v>
      </c>
      <c r="N166" s="6" t="s">
        <v>47</v>
      </c>
      <c r="O166" s="6" t="s">
        <v>45</v>
      </c>
      <c r="P166" s="54">
        <v>19.169960474</v>
      </c>
      <c r="Q166" s="50" t="s">
        <v>46</v>
      </c>
      <c r="R166" s="50" t="s">
        <v>46</v>
      </c>
      <c r="S166" s="50" t="s">
        <v>45</v>
      </c>
      <c r="T166" s="50" t="s">
        <v>46</v>
      </c>
      <c r="U166" s="6" t="s">
        <v>46</v>
      </c>
      <c r="V166" s="55">
        <v>20533</v>
      </c>
      <c r="W166" s="55">
        <v>2034.0901395</v>
      </c>
      <c r="X166" s="55">
        <v>2650.5121101398136</v>
      </c>
      <c r="Y166" s="55">
        <v>3148.9559645463105</v>
      </c>
      <c r="Z166" s="50">
        <f t="shared" si="66"/>
        <v>1</v>
      </c>
      <c r="AA166" s="50">
        <f t="shared" si="67"/>
        <v>1</v>
      </c>
      <c r="AB166" s="50">
        <f t="shared" si="68"/>
        <v>0</v>
      </c>
      <c r="AC166" s="50">
        <f t="shared" si="69"/>
        <v>0</v>
      </c>
      <c r="AD166" s="50">
        <f t="shared" si="70"/>
        <v>0</v>
      </c>
      <c r="AE166" s="50">
        <f t="shared" si="71"/>
        <v>0</v>
      </c>
      <c r="AF166" s="56" t="str">
        <f t="shared" si="72"/>
        <v>SRSA</v>
      </c>
      <c r="AG166" s="56">
        <f t="shared" si="73"/>
        <v>0</v>
      </c>
      <c r="AH166" s="56">
        <f t="shared" si="74"/>
        <v>0</v>
      </c>
      <c r="AI166" s="50">
        <f t="shared" si="75"/>
        <v>1</v>
      </c>
      <c r="AJ166" s="50">
        <f t="shared" si="76"/>
        <v>0</v>
      </c>
      <c r="AK166" s="50">
        <f t="shared" si="77"/>
        <v>0</v>
      </c>
      <c r="AL166" s="50">
        <f t="shared" si="78"/>
        <v>0</v>
      </c>
      <c r="AM166" s="50">
        <f t="shared" si="79"/>
        <v>0</v>
      </c>
      <c r="AN166" s="50">
        <f t="shared" si="80"/>
        <v>0</v>
      </c>
      <c r="AO166" s="50">
        <f t="shared" si="81"/>
        <v>0</v>
      </c>
      <c r="AP166" s="66">
        <f t="shared" si="82"/>
        <v>28366.558214186123</v>
      </c>
    </row>
    <row r="167" spans="1:42" ht="12.75">
      <c r="A167">
        <v>2004560</v>
      </c>
      <c r="B167" t="s">
        <v>236</v>
      </c>
      <c r="C167" t="s">
        <v>237</v>
      </c>
      <c r="D167" t="s">
        <v>238</v>
      </c>
      <c r="E167" t="s">
        <v>237</v>
      </c>
      <c r="F167" s="35">
        <v>66544</v>
      </c>
      <c r="G167" s="3">
        <v>107</v>
      </c>
      <c r="H167">
        <v>7853826216</v>
      </c>
      <c r="I167" s="4">
        <v>7</v>
      </c>
      <c r="J167" s="4" t="s">
        <v>45</v>
      </c>
      <c r="K167" t="s">
        <v>46</v>
      </c>
      <c r="L167" s="5" t="s">
        <v>47</v>
      </c>
      <c r="M167" s="5">
        <v>531.62</v>
      </c>
      <c r="N167" s="5" t="s">
        <v>47</v>
      </c>
      <c r="O167" s="5" t="s">
        <v>45</v>
      </c>
      <c r="P167" s="36">
        <v>25.86490939</v>
      </c>
      <c r="Q167" t="s">
        <v>45</v>
      </c>
      <c r="R167" t="s">
        <v>46</v>
      </c>
      <c r="S167" t="s">
        <v>45</v>
      </c>
      <c r="T167" t="s">
        <v>46</v>
      </c>
      <c r="U167" s="5" t="s">
        <v>46</v>
      </c>
      <c r="V167" s="37">
        <v>39828</v>
      </c>
      <c r="W167" s="37">
        <v>3457.9532371499995</v>
      </c>
      <c r="X167" s="37">
        <v>4138.874078357195</v>
      </c>
      <c r="Y167" s="37">
        <v>4429.160098316213</v>
      </c>
      <c r="Z167">
        <f t="shared" si="66"/>
        <v>1</v>
      </c>
      <c r="AA167">
        <f t="shared" si="67"/>
        <v>1</v>
      </c>
      <c r="AB167">
        <f t="shared" si="68"/>
        <v>0</v>
      </c>
      <c r="AC167">
        <f t="shared" si="69"/>
        <v>0</v>
      </c>
      <c r="AD167">
        <f t="shared" si="70"/>
        <v>0</v>
      </c>
      <c r="AE167">
        <f t="shared" si="71"/>
        <v>0</v>
      </c>
      <c r="AF167" s="38" t="str">
        <f t="shared" si="72"/>
        <v>SRSA</v>
      </c>
      <c r="AG167" s="38">
        <f t="shared" si="73"/>
        <v>0</v>
      </c>
      <c r="AH167" s="38">
        <f t="shared" si="74"/>
        <v>0</v>
      </c>
      <c r="AI167">
        <f t="shared" si="75"/>
        <v>1</v>
      </c>
      <c r="AJ167">
        <f t="shared" si="76"/>
        <v>1</v>
      </c>
      <c r="AK167" t="str">
        <f t="shared" si="77"/>
        <v>Initial</v>
      </c>
      <c r="AL167" t="str">
        <f t="shared" si="78"/>
        <v>SRSA</v>
      </c>
      <c r="AM167">
        <f t="shared" si="79"/>
        <v>0</v>
      </c>
      <c r="AN167">
        <f t="shared" si="80"/>
        <v>0</v>
      </c>
      <c r="AO167">
        <f t="shared" si="81"/>
        <v>0</v>
      </c>
      <c r="AP167" s="66">
        <f t="shared" si="82"/>
        <v>51853.98741382341</v>
      </c>
    </row>
    <row r="168" spans="1:42" s="50" customFormat="1" ht="12.75">
      <c r="A168" s="50">
        <v>2012600</v>
      </c>
      <c r="B168" s="50" t="s">
        <v>1018</v>
      </c>
      <c r="C168" s="50" t="s">
        <v>1019</v>
      </c>
      <c r="D168" s="50" t="s">
        <v>1020</v>
      </c>
      <c r="E168" s="50" t="s">
        <v>1019</v>
      </c>
      <c r="F168" s="51">
        <v>67671</v>
      </c>
      <c r="G168" s="52">
        <v>139</v>
      </c>
      <c r="H168" s="50">
        <v>7857359212</v>
      </c>
      <c r="I168" s="53">
        <v>7</v>
      </c>
      <c r="J168" s="53" t="s">
        <v>45</v>
      </c>
      <c r="K168" s="50" t="s">
        <v>46</v>
      </c>
      <c r="L168" s="6" t="s">
        <v>47</v>
      </c>
      <c r="M168" s="6">
        <v>266.46</v>
      </c>
      <c r="N168" s="6" t="s">
        <v>47</v>
      </c>
      <c r="O168" s="6" t="s">
        <v>45</v>
      </c>
      <c r="P168" s="54">
        <v>7.4918566775</v>
      </c>
      <c r="Q168" s="50" t="s">
        <v>46</v>
      </c>
      <c r="R168" s="50" t="s">
        <v>46</v>
      </c>
      <c r="S168" s="50" t="s">
        <v>45</v>
      </c>
      <c r="T168" s="50" t="s">
        <v>46</v>
      </c>
      <c r="U168" s="6" t="s">
        <v>46</v>
      </c>
      <c r="V168" s="55">
        <v>16507</v>
      </c>
      <c r="W168" s="55">
        <v>1220.4540837</v>
      </c>
      <c r="X168" s="55">
        <v>1713.323875302065</v>
      </c>
      <c r="Y168" s="55">
        <v>2396.3374261748213</v>
      </c>
      <c r="Z168" s="50">
        <f aca="true" t="shared" si="83" ref="Z168:Z180">IF(OR(J168="YES",L168="YES"),1,0)</f>
        <v>1</v>
      </c>
      <c r="AA168" s="50">
        <f aca="true" t="shared" si="84" ref="AA168:AA180">IF(OR(M168&lt;600,N168="YES"),1,0)</f>
        <v>1</v>
      </c>
      <c r="AB168" s="50">
        <f aca="true" t="shared" si="85" ref="AB168:AB180">IF(AND(OR(J168="YES",L168="YES"),(Z168=0)),"Trouble",0)</f>
        <v>0</v>
      </c>
      <c r="AC168" s="50">
        <f aca="true" t="shared" si="86" ref="AC168:AC180">IF(AND(OR(M168&lt;600,N168="YES"),(AA168=0)),"Trouble",0)</f>
        <v>0</v>
      </c>
      <c r="AD168" s="50">
        <f aca="true" t="shared" si="87" ref="AD168:AD180">IF(AND(AND(J168="NO",L168="NO"),(O168="YES")),"Trouble",0)</f>
        <v>0</v>
      </c>
      <c r="AE168" s="50">
        <f aca="true" t="shared" si="88" ref="AE168:AE180">IF(AND(AND(M168&gt;=600,N168="NO"),(O168="YES")),"Trouble",0)</f>
        <v>0</v>
      </c>
      <c r="AF168" s="56" t="str">
        <f aca="true" t="shared" si="89" ref="AF168:AF180">IF(AND(Z168=1,AA168=1),"SRSA",0)</f>
        <v>SRSA</v>
      </c>
      <c r="AG168" s="56">
        <f aca="true" t="shared" si="90" ref="AG168:AG180">IF(AND(AF168=0,O168="YES"),"Trouble",0)</f>
        <v>0</v>
      </c>
      <c r="AH168" s="56">
        <f aca="true" t="shared" si="91" ref="AH168:AH180">IF(AND(AF168="SRSA",O168="NO"),"Trouble",0)</f>
        <v>0</v>
      </c>
      <c r="AI168" s="50">
        <f aca="true" t="shared" si="92" ref="AI168:AI180">IF(S168="YES",1,0)</f>
        <v>1</v>
      </c>
      <c r="AJ168" s="50">
        <f aca="true" t="shared" si="93" ref="AJ168:AJ180">IF(P168&gt;=20,1,0)</f>
        <v>0</v>
      </c>
      <c r="AK168" s="50">
        <f aca="true" t="shared" si="94" ref="AK168:AK180">IF(AND(AI168=1,AJ168=1),"Initial",0)</f>
        <v>0</v>
      </c>
      <c r="AL168" s="50">
        <f aca="true" t="shared" si="95" ref="AL168:AL180">IF(AND(AF168="SRSA",AK168="Initial"),"SRSA",0)</f>
        <v>0</v>
      </c>
      <c r="AM168" s="50">
        <f aca="true" t="shared" si="96" ref="AM168:AM180">IF(AND(AK168="Initial",AL168=0),"RLIS",0)</f>
        <v>0</v>
      </c>
      <c r="AN168" s="50">
        <f aca="true" t="shared" si="97" ref="AN168:AN180">IF(AND(AM168=0,U168="YES"),"Trouble",0)</f>
        <v>0</v>
      </c>
      <c r="AO168" s="50">
        <f aca="true" t="shared" si="98" ref="AO168:AO180">IF(AND(U168="NO",AM168="RLIS"),"Trouble",0)</f>
        <v>0</v>
      </c>
      <c r="AP168" s="66">
        <f t="shared" si="82"/>
        <v>21837.115385176887</v>
      </c>
    </row>
    <row r="169" spans="1:42" ht="12.75">
      <c r="A169">
        <v>2004470</v>
      </c>
      <c r="B169" t="s">
        <v>229</v>
      </c>
      <c r="C169" t="s">
        <v>230</v>
      </c>
      <c r="D169" t="s">
        <v>231</v>
      </c>
      <c r="E169" t="s">
        <v>232</v>
      </c>
      <c r="F169" s="35">
        <v>67430</v>
      </c>
      <c r="G169" s="3">
        <v>326</v>
      </c>
      <c r="H169">
        <v>7857814328</v>
      </c>
      <c r="I169" s="4">
        <v>7</v>
      </c>
      <c r="J169" s="4" t="s">
        <v>45</v>
      </c>
      <c r="K169" t="s">
        <v>46</v>
      </c>
      <c r="L169" s="5" t="s">
        <v>47</v>
      </c>
      <c r="M169" s="5">
        <v>440.75</v>
      </c>
      <c r="N169" s="5" t="s">
        <v>47</v>
      </c>
      <c r="O169" s="5" t="s">
        <v>45</v>
      </c>
      <c r="P169" s="36">
        <v>7.8467153285</v>
      </c>
      <c r="Q169" t="s">
        <v>46</v>
      </c>
      <c r="R169" t="s">
        <v>46</v>
      </c>
      <c r="S169" t="s">
        <v>45</v>
      </c>
      <c r="T169" t="s">
        <v>46</v>
      </c>
      <c r="U169" s="5" t="s">
        <v>46</v>
      </c>
      <c r="V169" s="37">
        <v>22000</v>
      </c>
      <c r="W169" s="37">
        <v>2237.4991534500004</v>
      </c>
      <c r="X169" s="37">
        <v>3044.51174016365</v>
      </c>
      <c r="Y169" s="37">
        <v>5610.018585021079</v>
      </c>
      <c r="Z169">
        <f t="shared" si="83"/>
        <v>1</v>
      </c>
      <c r="AA169">
        <f t="shared" si="84"/>
        <v>1</v>
      </c>
      <c r="AB169">
        <f t="shared" si="85"/>
        <v>0</v>
      </c>
      <c r="AC169">
        <f t="shared" si="86"/>
        <v>0</v>
      </c>
      <c r="AD169">
        <f t="shared" si="87"/>
        <v>0</v>
      </c>
      <c r="AE169">
        <f t="shared" si="88"/>
        <v>0</v>
      </c>
      <c r="AF169" s="38" t="str">
        <f t="shared" si="89"/>
        <v>SRSA</v>
      </c>
      <c r="AG169" s="38">
        <f t="shared" si="90"/>
        <v>0</v>
      </c>
      <c r="AH169" s="38">
        <f t="shared" si="91"/>
        <v>0</v>
      </c>
      <c r="AI169">
        <f t="shared" si="92"/>
        <v>1</v>
      </c>
      <c r="AJ169">
        <f t="shared" si="93"/>
        <v>0</v>
      </c>
      <c r="AK169">
        <f t="shared" si="94"/>
        <v>0</v>
      </c>
      <c r="AL169">
        <f t="shared" si="95"/>
        <v>0</v>
      </c>
      <c r="AM169">
        <f t="shared" si="96"/>
        <v>0</v>
      </c>
      <c r="AN169">
        <f t="shared" si="97"/>
        <v>0</v>
      </c>
      <c r="AO169">
        <f t="shared" si="98"/>
        <v>0</v>
      </c>
      <c r="AP169" s="66">
        <f t="shared" si="82"/>
        <v>32892.02947863473</v>
      </c>
    </row>
    <row r="170" spans="1:42" ht="12.75">
      <c r="A170">
        <v>2012630</v>
      </c>
      <c r="B170" t="s">
        <v>1021</v>
      </c>
      <c r="C170" t="s">
        <v>1022</v>
      </c>
      <c r="D170" t="s">
        <v>1023</v>
      </c>
      <c r="E170" t="s">
        <v>1022</v>
      </c>
      <c r="F170" s="35">
        <v>67672</v>
      </c>
      <c r="G170" s="3">
        <v>2108</v>
      </c>
      <c r="H170">
        <v>7857432145</v>
      </c>
      <c r="I170" s="4">
        <v>7</v>
      </c>
      <c r="J170" s="4" t="s">
        <v>45</v>
      </c>
      <c r="K170" t="s">
        <v>46</v>
      </c>
      <c r="L170" s="5" t="s">
        <v>47</v>
      </c>
      <c r="M170" s="5">
        <v>366.23</v>
      </c>
      <c r="N170" s="5" t="s">
        <v>47</v>
      </c>
      <c r="O170" s="5" t="s">
        <v>45</v>
      </c>
      <c r="P170" s="36">
        <v>13.698630137</v>
      </c>
      <c r="Q170" t="s">
        <v>46</v>
      </c>
      <c r="R170" t="s">
        <v>46</v>
      </c>
      <c r="S170" t="s">
        <v>45</v>
      </c>
      <c r="T170" t="s">
        <v>46</v>
      </c>
      <c r="U170" s="5" t="s">
        <v>46</v>
      </c>
      <c r="V170" s="37">
        <v>22952</v>
      </c>
      <c r="W170" s="37">
        <v>3254.5442232</v>
      </c>
      <c r="X170" s="37">
        <v>3662.969843902117</v>
      </c>
      <c r="Y170" s="37">
        <v>3401.8357934391306</v>
      </c>
      <c r="Z170">
        <f t="shared" si="83"/>
        <v>1</v>
      </c>
      <c r="AA170">
        <f t="shared" si="84"/>
        <v>1</v>
      </c>
      <c r="AB170">
        <f t="shared" si="85"/>
        <v>0</v>
      </c>
      <c r="AC170">
        <f t="shared" si="86"/>
        <v>0</v>
      </c>
      <c r="AD170">
        <f t="shared" si="87"/>
        <v>0</v>
      </c>
      <c r="AE170">
        <f t="shared" si="88"/>
        <v>0</v>
      </c>
      <c r="AF170" s="38" t="str">
        <f t="shared" si="89"/>
        <v>SRSA</v>
      </c>
      <c r="AG170" s="38">
        <f t="shared" si="90"/>
        <v>0</v>
      </c>
      <c r="AH170" s="38">
        <f t="shared" si="91"/>
        <v>0</v>
      </c>
      <c r="AI170">
        <f t="shared" si="92"/>
        <v>1</v>
      </c>
      <c r="AJ170">
        <f t="shared" si="93"/>
        <v>0</v>
      </c>
      <c r="AK170">
        <f t="shared" si="94"/>
        <v>0</v>
      </c>
      <c r="AL170">
        <f t="shared" si="95"/>
        <v>0</v>
      </c>
      <c r="AM170">
        <f t="shared" si="96"/>
        <v>0</v>
      </c>
      <c r="AN170">
        <f t="shared" si="97"/>
        <v>0</v>
      </c>
      <c r="AO170">
        <f t="shared" si="98"/>
        <v>0</v>
      </c>
      <c r="AP170" s="66">
        <f t="shared" si="82"/>
        <v>33271.349860541246</v>
      </c>
    </row>
    <row r="171" spans="1:42" s="50" customFormat="1" ht="12.75">
      <c r="A171" s="50">
        <v>2011610</v>
      </c>
      <c r="B171" s="50" t="s">
        <v>925</v>
      </c>
      <c r="C171" s="50" t="s">
        <v>926</v>
      </c>
      <c r="D171" s="50" t="s">
        <v>927</v>
      </c>
      <c r="E171" s="50" t="s">
        <v>928</v>
      </c>
      <c r="F171" s="51">
        <v>67758</v>
      </c>
      <c r="G171" s="52">
        <v>580</v>
      </c>
      <c r="H171" s="50">
        <v>7858524252</v>
      </c>
      <c r="I171" s="53">
        <v>7</v>
      </c>
      <c r="J171" s="53" t="s">
        <v>45</v>
      </c>
      <c r="K171" s="50" t="s">
        <v>46</v>
      </c>
      <c r="L171" s="6" t="s">
        <v>47</v>
      </c>
      <c r="M171" s="6">
        <v>387.16</v>
      </c>
      <c r="N171" s="6" t="s">
        <v>47</v>
      </c>
      <c r="O171" s="6" t="s">
        <v>45</v>
      </c>
      <c r="P171" s="54">
        <v>17.434210526</v>
      </c>
      <c r="Q171" s="50" t="s">
        <v>46</v>
      </c>
      <c r="R171" s="50" t="s">
        <v>46</v>
      </c>
      <c r="S171" s="50" t="s">
        <v>45</v>
      </c>
      <c r="T171" s="50" t="s">
        <v>46</v>
      </c>
      <c r="U171" s="6" t="s">
        <v>46</v>
      </c>
      <c r="V171" s="55">
        <v>14601</v>
      </c>
      <c r="W171" s="55">
        <v>1830.6811255499997</v>
      </c>
      <c r="X171" s="55">
        <v>2045.0206463896238</v>
      </c>
      <c r="Y171" s="55">
        <v>2585.2446793060653</v>
      </c>
      <c r="Z171" s="50">
        <f t="shared" si="83"/>
        <v>1</v>
      </c>
      <c r="AA171" s="50">
        <f t="shared" si="84"/>
        <v>1</v>
      </c>
      <c r="AB171" s="50">
        <f t="shared" si="85"/>
        <v>0</v>
      </c>
      <c r="AC171" s="50">
        <f t="shared" si="86"/>
        <v>0</v>
      </c>
      <c r="AD171" s="50">
        <f t="shared" si="87"/>
        <v>0</v>
      </c>
      <c r="AE171" s="50">
        <f t="shared" si="88"/>
        <v>0</v>
      </c>
      <c r="AF171" s="56" t="str">
        <f t="shared" si="89"/>
        <v>SRSA</v>
      </c>
      <c r="AG171" s="56">
        <f t="shared" si="90"/>
        <v>0</v>
      </c>
      <c r="AH171" s="56">
        <f t="shared" si="91"/>
        <v>0</v>
      </c>
      <c r="AI171" s="50">
        <f t="shared" si="92"/>
        <v>1</v>
      </c>
      <c r="AJ171" s="50">
        <f t="shared" si="93"/>
        <v>0</v>
      </c>
      <c r="AK171" s="50">
        <f t="shared" si="94"/>
        <v>0</v>
      </c>
      <c r="AL171" s="50">
        <f t="shared" si="95"/>
        <v>0</v>
      </c>
      <c r="AM171" s="50">
        <f t="shared" si="96"/>
        <v>0</v>
      </c>
      <c r="AN171" s="50">
        <f t="shared" si="97"/>
        <v>0</v>
      </c>
      <c r="AO171" s="50">
        <f t="shared" si="98"/>
        <v>0</v>
      </c>
      <c r="AP171" s="66">
        <f t="shared" si="82"/>
        <v>21061.94645124569</v>
      </c>
    </row>
    <row r="172" spans="1:42" s="50" customFormat="1" ht="12.75">
      <c r="A172" s="50">
        <v>2012720</v>
      </c>
      <c r="B172" s="50" t="s">
        <v>1024</v>
      </c>
      <c r="C172" s="50" t="s">
        <v>1025</v>
      </c>
      <c r="D172" s="50" t="s">
        <v>1026</v>
      </c>
      <c r="E172" s="50" t="s">
        <v>1027</v>
      </c>
      <c r="F172" s="51">
        <v>66968</v>
      </c>
      <c r="G172" s="52">
        <v>275</v>
      </c>
      <c r="H172" s="50">
        <v>7853252261</v>
      </c>
      <c r="I172" s="53">
        <v>7</v>
      </c>
      <c r="J172" s="53" t="s">
        <v>45</v>
      </c>
      <c r="K172" s="50" t="s">
        <v>46</v>
      </c>
      <c r="L172" s="6" t="s">
        <v>47</v>
      </c>
      <c r="M172" s="6">
        <v>345.05</v>
      </c>
      <c r="N172" s="6" t="s">
        <v>47</v>
      </c>
      <c r="O172" s="6" t="s">
        <v>45</v>
      </c>
      <c r="P172" s="54">
        <v>15.025906736</v>
      </c>
      <c r="Q172" s="50" t="s">
        <v>46</v>
      </c>
      <c r="R172" s="50" t="s">
        <v>46</v>
      </c>
      <c r="S172" s="50" t="s">
        <v>45</v>
      </c>
      <c r="T172" s="50" t="s">
        <v>46</v>
      </c>
      <c r="U172" s="6" t="s">
        <v>46</v>
      </c>
      <c r="V172" s="55">
        <v>12587</v>
      </c>
      <c r="W172" s="55">
        <v>1423.8630976499999</v>
      </c>
      <c r="X172" s="55">
        <v>1962.4504584906963</v>
      </c>
      <c r="Y172" s="55">
        <v>2323.7097372219723</v>
      </c>
      <c r="Z172" s="50">
        <f t="shared" si="83"/>
        <v>1</v>
      </c>
      <c r="AA172" s="50">
        <f t="shared" si="84"/>
        <v>1</v>
      </c>
      <c r="AB172" s="50">
        <f t="shared" si="85"/>
        <v>0</v>
      </c>
      <c r="AC172" s="50">
        <f t="shared" si="86"/>
        <v>0</v>
      </c>
      <c r="AD172" s="50">
        <f t="shared" si="87"/>
        <v>0</v>
      </c>
      <c r="AE172" s="50">
        <f t="shared" si="88"/>
        <v>0</v>
      </c>
      <c r="AF172" s="56" t="str">
        <f t="shared" si="89"/>
        <v>SRSA</v>
      </c>
      <c r="AG172" s="56">
        <f t="shared" si="90"/>
        <v>0</v>
      </c>
      <c r="AH172" s="56">
        <f t="shared" si="91"/>
        <v>0</v>
      </c>
      <c r="AI172" s="50">
        <f t="shared" si="92"/>
        <v>1</v>
      </c>
      <c r="AJ172" s="50">
        <f t="shared" si="93"/>
        <v>0</v>
      </c>
      <c r="AK172" s="50">
        <f t="shared" si="94"/>
        <v>0</v>
      </c>
      <c r="AL172" s="50">
        <f t="shared" si="95"/>
        <v>0</v>
      </c>
      <c r="AM172" s="50">
        <f t="shared" si="96"/>
        <v>0</v>
      </c>
      <c r="AN172" s="50">
        <f t="shared" si="97"/>
        <v>0</v>
      </c>
      <c r="AO172" s="50">
        <f t="shared" si="98"/>
        <v>0</v>
      </c>
      <c r="AP172" s="66">
        <f t="shared" si="82"/>
        <v>18297.02329336267</v>
      </c>
    </row>
    <row r="173" spans="1:42" s="57" customFormat="1" ht="12.75">
      <c r="A173" s="57">
        <v>2012750</v>
      </c>
      <c r="B173" s="57" t="s">
        <v>1028</v>
      </c>
      <c r="C173" s="57" t="s">
        <v>1029</v>
      </c>
      <c r="D173" s="57" t="s">
        <v>180</v>
      </c>
      <c r="E173" s="57" t="s">
        <v>1029</v>
      </c>
      <c r="F173" s="58">
        <v>66090</v>
      </c>
      <c r="G173" s="59">
        <v>38</v>
      </c>
      <c r="H173" s="57">
        <v>7859894427</v>
      </c>
      <c r="I173" s="60">
        <v>7</v>
      </c>
      <c r="J173" s="60" t="s">
        <v>45</v>
      </c>
      <c r="K173" s="57" t="s">
        <v>46</v>
      </c>
      <c r="L173" s="61" t="s">
        <v>47</v>
      </c>
      <c r="M173" s="61">
        <v>372</v>
      </c>
      <c r="N173" s="61" t="s">
        <v>47</v>
      </c>
      <c r="O173" s="61" t="s">
        <v>45</v>
      </c>
      <c r="P173" s="62">
        <v>18.138424821</v>
      </c>
      <c r="Q173" s="57" t="s">
        <v>46</v>
      </c>
      <c r="R173" s="57" t="s">
        <v>46</v>
      </c>
      <c r="S173" s="57" t="s">
        <v>45</v>
      </c>
      <c r="T173" s="57" t="s">
        <v>46</v>
      </c>
      <c r="U173" s="61" t="s">
        <v>46</v>
      </c>
      <c r="V173" s="63">
        <v>22793</v>
      </c>
      <c r="W173" s="63">
        <v>2034.0901395</v>
      </c>
      <c r="X173" s="63">
        <v>2595.0725032406726</v>
      </c>
      <c r="Y173" s="63">
        <v>1567.328106158626</v>
      </c>
      <c r="Z173" s="57">
        <f t="shared" si="83"/>
        <v>1</v>
      </c>
      <c r="AA173" s="57">
        <f t="shared" si="84"/>
        <v>1</v>
      </c>
      <c r="AB173" s="57">
        <f t="shared" si="85"/>
        <v>0</v>
      </c>
      <c r="AC173" s="57">
        <f t="shared" si="86"/>
        <v>0</v>
      </c>
      <c r="AD173" s="57">
        <f t="shared" si="87"/>
        <v>0</v>
      </c>
      <c r="AE173" s="57">
        <f t="shared" si="88"/>
        <v>0</v>
      </c>
      <c r="AF173" s="64" t="str">
        <f t="shared" si="89"/>
        <v>SRSA</v>
      </c>
      <c r="AG173" s="64">
        <f t="shared" si="90"/>
        <v>0</v>
      </c>
      <c r="AH173" s="64">
        <f t="shared" si="91"/>
        <v>0</v>
      </c>
      <c r="AI173" s="57">
        <f t="shared" si="92"/>
        <v>1</v>
      </c>
      <c r="AJ173" s="57">
        <f t="shared" si="93"/>
        <v>0</v>
      </c>
      <c r="AK173" s="57">
        <f t="shared" si="94"/>
        <v>0</v>
      </c>
      <c r="AL173" s="57">
        <f t="shared" si="95"/>
        <v>0</v>
      </c>
      <c r="AM173" s="57">
        <f t="shared" si="96"/>
        <v>0</v>
      </c>
      <c r="AN173" s="57">
        <f t="shared" si="97"/>
        <v>0</v>
      </c>
      <c r="AO173" s="57">
        <f t="shared" si="98"/>
        <v>0</v>
      </c>
      <c r="AP173" s="66">
        <f t="shared" si="82"/>
        <v>28989.4907488993</v>
      </c>
    </row>
    <row r="174" spans="1:42" ht="12.75">
      <c r="A174">
        <v>2012900</v>
      </c>
      <c r="B174" t="s">
        <v>1044</v>
      </c>
      <c r="C174" t="s">
        <v>1045</v>
      </c>
      <c r="D174" t="s">
        <v>1046</v>
      </c>
      <c r="E174" t="s">
        <v>1045</v>
      </c>
      <c r="F174" s="35">
        <v>67762</v>
      </c>
      <c r="G174" s="3">
        <v>155</v>
      </c>
      <c r="H174">
        <v>7859435222</v>
      </c>
      <c r="I174" s="4">
        <v>7</v>
      </c>
      <c r="J174" s="4" t="s">
        <v>45</v>
      </c>
      <c r="K174" t="s">
        <v>46</v>
      </c>
      <c r="L174" s="5" t="s">
        <v>47</v>
      </c>
      <c r="M174" s="5">
        <v>127.5</v>
      </c>
      <c r="N174" s="5" t="s">
        <v>47</v>
      </c>
      <c r="O174" s="5" t="s">
        <v>45</v>
      </c>
      <c r="P174" s="36">
        <v>33.628318584</v>
      </c>
      <c r="Q174" t="s">
        <v>45</v>
      </c>
      <c r="R174" t="s">
        <v>45</v>
      </c>
      <c r="S174" t="s">
        <v>45</v>
      </c>
      <c r="T174" t="s">
        <v>46</v>
      </c>
      <c r="U174" s="5" t="s">
        <v>46</v>
      </c>
      <c r="V174" s="37">
        <v>5221</v>
      </c>
      <c r="W174" s="37">
        <v>610.22704185</v>
      </c>
      <c r="X174" s="37">
        <v>794.6060813688662</v>
      </c>
      <c r="Y174" s="37">
        <v>1347.1871836849655</v>
      </c>
      <c r="Z174">
        <f t="shared" si="83"/>
        <v>1</v>
      </c>
      <c r="AA174">
        <f t="shared" si="84"/>
        <v>1</v>
      </c>
      <c r="AB174">
        <f t="shared" si="85"/>
        <v>0</v>
      </c>
      <c r="AC174">
        <f t="shared" si="86"/>
        <v>0</v>
      </c>
      <c r="AD174">
        <f t="shared" si="87"/>
        <v>0</v>
      </c>
      <c r="AE174">
        <f t="shared" si="88"/>
        <v>0</v>
      </c>
      <c r="AF174" s="38" t="str">
        <f t="shared" si="89"/>
        <v>SRSA</v>
      </c>
      <c r="AG174" s="38">
        <f t="shared" si="90"/>
        <v>0</v>
      </c>
      <c r="AH174" s="38">
        <f t="shared" si="91"/>
        <v>0</v>
      </c>
      <c r="AI174">
        <f t="shared" si="92"/>
        <v>1</v>
      </c>
      <c r="AJ174">
        <f t="shared" si="93"/>
        <v>1</v>
      </c>
      <c r="AK174" t="str">
        <f t="shared" si="94"/>
        <v>Initial</v>
      </c>
      <c r="AL174" t="str">
        <f t="shared" si="95"/>
        <v>SRSA</v>
      </c>
      <c r="AM174">
        <f t="shared" si="96"/>
        <v>0</v>
      </c>
      <c r="AN174">
        <f t="shared" si="97"/>
        <v>0</v>
      </c>
      <c r="AO174">
        <f t="shared" si="98"/>
        <v>0</v>
      </c>
      <c r="AP174" s="66">
        <f t="shared" si="82"/>
        <v>7973.0203069038325</v>
      </c>
    </row>
    <row r="175" spans="1:42" ht="12.75">
      <c r="A175">
        <v>2007500</v>
      </c>
      <c r="B175" t="s">
        <v>537</v>
      </c>
      <c r="C175" t="s">
        <v>538</v>
      </c>
      <c r="D175" t="s">
        <v>539</v>
      </c>
      <c r="E175" t="s">
        <v>540</v>
      </c>
      <c r="F175" s="35">
        <v>67349</v>
      </c>
      <c r="G175" s="3">
        <v>607</v>
      </c>
      <c r="H175">
        <v>6203742113</v>
      </c>
      <c r="I175" s="4">
        <v>7</v>
      </c>
      <c r="J175" s="4" t="s">
        <v>45</v>
      </c>
      <c r="K175" t="s">
        <v>46</v>
      </c>
      <c r="L175" s="5" t="s">
        <v>47</v>
      </c>
      <c r="M175" s="5">
        <v>413.96</v>
      </c>
      <c r="N175" s="5" t="s">
        <v>47</v>
      </c>
      <c r="O175" s="5" t="s">
        <v>45</v>
      </c>
      <c r="P175" s="36">
        <v>23.354564756</v>
      </c>
      <c r="Q175" t="s">
        <v>45</v>
      </c>
      <c r="R175" t="s">
        <v>46</v>
      </c>
      <c r="S175" t="s">
        <v>45</v>
      </c>
      <c r="T175" t="s">
        <v>46</v>
      </c>
      <c r="U175" s="5" t="s">
        <v>46</v>
      </c>
      <c r="V175" s="37">
        <v>37323</v>
      </c>
      <c r="W175" s="37">
        <v>3661.3622511</v>
      </c>
      <c r="X175" s="37">
        <v>3978.7057859200672</v>
      </c>
      <c r="Y175" s="37">
        <v>4840.842438805417</v>
      </c>
      <c r="Z175">
        <f t="shared" si="83"/>
        <v>1</v>
      </c>
      <c r="AA175">
        <f t="shared" si="84"/>
        <v>1</v>
      </c>
      <c r="AB175">
        <f t="shared" si="85"/>
        <v>0</v>
      </c>
      <c r="AC175">
        <f t="shared" si="86"/>
        <v>0</v>
      </c>
      <c r="AD175">
        <f t="shared" si="87"/>
        <v>0</v>
      </c>
      <c r="AE175">
        <f t="shared" si="88"/>
        <v>0</v>
      </c>
      <c r="AF175" s="38" t="str">
        <f t="shared" si="89"/>
        <v>SRSA</v>
      </c>
      <c r="AG175" s="38">
        <f t="shared" si="90"/>
        <v>0</v>
      </c>
      <c r="AH175" s="38">
        <f t="shared" si="91"/>
        <v>0</v>
      </c>
      <c r="AI175">
        <f t="shared" si="92"/>
        <v>1</v>
      </c>
      <c r="AJ175">
        <f t="shared" si="93"/>
        <v>1</v>
      </c>
      <c r="AK175" t="str">
        <f t="shared" si="94"/>
        <v>Initial</v>
      </c>
      <c r="AL175" t="str">
        <f t="shared" si="95"/>
        <v>SRSA</v>
      </c>
      <c r="AM175">
        <f t="shared" si="96"/>
        <v>0</v>
      </c>
      <c r="AN175">
        <f t="shared" si="97"/>
        <v>0</v>
      </c>
      <c r="AO175">
        <f t="shared" si="98"/>
        <v>0</v>
      </c>
      <c r="AP175" s="66">
        <f t="shared" si="82"/>
        <v>49803.91047582548</v>
      </c>
    </row>
    <row r="176" spans="1:42" ht="12.75">
      <c r="A176">
        <v>2008010</v>
      </c>
      <c r="B176" t="s">
        <v>598</v>
      </c>
      <c r="C176" t="s">
        <v>599</v>
      </c>
      <c r="D176" t="s">
        <v>72</v>
      </c>
      <c r="E176" t="s">
        <v>600</v>
      </c>
      <c r="F176" s="35">
        <v>66951</v>
      </c>
      <c r="G176" s="3">
        <v>188</v>
      </c>
      <c r="H176">
        <v>7854762218</v>
      </c>
      <c r="I176" s="4">
        <v>7</v>
      </c>
      <c r="J176" s="4" t="s">
        <v>45</v>
      </c>
      <c r="K176" t="s">
        <v>46</v>
      </c>
      <c r="L176" s="5" t="s">
        <v>47</v>
      </c>
      <c r="M176" s="5">
        <v>195.31</v>
      </c>
      <c r="N176" s="5" t="s">
        <v>47</v>
      </c>
      <c r="O176" s="5" t="s">
        <v>45</v>
      </c>
      <c r="P176" s="36">
        <v>7.7720207254</v>
      </c>
      <c r="Q176" t="s">
        <v>46</v>
      </c>
      <c r="R176" t="s">
        <v>46</v>
      </c>
      <c r="S176" t="s">
        <v>45</v>
      </c>
      <c r="T176" t="s">
        <v>46</v>
      </c>
      <c r="U176" s="5" t="s">
        <v>46</v>
      </c>
      <c r="V176" s="37">
        <v>8470</v>
      </c>
      <c r="W176" s="37">
        <v>1017.0450697499999</v>
      </c>
      <c r="X176" s="37">
        <v>1295.8251526419676</v>
      </c>
      <c r="Y176" s="37">
        <v>2321.8281908760437</v>
      </c>
      <c r="Z176">
        <f t="shared" si="83"/>
        <v>1</v>
      </c>
      <c r="AA176">
        <f t="shared" si="84"/>
        <v>1</v>
      </c>
      <c r="AB176">
        <f t="shared" si="85"/>
        <v>0</v>
      </c>
      <c r="AC176">
        <f t="shared" si="86"/>
        <v>0</v>
      </c>
      <c r="AD176">
        <f t="shared" si="87"/>
        <v>0</v>
      </c>
      <c r="AE176">
        <f t="shared" si="88"/>
        <v>0</v>
      </c>
      <c r="AF176" s="38" t="str">
        <f t="shared" si="89"/>
        <v>SRSA</v>
      </c>
      <c r="AG176" s="38">
        <f t="shared" si="90"/>
        <v>0</v>
      </c>
      <c r="AH176" s="38">
        <f t="shared" si="91"/>
        <v>0</v>
      </c>
      <c r="AI176">
        <f t="shared" si="92"/>
        <v>1</v>
      </c>
      <c r="AJ176">
        <f t="shared" si="93"/>
        <v>0</v>
      </c>
      <c r="AK176">
        <f t="shared" si="94"/>
        <v>0</v>
      </c>
      <c r="AL176">
        <f t="shared" si="95"/>
        <v>0</v>
      </c>
      <c r="AM176">
        <f t="shared" si="96"/>
        <v>0</v>
      </c>
      <c r="AN176">
        <f t="shared" si="97"/>
        <v>0</v>
      </c>
      <c r="AO176">
        <f t="shared" si="98"/>
        <v>0</v>
      </c>
      <c r="AP176" s="66">
        <f t="shared" si="82"/>
        <v>13104.698413268012</v>
      </c>
    </row>
    <row r="177" spans="1:42" ht="12.75">
      <c r="A177">
        <v>2008520</v>
      </c>
      <c r="B177" t="s">
        <v>651</v>
      </c>
      <c r="C177" t="s">
        <v>652</v>
      </c>
      <c r="D177" t="s">
        <v>653</v>
      </c>
      <c r="E177" t="s">
        <v>654</v>
      </c>
      <c r="F177" s="35">
        <v>67645</v>
      </c>
      <c r="G177" s="3">
        <v>98</v>
      </c>
      <c r="H177">
        <v>7855674350</v>
      </c>
      <c r="I177" s="4" t="s">
        <v>211</v>
      </c>
      <c r="J177" s="4" t="s">
        <v>45</v>
      </c>
      <c r="K177" t="s">
        <v>46</v>
      </c>
      <c r="L177" s="5" t="s">
        <v>47</v>
      </c>
      <c r="M177" s="5">
        <v>36</v>
      </c>
      <c r="N177" s="5" t="s">
        <v>47</v>
      </c>
      <c r="O177" s="5" t="s">
        <v>45</v>
      </c>
      <c r="P177" s="36">
        <v>8.7719298246</v>
      </c>
      <c r="Q177" t="s">
        <v>46</v>
      </c>
      <c r="R177" t="s">
        <v>46</v>
      </c>
      <c r="S177" t="s">
        <v>45</v>
      </c>
      <c r="T177" t="s">
        <v>46</v>
      </c>
      <c r="U177" s="5" t="s">
        <v>46</v>
      </c>
      <c r="V177" s="37">
        <v>5143</v>
      </c>
      <c r="W177" s="37">
        <v>610.22704185</v>
      </c>
      <c r="X177" s="37">
        <v>654.2959651426444</v>
      </c>
      <c r="Y177" s="37">
        <v>530.5960695518999</v>
      </c>
      <c r="Z177">
        <f t="shared" si="83"/>
        <v>1</v>
      </c>
      <c r="AA177">
        <f t="shared" si="84"/>
        <v>1</v>
      </c>
      <c r="AB177">
        <f t="shared" si="85"/>
        <v>0</v>
      </c>
      <c r="AC177">
        <f t="shared" si="86"/>
        <v>0</v>
      </c>
      <c r="AD177">
        <f t="shared" si="87"/>
        <v>0</v>
      </c>
      <c r="AE177">
        <f t="shared" si="88"/>
        <v>0</v>
      </c>
      <c r="AF177" s="38" t="str">
        <f t="shared" si="89"/>
        <v>SRSA</v>
      </c>
      <c r="AG177" s="38">
        <f t="shared" si="90"/>
        <v>0</v>
      </c>
      <c r="AH177" s="38">
        <f t="shared" si="91"/>
        <v>0</v>
      </c>
      <c r="AI177">
        <f t="shared" si="92"/>
        <v>1</v>
      </c>
      <c r="AJ177">
        <f t="shared" si="93"/>
        <v>0</v>
      </c>
      <c r="AK177">
        <f t="shared" si="94"/>
        <v>0</v>
      </c>
      <c r="AL177">
        <f t="shared" si="95"/>
        <v>0</v>
      </c>
      <c r="AM177">
        <f t="shared" si="96"/>
        <v>0</v>
      </c>
      <c r="AN177">
        <f t="shared" si="97"/>
        <v>0</v>
      </c>
      <c r="AO177">
        <f t="shared" si="98"/>
        <v>0</v>
      </c>
      <c r="AP177" s="66">
        <f t="shared" si="82"/>
        <v>6938.119076544544</v>
      </c>
    </row>
    <row r="178" spans="1:42" s="50" customFormat="1" ht="12.75">
      <c r="A178" s="50">
        <v>2006630</v>
      </c>
      <c r="B178" s="50" t="s">
        <v>455</v>
      </c>
      <c r="C178" s="50" t="s">
        <v>456</v>
      </c>
      <c r="D178" s="50" t="s">
        <v>457</v>
      </c>
      <c r="E178" s="50" t="s">
        <v>458</v>
      </c>
      <c r="F178" s="51">
        <v>67737</v>
      </c>
      <c r="G178" s="52">
        <v>165</v>
      </c>
      <c r="H178" s="50">
        <v>7856734213</v>
      </c>
      <c r="I178" s="53">
        <v>7</v>
      </c>
      <c r="J178" s="53" t="s">
        <v>45</v>
      </c>
      <c r="K178" s="50" t="s">
        <v>46</v>
      </c>
      <c r="L178" s="6" t="s">
        <v>47</v>
      </c>
      <c r="M178" s="6">
        <v>180.82</v>
      </c>
      <c r="N178" s="6" t="s">
        <v>47</v>
      </c>
      <c r="O178" s="6" t="s">
        <v>45</v>
      </c>
      <c r="P178" s="54">
        <v>24.598930481</v>
      </c>
      <c r="Q178" s="50" t="s">
        <v>45</v>
      </c>
      <c r="R178" s="50" t="s">
        <v>45</v>
      </c>
      <c r="S178" s="50" t="s">
        <v>45</v>
      </c>
      <c r="T178" s="50" t="s">
        <v>46</v>
      </c>
      <c r="U178" s="6" t="s">
        <v>46</v>
      </c>
      <c r="V178" s="55">
        <v>10083</v>
      </c>
      <c r="W178" s="55">
        <v>1017.0450697499999</v>
      </c>
      <c r="X178" s="55">
        <v>1219.3960649415053</v>
      </c>
      <c r="Y178" s="55">
        <v>1866.4939751612928</v>
      </c>
      <c r="Z178" s="50">
        <f t="shared" si="83"/>
        <v>1</v>
      </c>
      <c r="AA178" s="50">
        <f t="shared" si="84"/>
        <v>1</v>
      </c>
      <c r="AB178" s="50">
        <f t="shared" si="85"/>
        <v>0</v>
      </c>
      <c r="AC178" s="50">
        <f t="shared" si="86"/>
        <v>0</v>
      </c>
      <c r="AD178" s="50">
        <f t="shared" si="87"/>
        <v>0</v>
      </c>
      <c r="AE178" s="50">
        <f t="shared" si="88"/>
        <v>0</v>
      </c>
      <c r="AF178" s="56" t="str">
        <f t="shared" si="89"/>
        <v>SRSA</v>
      </c>
      <c r="AG178" s="56">
        <f t="shared" si="90"/>
        <v>0</v>
      </c>
      <c r="AH178" s="56">
        <f t="shared" si="91"/>
        <v>0</v>
      </c>
      <c r="AI178" s="50">
        <f t="shared" si="92"/>
        <v>1</v>
      </c>
      <c r="AJ178" s="50">
        <f t="shared" si="93"/>
        <v>1</v>
      </c>
      <c r="AK178" s="50" t="str">
        <f t="shared" si="94"/>
        <v>Initial</v>
      </c>
      <c r="AL178" s="50" t="str">
        <f t="shared" si="95"/>
        <v>SRSA</v>
      </c>
      <c r="AM178" s="50">
        <f t="shared" si="96"/>
        <v>0</v>
      </c>
      <c r="AN178" s="50">
        <f t="shared" si="97"/>
        <v>0</v>
      </c>
      <c r="AO178" s="50">
        <f t="shared" si="98"/>
        <v>0</v>
      </c>
      <c r="AP178" s="66">
        <f t="shared" si="82"/>
        <v>14185.935109852799</v>
      </c>
    </row>
    <row r="179" spans="1:42" s="50" customFormat="1" ht="12.75">
      <c r="A179" s="50">
        <v>2012950</v>
      </c>
      <c r="B179" s="50" t="s">
        <v>1047</v>
      </c>
      <c r="C179" s="50" t="s">
        <v>1048</v>
      </c>
      <c r="D179" s="50" t="s">
        <v>1049</v>
      </c>
      <c r="E179" s="50" t="s">
        <v>1050</v>
      </c>
      <c r="F179" s="51">
        <v>66941</v>
      </c>
      <c r="G179" s="52">
        <v>19</v>
      </c>
      <c r="H179" s="50">
        <v>7857253222</v>
      </c>
      <c r="I179" s="53">
        <v>7</v>
      </c>
      <c r="J179" s="53" t="s">
        <v>45</v>
      </c>
      <c r="K179" s="50" t="s">
        <v>46</v>
      </c>
      <c r="L179" s="6" t="s">
        <v>47</v>
      </c>
      <c r="M179" s="6">
        <v>106.5</v>
      </c>
      <c r="N179" s="6" t="s">
        <v>47</v>
      </c>
      <c r="O179" s="6" t="s">
        <v>45</v>
      </c>
      <c r="P179" s="54">
        <v>14.851485149</v>
      </c>
      <c r="Q179" s="50" t="s">
        <v>46</v>
      </c>
      <c r="R179" s="50" t="s">
        <v>46</v>
      </c>
      <c r="S179" s="50" t="s">
        <v>45</v>
      </c>
      <c r="T179" s="50" t="s">
        <v>46</v>
      </c>
      <c r="U179" s="6" t="s">
        <v>46</v>
      </c>
      <c r="V179" s="55">
        <v>8817</v>
      </c>
      <c r="W179" s="55">
        <v>1017.04506975</v>
      </c>
      <c r="X179" s="55">
        <v>1149.8113731545175</v>
      </c>
      <c r="Y179" s="55">
        <v>1493.947798667406</v>
      </c>
      <c r="Z179" s="50">
        <f t="shared" si="83"/>
        <v>1</v>
      </c>
      <c r="AA179" s="50">
        <f t="shared" si="84"/>
        <v>1</v>
      </c>
      <c r="AB179" s="50">
        <f t="shared" si="85"/>
        <v>0</v>
      </c>
      <c r="AC179" s="50">
        <f t="shared" si="86"/>
        <v>0</v>
      </c>
      <c r="AD179" s="50">
        <f t="shared" si="87"/>
        <v>0</v>
      </c>
      <c r="AE179" s="50">
        <f t="shared" si="88"/>
        <v>0</v>
      </c>
      <c r="AF179" s="56" t="str">
        <f t="shared" si="89"/>
        <v>SRSA</v>
      </c>
      <c r="AG179" s="56">
        <f t="shared" si="90"/>
        <v>0</v>
      </c>
      <c r="AH179" s="56">
        <f t="shared" si="91"/>
        <v>0</v>
      </c>
      <c r="AI179" s="50">
        <f t="shared" si="92"/>
        <v>1</v>
      </c>
      <c r="AJ179" s="50">
        <f t="shared" si="93"/>
        <v>0</v>
      </c>
      <c r="AK179" s="50">
        <f t="shared" si="94"/>
        <v>0</v>
      </c>
      <c r="AL179" s="50">
        <f t="shared" si="95"/>
        <v>0</v>
      </c>
      <c r="AM179" s="50">
        <f t="shared" si="96"/>
        <v>0</v>
      </c>
      <c r="AN179" s="50">
        <f t="shared" si="97"/>
        <v>0</v>
      </c>
      <c r="AO179" s="50">
        <f t="shared" si="98"/>
        <v>0</v>
      </c>
      <c r="AP179" s="66">
        <f t="shared" si="82"/>
        <v>12477.804241571925</v>
      </c>
    </row>
    <row r="180" spans="1:42" ht="12.75">
      <c r="A180">
        <v>2013110</v>
      </c>
      <c r="B180" t="s">
        <v>1061</v>
      </c>
      <c r="C180" t="s">
        <v>1062</v>
      </c>
      <c r="D180" t="s">
        <v>1063</v>
      </c>
      <c r="E180" t="s">
        <v>1064</v>
      </c>
      <c r="F180" s="35">
        <v>66783</v>
      </c>
      <c r="G180" s="3">
        <v>160</v>
      </c>
      <c r="H180">
        <v>6206258804</v>
      </c>
      <c r="I180" s="4">
        <v>7</v>
      </c>
      <c r="J180" s="4" t="s">
        <v>45</v>
      </c>
      <c r="K180" t="s">
        <v>46</v>
      </c>
      <c r="L180" s="5" t="s">
        <v>47</v>
      </c>
      <c r="M180" s="5">
        <v>567</v>
      </c>
      <c r="N180" s="5" t="s">
        <v>47</v>
      </c>
      <c r="O180" s="5" t="s">
        <v>45</v>
      </c>
      <c r="P180" s="36">
        <v>17.127071823</v>
      </c>
      <c r="Q180" t="s">
        <v>46</v>
      </c>
      <c r="R180" t="s">
        <v>45</v>
      </c>
      <c r="S180" t="s">
        <v>45</v>
      </c>
      <c r="T180" t="s">
        <v>46</v>
      </c>
      <c r="U180" s="5" t="s">
        <v>46</v>
      </c>
      <c r="V180" s="37">
        <v>35473</v>
      </c>
      <c r="W180" s="37">
        <v>3457.9532371499995</v>
      </c>
      <c r="X180" s="37">
        <v>4068.1486539179614</v>
      </c>
      <c r="Y180" s="37">
        <v>6092.447068117204</v>
      </c>
      <c r="Z180">
        <f t="shared" si="83"/>
        <v>1</v>
      </c>
      <c r="AA180">
        <f t="shared" si="84"/>
        <v>1</v>
      </c>
      <c r="AB180">
        <f t="shared" si="85"/>
        <v>0</v>
      </c>
      <c r="AC180">
        <f t="shared" si="86"/>
        <v>0</v>
      </c>
      <c r="AD180">
        <f t="shared" si="87"/>
        <v>0</v>
      </c>
      <c r="AE180">
        <f t="shared" si="88"/>
        <v>0</v>
      </c>
      <c r="AF180" s="38" t="str">
        <f t="shared" si="89"/>
        <v>SRSA</v>
      </c>
      <c r="AG180" s="38">
        <f t="shared" si="90"/>
        <v>0</v>
      </c>
      <c r="AH180" s="38">
        <f t="shared" si="91"/>
        <v>0</v>
      </c>
      <c r="AI180">
        <f t="shared" si="92"/>
        <v>1</v>
      </c>
      <c r="AJ180">
        <f t="shared" si="93"/>
        <v>0</v>
      </c>
      <c r="AK180">
        <f t="shared" si="94"/>
        <v>0</v>
      </c>
      <c r="AL180">
        <f t="shared" si="95"/>
        <v>0</v>
      </c>
      <c r="AM180">
        <f t="shared" si="96"/>
        <v>0</v>
      </c>
      <c r="AN180">
        <f t="shared" si="97"/>
        <v>0</v>
      </c>
      <c r="AO180">
        <f t="shared" si="98"/>
        <v>0</v>
      </c>
      <c r="AP180" s="66">
        <f t="shared" si="82"/>
        <v>49091.548959185166</v>
      </c>
    </row>
  </sheetData>
  <mergeCells count="1">
    <mergeCell ref="A4:AP13"/>
  </mergeCells>
  <printOptions horizontalCentered="1"/>
  <pageMargins left="0" right="0" top="0.5" bottom="0.5" header="0.25" footer="0.25"/>
  <pageSetup fitToHeight="0" fitToWidth="1" horizontalDpi="600" verticalDpi="600" orientation="landscape" scale="91"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O2255"/>
  <sheetViews>
    <sheetView zoomScale="75" zoomScaleNormal="75" workbookViewId="0" topLeftCell="A1">
      <pane ySplit="5" topLeftCell="BM6" activePane="bottomLeft" state="frozen"/>
      <selection pane="topLeft" activeCell="A1" sqref="A1"/>
      <selection pane="bottomLeft" activeCell="F1" sqref="F1:H16384"/>
    </sheetView>
  </sheetViews>
  <sheetFormatPr defaultColWidth="9.140625" defaultRowHeight="12.75"/>
  <cols>
    <col min="1" max="1" width="9.28125" style="40" bestFit="1" customWidth="1"/>
    <col min="2" max="2" width="8.421875" style="2" customWidth="1"/>
    <col min="3" max="3" width="49.8515625" style="0" customWidth="1"/>
    <col min="4" max="4" width="33.00390625" style="0" hidden="1" customWidth="1"/>
    <col min="5" max="5" width="14.8515625" style="0" customWidth="1"/>
    <col min="6" max="6" width="20.57421875" style="0" hidden="1" customWidth="1"/>
    <col min="7" max="7" width="17.7109375" style="3" hidden="1" customWidth="1"/>
    <col min="8" max="8" width="15.140625" style="0" hidden="1" customWidth="1"/>
    <col min="9" max="9" width="9.7109375" style="4" customWidth="1"/>
    <col min="10" max="10" width="8.57421875" style="0" customWidth="1"/>
    <col min="11" max="11" width="8.00390625" style="0" customWidth="1"/>
    <col min="12" max="12" width="6.7109375" style="5" customWidth="1"/>
    <col min="13" max="13" width="9.140625" style="5" customWidth="1"/>
    <col min="14" max="14" width="7.8515625" style="5" customWidth="1"/>
    <col min="15" max="15" width="6.8515625" style="6" customWidth="1"/>
    <col min="16" max="16" width="9.00390625" style="0" hidden="1" customWidth="1"/>
    <col min="17" max="17" width="8.7109375" style="0" hidden="1" customWidth="1"/>
    <col min="18" max="18" width="6.28125" style="0" hidden="1" customWidth="1"/>
    <col min="19" max="19" width="8.00390625" style="0" hidden="1" customWidth="1"/>
    <col min="20" max="20" width="6.7109375" style="0" hidden="1" customWidth="1"/>
    <col min="21" max="21" width="7.00390625" style="6" hidden="1" customWidth="1"/>
    <col min="22" max="25" width="10.7109375" style="5" customWidth="1"/>
    <col min="26" max="26" width="10.7109375" style="0" hidden="1" customWidth="1"/>
    <col min="27" max="41" width="0" style="0" hidden="1" customWidth="1"/>
  </cols>
  <sheetData>
    <row r="1" ht="12.75" customHeight="1">
      <c r="A1" s="1" t="s">
        <v>0</v>
      </c>
    </row>
    <row r="2" ht="12.75" customHeight="1">
      <c r="A2" s="1" t="s">
        <v>1</v>
      </c>
    </row>
    <row r="3" spans="1:26" ht="12.75">
      <c r="A3" s="7"/>
      <c r="B3" s="8"/>
      <c r="C3" s="9"/>
      <c r="D3" s="9"/>
      <c r="E3" s="9"/>
      <c r="F3" s="9"/>
      <c r="G3" s="10"/>
      <c r="H3" s="9"/>
      <c r="I3" s="11"/>
      <c r="J3" s="9"/>
      <c r="K3" s="9"/>
      <c r="L3" s="12"/>
      <c r="M3" s="12"/>
      <c r="N3" s="13"/>
      <c r="O3" s="13"/>
      <c r="P3" s="9"/>
      <c r="Q3" s="9"/>
      <c r="R3" s="14"/>
      <c r="S3" s="9"/>
      <c r="T3" s="14"/>
      <c r="U3" s="13"/>
      <c r="V3" s="12"/>
      <c r="W3" s="12"/>
      <c r="X3" s="12"/>
      <c r="Y3" s="12"/>
      <c r="Z3" s="9"/>
    </row>
    <row r="4" spans="1:41" ht="196.5" customHeight="1">
      <c r="A4" s="41" t="s">
        <v>2</v>
      </c>
      <c r="B4" s="42" t="s">
        <v>3</v>
      </c>
      <c r="C4" s="43" t="s">
        <v>4</v>
      </c>
      <c r="D4" s="15" t="s">
        <v>5</v>
      </c>
      <c r="E4" s="15" t="s">
        <v>6</v>
      </c>
      <c r="F4" s="15" t="s">
        <v>7</v>
      </c>
      <c r="G4" s="16" t="s">
        <v>8</v>
      </c>
      <c r="H4" s="15" t="s">
        <v>9</v>
      </c>
      <c r="I4" s="17" t="s">
        <v>10</v>
      </c>
      <c r="J4" s="17" t="s">
        <v>11</v>
      </c>
      <c r="K4" s="18" t="s">
        <v>12</v>
      </c>
      <c r="L4" s="19" t="s">
        <v>13</v>
      </c>
      <c r="M4" s="20" t="s">
        <v>14</v>
      </c>
      <c r="N4" s="19" t="s">
        <v>15</v>
      </c>
      <c r="O4" s="19" t="s">
        <v>16</v>
      </c>
      <c r="P4" s="17" t="s">
        <v>17</v>
      </c>
      <c r="Q4" s="17" t="s">
        <v>18</v>
      </c>
      <c r="R4" s="18" t="s">
        <v>12</v>
      </c>
      <c r="S4" s="17" t="s">
        <v>19</v>
      </c>
      <c r="T4" s="18" t="s">
        <v>12</v>
      </c>
      <c r="U4" s="19" t="s">
        <v>20</v>
      </c>
      <c r="V4" s="21" t="s">
        <v>21</v>
      </c>
      <c r="W4" s="21" t="s">
        <v>22</v>
      </c>
      <c r="X4" s="21" t="s">
        <v>23</v>
      </c>
      <c r="Y4" s="21" t="s">
        <v>24</v>
      </c>
      <c r="Z4" s="22" t="s">
        <v>25</v>
      </c>
      <c r="AA4" s="22" t="s">
        <v>26</v>
      </c>
      <c r="AB4" s="22" t="s">
        <v>27</v>
      </c>
      <c r="AC4" s="22" t="s">
        <v>28</v>
      </c>
      <c r="AD4" s="22" t="s">
        <v>29</v>
      </c>
      <c r="AE4" s="22" t="s">
        <v>30</v>
      </c>
      <c r="AF4" s="23" t="s">
        <v>31</v>
      </c>
      <c r="AG4" s="23" t="s">
        <v>32</v>
      </c>
      <c r="AH4" s="23" t="s">
        <v>33</v>
      </c>
      <c r="AI4" s="22" t="s">
        <v>34</v>
      </c>
      <c r="AJ4" s="22" t="s">
        <v>35</v>
      </c>
      <c r="AK4" s="22" t="s">
        <v>36</v>
      </c>
      <c r="AL4" s="22" t="s">
        <v>37</v>
      </c>
      <c r="AM4" s="22" t="s">
        <v>38</v>
      </c>
      <c r="AN4" s="22" t="s">
        <v>39</v>
      </c>
      <c r="AO4" s="22" t="s">
        <v>40</v>
      </c>
    </row>
    <row r="5" spans="1:34" s="33" customFormat="1" ht="13.5" thickBot="1">
      <c r="A5" s="24">
        <v>1</v>
      </c>
      <c r="B5" s="25">
        <v>2</v>
      </c>
      <c r="C5" s="26">
        <v>3</v>
      </c>
      <c r="D5" s="26"/>
      <c r="E5" s="26"/>
      <c r="F5" s="26"/>
      <c r="G5" s="27"/>
      <c r="H5" s="26"/>
      <c r="I5" s="28">
        <v>4</v>
      </c>
      <c r="J5" s="29">
        <v>5</v>
      </c>
      <c r="K5" s="29">
        <v>6</v>
      </c>
      <c r="L5" s="30">
        <v>7</v>
      </c>
      <c r="M5" s="30">
        <v>8</v>
      </c>
      <c r="N5" s="31">
        <v>9</v>
      </c>
      <c r="O5" s="31">
        <v>10</v>
      </c>
      <c r="P5" s="29">
        <v>11</v>
      </c>
      <c r="Q5" s="29">
        <v>12</v>
      </c>
      <c r="R5" s="32">
        <v>13</v>
      </c>
      <c r="S5" s="29">
        <v>14</v>
      </c>
      <c r="T5" s="32">
        <v>15</v>
      </c>
      <c r="U5" s="31">
        <v>16</v>
      </c>
      <c r="V5" s="30">
        <v>17</v>
      </c>
      <c r="W5" s="30">
        <v>18</v>
      </c>
      <c r="X5" s="30">
        <v>19</v>
      </c>
      <c r="Y5" s="30">
        <v>20</v>
      </c>
      <c r="Z5" s="26"/>
      <c r="AF5" s="34"/>
      <c r="AG5" s="34"/>
      <c r="AH5" s="34"/>
    </row>
    <row r="6" spans="1:41" ht="12.75">
      <c r="A6">
        <v>2003180</v>
      </c>
      <c r="B6" t="s">
        <v>92</v>
      </c>
      <c r="C6" t="s">
        <v>93</v>
      </c>
      <c r="D6" t="s">
        <v>94</v>
      </c>
      <c r="E6" t="s">
        <v>93</v>
      </c>
      <c r="F6" s="35">
        <v>67410</v>
      </c>
      <c r="G6" s="3">
        <v>639</v>
      </c>
      <c r="H6">
        <v>7852632630</v>
      </c>
      <c r="I6" s="4">
        <v>6</v>
      </c>
      <c r="J6" s="4" t="s">
        <v>46</v>
      </c>
      <c r="K6" t="s">
        <v>46</v>
      </c>
      <c r="L6" s="5" t="s">
        <v>46</v>
      </c>
      <c r="N6" s="5" t="s">
        <v>46</v>
      </c>
      <c r="O6" s="5" t="s">
        <v>46</v>
      </c>
      <c r="P6" s="36">
        <v>9.9422706863</v>
      </c>
      <c r="Q6" t="s">
        <v>46</v>
      </c>
      <c r="R6" t="s">
        <v>46</v>
      </c>
      <c r="S6" t="s">
        <v>45</v>
      </c>
      <c r="T6" t="s">
        <v>46</v>
      </c>
      <c r="U6" s="5" t="s">
        <v>46</v>
      </c>
      <c r="V6" s="37">
        <v>56768</v>
      </c>
      <c r="W6" s="37">
        <v>5492.043376650001</v>
      </c>
      <c r="X6" s="37">
        <v>7752.392693522832</v>
      </c>
      <c r="Y6" s="37">
        <v>9488.261913249364</v>
      </c>
      <c r="Z6">
        <f aca="true" t="shared" si="0" ref="Z6:Z69">IF(OR(J6="YES",L6="YES"),1,0)</f>
        <v>0</v>
      </c>
      <c r="AA6">
        <f aca="true" t="shared" si="1" ref="AA6:AA69">IF(OR(M6&lt;600,N6="YES"),1,0)</f>
        <v>1</v>
      </c>
      <c r="AB6">
        <f aca="true" t="shared" si="2" ref="AB6:AB69">IF(AND(OR(J6="YES",L6="YES"),(Z6=0)),"Trouble",0)</f>
        <v>0</v>
      </c>
      <c r="AC6">
        <f aca="true" t="shared" si="3" ref="AC6:AC69">IF(AND(OR(M6&lt;600,N6="YES"),(AA6=0)),"Trouble",0)</f>
        <v>0</v>
      </c>
      <c r="AD6">
        <f aca="true" t="shared" si="4" ref="AD6:AD69">IF(AND(AND(J6="NO",L6="NO"),(O6="YES")),"Trouble",0)</f>
        <v>0</v>
      </c>
      <c r="AE6">
        <f aca="true" t="shared" si="5" ref="AE6:AE69">IF(AND(AND(M6&gt;=600,N6="NO"),(O6="YES")),"Trouble",0)</f>
        <v>0</v>
      </c>
      <c r="AF6" s="38">
        <f aca="true" t="shared" si="6" ref="AF6:AF69">IF(AND(Z6=1,AA6=1),"SRSA",0)</f>
        <v>0</v>
      </c>
      <c r="AG6" s="38">
        <f aca="true" t="shared" si="7" ref="AG6:AG69">IF(AND(AF6=0,O6="YES"),"Trouble",0)</f>
        <v>0</v>
      </c>
      <c r="AH6" s="38">
        <f aca="true" t="shared" si="8" ref="AH6:AH69">IF(AND(AF6="SRSA",O6="NO"),"Trouble",0)</f>
        <v>0</v>
      </c>
      <c r="AI6">
        <f aca="true" t="shared" si="9" ref="AI6:AI69">IF(S6="YES",1,0)</f>
        <v>1</v>
      </c>
      <c r="AJ6">
        <f aca="true" t="shared" si="10" ref="AJ6:AJ69">IF(P6&gt;=20,1,0)</f>
        <v>0</v>
      </c>
      <c r="AK6">
        <f aca="true" t="shared" si="11" ref="AK6:AK69">IF(AND(AI6=1,AJ6=1),"Initial",0)</f>
        <v>0</v>
      </c>
      <c r="AL6">
        <f aca="true" t="shared" si="12" ref="AL6:AL69">IF(AND(AF6="SRSA",AK6="Initial"),"SRSA",0)</f>
        <v>0</v>
      </c>
      <c r="AM6">
        <f aca="true" t="shared" si="13" ref="AM6:AM69">IF(AND(AK6="Initial",AL6=0),"RLIS",0)</f>
        <v>0</v>
      </c>
      <c r="AN6">
        <f aca="true" t="shared" si="14" ref="AN6:AN69">IF(AND(AM6=0,U6="YES"),"Trouble",0)</f>
        <v>0</v>
      </c>
      <c r="AO6">
        <f aca="true" t="shared" si="15" ref="AO6:AO69">IF(AND(U6="NO",AM6="RLIS"),"Trouble",0)</f>
        <v>0</v>
      </c>
    </row>
    <row r="7" spans="1:41" ht="12.75">
      <c r="A7">
        <v>2004170</v>
      </c>
      <c r="B7" t="s">
        <v>195</v>
      </c>
      <c r="C7" t="s">
        <v>196</v>
      </c>
      <c r="D7" t="s">
        <v>197</v>
      </c>
      <c r="E7" t="s">
        <v>198</v>
      </c>
      <c r="F7" s="35">
        <v>66717</v>
      </c>
      <c r="G7" s="3">
        <v>9502</v>
      </c>
      <c r="H7">
        <v>6205377721</v>
      </c>
      <c r="I7" s="4">
        <v>7</v>
      </c>
      <c r="J7" s="4" t="s">
        <v>45</v>
      </c>
      <c r="K7" t="s">
        <v>46</v>
      </c>
      <c r="L7" s="5" t="s">
        <v>47</v>
      </c>
      <c r="M7" s="5">
        <v>261.38</v>
      </c>
      <c r="N7" s="5" t="s">
        <v>47</v>
      </c>
      <c r="O7" s="5" t="s">
        <v>45</v>
      </c>
      <c r="P7" s="36">
        <v>10.468319559</v>
      </c>
      <c r="Q7" t="s">
        <v>46</v>
      </c>
      <c r="R7" t="s">
        <v>45</v>
      </c>
      <c r="S7" t="s">
        <v>45</v>
      </c>
      <c r="T7" t="s">
        <v>46</v>
      </c>
      <c r="U7" s="5" t="s">
        <v>46</v>
      </c>
      <c r="V7" s="37">
        <v>22741</v>
      </c>
      <c r="W7" s="37">
        <v>2237.4991534500004</v>
      </c>
      <c r="X7" s="37">
        <v>2524.5657972700574</v>
      </c>
      <c r="Y7" s="37">
        <v>3541.0702230378565</v>
      </c>
      <c r="Z7">
        <f t="shared" si="0"/>
        <v>1</v>
      </c>
      <c r="AA7">
        <f t="shared" si="1"/>
        <v>1</v>
      </c>
      <c r="AB7">
        <f t="shared" si="2"/>
        <v>0</v>
      </c>
      <c r="AC7">
        <f t="shared" si="3"/>
        <v>0</v>
      </c>
      <c r="AD7">
        <f t="shared" si="4"/>
        <v>0</v>
      </c>
      <c r="AE7">
        <f t="shared" si="5"/>
        <v>0</v>
      </c>
      <c r="AF7" s="38" t="str">
        <f t="shared" si="6"/>
        <v>SRSA</v>
      </c>
      <c r="AG7" s="38">
        <f t="shared" si="7"/>
        <v>0</v>
      </c>
      <c r="AH7" s="38">
        <f t="shared" si="8"/>
        <v>0</v>
      </c>
      <c r="AI7">
        <f t="shared" si="9"/>
        <v>1</v>
      </c>
      <c r="AJ7">
        <f t="shared" si="10"/>
        <v>0</v>
      </c>
      <c r="AK7">
        <f t="shared" si="11"/>
        <v>0</v>
      </c>
      <c r="AL7">
        <f t="shared" si="12"/>
        <v>0</v>
      </c>
      <c r="AM7">
        <f t="shared" si="13"/>
        <v>0</v>
      </c>
      <c r="AN7">
        <f t="shared" si="14"/>
        <v>0</v>
      </c>
      <c r="AO7">
        <f t="shared" si="15"/>
        <v>0</v>
      </c>
    </row>
    <row r="8" spans="1:41" ht="12.75">
      <c r="A8">
        <v>2003360</v>
      </c>
      <c r="B8" t="s">
        <v>115</v>
      </c>
      <c r="C8" t="s">
        <v>116</v>
      </c>
      <c r="D8" t="s">
        <v>117</v>
      </c>
      <c r="E8" t="s">
        <v>116</v>
      </c>
      <c r="F8" s="35">
        <v>67002</v>
      </c>
      <c r="G8" s="3">
        <v>248</v>
      </c>
      <c r="H8">
        <v>3167335017</v>
      </c>
      <c r="I8" s="4" t="s">
        <v>118</v>
      </c>
      <c r="J8" s="4" t="s">
        <v>46</v>
      </c>
      <c r="K8" t="s">
        <v>46</v>
      </c>
      <c r="L8" s="5" t="s">
        <v>46</v>
      </c>
      <c r="M8" s="5">
        <v>3063.52</v>
      </c>
      <c r="N8" s="5" t="s">
        <v>46</v>
      </c>
      <c r="O8" s="5" t="s">
        <v>46</v>
      </c>
      <c r="P8" s="36">
        <v>5.9793238335</v>
      </c>
      <c r="Q8" t="s">
        <v>46</v>
      </c>
      <c r="R8" t="s">
        <v>46</v>
      </c>
      <c r="S8" t="s">
        <v>46</v>
      </c>
      <c r="T8" t="s">
        <v>46</v>
      </c>
      <c r="U8" s="5" t="s">
        <v>46</v>
      </c>
      <c r="V8" s="37">
        <v>71119</v>
      </c>
      <c r="W8" s="37">
        <v>3661.3622510999994</v>
      </c>
      <c r="X8" s="37">
        <v>9805.34002706068</v>
      </c>
      <c r="Y8" s="37">
        <v>11289.654384841522</v>
      </c>
      <c r="Z8">
        <f t="shared" si="0"/>
        <v>0</v>
      </c>
      <c r="AA8">
        <f t="shared" si="1"/>
        <v>0</v>
      </c>
      <c r="AB8">
        <f t="shared" si="2"/>
        <v>0</v>
      </c>
      <c r="AC8">
        <f t="shared" si="3"/>
        <v>0</v>
      </c>
      <c r="AD8">
        <f t="shared" si="4"/>
        <v>0</v>
      </c>
      <c r="AE8">
        <f t="shared" si="5"/>
        <v>0</v>
      </c>
      <c r="AF8" s="38">
        <f t="shared" si="6"/>
        <v>0</v>
      </c>
      <c r="AG8" s="38">
        <f t="shared" si="7"/>
        <v>0</v>
      </c>
      <c r="AH8" s="38">
        <f t="shared" si="8"/>
        <v>0</v>
      </c>
      <c r="AI8">
        <f t="shared" si="9"/>
        <v>0</v>
      </c>
      <c r="AJ8">
        <f t="shared" si="10"/>
        <v>0</v>
      </c>
      <c r="AK8">
        <f t="shared" si="11"/>
        <v>0</v>
      </c>
      <c r="AL8">
        <f t="shared" si="12"/>
        <v>0</v>
      </c>
      <c r="AM8">
        <f t="shared" si="13"/>
        <v>0</v>
      </c>
      <c r="AN8">
        <f t="shared" si="14"/>
        <v>0</v>
      </c>
      <c r="AO8">
        <f t="shared" si="15"/>
        <v>0</v>
      </c>
    </row>
    <row r="9" spans="1:41" ht="12.75">
      <c r="A9">
        <v>2003390</v>
      </c>
      <c r="B9" t="s">
        <v>119</v>
      </c>
      <c r="C9" t="s">
        <v>120</v>
      </c>
      <c r="D9" t="s">
        <v>121</v>
      </c>
      <c r="E9" t="s">
        <v>122</v>
      </c>
      <c r="F9" s="35">
        <v>67003</v>
      </c>
      <c r="G9" s="3">
        <v>486</v>
      </c>
      <c r="H9">
        <v>6208425183</v>
      </c>
      <c r="I9" s="4" t="s">
        <v>53</v>
      </c>
      <c r="J9" s="4" t="s">
        <v>46</v>
      </c>
      <c r="K9" t="s">
        <v>46</v>
      </c>
      <c r="L9" s="5" t="s">
        <v>46</v>
      </c>
      <c r="N9" s="5" t="s">
        <v>45</v>
      </c>
      <c r="O9" s="5" t="s">
        <v>46</v>
      </c>
      <c r="P9" s="36">
        <v>17.387304508</v>
      </c>
      <c r="Q9" t="s">
        <v>46</v>
      </c>
      <c r="R9" t="s">
        <v>46</v>
      </c>
      <c r="S9" t="s">
        <v>45</v>
      </c>
      <c r="T9" t="s">
        <v>46</v>
      </c>
      <c r="U9" s="5" t="s">
        <v>46</v>
      </c>
      <c r="V9" s="37">
        <v>44938</v>
      </c>
      <c r="W9" s="37">
        <v>4678.40732085</v>
      </c>
      <c r="X9" s="37">
        <v>6116.619782449814</v>
      </c>
      <c r="Y9" s="37">
        <v>10836.2017154727</v>
      </c>
      <c r="Z9">
        <f t="shared" si="0"/>
        <v>0</v>
      </c>
      <c r="AA9">
        <f t="shared" si="1"/>
        <v>1</v>
      </c>
      <c r="AB9">
        <f t="shared" si="2"/>
        <v>0</v>
      </c>
      <c r="AC9">
        <f t="shared" si="3"/>
        <v>0</v>
      </c>
      <c r="AD9">
        <f t="shared" si="4"/>
        <v>0</v>
      </c>
      <c r="AE9">
        <f t="shared" si="5"/>
        <v>0</v>
      </c>
      <c r="AF9" s="38">
        <f t="shared" si="6"/>
        <v>0</v>
      </c>
      <c r="AG9" s="38">
        <f t="shared" si="7"/>
        <v>0</v>
      </c>
      <c r="AH9" s="38">
        <f t="shared" si="8"/>
        <v>0</v>
      </c>
      <c r="AI9">
        <f t="shared" si="9"/>
        <v>1</v>
      </c>
      <c r="AJ9">
        <f t="shared" si="10"/>
        <v>0</v>
      </c>
      <c r="AK9">
        <f t="shared" si="11"/>
        <v>0</v>
      </c>
      <c r="AL9">
        <f t="shared" si="12"/>
        <v>0</v>
      </c>
      <c r="AM9">
        <f t="shared" si="13"/>
        <v>0</v>
      </c>
      <c r="AN9">
        <f t="shared" si="14"/>
        <v>0</v>
      </c>
      <c r="AO9">
        <f t="shared" si="15"/>
        <v>0</v>
      </c>
    </row>
    <row r="10" spans="1:41" ht="12.75">
      <c r="A10">
        <v>2003430</v>
      </c>
      <c r="B10" t="s">
        <v>123</v>
      </c>
      <c r="C10" t="s">
        <v>124</v>
      </c>
      <c r="D10" t="s">
        <v>125</v>
      </c>
      <c r="E10" t="s">
        <v>126</v>
      </c>
      <c r="F10" s="35">
        <v>67004</v>
      </c>
      <c r="G10" s="3">
        <v>9741</v>
      </c>
      <c r="H10">
        <v>6204356311</v>
      </c>
      <c r="I10" s="4">
        <v>7</v>
      </c>
      <c r="J10" s="4" t="s">
        <v>45</v>
      </c>
      <c r="K10" t="s">
        <v>46</v>
      </c>
      <c r="L10" s="5" t="s">
        <v>47</v>
      </c>
      <c r="M10" s="5">
        <v>221.42</v>
      </c>
      <c r="N10" s="5" t="s">
        <v>47</v>
      </c>
      <c r="O10" s="5" t="s">
        <v>45</v>
      </c>
      <c r="P10" s="36">
        <v>11.029411765</v>
      </c>
      <c r="Q10" t="s">
        <v>46</v>
      </c>
      <c r="R10" t="s">
        <v>45</v>
      </c>
      <c r="S10" t="s">
        <v>45</v>
      </c>
      <c r="T10" t="s">
        <v>46</v>
      </c>
      <c r="U10" s="5" t="s">
        <v>46</v>
      </c>
      <c r="V10" s="37">
        <v>17320</v>
      </c>
      <c r="W10" s="37">
        <v>1627.2721116</v>
      </c>
      <c r="X10" s="37">
        <v>1801.8258729926702</v>
      </c>
      <c r="Y10" s="37">
        <v>2257.8556151144676</v>
      </c>
      <c r="Z10">
        <f t="shared" si="0"/>
        <v>1</v>
      </c>
      <c r="AA10">
        <f t="shared" si="1"/>
        <v>1</v>
      </c>
      <c r="AB10">
        <f t="shared" si="2"/>
        <v>0</v>
      </c>
      <c r="AC10">
        <f t="shared" si="3"/>
        <v>0</v>
      </c>
      <c r="AD10">
        <f t="shared" si="4"/>
        <v>0</v>
      </c>
      <c r="AE10">
        <f t="shared" si="5"/>
        <v>0</v>
      </c>
      <c r="AF10" s="38" t="str">
        <f t="shared" si="6"/>
        <v>SRSA</v>
      </c>
      <c r="AG10" s="38">
        <f t="shared" si="7"/>
        <v>0</v>
      </c>
      <c r="AH10" s="38">
        <f t="shared" si="8"/>
        <v>0</v>
      </c>
      <c r="AI10">
        <f t="shared" si="9"/>
        <v>1</v>
      </c>
      <c r="AJ10">
        <f t="shared" si="10"/>
        <v>0</v>
      </c>
      <c r="AK10">
        <f t="shared" si="11"/>
        <v>0</v>
      </c>
      <c r="AL10">
        <f t="shared" si="12"/>
        <v>0</v>
      </c>
      <c r="AM10">
        <f t="shared" si="13"/>
        <v>0</v>
      </c>
      <c r="AN10">
        <f t="shared" si="14"/>
        <v>0</v>
      </c>
      <c r="AO10">
        <f t="shared" si="15"/>
        <v>0</v>
      </c>
    </row>
    <row r="11" spans="1:41" ht="12.75">
      <c r="A11">
        <v>2003450</v>
      </c>
      <c r="B11" t="s">
        <v>127</v>
      </c>
      <c r="C11" t="s">
        <v>128</v>
      </c>
      <c r="D11" t="s">
        <v>129</v>
      </c>
      <c r="E11" t="s">
        <v>128</v>
      </c>
      <c r="F11" s="35">
        <v>67005</v>
      </c>
      <c r="G11" s="3">
        <v>1028</v>
      </c>
      <c r="H11">
        <v>6204412000</v>
      </c>
      <c r="I11" s="4">
        <v>6</v>
      </c>
      <c r="J11" s="4" t="s">
        <v>46</v>
      </c>
      <c r="K11" t="s">
        <v>46</v>
      </c>
      <c r="L11" s="5" t="s">
        <v>46</v>
      </c>
      <c r="M11" s="5">
        <v>2680.89</v>
      </c>
      <c r="N11" s="5" t="s">
        <v>46</v>
      </c>
      <c r="O11" s="5" t="s">
        <v>46</v>
      </c>
      <c r="P11" s="36">
        <v>14.595975727</v>
      </c>
      <c r="Q11" t="s">
        <v>46</v>
      </c>
      <c r="R11" t="s">
        <v>46</v>
      </c>
      <c r="S11" t="s">
        <v>45</v>
      </c>
      <c r="T11" t="s">
        <v>46</v>
      </c>
      <c r="U11" s="5" t="s">
        <v>46</v>
      </c>
      <c r="V11" s="37">
        <v>177820</v>
      </c>
      <c r="W11" s="37">
        <v>18104</v>
      </c>
      <c r="X11" s="37">
        <v>21495.58329447603</v>
      </c>
      <c r="Y11" s="37">
        <v>22109.298492470054</v>
      </c>
      <c r="Z11">
        <f t="shared" si="0"/>
        <v>0</v>
      </c>
      <c r="AA11">
        <f t="shared" si="1"/>
        <v>0</v>
      </c>
      <c r="AB11">
        <f t="shared" si="2"/>
        <v>0</v>
      </c>
      <c r="AC11">
        <f t="shared" si="3"/>
        <v>0</v>
      </c>
      <c r="AD11">
        <f t="shared" si="4"/>
        <v>0</v>
      </c>
      <c r="AE11">
        <f t="shared" si="5"/>
        <v>0</v>
      </c>
      <c r="AF11" s="38">
        <f t="shared" si="6"/>
        <v>0</v>
      </c>
      <c r="AG11" s="38">
        <f t="shared" si="7"/>
        <v>0</v>
      </c>
      <c r="AH11" s="38">
        <f t="shared" si="8"/>
        <v>0</v>
      </c>
      <c r="AI11">
        <f t="shared" si="9"/>
        <v>1</v>
      </c>
      <c r="AJ11">
        <f t="shared" si="10"/>
        <v>0</v>
      </c>
      <c r="AK11">
        <f t="shared" si="11"/>
        <v>0</v>
      </c>
      <c r="AL11">
        <f t="shared" si="12"/>
        <v>0</v>
      </c>
      <c r="AM11">
        <f t="shared" si="13"/>
        <v>0</v>
      </c>
      <c r="AN11">
        <f t="shared" si="14"/>
        <v>0</v>
      </c>
      <c r="AO11">
        <f t="shared" si="15"/>
        <v>0</v>
      </c>
    </row>
    <row r="12" spans="1:41" ht="12.75">
      <c r="A12">
        <v>2003510</v>
      </c>
      <c r="B12" t="s">
        <v>134</v>
      </c>
      <c r="C12" t="s">
        <v>135</v>
      </c>
      <c r="D12" t="s">
        <v>136</v>
      </c>
      <c r="E12" t="s">
        <v>135</v>
      </c>
      <c r="F12" s="35">
        <v>67831</v>
      </c>
      <c r="G12" s="3" t="s">
        <v>52</v>
      </c>
      <c r="H12">
        <v>6206352220</v>
      </c>
      <c r="I12" s="4">
        <v>7</v>
      </c>
      <c r="J12" s="4" t="s">
        <v>45</v>
      </c>
      <c r="K12" t="s">
        <v>46</v>
      </c>
      <c r="L12" s="5" t="s">
        <v>47</v>
      </c>
      <c r="M12" s="5">
        <v>238.3</v>
      </c>
      <c r="N12" s="5" t="s">
        <v>47</v>
      </c>
      <c r="O12" s="5" t="s">
        <v>45</v>
      </c>
      <c r="P12" s="36">
        <v>15.648854962</v>
      </c>
      <c r="Q12" t="s">
        <v>46</v>
      </c>
      <c r="R12" t="s">
        <v>46</v>
      </c>
      <c r="S12" t="s">
        <v>45</v>
      </c>
      <c r="T12" t="s">
        <v>46</v>
      </c>
      <c r="U12" s="5" t="s">
        <v>46</v>
      </c>
      <c r="V12" s="37">
        <v>10301</v>
      </c>
      <c r="W12" s="37">
        <v>1220.4540837</v>
      </c>
      <c r="X12" s="37">
        <v>1553.393157457217</v>
      </c>
      <c r="Y12" s="37">
        <v>2704.1584083687603</v>
      </c>
      <c r="Z12">
        <f t="shared" si="0"/>
        <v>1</v>
      </c>
      <c r="AA12">
        <f t="shared" si="1"/>
        <v>1</v>
      </c>
      <c r="AB12">
        <f t="shared" si="2"/>
        <v>0</v>
      </c>
      <c r="AC12">
        <f t="shared" si="3"/>
        <v>0</v>
      </c>
      <c r="AD12">
        <f t="shared" si="4"/>
        <v>0</v>
      </c>
      <c r="AE12">
        <f t="shared" si="5"/>
        <v>0</v>
      </c>
      <c r="AF12" s="38" t="str">
        <f t="shared" si="6"/>
        <v>SRSA</v>
      </c>
      <c r="AG12" s="38">
        <f t="shared" si="7"/>
        <v>0</v>
      </c>
      <c r="AH12" s="38">
        <f t="shared" si="8"/>
        <v>0</v>
      </c>
      <c r="AI12">
        <f t="shared" si="9"/>
        <v>1</v>
      </c>
      <c r="AJ12">
        <f t="shared" si="10"/>
        <v>0</v>
      </c>
      <c r="AK12">
        <f t="shared" si="11"/>
        <v>0</v>
      </c>
      <c r="AL12">
        <f t="shared" si="12"/>
        <v>0</v>
      </c>
      <c r="AM12">
        <f t="shared" si="13"/>
        <v>0</v>
      </c>
      <c r="AN12">
        <f t="shared" si="14"/>
        <v>0</v>
      </c>
      <c r="AO12">
        <f t="shared" si="15"/>
        <v>0</v>
      </c>
    </row>
    <row r="13" spans="1:41" ht="12.75">
      <c r="A13">
        <v>2005700</v>
      </c>
      <c r="B13" t="s">
        <v>357</v>
      </c>
      <c r="C13" t="s">
        <v>358</v>
      </c>
      <c r="D13" t="s">
        <v>359</v>
      </c>
      <c r="E13" t="s">
        <v>360</v>
      </c>
      <c r="F13" s="35">
        <v>66023</v>
      </c>
      <c r="G13" s="3">
        <v>289</v>
      </c>
      <c r="H13">
        <v>9138335050</v>
      </c>
      <c r="I13" s="4">
        <v>7</v>
      </c>
      <c r="J13" s="4" t="s">
        <v>45</v>
      </c>
      <c r="K13" t="s">
        <v>46</v>
      </c>
      <c r="L13" s="5" t="s">
        <v>47</v>
      </c>
      <c r="M13" s="5">
        <v>698</v>
      </c>
      <c r="N13" s="5" t="s">
        <v>46</v>
      </c>
      <c r="O13" s="5" t="s">
        <v>46</v>
      </c>
      <c r="P13" s="36">
        <v>13.793103448</v>
      </c>
      <c r="Q13" t="s">
        <v>46</v>
      </c>
      <c r="R13" t="s">
        <v>46</v>
      </c>
      <c r="S13" t="s">
        <v>45</v>
      </c>
      <c r="T13" t="s">
        <v>46</v>
      </c>
      <c r="U13" s="5" t="s">
        <v>46</v>
      </c>
      <c r="V13" s="37">
        <v>40811</v>
      </c>
      <c r="W13" s="37">
        <v>3864.7712650500002</v>
      </c>
      <c r="X13" s="37">
        <v>4838.580631121049</v>
      </c>
      <c r="Y13" s="37">
        <v>2826.0826115849413</v>
      </c>
      <c r="Z13">
        <f t="shared" si="0"/>
        <v>1</v>
      </c>
      <c r="AA13">
        <f t="shared" si="1"/>
        <v>0</v>
      </c>
      <c r="AB13">
        <f t="shared" si="2"/>
        <v>0</v>
      </c>
      <c r="AC13">
        <f t="shared" si="3"/>
        <v>0</v>
      </c>
      <c r="AD13">
        <f t="shared" si="4"/>
        <v>0</v>
      </c>
      <c r="AE13">
        <f t="shared" si="5"/>
        <v>0</v>
      </c>
      <c r="AF13" s="38">
        <f t="shared" si="6"/>
        <v>0</v>
      </c>
      <c r="AG13" s="38">
        <f t="shared" si="7"/>
        <v>0</v>
      </c>
      <c r="AH13" s="38">
        <f t="shared" si="8"/>
        <v>0</v>
      </c>
      <c r="AI13">
        <f t="shared" si="9"/>
        <v>1</v>
      </c>
      <c r="AJ13">
        <f t="shared" si="10"/>
        <v>0</v>
      </c>
      <c r="AK13">
        <f t="shared" si="11"/>
        <v>0</v>
      </c>
      <c r="AL13">
        <f t="shared" si="12"/>
        <v>0</v>
      </c>
      <c r="AM13">
        <f t="shared" si="13"/>
        <v>0</v>
      </c>
      <c r="AN13">
        <f t="shared" si="14"/>
        <v>0</v>
      </c>
      <c r="AO13">
        <f t="shared" si="15"/>
        <v>0</v>
      </c>
    </row>
    <row r="14" spans="1:41" ht="12.75">
      <c r="A14">
        <v>2003540</v>
      </c>
      <c r="B14" t="s">
        <v>137</v>
      </c>
      <c r="C14" t="s">
        <v>138</v>
      </c>
      <c r="D14" t="s">
        <v>139</v>
      </c>
      <c r="E14" t="s">
        <v>140</v>
      </c>
      <c r="F14" s="35">
        <v>66002</v>
      </c>
      <c r="G14" s="3" t="s">
        <v>52</v>
      </c>
      <c r="H14">
        <v>9133674384</v>
      </c>
      <c r="I14" s="4">
        <v>6</v>
      </c>
      <c r="J14" s="4" t="s">
        <v>46</v>
      </c>
      <c r="K14" t="s">
        <v>46</v>
      </c>
      <c r="L14" s="5" t="s">
        <v>46</v>
      </c>
      <c r="N14" s="5" t="s">
        <v>46</v>
      </c>
      <c r="O14" s="5" t="s">
        <v>46</v>
      </c>
      <c r="P14" s="36">
        <v>17.038283551</v>
      </c>
      <c r="Q14" t="s">
        <v>46</v>
      </c>
      <c r="R14" t="s">
        <v>46</v>
      </c>
      <c r="S14" t="s">
        <v>45</v>
      </c>
      <c r="T14" t="s">
        <v>46</v>
      </c>
      <c r="U14" s="5" t="s">
        <v>46</v>
      </c>
      <c r="V14" s="37">
        <v>132834</v>
      </c>
      <c r="W14" s="37">
        <v>12814</v>
      </c>
      <c r="X14" s="37">
        <v>15243.700903655372</v>
      </c>
      <c r="Y14" s="37">
        <v>15298.853338746445</v>
      </c>
      <c r="Z14">
        <f t="shared" si="0"/>
        <v>0</v>
      </c>
      <c r="AA14">
        <f t="shared" si="1"/>
        <v>1</v>
      </c>
      <c r="AB14">
        <f t="shared" si="2"/>
        <v>0</v>
      </c>
      <c r="AC14">
        <f t="shared" si="3"/>
        <v>0</v>
      </c>
      <c r="AD14">
        <f t="shared" si="4"/>
        <v>0</v>
      </c>
      <c r="AE14">
        <f t="shared" si="5"/>
        <v>0</v>
      </c>
      <c r="AF14" s="38">
        <f t="shared" si="6"/>
        <v>0</v>
      </c>
      <c r="AG14" s="38">
        <f t="shared" si="7"/>
        <v>0</v>
      </c>
      <c r="AH14" s="38">
        <f t="shared" si="8"/>
        <v>0</v>
      </c>
      <c r="AI14">
        <f t="shared" si="9"/>
        <v>1</v>
      </c>
      <c r="AJ14">
        <f t="shared" si="10"/>
        <v>0</v>
      </c>
      <c r="AK14">
        <f t="shared" si="11"/>
        <v>0</v>
      </c>
      <c r="AL14">
        <f t="shared" si="12"/>
        <v>0</v>
      </c>
      <c r="AM14">
        <f t="shared" si="13"/>
        <v>0</v>
      </c>
      <c r="AN14">
        <f t="shared" si="14"/>
        <v>0</v>
      </c>
      <c r="AO14">
        <f t="shared" si="15"/>
        <v>0</v>
      </c>
    </row>
    <row r="15" spans="1:41" ht="12.75">
      <c r="A15">
        <v>2003570</v>
      </c>
      <c r="B15" t="s">
        <v>141</v>
      </c>
      <c r="C15" t="s">
        <v>142</v>
      </c>
      <c r="D15" t="s">
        <v>143</v>
      </c>
      <c r="E15" t="s">
        <v>142</v>
      </c>
      <c r="F15" s="35">
        <v>67009</v>
      </c>
      <c r="G15" s="3">
        <v>415</v>
      </c>
      <c r="H15">
        <v>6202547661</v>
      </c>
      <c r="I15" s="4">
        <v>7</v>
      </c>
      <c r="J15" s="4" t="s">
        <v>45</v>
      </c>
      <c r="K15" t="s">
        <v>46</v>
      </c>
      <c r="L15" s="5" t="s">
        <v>47</v>
      </c>
      <c r="M15" s="5">
        <v>123.24</v>
      </c>
      <c r="N15" s="5" t="s">
        <v>47</v>
      </c>
      <c r="O15" s="5" t="s">
        <v>45</v>
      </c>
      <c r="P15" s="36">
        <v>14.788732394</v>
      </c>
      <c r="Q15" t="s">
        <v>46</v>
      </c>
      <c r="R15" t="s">
        <v>45</v>
      </c>
      <c r="S15" t="s">
        <v>45</v>
      </c>
      <c r="T15" t="s">
        <v>46</v>
      </c>
      <c r="U15" s="5" t="s">
        <v>46</v>
      </c>
      <c r="V15" s="37">
        <v>13568</v>
      </c>
      <c r="W15" s="37">
        <v>1627.2721116</v>
      </c>
      <c r="X15" s="37">
        <v>1577.1015405002663</v>
      </c>
      <c r="Y15" s="37">
        <v>1177.8480125513806</v>
      </c>
      <c r="Z15">
        <f t="shared" si="0"/>
        <v>1</v>
      </c>
      <c r="AA15">
        <f t="shared" si="1"/>
        <v>1</v>
      </c>
      <c r="AB15">
        <f t="shared" si="2"/>
        <v>0</v>
      </c>
      <c r="AC15">
        <f t="shared" si="3"/>
        <v>0</v>
      </c>
      <c r="AD15">
        <f t="shared" si="4"/>
        <v>0</v>
      </c>
      <c r="AE15">
        <f t="shared" si="5"/>
        <v>0</v>
      </c>
      <c r="AF15" s="38" t="str">
        <f t="shared" si="6"/>
        <v>SRSA</v>
      </c>
      <c r="AG15" s="38">
        <f t="shared" si="7"/>
        <v>0</v>
      </c>
      <c r="AH15" s="38">
        <f t="shared" si="8"/>
        <v>0</v>
      </c>
      <c r="AI15">
        <f t="shared" si="9"/>
        <v>1</v>
      </c>
      <c r="AJ15">
        <f t="shared" si="10"/>
        <v>0</v>
      </c>
      <c r="AK15">
        <f t="shared" si="11"/>
        <v>0</v>
      </c>
      <c r="AL15">
        <f t="shared" si="12"/>
        <v>0</v>
      </c>
      <c r="AM15">
        <f t="shared" si="13"/>
        <v>0</v>
      </c>
      <c r="AN15">
        <f t="shared" si="14"/>
        <v>0</v>
      </c>
      <c r="AO15">
        <f t="shared" si="15"/>
        <v>0</v>
      </c>
    </row>
    <row r="16" spans="1:41" ht="12.75">
      <c r="A16">
        <v>2003200</v>
      </c>
      <c r="B16" t="s">
        <v>95</v>
      </c>
      <c r="C16" t="s">
        <v>96</v>
      </c>
      <c r="D16" t="s">
        <v>97</v>
      </c>
      <c r="E16" t="s">
        <v>98</v>
      </c>
      <c r="F16" s="35">
        <v>66610</v>
      </c>
      <c r="G16" s="3">
        <v>9451</v>
      </c>
      <c r="H16">
        <v>7858620419</v>
      </c>
      <c r="I16" s="4" t="s">
        <v>99</v>
      </c>
      <c r="J16" s="4" t="s">
        <v>46</v>
      </c>
      <c r="K16" t="s">
        <v>46</v>
      </c>
      <c r="L16" s="5" t="s">
        <v>46</v>
      </c>
      <c r="M16" s="5">
        <v>4830.65</v>
      </c>
      <c r="N16" s="5" t="s">
        <v>46</v>
      </c>
      <c r="O16" s="5" t="s">
        <v>46</v>
      </c>
      <c r="P16" s="36">
        <v>3.5262061228</v>
      </c>
      <c r="Q16" t="s">
        <v>46</v>
      </c>
      <c r="R16" t="s">
        <v>46</v>
      </c>
      <c r="S16" t="s">
        <v>46</v>
      </c>
      <c r="T16" t="s">
        <v>46</v>
      </c>
      <c r="U16" s="5" t="s">
        <v>46</v>
      </c>
      <c r="V16" s="37">
        <v>122854</v>
      </c>
      <c r="W16" s="37">
        <v>8136.360558</v>
      </c>
      <c r="X16" s="37">
        <v>17680.294547743855</v>
      </c>
      <c r="Y16" s="37">
        <v>24466.49975464955</v>
      </c>
      <c r="Z16">
        <f t="shared" si="0"/>
        <v>0</v>
      </c>
      <c r="AA16">
        <f t="shared" si="1"/>
        <v>0</v>
      </c>
      <c r="AB16">
        <f t="shared" si="2"/>
        <v>0</v>
      </c>
      <c r="AC16">
        <f t="shared" si="3"/>
        <v>0</v>
      </c>
      <c r="AD16">
        <f t="shared" si="4"/>
        <v>0</v>
      </c>
      <c r="AE16">
        <f t="shared" si="5"/>
        <v>0</v>
      </c>
      <c r="AF16" s="38">
        <f t="shared" si="6"/>
        <v>0</v>
      </c>
      <c r="AG16" s="38">
        <f t="shared" si="7"/>
        <v>0</v>
      </c>
      <c r="AH16" s="38">
        <f t="shared" si="8"/>
        <v>0</v>
      </c>
      <c r="AI16">
        <f t="shared" si="9"/>
        <v>0</v>
      </c>
      <c r="AJ16">
        <f t="shared" si="10"/>
        <v>0</v>
      </c>
      <c r="AK16">
        <f t="shared" si="11"/>
        <v>0</v>
      </c>
      <c r="AL16">
        <f t="shared" si="12"/>
        <v>0</v>
      </c>
      <c r="AM16">
        <f t="shared" si="13"/>
        <v>0</v>
      </c>
      <c r="AN16">
        <f t="shared" si="14"/>
        <v>0</v>
      </c>
      <c r="AO16">
        <f t="shared" si="15"/>
        <v>0</v>
      </c>
    </row>
    <row r="17" spans="1:41" ht="12.75">
      <c r="A17">
        <v>2003630</v>
      </c>
      <c r="B17" t="s">
        <v>144</v>
      </c>
      <c r="C17" t="s">
        <v>145</v>
      </c>
      <c r="D17" t="s">
        <v>146</v>
      </c>
      <c r="E17" t="s">
        <v>145</v>
      </c>
      <c r="F17" s="35">
        <v>67010</v>
      </c>
      <c r="G17" s="3">
        <v>1699</v>
      </c>
      <c r="H17">
        <v>3167755484</v>
      </c>
      <c r="I17" s="4" t="s">
        <v>118</v>
      </c>
      <c r="J17" s="4" t="s">
        <v>46</v>
      </c>
      <c r="K17" t="s">
        <v>46</v>
      </c>
      <c r="L17" s="5" t="s">
        <v>46</v>
      </c>
      <c r="N17" s="5" t="s">
        <v>46</v>
      </c>
      <c r="O17" s="5" t="s">
        <v>46</v>
      </c>
      <c r="P17" s="36">
        <v>8.9979550102</v>
      </c>
      <c r="Q17" t="s">
        <v>46</v>
      </c>
      <c r="R17" t="s">
        <v>46</v>
      </c>
      <c r="S17" t="s">
        <v>46</v>
      </c>
      <c r="T17" t="s">
        <v>46</v>
      </c>
      <c r="U17" s="5" t="s">
        <v>46</v>
      </c>
      <c r="V17" s="37">
        <v>94721</v>
      </c>
      <c r="W17" s="37">
        <v>6713</v>
      </c>
      <c r="X17" s="37">
        <v>10610.327712088238</v>
      </c>
      <c r="Y17" s="37">
        <v>8547.865049554188</v>
      </c>
      <c r="Z17">
        <f t="shared" si="0"/>
        <v>0</v>
      </c>
      <c r="AA17">
        <f t="shared" si="1"/>
        <v>1</v>
      </c>
      <c r="AB17">
        <f t="shared" si="2"/>
        <v>0</v>
      </c>
      <c r="AC17">
        <f t="shared" si="3"/>
        <v>0</v>
      </c>
      <c r="AD17">
        <f t="shared" si="4"/>
        <v>0</v>
      </c>
      <c r="AE17">
        <f t="shared" si="5"/>
        <v>0</v>
      </c>
      <c r="AF17" s="38">
        <f t="shared" si="6"/>
        <v>0</v>
      </c>
      <c r="AG17" s="38">
        <f t="shared" si="7"/>
        <v>0</v>
      </c>
      <c r="AH17" s="38">
        <f t="shared" si="8"/>
        <v>0</v>
      </c>
      <c r="AI17">
        <f t="shared" si="9"/>
        <v>0</v>
      </c>
      <c r="AJ17">
        <f t="shared" si="10"/>
        <v>0</v>
      </c>
      <c r="AK17">
        <f t="shared" si="11"/>
        <v>0</v>
      </c>
      <c r="AL17">
        <f t="shared" si="12"/>
        <v>0</v>
      </c>
      <c r="AM17">
        <f t="shared" si="13"/>
        <v>0</v>
      </c>
      <c r="AN17">
        <f t="shared" si="14"/>
        <v>0</v>
      </c>
      <c r="AO17">
        <f t="shared" si="15"/>
        <v>0</v>
      </c>
    </row>
    <row r="18" spans="1:41" ht="12.75">
      <c r="A18">
        <v>2003660</v>
      </c>
      <c r="B18" t="s">
        <v>147</v>
      </c>
      <c r="C18" t="s">
        <v>148</v>
      </c>
      <c r="D18" t="s">
        <v>149</v>
      </c>
      <c r="E18" t="s">
        <v>148</v>
      </c>
      <c r="F18" s="35">
        <v>66403</v>
      </c>
      <c r="G18" s="3">
        <v>250</v>
      </c>
      <c r="H18">
        <v>7857362304</v>
      </c>
      <c r="I18" s="4">
        <v>7</v>
      </c>
      <c r="J18" s="4" t="s">
        <v>45</v>
      </c>
      <c r="K18" t="s">
        <v>46</v>
      </c>
      <c r="L18" s="5" t="s">
        <v>47</v>
      </c>
      <c r="M18" s="5">
        <v>319.77</v>
      </c>
      <c r="N18" s="5" t="s">
        <v>47</v>
      </c>
      <c r="O18" s="5" t="s">
        <v>45</v>
      </c>
      <c r="P18" s="36">
        <v>20.323325635</v>
      </c>
      <c r="Q18" t="s">
        <v>45</v>
      </c>
      <c r="R18" t="s">
        <v>45</v>
      </c>
      <c r="S18" t="s">
        <v>45</v>
      </c>
      <c r="T18" t="s">
        <v>46</v>
      </c>
      <c r="U18" s="5" t="s">
        <v>46</v>
      </c>
      <c r="V18" s="37">
        <v>22010</v>
      </c>
      <c r="W18" s="37">
        <v>2237.4991534500004</v>
      </c>
      <c r="X18" s="37">
        <v>2627.231735972171</v>
      </c>
      <c r="Y18" s="37">
        <v>2698.1374600617883</v>
      </c>
      <c r="Z18">
        <f t="shared" si="0"/>
        <v>1</v>
      </c>
      <c r="AA18">
        <f t="shared" si="1"/>
        <v>1</v>
      </c>
      <c r="AB18">
        <f t="shared" si="2"/>
        <v>0</v>
      </c>
      <c r="AC18">
        <f t="shared" si="3"/>
        <v>0</v>
      </c>
      <c r="AD18">
        <f t="shared" si="4"/>
        <v>0</v>
      </c>
      <c r="AE18">
        <f t="shared" si="5"/>
        <v>0</v>
      </c>
      <c r="AF18" s="38" t="str">
        <f t="shared" si="6"/>
        <v>SRSA</v>
      </c>
      <c r="AG18" s="38">
        <f t="shared" si="7"/>
        <v>0</v>
      </c>
      <c r="AH18" s="38">
        <f t="shared" si="8"/>
        <v>0</v>
      </c>
      <c r="AI18">
        <f t="shared" si="9"/>
        <v>1</v>
      </c>
      <c r="AJ18">
        <f t="shared" si="10"/>
        <v>1</v>
      </c>
      <c r="AK18" t="str">
        <f t="shared" si="11"/>
        <v>Initial</v>
      </c>
      <c r="AL18" t="str">
        <f t="shared" si="12"/>
        <v>SRSA</v>
      </c>
      <c r="AM18">
        <f t="shared" si="13"/>
        <v>0</v>
      </c>
      <c r="AN18">
        <f t="shared" si="14"/>
        <v>0</v>
      </c>
      <c r="AO18">
        <f t="shared" si="15"/>
        <v>0</v>
      </c>
    </row>
    <row r="19" spans="1:41" ht="12.75">
      <c r="A19">
        <v>2003690</v>
      </c>
      <c r="B19" t="s">
        <v>150</v>
      </c>
      <c r="C19" t="s">
        <v>151</v>
      </c>
      <c r="D19" t="s">
        <v>152</v>
      </c>
      <c r="E19" t="s">
        <v>153</v>
      </c>
      <c r="F19" s="35">
        <v>66404</v>
      </c>
      <c r="G19" s="3" t="s">
        <v>52</v>
      </c>
      <c r="H19">
        <v>7853362326</v>
      </c>
      <c r="I19" s="4">
        <v>7</v>
      </c>
      <c r="J19" s="4" t="s">
        <v>45</v>
      </c>
      <c r="K19" t="s">
        <v>46</v>
      </c>
      <c r="L19" s="5" t="s">
        <v>47</v>
      </c>
      <c r="M19" s="5">
        <v>244.53</v>
      </c>
      <c r="N19" s="5" t="s">
        <v>47</v>
      </c>
      <c r="O19" s="5" t="s">
        <v>45</v>
      </c>
      <c r="P19" s="36">
        <v>15.018315018</v>
      </c>
      <c r="Q19" t="s">
        <v>46</v>
      </c>
      <c r="R19" t="s">
        <v>46</v>
      </c>
      <c r="S19" t="s">
        <v>45</v>
      </c>
      <c r="T19" t="s">
        <v>46</v>
      </c>
      <c r="U19" s="5" t="s">
        <v>46</v>
      </c>
      <c r="V19" s="37">
        <v>11396</v>
      </c>
      <c r="W19" s="37">
        <v>1627.2721116</v>
      </c>
      <c r="X19" s="37">
        <v>1894.2252178245724</v>
      </c>
      <c r="Y19" s="37">
        <v>1789.3505749782153</v>
      </c>
      <c r="Z19">
        <f t="shared" si="0"/>
        <v>1</v>
      </c>
      <c r="AA19">
        <f t="shared" si="1"/>
        <v>1</v>
      </c>
      <c r="AB19">
        <f t="shared" si="2"/>
        <v>0</v>
      </c>
      <c r="AC19">
        <f t="shared" si="3"/>
        <v>0</v>
      </c>
      <c r="AD19">
        <f t="shared" si="4"/>
        <v>0</v>
      </c>
      <c r="AE19">
        <f t="shared" si="5"/>
        <v>0</v>
      </c>
      <c r="AF19" s="38" t="str">
        <f t="shared" si="6"/>
        <v>SRSA</v>
      </c>
      <c r="AG19" s="38">
        <f t="shared" si="7"/>
        <v>0</v>
      </c>
      <c r="AH19" s="38">
        <f t="shared" si="8"/>
        <v>0</v>
      </c>
      <c r="AI19">
        <f t="shared" si="9"/>
        <v>1</v>
      </c>
      <c r="AJ19">
        <f t="shared" si="10"/>
        <v>0</v>
      </c>
      <c r="AK19">
        <f t="shared" si="11"/>
        <v>0</v>
      </c>
      <c r="AL19">
        <f t="shared" si="12"/>
        <v>0</v>
      </c>
      <c r="AM19">
        <f t="shared" si="13"/>
        <v>0</v>
      </c>
      <c r="AN19">
        <f t="shared" si="14"/>
        <v>0</v>
      </c>
      <c r="AO19">
        <f t="shared" si="15"/>
        <v>0</v>
      </c>
    </row>
    <row r="20" spans="1:41" ht="12.75">
      <c r="A20">
        <v>2003720</v>
      </c>
      <c r="B20" t="s">
        <v>154</v>
      </c>
      <c r="C20" t="s">
        <v>155</v>
      </c>
      <c r="D20" t="s">
        <v>156</v>
      </c>
      <c r="E20" t="s">
        <v>155</v>
      </c>
      <c r="F20" s="35">
        <v>66006</v>
      </c>
      <c r="G20" s="3">
        <v>67</v>
      </c>
      <c r="H20">
        <v>7855942721</v>
      </c>
      <c r="I20" s="4" t="s">
        <v>157</v>
      </c>
      <c r="J20" s="4" t="s">
        <v>46</v>
      </c>
      <c r="K20" t="s">
        <v>46</v>
      </c>
      <c r="L20" s="5" t="s">
        <v>46</v>
      </c>
      <c r="M20" s="5">
        <v>1271.43</v>
      </c>
      <c r="N20" s="5" t="s">
        <v>46</v>
      </c>
      <c r="O20" s="5" t="s">
        <v>46</v>
      </c>
      <c r="P20" s="36">
        <v>11.488439306</v>
      </c>
      <c r="Q20" t="s">
        <v>46</v>
      </c>
      <c r="R20" t="s">
        <v>46</v>
      </c>
      <c r="S20" t="s">
        <v>46</v>
      </c>
      <c r="T20" t="s">
        <v>46</v>
      </c>
      <c r="U20" s="5" t="s">
        <v>46</v>
      </c>
      <c r="V20" s="37">
        <v>22296</v>
      </c>
      <c r="W20" s="37">
        <v>1627.2721116</v>
      </c>
      <c r="X20" s="37">
        <v>4303.9088724284</v>
      </c>
      <c r="Y20" s="37">
        <v>4928.522498525696</v>
      </c>
      <c r="Z20">
        <f t="shared" si="0"/>
        <v>0</v>
      </c>
      <c r="AA20">
        <f t="shared" si="1"/>
        <v>0</v>
      </c>
      <c r="AB20">
        <f t="shared" si="2"/>
        <v>0</v>
      </c>
      <c r="AC20">
        <f t="shared" si="3"/>
        <v>0</v>
      </c>
      <c r="AD20">
        <f t="shared" si="4"/>
        <v>0</v>
      </c>
      <c r="AE20">
        <f t="shared" si="5"/>
        <v>0</v>
      </c>
      <c r="AF20" s="38">
        <f t="shared" si="6"/>
        <v>0</v>
      </c>
      <c r="AG20" s="38">
        <f t="shared" si="7"/>
        <v>0</v>
      </c>
      <c r="AH20" s="38">
        <f t="shared" si="8"/>
        <v>0</v>
      </c>
      <c r="AI20">
        <f t="shared" si="9"/>
        <v>0</v>
      </c>
      <c r="AJ20">
        <f t="shared" si="10"/>
        <v>0</v>
      </c>
      <c r="AK20">
        <f t="shared" si="11"/>
        <v>0</v>
      </c>
      <c r="AL20">
        <f t="shared" si="12"/>
        <v>0</v>
      </c>
      <c r="AM20">
        <f t="shared" si="13"/>
        <v>0</v>
      </c>
      <c r="AN20">
        <f t="shared" si="14"/>
        <v>0</v>
      </c>
      <c r="AO20">
        <f t="shared" si="15"/>
        <v>0</v>
      </c>
    </row>
    <row r="21" spans="1:41" ht="12.75">
      <c r="A21">
        <v>2009450</v>
      </c>
      <c r="B21" t="s">
        <v>727</v>
      </c>
      <c r="C21" t="s">
        <v>728</v>
      </c>
      <c r="D21" t="s">
        <v>90</v>
      </c>
      <c r="E21" t="s">
        <v>729</v>
      </c>
      <c r="F21" s="35">
        <v>67104</v>
      </c>
      <c r="G21" s="3">
        <v>288</v>
      </c>
      <c r="H21">
        <v>6208863370</v>
      </c>
      <c r="I21" s="4">
        <v>7</v>
      </c>
      <c r="J21" s="4" t="s">
        <v>45</v>
      </c>
      <c r="K21" t="s">
        <v>46</v>
      </c>
      <c r="L21" s="5" t="s">
        <v>47</v>
      </c>
      <c r="M21" s="5">
        <v>624.82</v>
      </c>
      <c r="N21" s="5" t="s">
        <v>45</v>
      </c>
      <c r="O21" s="5" t="s">
        <v>45</v>
      </c>
      <c r="P21" s="36">
        <v>7.9514824798</v>
      </c>
      <c r="Q21" t="s">
        <v>46</v>
      </c>
      <c r="R21" t="s">
        <v>46</v>
      </c>
      <c r="S21" t="s">
        <v>45</v>
      </c>
      <c r="T21" t="s">
        <v>46</v>
      </c>
      <c r="U21" s="5" t="s">
        <v>46</v>
      </c>
      <c r="V21" s="37">
        <v>35536</v>
      </c>
      <c r="W21" s="37">
        <v>3457.9532371499995</v>
      </c>
      <c r="X21" s="37">
        <v>4232.414155841343</v>
      </c>
      <c r="Y21" s="37">
        <v>6446.177781151804</v>
      </c>
      <c r="Z21">
        <f t="shared" si="0"/>
        <v>1</v>
      </c>
      <c r="AA21">
        <f t="shared" si="1"/>
        <v>1</v>
      </c>
      <c r="AB21">
        <f t="shared" si="2"/>
        <v>0</v>
      </c>
      <c r="AC21">
        <f t="shared" si="3"/>
        <v>0</v>
      </c>
      <c r="AD21">
        <f t="shared" si="4"/>
        <v>0</v>
      </c>
      <c r="AE21">
        <f t="shared" si="5"/>
        <v>0</v>
      </c>
      <c r="AF21" s="38" t="str">
        <f t="shared" si="6"/>
        <v>SRSA</v>
      </c>
      <c r="AG21" s="38">
        <f t="shared" si="7"/>
        <v>0</v>
      </c>
      <c r="AH21" s="38">
        <f t="shared" si="8"/>
        <v>0</v>
      </c>
      <c r="AI21">
        <f t="shared" si="9"/>
        <v>1</v>
      </c>
      <c r="AJ21">
        <f t="shared" si="10"/>
        <v>0</v>
      </c>
      <c r="AK21">
        <f t="shared" si="11"/>
        <v>0</v>
      </c>
      <c r="AL21">
        <f t="shared" si="12"/>
        <v>0</v>
      </c>
      <c r="AM21">
        <f t="shared" si="13"/>
        <v>0</v>
      </c>
      <c r="AN21">
        <f t="shared" si="14"/>
        <v>0</v>
      </c>
      <c r="AO21">
        <f t="shared" si="15"/>
        <v>0</v>
      </c>
    </row>
    <row r="22" spans="1:41" ht="12.75">
      <c r="A22">
        <v>2000012</v>
      </c>
      <c r="B22" t="s">
        <v>70</v>
      </c>
      <c r="C22" t="s">
        <v>71</v>
      </c>
      <c r="D22" t="s">
        <v>72</v>
      </c>
      <c r="E22" t="s">
        <v>71</v>
      </c>
      <c r="F22" s="35">
        <v>66933</v>
      </c>
      <c r="G22" s="3">
        <v>188</v>
      </c>
      <c r="H22">
        <v>7857634231</v>
      </c>
      <c r="I22" s="4">
        <v>7</v>
      </c>
      <c r="J22" s="4" t="s">
        <v>45</v>
      </c>
      <c r="K22" t="s">
        <v>46</v>
      </c>
      <c r="L22" s="5" t="s">
        <v>47</v>
      </c>
      <c r="M22" s="5">
        <v>252.5</v>
      </c>
      <c r="N22" s="5" t="s">
        <v>47</v>
      </c>
      <c r="O22" s="5" t="s">
        <v>45</v>
      </c>
      <c r="P22" s="36">
        <v>13.026819923</v>
      </c>
      <c r="Q22" t="s">
        <v>46</v>
      </c>
      <c r="R22" t="s">
        <v>46</v>
      </c>
      <c r="S22" t="s">
        <v>45</v>
      </c>
      <c r="T22" t="s">
        <v>46</v>
      </c>
      <c r="U22" s="5" t="s">
        <v>46</v>
      </c>
      <c r="V22" s="37">
        <v>17120</v>
      </c>
      <c r="W22" s="37">
        <v>1830.6811255499997</v>
      </c>
      <c r="X22" s="37">
        <v>2638.886065148738</v>
      </c>
      <c r="Y22" s="37">
        <v>5515.188649186272</v>
      </c>
      <c r="Z22">
        <f t="shared" si="0"/>
        <v>1</v>
      </c>
      <c r="AA22">
        <f t="shared" si="1"/>
        <v>1</v>
      </c>
      <c r="AB22">
        <f t="shared" si="2"/>
        <v>0</v>
      </c>
      <c r="AC22">
        <f t="shared" si="3"/>
        <v>0</v>
      </c>
      <c r="AD22">
        <f t="shared" si="4"/>
        <v>0</v>
      </c>
      <c r="AE22">
        <f t="shared" si="5"/>
        <v>0</v>
      </c>
      <c r="AF22" s="38" t="str">
        <f t="shared" si="6"/>
        <v>SRSA</v>
      </c>
      <c r="AG22" s="38">
        <f t="shared" si="7"/>
        <v>0</v>
      </c>
      <c r="AH22" s="38">
        <f t="shared" si="8"/>
        <v>0</v>
      </c>
      <c r="AI22">
        <f t="shared" si="9"/>
        <v>1</v>
      </c>
      <c r="AJ22">
        <f t="shared" si="10"/>
        <v>0</v>
      </c>
      <c r="AK22">
        <f t="shared" si="11"/>
        <v>0</v>
      </c>
      <c r="AL22">
        <f t="shared" si="12"/>
        <v>0</v>
      </c>
      <c r="AM22">
        <f t="shared" si="13"/>
        <v>0</v>
      </c>
      <c r="AN22">
        <f t="shared" si="14"/>
        <v>0</v>
      </c>
      <c r="AO22">
        <f t="shared" si="15"/>
        <v>0</v>
      </c>
    </row>
    <row r="23" spans="1:41" ht="12.75">
      <c r="A23">
        <v>2003780</v>
      </c>
      <c r="B23" t="s">
        <v>158</v>
      </c>
      <c r="C23" t="s">
        <v>159</v>
      </c>
      <c r="D23" t="s">
        <v>160</v>
      </c>
      <c r="E23" t="s">
        <v>161</v>
      </c>
      <c r="F23" s="35">
        <v>66007</v>
      </c>
      <c r="G23" s="3">
        <v>282</v>
      </c>
      <c r="H23">
        <v>9137241396</v>
      </c>
      <c r="I23" s="4">
        <v>8</v>
      </c>
      <c r="J23" s="4" t="s">
        <v>45</v>
      </c>
      <c r="K23" t="s">
        <v>46</v>
      </c>
      <c r="L23" s="5" t="s">
        <v>47</v>
      </c>
      <c r="M23" s="5">
        <v>1565</v>
      </c>
      <c r="N23" s="5" t="s">
        <v>46</v>
      </c>
      <c r="O23" s="5" t="s">
        <v>46</v>
      </c>
      <c r="P23" s="36">
        <v>9.8480880042</v>
      </c>
      <c r="Q23" t="s">
        <v>46</v>
      </c>
      <c r="R23" t="s">
        <v>46</v>
      </c>
      <c r="S23" t="s">
        <v>45</v>
      </c>
      <c r="T23" t="s">
        <v>46</v>
      </c>
      <c r="U23" s="5" t="s">
        <v>46</v>
      </c>
      <c r="V23" s="37">
        <v>31010</v>
      </c>
      <c r="W23" s="37">
        <v>1220.4540837</v>
      </c>
      <c r="X23" s="37">
        <v>5508.085116262628</v>
      </c>
      <c r="Y23" s="37">
        <v>7457.320787453899</v>
      </c>
      <c r="Z23">
        <f t="shared" si="0"/>
        <v>1</v>
      </c>
      <c r="AA23">
        <f t="shared" si="1"/>
        <v>0</v>
      </c>
      <c r="AB23">
        <f t="shared" si="2"/>
        <v>0</v>
      </c>
      <c r="AC23">
        <f t="shared" si="3"/>
        <v>0</v>
      </c>
      <c r="AD23">
        <f t="shared" si="4"/>
        <v>0</v>
      </c>
      <c r="AE23">
        <f t="shared" si="5"/>
        <v>0</v>
      </c>
      <c r="AF23" s="38">
        <f t="shared" si="6"/>
        <v>0</v>
      </c>
      <c r="AG23" s="38">
        <f t="shared" si="7"/>
        <v>0</v>
      </c>
      <c r="AH23" s="38">
        <f t="shared" si="8"/>
        <v>0</v>
      </c>
      <c r="AI23">
        <f t="shared" si="9"/>
        <v>1</v>
      </c>
      <c r="AJ23">
        <f t="shared" si="10"/>
        <v>0</v>
      </c>
      <c r="AK23">
        <f t="shared" si="11"/>
        <v>0</v>
      </c>
      <c r="AL23">
        <f t="shared" si="12"/>
        <v>0</v>
      </c>
      <c r="AM23">
        <f t="shared" si="13"/>
        <v>0</v>
      </c>
      <c r="AN23">
        <f t="shared" si="14"/>
        <v>0</v>
      </c>
      <c r="AO23">
        <f t="shared" si="15"/>
        <v>0</v>
      </c>
    </row>
    <row r="24" spans="1:41" ht="12.75">
      <c r="A24">
        <v>2003810</v>
      </c>
      <c r="B24" t="s">
        <v>162</v>
      </c>
      <c r="C24" t="s">
        <v>163</v>
      </c>
      <c r="D24" t="s">
        <v>164</v>
      </c>
      <c r="E24" t="s">
        <v>163</v>
      </c>
      <c r="F24" s="35">
        <v>66713</v>
      </c>
      <c r="G24" s="3">
        <v>1899</v>
      </c>
      <c r="H24">
        <v>6208562375</v>
      </c>
      <c r="I24" s="4">
        <v>6</v>
      </c>
      <c r="J24" s="4" t="s">
        <v>46</v>
      </c>
      <c r="K24" t="s">
        <v>46</v>
      </c>
      <c r="L24" s="5" t="s">
        <v>46</v>
      </c>
      <c r="M24" s="5">
        <v>840.12</v>
      </c>
      <c r="N24" s="5" t="s">
        <v>46</v>
      </c>
      <c r="O24" s="5" t="s">
        <v>46</v>
      </c>
      <c r="P24" s="36">
        <v>18.788501027</v>
      </c>
      <c r="Q24" t="s">
        <v>46</v>
      </c>
      <c r="R24" t="s">
        <v>45</v>
      </c>
      <c r="S24" t="s">
        <v>45</v>
      </c>
      <c r="T24" t="s">
        <v>46</v>
      </c>
      <c r="U24" s="5" t="s">
        <v>46</v>
      </c>
      <c r="V24" s="37">
        <v>64770</v>
      </c>
      <c r="W24" s="37">
        <v>7119.315488249998</v>
      </c>
      <c r="X24" s="37">
        <v>7707.600549060156</v>
      </c>
      <c r="Y24" s="37">
        <v>6438.6515957680895</v>
      </c>
      <c r="Z24">
        <f t="shared" si="0"/>
        <v>0</v>
      </c>
      <c r="AA24">
        <f t="shared" si="1"/>
        <v>0</v>
      </c>
      <c r="AB24">
        <f t="shared" si="2"/>
        <v>0</v>
      </c>
      <c r="AC24">
        <f t="shared" si="3"/>
        <v>0</v>
      </c>
      <c r="AD24">
        <f t="shared" si="4"/>
        <v>0</v>
      </c>
      <c r="AE24">
        <f t="shared" si="5"/>
        <v>0</v>
      </c>
      <c r="AF24" s="38">
        <f t="shared" si="6"/>
        <v>0</v>
      </c>
      <c r="AG24" s="38">
        <f t="shared" si="7"/>
        <v>0</v>
      </c>
      <c r="AH24" s="38">
        <f t="shared" si="8"/>
        <v>0</v>
      </c>
      <c r="AI24">
        <f t="shared" si="9"/>
        <v>1</v>
      </c>
      <c r="AJ24">
        <f t="shared" si="10"/>
        <v>0</v>
      </c>
      <c r="AK24">
        <f t="shared" si="11"/>
        <v>0</v>
      </c>
      <c r="AL24">
        <f t="shared" si="12"/>
        <v>0</v>
      </c>
      <c r="AM24">
        <f t="shared" si="13"/>
        <v>0</v>
      </c>
      <c r="AN24">
        <f t="shared" si="14"/>
        <v>0</v>
      </c>
      <c r="AO24">
        <f t="shared" si="15"/>
        <v>0</v>
      </c>
    </row>
    <row r="25" spans="1:41" ht="12.75">
      <c r="A25">
        <v>2003840</v>
      </c>
      <c r="B25" t="s">
        <v>165</v>
      </c>
      <c r="C25" t="s">
        <v>166</v>
      </c>
      <c r="D25" t="s">
        <v>167</v>
      </c>
      <c r="E25" t="s">
        <v>166</v>
      </c>
      <c r="F25" s="35">
        <v>67516</v>
      </c>
      <c r="G25" s="3">
        <v>218</v>
      </c>
      <c r="H25">
        <v>7853982535</v>
      </c>
      <c r="I25" s="4">
        <v>7</v>
      </c>
      <c r="J25" s="4" t="s">
        <v>45</v>
      </c>
      <c r="K25" t="s">
        <v>46</v>
      </c>
      <c r="L25" s="5" t="s">
        <v>47</v>
      </c>
      <c r="M25" s="5">
        <v>91.64</v>
      </c>
      <c r="N25" s="5" t="s">
        <v>47</v>
      </c>
      <c r="O25" s="5" t="s">
        <v>45</v>
      </c>
      <c r="P25" s="36">
        <v>7.7777777778</v>
      </c>
      <c r="Q25" t="s">
        <v>46</v>
      </c>
      <c r="R25" t="s">
        <v>46</v>
      </c>
      <c r="S25" t="s">
        <v>45</v>
      </c>
      <c r="T25" t="s">
        <v>46</v>
      </c>
      <c r="U25" s="5" t="s">
        <v>46</v>
      </c>
      <c r="V25" s="37">
        <v>3213</v>
      </c>
      <c r="W25" s="37">
        <v>406.81802789999995</v>
      </c>
      <c r="X25" s="37">
        <v>540.0039814494554</v>
      </c>
      <c r="Y25" s="37">
        <v>696.1721479936274</v>
      </c>
      <c r="Z25">
        <f t="shared" si="0"/>
        <v>1</v>
      </c>
      <c r="AA25">
        <f t="shared" si="1"/>
        <v>1</v>
      </c>
      <c r="AB25">
        <f t="shared" si="2"/>
        <v>0</v>
      </c>
      <c r="AC25">
        <f t="shared" si="3"/>
        <v>0</v>
      </c>
      <c r="AD25">
        <f t="shared" si="4"/>
        <v>0</v>
      </c>
      <c r="AE25">
        <f t="shared" si="5"/>
        <v>0</v>
      </c>
      <c r="AF25" s="38" t="str">
        <f t="shared" si="6"/>
        <v>SRSA</v>
      </c>
      <c r="AG25" s="38">
        <f t="shared" si="7"/>
        <v>0</v>
      </c>
      <c r="AH25" s="38">
        <f t="shared" si="8"/>
        <v>0</v>
      </c>
      <c r="AI25">
        <f t="shared" si="9"/>
        <v>1</v>
      </c>
      <c r="AJ25">
        <f t="shared" si="10"/>
        <v>0</v>
      </c>
      <c r="AK25">
        <f t="shared" si="11"/>
        <v>0</v>
      </c>
      <c r="AL25">
        <f t="shared" si="12"/>
        <v>0</v>
      </c>
      <c r="AM25">
        <f t="shared" si="13"/>
        <v>0</v>
      </c>
      <c r="AN25">
        <f t="shared" si="14"/>
        <v>0</v>
      </c>
      <c r="AO25">
        <f t="shared" si="15"/>
        <v>0</v>
      </c>
    </row>
    <row r="26" spans="1:41" ht="12.75">
      <c r="A26">
        <v>2003900</v>
      </c>
      <c r="B26" t="s">
        <v>171</v>
      </c>
      <c r="C26" t="s">
        <v>172</v>
      </c>
      <c r="D26" t="s">
        <v>173</v>
      </c>
      <c r="E26" t="s">
        <v>172</v>
      </c>
      <c r="F26" s="35">
        <v>67013</v>
      </c>
      <c r="G26" s="3">
        <v>760</v>
      </c>
      <c r="H26">
        <v>6204882288</v>
      </c>
      <c r="I26" s="4">
        <v>7</v>
      </c>
      <c r="J26" s="4" t="s">
        <v>45</v>
      </c>
      <c r="K26" t="s">
        <v>46</v>
      </c>
      <c r="L26" s="5" t="s">
        <v>47</v>
      </c>
      <c r="M26" s="5">
        <v>766.97</v>
      </c>
      <c r="N26" s="5" t="s">
        <v>46</v>
      </c>
      <c r="O26" s="5" t="s">
        <v>46</v>
      </c>
      <c r="P26" s="36">
        <v>11.377245509</v>
      </c>
      <c r="Q26" t="s">
        <v>46</v>
      </c>
      <c r="R26" t="s">
        <v>46</v>
      </c>
      <c r="S26" t="s">
        <v>45</v>
      </c>
      <c r="T26" t="s">
        <v>46</v>
      </c>
      <c r="U26" s="5" t="s">
        <v>46</v>
      </c>
      <c r="V26" s="37">
        <v>26968</v>
      </c>
      <c r="W26" s="37">
        <v>2847.7261952999997</v>
      </c>
      <c r="X26" s="37">
        <v>4156.469645387271</v>
      </c>
      <c r="Y26" s="37">
        <v>5352.999354167216</v>
      </c>
      <c r="Z26">
        <f t="shared" si="0"/>
        <v>1</v>
      </c>
      <c r="AA26">
        <f t="shared" si="1"/>
        <v>0</v>
      </c>
      <c r="AB26">
        <f t="shared" si="2"/>
        <v>0</v>
      </c>
      <c r="AC26">
        <f t="shared" si="3"/>
        <v>0</v>
      </c>
      <c r="AD26">
        <f t="shared" si="4"/>
        <v>0</v>
      </c>
      <c r="AE26">
        <f t="shared" si="5"/>
        <v>0</v>
      </c>
      <c r="AF26" s="38">
        <f t="shared" si="6"/>
        <v>0</v>
      </c>
      <c r="AG26" s="38">
        <f t="shared" si="7"/>
        <v>0</v>
      </c>
      <c r="AH26" s="38">
        <f t="shared" si="8"/>
        <v>0</v>
      </c>
      <c r="AI26">
        <f t="shared" si="9"/>
        <v>1</v>
      </c>
      <c r="AJ26">
        <f t="shared" si="10"/>
        <v>0</v>
      </c>
      <c r="AK26">
        <f t="shared" si="11"/>
        <v>0</v>
      </c>
      <c r="AL26">
        <f t="shared" si="12"/>
        <v>0</v>
      </c>
      <c r="AM26">
        <f t="shared" si="13"/>
        <v>0</v>
      </c>
      <c r="AN26">
        <f t="shared" si="14"/>
        <v>0</v>
      </c>
      <c r="AO26">
        <f t="shared" si="15"/>
        <v>0</v>
      </c>
    </row>
    <row r="27" spans="1:41" ht="12.75">
      <c r="A27">
        <v>2003870</v>
      </c>
      <c r="B27" t="s">
        <v>168</v>
      </c>
      <c r="C27" t="s">
        <v>169</v>
      </c>
      <c r="D27" t="s">
        <v>170</v>
      </c>
      <c r="E27" t="s">
        <v>169</v>
      </c>
      <c r="F27" s="35">
        <v>67420</v>
      </c>
      <c r="G27" s="3">
        <v>547</v>
      </c>
      <c r="H27">
        <v>7857383261</v>
      </c>
      <c r="I27" s="4">
        <v>6</v>
      </c>
      <c r="J27" s="4" t="s">
        <v>46</v>
      </c>
      <c r="K27" t="s">
        <v>46</v>
      </c>
      <c r="L27" s="5" t="s">
        <v>46</v>
      </c>
      <c r="M27" s="5">
        <v>741.62</v>
      </c>
      <c r="N27" s="5" t="s">
        <v>45</v>
      </c>
      <c r="O27" s="5" t="s">
        <v>46</v>
      </c>
      <c r="P27" s="36">
        <v>16.062683643</v>
      </c>
      <c r="Q27" t="s">
        <v>46</v>
      </c>
      <c r="R27" t="s">
        <v>46</v>
      </c>
      <c r="S27" t="s">
        <v>45</v>
      </c>
      <c r="T27" t="s">
        <v>46</v>
      </c>
      <c r="U27" s="5" t="s">
        <v>46</v>
      </c>
      <c r="V27" s="37">
        <v>32968</v>
      </c>
      <c r="W27" s="37">
        <v>3051.13520925</v>
      </c>
      <c r="X27" s="37">
        <v>4602.714830883961</v>
      </c>
      <c r="Y27" s="37">
        <v>3522.254759578569</v>
      </c>
      <c r="Z27">
        <f t="shared" si="0"/>
        <v>0</v>
      </c>
      <c r="AA27">
        <f t="shared" si="1"/>
        <v>1</v>
      </c>
      <c r="AB27">
        <f t="shared" si="2"/>
        <v>0</v>
      </c>
      <c r="AC27">
        <f t="shared" si="3"/>
        <v>0</v>
      </c>
      <c r="AD27">
        <f t="shared" si="4"/>
        <v>0</v>
      </c>
      <c r="AE27">
        <f t="shared" si="5"/>
        <v>0</v>
      </c>
      <c r="AF27" s="38">
        <f t="shared" si="6"/>
        <v>0</v>
      </c>
      <c r="AG27" s="38">
        <f t="shared" si="7"/>
        <v>0</v>
      </c>
      <c r="AH27" s="38">
        <f t="shared" si="8"/>
        <v>0</v>
      </c>
      <c r="AI27">
        <f t="shared" si="9"/>
        <v>1</v>
      </c>
      <c r="AJ27">
        <f t="shared" si="10"/>
        <v>0</v>
      </c>
      <c r="AK27">
        <f t="shared" si="11"/>
        <v>0</v>
      </c>
      <c r="AL27">
        <f t="shared" si="12"/>
        <v>0</v>
      </c>
      <c r="AM27">
        <f t="shared" si="13"/>
        <v>0</v>
      </c>
      <c r="AN27">
        <f t="shared" si="14"/>
        <v>0</v>
      </c>
      <c r="AO27">
        <f t="shared" si="15"/>
        <v>0</v>
      </c>
    </row>
    <row r="28" spans="1:41" ht="12.75">
      <c r="A28">
        <v>2010980</v>
      </c>
      <c r="B28" t="s">
        <v>864</v>
      </c>
      <c r="C28" t="s">
        <v>865</v>
      </c>
      <c r="D28" t="s">
        <v>677</v>
      </c>
      <c r="E28" t="s">
        <v>866</v>
      </c>
      <c r="F28" s="35">
        <v>66554</v>
      </c>
      <c r="G28" s="3" t="s">
        <v>52</v>
      </c>
      <c r="H28">
        <v>7852935256</v>
      </c>
      <c r="I28" s="4">
        <v>7</v>
      </c>
      <c r="J28" s="4" t="s">
        <v>45</v>
      </c>
      <c r="K28" t="s">
        <v>46</v>
      </c>
      <c r="L28" s="5" t="s">
        <v>47</v>
      </c>
      <c r="M28" s="5">
        <v>250.5</v>
      </c>
      <c r="N28" s="5" t="s">
        <v>47</v>
      </c>
      <c r="O28" s="5" t="s">
        <v>45</v>
      </c>
      <c r="P28" s="36">
        <v>1.6556291391</v>
      </c>
      <c r="Q28" t="s">
        <v>46</v>
      </c>
      <c r="R28" t="s">
        <v>45</v>
      </c>
      <c r="S28" t="s">
        <v>45</v>
      </c>
      <c r="T28" t="s">
        <v>46</v>
      </c>
      <c r="U28" s="5" t="s">
        <v>46</v>
      </c>
      <c r="V28" s="37">
        <v>17615</v>
      </c>
      <c r="W28" s="37">
        <v>2237.4991534500004</v>
      </c>
      <c r="X28" s="37">
        <v>2419.618393263452</v>
      </c>
      <c r="Y28" s="37">
        <v>2013.2545901437334</v>
      </c>
      <c r="Z28">
        <f t="shared" si="0"/>
        <v>1</v>
      </c>
      <c r="AA28">
        <f t="shared" si="1"/>
        <v>1</v>
      </c>
      <c r="AB28">
        <f t="shared" si="2"/>
        <v>0</v>
      </c>
      <c r="AC28">
        <f t="shared" si="3"/>
        <v>0</v>
      </c>
      <c r="AD28">
        <f t="shared" si="4"/>
        <v>0</v>
      </c>
      <c r="AE28">
        <f t="shared" si="5"/>
        <v>0</v>
      </c>
      <c r="AF28" s="38" t="str">
        <f t="shared" si="6"/>
        <v>SRSA</v>
      </c>
      <c r="AG28" s="38">
        <f t="shared" si="7"/>
        <v>0</v>
      </c>
      <c r="AH28" s="38">
        <f t="shared" si="8"/>
        <v>0</v>
      </c>
      <c r="AI28">
        <f t="shared" si="9"/>
        <v>1</v>
      </c>
      <c r="AJ28">
        <f t="shared" si="10"/>
        <v>0</v>
      </c>
      <c r="AK28">
        <f t="shared" si="11"/>
        <v>0</v>
      </c>
      <c r="AL28">
        <f t="shared" si="12"/>
        <v>0</v>
      </c>
      <c r="AM28">
        <f t="shared" si="13"/>
        <v>0</v>
      </c>
      <c r="AN28">
        <f t="shared" si="14"/>
        <v>0</v>
      </c>
      <c r="AO28">
        <f t="shared" si="15"/>
        <v>0</v>
      </c>
    </row>
    <row r="29" spans="1:41" ht="12.75">
      <c r="A29">
        <v>2012000</v>
      </c>
      <c r="B29" t="s">
        <v>960</v>
      </c>
      <c r="C29" t="s">
        <v>865</v>
      </c>
      <c r="D29" t="s">
        <v>961</v>
      </c>
      <c r="E29" t="s">
        <v>962</v>
      </c>
      <c r="F29" s="35">
        <v>66283</v>
      </c>
      <c r="G29" s="3">
        <v>901</v>
      </c>
      <c r="H29">
        <v>9132394000</v>
      </c>
      <c r="I29" s="4" t="s">
        <v>118</v>
      </c>
      <c r="J29" s="4" t="s">
        <v>46</v>
      </c>
      <c r="K29" t="s">
        <v>46</v>
      </c>
      <c r="L29" s="5" t="s">
        <v>46</v>
      </c>
      <c r="N29" s="5" t="s">
        <v>46</v>
      </c>
      <c r="O29" s="5" t="s">
        <v>46</v>
      </c>
      <c r="P29" s="36">
        <v>2.3367970964</v>
      </c>
      <c r="Q29" t="s">
        <v>46</v>
      </c>
      <c r="R29" t="s">
        <v>46</v>
      </c>
      <c r="S29" t="s">
        <v>46</v>
      </c>
      <c r="T29" t="s">
        <v>46</v>
      </c>
      <c r="U29" s="5" t="s">
        <v>46</v>
      </c>
      <c r="V29" s="37">
        <v>248262</v>
      </c>
      <c r="W29" s="37">
        <v>5695.4523906</v>
      </c>
      <c r="X29" s="37">
        <v>47885.86758329987</v>
      </c>
      <c r="Y29" s="37">
        <v>71387.37360161249</v>
      </c>
      <c r="Z29">
        <f t="shared" si="0"/>
        <v>0</v>
      </c>
      <c r="AA29">
        <f t="shared" si="1"/>
        <v>1</v>
      </c>
      <c r="AB29">
        <f t="shared" si="2"/>
        <v>0</v>
      </c>
      <c r="AC29">
        <f t="shared" si="3"/>
        <v>0</v>
      </c>
      <c r="AD29">
        <f t="shared" si="4"/>
        <v>0</v>
      </c>
      <c r="AE29">
        <f t="shared" si="5"/>
        <v>0</v>
      </c>
      <c r="AF29" s="38">
        <f t="shared" si="6"/>
        <v>0</v>
      </c>
      <c r="AG29" s="38">
        <f t="shared" si="7"/>
        <v>0</v>
      </c>
      <c r="AH29" s="38">
        <f t="shared" si="8"/>
        <v>0</v>
      </c>
      <c r="AI29">
        <f t="shared" si="9"/>
        <v>0</v>
      </c>
      <c r="AJ29">
        <f t="shared" si="10"/>
        <v>0</v>
      </c>
      <c r="AK29">
        <f t="shared" si="11"/>
        <v>0</v>
      </c>
      <c r="AL29">
        <f t="shared" si="12"/>
        <v>0</v>
      </c>
      <c r="AM29">
        <f t="shared" si="13"/>
        <v>0</v>
      </c>
      <c r="AN29">
        <f t="shared" si="14"/>
        <v>0</v>
      </c>
      <c r="AO29">
        <f t="shared" si="15"/>
        <v>0</v>
      </c>
    </row>
    <row r="30" spans="1:41" ht="12.75">
      <c r="A30">
        <v>2008550</v>
      </c>
      <c r="B30" t="s">
        <v>655</v>
      </c>
      <c r="C30" t="s">
        <v>656</v>
      </c>
      <c r="D30" t="s">
        <v>657</v>
      </c>
      <c r="E30" t="s">
        <v>658</v>
      </c>
      <c r="F30" s="35">
        <v>67074</v>
      </c>
      <c r="G30" s="3">
        <v>8</v>
      </c>
      <c r="H30">
        <v>3167423261</v>
      </c>
      <c r="I30" s="4" t="s">
        <v>118</v>
      </c>
      <c r="J30" s="4" t="s">
        <v>46</v>
      </c>
      <c r="K30" t="s">
        <v>46</v>
      </c>
      <c r="L30" s="5" t="s">
        <v>46</v>
      </c>
      <c r="N30" s="5" t="s">
        <v>46</v>
      </c>
      <c r="O30" s="5" t="s">
        <v>46</v>
      </c>
      <c r="P30" s="36">
        <v>10.659340659</v>
      </c>
      <c r="Q30" t="s">
        <v>46</v>
      </c>
      <c r="R30" t="s">
        <v>46</v>
      </c>
      <c r="S30" t="s">
        <v>46</v>
      </c>
      <c r="T30" t="s">
        <v>46</v>
      </c>
      <c r="U30" s="5" t="s">
        <v>46</v>
      </c>
      <c r="V30" s="37">
        <v>27047</v>
      </c>
      <c r="W30" s="37">
        <v>2237.4991534500004</v>
      </c>
      <c r="X30" s="37">
        <v>3521.3379888023546</v>
      </c>
      <c r="Y30" s="37">
        <v>2823.824755969827</v>
      </c>
      <c r="Z30">
        <f t="shared" si="0"/>
        <v>0</v>
      </c>
      <c r="AA30">
        <f t="shared" si="1"/>
        <v>1</v>
      </c>
      <c r="AB30">
        <f t="shared" si="2"/>
        <v>0</v>
      </c>
      <c r="AC30">
        <f t="shared" si="3"/>
        <v>0</v>
      </c>
      <c r="AD30">
        <f t="shared" si="4"/>
        <v>0</v>
      </c>
      <c r="AE30">
        <f t="shared" si="5"/>
        <v>0</v>
      </c>
      <c r="AF30" s="38">
        <f t="shared" si="6"/>
        <v>0</v>
      </c>
      <c r="AG30" s="38">
        <f t="shared" si="7"/>
        <v>0</v>
      </c>
      <c r="AH30" s="38">
        <f t="shared" si="8"/>
        <v>0</v>
      </c>
      <c r="AI30">
        <f t="shared" si="9"/>
        <v>0</v>
      </c>
      <c r="AJ30">
        <f t="shared" si="10"/>
        <v>0</v>
      </c>
      <c r="AK30">
        <f t="shared" si="11"/>
        <v>0</v>
      </c>
      <c r="AL30">
        <f t="shared" si="12"/>
        <v>0</v>
      </c>
      <c r="AM30">
        <f t="shared" si="13"/>
        <v>0</v>
      </c>
      <c r="AN30">
        <f t="shared" si="14"/>
        <v>0</v>
      </c>
      <c r="AO30">
        <f t="shared" si="15"/>
        <v>0</v>
      </c>
    </row>
    <row r="31" spans="1:41" ht="12.75">
      <c r="A31">
        <v>2004050</v>
      </c>
      <c r="B31" t="s">
        <v>186</v>
      </c>
      <c r="C31" t="s">
        <v>187</v>
      </c>
      <c r="D31" t="s">
        <v>188</v>
      </c>
      <c r="E31" t="s">
        <v>187</v>
      </c>
      <c r="F31" s="35">
        <v>66012</v>
      </c>
      <c r="G31" s="3">
        <v>435</v>
      </c>
      <c r="H31">
        <v>9134225600</v>
      </c>
      <c r="I31" s="4">
        <v>3</v>
      </c>
      <c r="J31" s="4" t="s">
        <v>46</v>
      </c>
      <c r="K31" t="s">
        <v>46</v>
      </c>
      <c r="L31" s="5" t="s">
        <v>46</v>
      </c>
      <c r="M31" s="5">
        <v>2052</v>
      </c>
      <c r="N31" s="5" t="s">
        <v>46</v>
      </c>
      <c r="O31" s="5" t="s">
        <v>46</v>
      </c>
      <c r="P31" s="36">
        <v>10.047434239</v>
      </c>
      <c r="Q31" t="s">
        <v>46</v>
      </c>
      <c r="R31" t="s">
        <v>46</v>
      </c>
      <c r="S31" t="s">
        <v>46</v>
      </c>
      <c r="T31" t="s">
        <v>46</v>
      </c>
      <c r="U31" s="5" t="s">
        <v>46</v>
      </c>
      <c r="V31" s="37">
        <v>76951</v>
      </c>
      <c r="W31" s="37">
        <v>6102.2704185</v>
      </c>
      <c r="X31" s="37">
        <v>9729.025949148698</v>
      </c>
      <c r="Y31" s="37">
        <v>12017.436511446751</v>
      </c>
      <c r="Z31">
        <f t="shared" si="0"/>
        <v>0</v>
      </c>
      <c r="AA31">
        <f t="shared" si="1"/>
        <v>0</v>
      </c>
      <c r="AB31">
        <f t="shared" si="2"/>
        <v>0</v>
      </c>
      <c r="AC31">
        <f t="shared" si="3"/>
        <v>0</v>
      </c>
      <c r="AD31">
        <f t="shared" si="4"/>
        <v>0</v>
      </c>
      <c r="AE31">
        <f t="shared" si="5"/>
        <v>0</v>
      </c>
      <c r="AF31" s="38">
        <f t="shared" si="6"/>
        <v>0</v>
      </c>
      <c r="AG31" s="38">
        <f t="shared" si="7"/>
        <v>0</v>
      </c>
      <c r="AH31" s="38">
        <f t="shared" si="8"/>
        <v>0</v>
      </c>
      <c r="AI31">
        <f t="shared" si="9"/>
        <v>0</v>
      </c>
      <c r="AJ31">
        <f t="shared" si="10"/>
        <v>0</v>
      </c>
      <c r="AK31">
        <f t="shared" si="11"/>
        <v>0</v>
      </c>
      <c r="AL31">
        <f t="shared" si="12"/>
        <v>0</v>
      </c>
      <c r="AM31">
        <f t="shared" si="13"/>
        <v>0</v>
      </c>
      <c r="AN31">
        <f t="shared" si="14"/>
        <v>0</v>
      </c>
      <c r="AO31">
        <f t="shared" si="15"/>
        <v>0</v>
      </c>
    </row>
    <row r="32" spans="1:41" ht="12.75">
      <c r="A32">
        <v>2004080</v>
      </c>
      <c r="B32" t="s">
        <v>189</v>
      </c>
      <c r="C32" t="s">
        <v>190</v>
      </c>
      <c r="D32" t="s">
        <v>191</v>
      </c>
      <c r="E32" t="s">
        <v>190</v>
      </c>
      <c r="F32" s="35">
        <v>67732</v>
      </c>
      <c r="G32" s="3">
        <v>220</v>
      </c>
      <c r="H32">
        <v>7856942236</v>
      </c>
      <c r="I32" s="4">
        <v>7</v>
      </c>
      <c r="J32" s="4" t="s">
        <v>45</v>
      </c>
      <c r="K32" t="s">
        <v>46</v>
      </c>
      <c r="L32" s="5" t="s">
        <v>47</v>
      </c>
      <c r="M32" s="5">
        <v>145.1</v>
      </c>
      <c r="N32" s="5" t="s">
        <v>47</v>
      </c>
      <c r="O32" s="5" t="s">
        <v>45</v>
      </c>
      <c r="P32" s="36">
        <v>8.6330935252</v>
      </c>
      <c r="Q32" t="s">
        <v>46</v>
      </c>
      <c r="R32" t="s">
        <v>46</v>
      </c>
      <c r="S32" t="s">
        <v>45</v>
      </c>
      <c r="T32" t="s">
        <v>46</v>
      </c>
      <c r="U32" s="5" t="s">
        <v>46</v>
      </c>
      <c r="V32" s="37">
        <v>5327</v>
      </c>
      <c r="W32" s="37">
        <v>610.22704185</v>
      </c>
      <c r="X32" s="37">
        <v>831.565819301627</v>
      </c>
      <c r="Y32" s="37">
        <v>1115.3806738665467</v>
      </c>
      <c r="Z32">
        <f t="shared" si="0"/>
        <v>1</v>
      </c>
      <c r="AA32">
        <f t="shared" si="1"/>
        <v>1</v>
      </c>
      <c r="AB32">
        <f t="shared" si="2"/>
        <v>0</v>
      </c>
      <c r="AC32">
        <f t="shared" si="3"/>
        <v>0</v>
      </c>
      <c r="AD32">
        <f t="shared" si="4"/>
        <v>0</v>
      </c>
      <c r="AE32">
        <f t="shared" si="5"/>
        <v>0</v>
      </c>
      <c r="AF32" s="38" t="str">
        <f t="shared" si="6"/>
        <v>SRSA</v>
      </c>
      <c r="AG32" s="38">
        <f t="shared" si="7"/>
        <v>0</v>
      </c>
      <c r="AH32" s="38">
        <f t="shared" si="8"/>
        <v>0</v>
      </c>
      <c r="AI32">
        <f t="shared" si="9"/>
        <v>1</v>
      </c>
      <c r="AJ32">
        <f t="shared" si="10"/>
        <v>0</v>
      </c>
      <c r="AK32">
        <f t="shared" si="11"/>
        <v>0</v>
      </c>
      <c r="AL32">
        <f t="shared" si="12"/>
        <v>0</v>
      </c>
      <c r="AM32">
        <f t="shared" si="13"/>
        <v>0</v>
      </c>
      <c r="AN32">
        <f t="shared" si="14"/>
        <v>0</v>
      </c>
      <c r="AO32">
        <f t="shared" si="15"/>
        <v>0</v>
      </c>
    </row>
    <row r="33" spans="1:41" ht="12.75">
      <c r="A33">
        <v>2004140</v>
      </c>
      <c r="B33" t="s">
        <v>192</v>
      </c>
      <c r="C33" t="s">
        <v>193</v>
      </c>
      <c r="D33" t="s">
        <v>194</v>
      </c>
      <c r="E33" t="s">
        <v>193</v>
      </c>
      <c r="F33" s="35">
        <v>67834</v>
      </c>
      <c r="G33" s="3">
        <v>8</v>
      </c>
      <c r="H33">
        <v>6208263828</v>
      </c>
      <c r="I33" s="4">
        <v>7</v>
      </c>
      <c r="J33" s="4" t="s">
        <v>45</v>
      </c>
      <c r="K33" t="s">
        <v>46</v>
      </c>
      <c r="L33" s="5" t="s">
        <v>47</v>
      </c>
      <c r="M33" s="5">
        <v>307.12</v>
      </c>
      <c r="N33" s="5" t="s">
        <v>47</v>
      </c>
      <c r="O33" s="5" t="s">
        <v>45</v>
      </c>
      <c r="P33" s="36">
        <v>13.225806452</v>
      </c>
      <c r="Q33" t="s">
        <v>46</v>
      </c>
      <c r="R33" t="s">
        <v>45</v>
      </c>
      <c r="S33" t="s">
        <v>45</v>
      </c>
      <c r="T33" t="s">
        <v>46</v>
      </c>
      <c r="U33" s="5" t="s">
        <v>46</v>
      </c>
      <c r="V33" s="37">
        <v>24442</v>
      </c>
      <c r="W33" s="37">
        <v>2237.4991534500004</v>
      </c>
      <c r="X33" s="37">
        <v>2531.410193183531</v>
      </c>
      <c r="Y33" s="37">
        <v>3405.598886130988</v>
      </c>
      <c r="Z33">
        <f t="shared" si="0"/>
        <v>1</v>
      </c>
      <c r="AA33">
        <f t="shared" si="1"/>
        <v>1</v>
      </c>
      <c r="AB33">
        <f t="shared" si="2"/>
        <v>0</v>
      </c>
      <c r="AC33">
        <f t="shared" si="3"/>
        <v>0</v>
      </c>
      <c r="AD33">
        <f t="shared" si="4"/>
        <v>0</v>
      </c>
      <c r="AE33">
        <f t="shared" si="5"/>
        <v>0</v>
      </c>
      <c r="AF33" s="38" t="str">
        <f t="shared" si="6"/>
        <v>SRSA</v>
      </c>
      <c r="AG33" s="38">
        <f t="shared" si="7"/>
        <v>0</v>
      </c>
      <c r="AH33" s="38">
        <f t="shared" si="8"/>
        <v>0</v>
      </c>
      <c r="AI33">
        <f t="shared" si="9"/>
        <v>1</v>
      </c>
      <c r="AJ33">
        <f t="shared" si="10"/>
        <v>0</v>
      </c>
      <c r="AK33">
        <f t="shared" si="11"/>
        <v>0</v>
      </c>
      <c r="AL33">
        <f t="shared" si="12"/>
        <v>0</v>
      </c>
      <c r="AM33">
        <f t="shared" si="13"/>
        <v>0</v>
      </c>
      <c r="AN33">
        <f t="shared" si="14"/>
        <v>0</v>
      </c>
      <c r="AO33">
        <f t="shared" si="15"/>
        <v>0</v>
      </c>
    </row>
    <row r="34" spans="1:41" ht="12.75">
      <c r="A34">
        <v>2004200</v>
      </c>
      <c r="B34" t="s">
        <v>199</v>
      </c>
      <c r="C34" t="s">
        <v>200</v>
      </c>
      <c r="D34" t="s">
        <v>201</v>
      </c>
      <c r="E34" t="s">
        <v>200</v>
      </c>
      <c r="F34" s="35">
        <v>67522</v>
      </c>
      <c r="G34" s="3">
        <v>320</v>
      </c>
      <c r="H34">
        <v>6205432258</v>
      </c>
      <c r="I34" s="4" t="s">
        <v>202</v>
      </c>
      <c r="J34" s="4" t="s">
        <v>46</v>
      </c>
      <c r="K34" t="s">
        <v>46</v>
      </c>
      <c r="L34" s="5" t="s">
        <v>46</v>
      </c>
      <c r="M34" s="5">
        <v>2058</v>
      </c>
      <c r="N34" s="5" t="s">
        <v>46</v>
      </c>
      <c r="O34" s="5" t="s">
        <v>46</v>
      </c>
      <c r="P34" s="36">
        <v>6.6932270916</v>
      </c>
      <c r="Q34" t="s">
        <v>46</v>
      </c>
      <c r="R34" t="s">
        <v>46</v>
      </c>
      <c r="S34" t="s">
        <v>46</v>
      </c>
      <c r="T34" t="s">
        <v>46</v>
      </c>
      <c r="U34" s="5" t="s">
        <v>46</v>
      </c>
      <c r="V34" s="37">
        <v>49026</v>
      </c>
      <c r="W34" s="37">
        <v>3661.3622510999994</v>
      </c>
      <c r="X34" s="37">
        <v>7968.5323104146455</v>
      </c>
      <c r="Y34" s="37">
        <v>8259.988458627093</v>
      </c>
      <c r="Z34">
        <f t="shared" si="0"/>
        <v>0</v>
      </c>
      <c r="AA34">
        <f t="shared" si="1"/>
        <v>0</v>
      </c>
      <c r="AB34">
        <f t="shared" si="2"/>
        <v>0</v>
      </c>
      <c r="AC34">
        <f t="shared" si="3"/>
        <v>0</v>
      </c>
      <c r="AD34">
        <f t="shared" si="4"/>
        <v>0</v>
      </c>
      <c r="AE34">
        <f t="shared" si="5"/>
        <v>0</v>
      </c>
      <c r="AF34" s="38">
        <f t="shared" si="6"/>
        <v>0</v>
      </c>
      <c r="AG34" s="38">
        <f t="shared" si="7"/>
        <v>0</v>
      </c>
      <c r="AH34" s="38">
        <f t="shared" si="8"/>
        <v>0</v>
      </c>
      <c r="AI34">
        <f t="shared" si="9"/>
        <v>0</v>
      </c>
      <c r="AJ34">
        <f t="shared" si="10"/>
        <v>0</v>
      </c>
      <c r="AK34">
        <f t="shared" si="11"/>
        <v>0</v>
      </c>
      <c r="AL34">
        <f t="shared" si="12"/>
        <v>0</v>
      </c>
      <c r="AM34">
        <f t="shared" si="13"/>
        <v>0</v>
      </c>
      <c r="AN34">
        <f t="shared" si="14"/>
        <v>0</v>
      </c>
      <c r="AO34">
        <f t="shared" si="15"/>
        <v>0</v>
      </c>
    </row>
    <row r="35" spans="1:41" ht="12.75">
      <c r="A35">
        <v>2004260</v>
      </c>
      <c r="B35" t="s">
        <v>207</v>
      </c>
      <c r="C35" t="s">
        <v>208</v>
      </c>
      <c r="D35" t="s">
        <v>209</v>
      </c>
      <c r="E35" t="s">
        <v>210</v>
      </c>
      <c r="F35" s="35">
        <v>66413</v>
      </c>
      <c r="G35" s="3" t="s">
        <v>52</v>
      </c>
      <c r="H35">
        <v>7856543328</v>
      </c>
      <c r="I35" s="4" t="s">
        <v>211</v>
      </c>
      <c r="J35" s="4" t="s">
        <v>45</v>
      </c>
      <c r="K35" t="s">
        <v>46</v>
      </c>
      <c r="L35" s="5" t="s">
        <v>47</v>
      </c>
      <c r="M35" s="5">
        <v>305.25</v>
      </c>
      <c r="N35" s="5" t="s">
        <v>47</v>
      </c>
      <c r="O35" s="5" t="s">
        <v>45</v>
      </c>
      <c r="P35" s="36">
        <v>12.933753943</v>
      </c>
      <c r="Q35" t="s">
        <v>46</v>
      </c>
      <c r="R35" t="s">
        <v>46</v>
      </c>
      <c r="S35" t="s">
        <v>45</v>
      </c>
      <c r="T35" t="s">
        <v>46</v>
      </c>
      <c r="U35" s="5" t="s">
        <v>46</v>
      </c>
      <c r="V35" s="37">
        <v>15672</v>
      </c>
      <c r="W35" s="37">
        <v>1627.2721116</v>
      </c>
      <c r="X35" s="37">
        <v>2073.092097696699</v>
      </c>
      <c r="Y35" s="37">
        <v>1248.9704644274861</v>
      </c>
      <c r="Z35">
        <f t="shared" si="0"/>
        <v>1</v>
      </c>
      <c r="AA35">
        <f t="shared" si="1"/>
        <v>1</v>
      </c>
      <c r="AB35">
        <f t="shared" si="2"/>
        <v>0</v>
      </c>
      <c r="AC35">
        <f t="shared" si="3"/>
        <v>0</v>
      </c>
      <c r="AD35">
        <f t="shared" si="4"/>
        <v>0</v>
      </c>
      <c r="AE35">
        <f t="shared" si="5"/>
        <v>0</v>
      </c>
      <c r="AF35" s="38" t="str">
        <f t="shared" si="6"/>
        <v>SRSA</v>
      </c>
      <c r="AG35" s="38">
        <f t="shared" si="7"/>
        <v>0</v>
      </c>
      <c r="AH35" s="38">
        <f t="shared" si="8"/>
        <v>0</v>
      </c>
      <c r="AI35">
        <f t="shared" si="9"/>
        <v>1</v>
      </c>
      <c r="AJ35">
        <f t="shared" si="10"/>
        <v>0</v>
      </c>
      <c r="AK35">
        <f t="shared" si="11"/>
        <v>0</v>
      </c>
      <c r="AL35">
        <f t="shared" si="12"/>
        <v>0</v>
      </c>
      <c r="AM35">
        <f t="shared" si="13"/>
        <v>0</v>
      </c>
      <c r="AN35">
        <f t="shared" si="14"/>
        <v>0</v>
      </c>
      <c r="AO35">
        <f t="shared" si="15"/>
        <v>0</v>
      </c>
    </row>
    <row r="36" spans="1:41" ht="12.75">
      <c r="A36">
        <v>2004290</v>
      </c>
      <c r="B36" t="s">
        <v>212</v>
      </c>
      <c r="C36" t="s">
        <v>213</v>
      </c>
      <c r="D36" t="s">
        <v>214</v>
      </c>
      <c r="E36" t="s">
        <v>213</v>
      </c>
      <c r="F36" s="35">
        <v>66839</v>
      </c>
      <c r="G36" s="3">
        <v>1700</v>
      </c>
      <c r="H36">
        <v>6203648478</v>
      </c>
      <c r="I36" s="4">
        <v>6</v>
      </c>
      <c r="J36" s="4" t="s">
        <v>46</v>
      </c>
      <c r="K36" t="s">
        <v>46</v>
      </c>
      <c r="L36" s="5" t="s">
        <v>46</v>
      </c>
      <c r="M36" s="5">
        <v>814</v>
      </c>
      <c r="N36" s="5" t="s">
        <v>46</v>
      </c>
      <c r="O36" s="5" t="s">
        <v>46</v>
      </c>
      <c r="P36" s="36">
        <v>9.8104793757</v>
      </c>
      <c r="Q36" t="s">
        <v>46</v>
      </c>
      <c r="R36" t="s">
        <v>46</v>
      </c>
      <c r="S36" t="s">
        <v>45</v>
      </c>
      <c r="T36" t="s">
        <v>46</v>
      </c>
      <c r="U36" s="5" t="s">
        <v>46</v>
      </c>
      <c r="V36" s="37">
        <v>38909</v>
      </c>
      <c r="W36" s="37">
        <v>3457.9532371499995</v>
      </c>
      <c r="X36" s="37">
        <v>4789.776129728594</v>
      </c>
      <c r="Y36" s="37">
        <v>3288.1903941450355</v>
      </c>
      <c r="Z36">
        <f t="shared" si="0"/>
        <v>0</v>
      </c>
      <c r="AA36">
        <f t="shared" si="1"/>
        <v>0</v>
      </c>
      <c r="AB36">
        <f t="shared" si="2"/>
        <v>0</v>
      </c>
      <c r="AC36">
        <f t="shared" si="3"/>
        <v>0</v>
      </c>
      <c r="AD36">
        <f t="shared" si="4"/>
        <v>0</v>
      </c>
      <c r="AE36">
        <f t="shared" si="5"/>
        <v>0</v>
      </c>
      <c r="AF36" s="38">
        <f t="shared" si="6"/>
        <v>0</v>
      </c>
      <c r="AG36" s="38">
        <f t="shared" si="7"/>
        <v>0</v>
      </c>
      <c r="AH36" s="38">
        <f t="shared" si="8"/>
        <v>0</v>
      </c>
      <c r="AI36">
        <f t="shared" si="9"/>
        <v>1</v>
      </c>
      <c r="AJ36">
        <f t="shared" si="10"/>
        <v>0</v>
      </c>
      <c r="AK36">
        <f t="shared" si="11"/>
        <v>0</v>
      </c>
      <c r="AL36">
        <f t="shared" si="12"/>
        <v>0</v>
      </c>
      <c r="AM36">
        <f t="shared" si="13"/>
        <v>0</v>
      </c>
      <c r="AN36">
        <f t="shared" si="14"/>
        <v>0</v>
      </c>
      <c r="AO36">
        <f t="shared" si="15"/>
        <v>0</v>
      </c>
    </row>
    <row r="37" spans="1:41" ht="12.75">
      <c r="A37">
        <v>2004350</v>
      </c>
      <c r="B37" t="s">
        <v>215</v>
      </c>
      <c r="C37" t="s">
        <v>216</v>
      </c>
      <c r="D37" t="s">
        <v>217</v>
      </c>
      <c r="E37" t="s">
        <v>216</v>
      </c>
      <c r="F37" s="35">
        <v>67020</v>
      </c>
      <c r="G37" s="3">
        <v>369</v>
      </c>
      <c r="H37">
        <v>6204633840</v>
      </c>
      <c r="I37" s="4">
        <v>8</v>
      </c>
      <c r="J37" s="4" t="s">
        <v>45</v>
      </c>
      <c r="K37" t="s">
        <v>46</v>
      </c>
      <c r="L37" s="5" t="s">
        <v>47</v>
      </c>
      <c r="M37" s="5">
        <v>235</v>
      </c>
      <c r="N37" s="5" t="s">
        <v>47</v>
      </c>
      <c r="O37" s="5" t="s">
        <v>45</v>
      </c>
      <c r="P37" s="36">
        <v>13.402061856</v>
      </c>
      <c r="Q37" t="s">
        <v>46</v>
      </c>
      <c r="R37" t="s">
        <v>46</v>
      </c>
      <c r="S37" t="s">
        <v>45</v>
      </c>
      <c r="T37" t="s">
        <v>46</v>
      </c>
      <c r="U37" s="5" t="s">
        <v>46</v>
      </c>
      <c r="V37" s="37">
        <v>16460</v>
      </c>
      <c r="W37" s="37">
        <v>1627.2721116</v>
      </c>
      <c r="X37" s="37">
        <v>1936.6604724881126</v>
      </c>
      <c r="Y37" s="37">
        <v>2070.077289790781</v>
      </c>
      <c r="Z37">
        <f t="shared" si="0"/>
        <v>1</v>
      </c>
      <c r="AA37">
        <f t="shared" si="1"/>
        <v>1</v>
      </c>
      <c r="AB37">
        <f t="shared" si="2"/>
        <v>0</v>
      </c>
      <c r="AC37">
        <f t="shared" si="3"/>
        <v>0</v>
      </c>
      <c r="AD37">
        <f t="shared" si="4"/>
        <v>0</v>
      </c>
      <c r="AE37">
        <f t="shared" si="5"/>
        <v>0</v>
      </c>
      <c r="AF37" s="38" t="str">
        <f t="shared" si="6"/>
        <v>SRSA</v>
      </c>
      <c r="AG37" s="38">
        <f t="shared" si="7"/>
        <v>0</v>
      </c>
      <c r="AH37" s="38">
        <f t="shared" si="8"/>
        <v>0</v>
      </c>
      <c r="AI37">
        <f t="shared" si="9"/>
        <v>1</v>
      </c>
      <c r="AJ37">
        <f t="shared" si="10"/>
        <v>0</v>
      </c>
      <c r="AK37">
        <f t="shared" si="11"/>
        <v>0</v>
      </c>
      <c r="AL37">
        <f t="shared" si="12"/>
        <v>0</v>
      </c>
      <c r="AM37">
        <f t="shared" si="13"/>
        <v>0</v>
      </c>
      <c r="AN37">
        <f t="shared" si="14"/>
        <v>0</v>
      </c>
      <c r="AO37">
        <f t="shared" si="15"/>
        <v>0</v>
      </c>
    </row>
    <row r="38" spans="1:41" ht="12.75">
      <c r="A38">
        <v>2004380</v>
      </c>
      <c r="B38" t="s">
        <v>218</v>
      </c>
      <c r="C38" t="s">
        <v>219</v>
      </c>
      <c r="D38" t="s">
        <v>220</v>
      </c>
      <c r="E38" t="s">
        <v>219</v>
      </c>
      <c r="F38" s="35">
        <v>67022</v>
      </c>
      <c r="G38" s="3">
        <v>1458</v>
      </c>
      <c r="H38">
        <v>6208452511</v>
      </c>
      <c r="I38" s="4">
        <v>7</v>
      </c>
      <c r="J38" s="4" t="s">
        <v>45</v>
      </c>
      <c r="K38" t="s">
        <v>46</v>
      </c>
      <c r="L38" s="5" t="s">
        <v>47</v>
      </c>
      <c r="M38" s="5">
        <v>261.63</v>
      </c>
      <c r="N38" s="5" t="s">
        <v>47</v>
      </c>
      <c r="O38" s="5" t="s">
        <v>45</v>
      </c>
      <c r="P38" s="36">
        <v>18.770226537</v>
      </c>
      <c r="Q38" t="s">
        <v>46</v>
      </c>
      <c r="R38" t="s">
        <v>45</v>
      </c>
      <c r="S38" t="s">
        <v>45</v>
      </c>
      <c r="T38" t="s">
        <v>46</v>
      </c>
      <c r="U38" s="5" t="s">
        <v>46</v>
      </c>
      <c r="V38" s="37">
        <v>30879</v>
      </c>
      <c r="W38" s="37">
        <v>2847.7261952999997</v>
      </c>
      <c r="X38" s="37">
        <v>2983.7964788786853</v>
      </c>
      <c r="Y38" s="37">
        <v>3217.4442515381156</v>
      </c>
      <c r="Z38">
        <f t="shared" si="0"/>
        <v>1</v>
      </c>
      <c r="AA38">
        <f t="shared" si="1"/>
        <v>1</v>
      </c>
      <c r="AB38">
        <f t="shared" si="2"/>
        <v>0</v>
      </c>
      <c r="AC38">
        <f t="shared" si="3"/>
        <v>0</v>
      </c>
      <c r="AD38">
        <f t="shared" si="4"/>
        <v>0</v>
      </c>
      <c r="AE38">
        <f t="shared" si="5"/>
        <v>0</v>
      </c>
      <c r="AF38" s="38" t="str">
        <f t="shared" si="6"/>
        <v>SRSA</v>
      </c>
      <c r="AG38" s="38">
        <f t="shared" si="7"/>
        <v>0</v>
      </c>
      <c r="AH38" s="38">
        <f t="shared" si="8"/>
        <v>0</v>
      </c>
      <c r="AI38">
        <f t="shared" si="9"/>
        <v>1</v>
      </c>
      <c r="AJ38">
        <f t="shared" si="10"/>
        <v>0</v>
      </c>
      <c r="AK38">
        <f t="shared" si="11"/>
        <v>0</v>
      </c>
      <c r="AL38">
        <f t="shared" si="12"/>
        <v>0</v>
      </c>
      <c r="AM38">
        <f t="shared" si="13"/>
        <v>0</v>
      </c>
      <c r="AN38">
        <f t="shared" si="14"/>
        <v>0</v>
      </c>
      <c r="AO38">
        <f t="shared" si="15"/>
        <v>0</v>
      </c>
    </row>
    <row r="39" spans="1:41" ht="12.75">
      <c r="A39">
        <v>2004410</v>
      </c>
      <c r="B39" t="s">
        <v>221</v>
      </c>
      <c r="C39" t="s">
        <v>222</v>
      </c>
      <c r="D39" t="s">
        <v>223</v>
      </c>
      <c r="E39" t="s">
        <v>224</v>
      </c>
      <c r="F39" s="35">
        <v>67333</v>
      </c>
      <c r="G39" s="3">
        <v>2542</v>
      </c>
      <c r="H39">
        <v>6208799200</v>
      </c>
      <c r="I39" s="4">
        <v>7</v>
      </c>
      <c r="J39" s="4" t="s">
        <v>45</v>
      </c>
      <c r="K39" t="s">
        <v>46</v>
      </c>
      <c r="L39" s="5" t="s">
        <v>47</v>
      </c>
      <c r="M39" s="5">
        <v>840.7</v>
      </c>
      <c r="N39" s="5" t="s">
        <v>46</v>
      </c>
      <c r="O39" s="5" t="s">
        <v>46</v>
      </c>
      <c r="P39" s="36">
        <v>14.333706607</v>
      </c>
      <c r="Q39" t="s">
        <v>46</v>
      </c>
      <c r="R39" t="s">
        <v>45</v>
      </c>
      <c r="S39" t="s">
        <v>45</v>
      </c>
      <c r="T39" t="s">
        <v>46</v>
      </c>
      <c r="U39" s="5" t="s">
        <v>46</v>
      </c>
      <c r="V39" s="37">
        <v>46282</v>
      </c>
      <c r="W39" s="37">
        <v>4271.58929295</v>
      </c>
      <c r="X39" s="37">
        <v>5566.805500191045</v>
      </c>
      <c r="Y39" s="37">
        <v>3484.6238326599946</v>
      </c>
      <c r="Z39">
        <f t="shared" si="0"/>
        <v>1</v>
      </c>
      <c r="AA39">
        <f t="shared" si="1"/>
        <v>0</v>
      </c>
      <c r="AB39">
        <f t="shared" si="2"/>
        <v>0</v>
      </c>
      <c r="AC39">
        <f t="shared" si="3"/>
        <v>0</v>
      </c>
      <c r="AD39">
        <f t="shared" si="4"/>
        <v>0</v>
      </c>
      <c r="AE39">
        <f t="shared" si="5"/>
        <v>0</v>
      </c>
      <c r="AF39" s="38">
        <f t="shared" si="6"/>
        <v>0</v>
      </c>
      <c r="AG39" s="38">
        <f t="shared" si="7"/>
        <v>0</v>
      </c>
      <c r="AH39" s="38">
        <f t="shared" si="8"/>
        <v>0</v>
      </c>
      <c r="AI39">
        <f t="shared" si="9"/>
        <v>1</v>
      </c>
      <c r="AJ39">
        <f t="shared" si="10"/>
        <v>0</v>
      </c>
      <c r="AK39">
        <f t="shared" si="11"/>
        <v>0</v>
      </c>
      <c r="AL39">
        <f t="shared" si="12"/>
        <v>0</v>
      </c>
      <c r="AM39">
        <f t="shared" si="13"/>
        <v>0</v>
      </c>
      <c r="AN39">
        <f t="shared" si="14"/>
        <v>0</v>
      </c>
      <c r="AO39">
        <f t="shared" si="15"/>
        <v>0</v>
      </c>
    </row>
    <row r="40" spans="1:41" ht="12.75">
      <c r="A40">
        <v>2004440</v>
      </c>
      <c r="B40" t="s">
        <v>225</v>
      </c>
      <c r="C40" t="s">
        <v>226</v>
      </c>
      <c r="D40" t="s">
        <v>227</v>
      </c>
      <c r="E40" t="s">
        <v>228</v>
      </c>
      <c r="F40" s="35">
        <v>67428</v>
      </c>
      <c r="G40" s="3">
        <v>317</v>
      </c>
      <c r="H40">
        <v>6206284901</v>
      </c>
      <c r="I40" s="4">
        <v>7</v>
      </c>
      <c r="J40" s="4" t="s">
        <v>45</v>
      </c>
      <c r="K40" t="s">
        <v>46</v>
      </c>
      <c r="L40" s="5" t="s">
        <v>47</v>
      </c>
      <c r="M40" s="5">
        <v>357.44</v>
      </c>
      <c r="N40" s="5" t="s">
        <v>47</v>
      </c>
      <c r="O40" s="5" t="s">
        <v>45</v>
      </c>
      <c r="P40" s="36">
        <v>13.468634686</v>
      </c>
      <c r="Q40" t="s">
        <v>46</v>
      </c>
      <c r="R40" t="s">
        <v>46</v>
      </c>
      <c r="S40" t="s">
        <v>45</v>
      </c>
      <c r="T40" t="s">
        <v>46</v>
      </c>
      <c r="U40" s="5" t="s">
        <v>46</v>
      </c>
      <c r="V40" s="37">
        <v>21623</v>
      </c>
      <c r="W40" s="37">
        <v>1830.6811255499997</v>
      </c>
      <c r="X40" s="37">
        <v>2458.8784526243658</v>
      </c>
      <c r="Y40" s="37">
        <v>1613.9904555376584</v>
      </c>
      <c r="Z40">
        <f t="shared" si="0"/>
        <v>1</v>
      </c>
      <c r="AA40">
        <f t="shared" si="1"/>
        <v>1</v>
      </c>
      <c r="AB40">
        <f t="shared" si="2"/>
        <v>0</v>
      </c>
      <c r="AC40">
        <f t="shared" si="3"/>
        <v>0</v>
      </c>
      <c r="AD40">
        <f t="shared" si="4"/>
        <v>0</v>
      </c>
      <c r="AE40">
        <f t="shared" si="5"/>
        <v>0</v>
      </c>
      <c r="AF40" s="38" t="str">
        <f t="shared" si="6"/>
        <v>SRSA</v>
      </c>
      <c r="AG40" s="38">
        <f t="shared" si="7"/>
        <v>0</v>
      </c>
      <c r="AH40" s="38">
        <f t="shared" si="8"/>
        <v>0</v>
      </c>
      <c r="AI40">
        <f t="shared" si="9"/>
        <v>1</v>
      </c>
      <c r="AJ40">
        <f t="shared" si="10"/>
        <v>0</v>
      </c>
      <c r="AK40">
        <f t="shared" si="11"/>
        <v>0</v>
      </c>
      <c r="AL40">
        <f t="shared" si="12"/>
        <v>0</v>
      </c>
      <c r="AM40">
        <f t="shared" si="13"/>
        <v>0</v>
      </c>
      <c r="AN40">
        <f t="shared" si="14"/>
        <v>0</v>
      </c>
      <c r="AO40">
        <f t="shared" si="15"/>
        <v>0</v>
      </c>
    </row>
    <row r="41" spans="1:41" ht="12.75">
      <c r="A41">
        <v>2004500</v>
      </c>
      <c r="B41" t="s">
        <v>233</v>
      </c>
      <c r="C41" t="s">
        <v>234</v>
      </c>
      <c r="D41" t="s">
        <v>235</v>
      </c>
      <c r="E41" t="s">
        <v>234</v>
      </c>
      <c r="F41" s="35">
        <v>67024</v>
      </c>
      <c r="G41" s="3">
        <v>458</v>
      </c>
      <c r="H41">
        <v>6207582265</v>
      </c>
      <c r="I41" s="4">
        <v>7</v>
      </c>
      <c r="J41" s="4" t="s">
        <v>45</v>
      </c>
      <c r="K41" t="s">
        <v>46</v>
      </c>
      <c r="L41" s="5" t="s">
        <v>47</v>
      </c>
      <c r="M41" s="5">
        <v>182.98</v>
      </c>
      <c r="N41" s="5" t="s">
        <v>47</v>
      </c>
      <c r="O41" s="5" t="s">
        <v>45</v>
      </c>
      <c r="P41" s="36">
        <v>27.477477477</v>
      </c>
      <c r="Q41" t="s">
        <v>45</v>
      </c>
      <c r="R41" t="s">
        <v>45</v>
      </c>
      <c r="S41" t="s">
        <v>45</v>
      </c>
      <c r="T41" t="s">
        <v>46</v>
      </c>
      <c r="U41" s="5" t="s">
        <v>46</v>
      </c>
      <c r="V41" s="37">
        <v>8998</v>
      </c>
      <c r="W41" s="37">
        <v>1017.0450697499999</v>
      </c>
      <c r="X41" s="37">
        <v>1278.7141628582822</v>
      </c>
      <c r="Y41" s="37">
        <v>2114.8580928238844</v>
      </c>
      <c r="Z41">
        <f t="shared" si="0"/>
        <v>1</v>
      </c>
      <c r="AA41">
        <f t="shared" si="1"/>
        <v>1</v>
      </c>
      <c r="AB41">
        <f t="shared" si="2"/>
        <v>0</v>
      </c>
      <c r="AC41">
        <f t="shared" si="3"/>
        <v>0</v>
      </c>
      <c r="AD41">
        <f t="shared" si="4"/>
        <v>0</v>
      </c>
      <c r="AE41">
        <f t="shared" si="5"/>
        <v>0</v>
      </c>
      <c r="AF41" s="38" t="str">
        <f t="shared" si="6"/>
        <v>SRSA</v>
      </c>
      <c r="AG41" s="38">
        <f t="shared" si="7"/>
        <v>0</v>
      </c>
      <c r="AH41" s="38">
        <f t="shared" si="8"/>
        <v>0</v>
      </c>
      <c r="AI41">
        <f t="shared" si="9"/>
        <v>1</v>
      </c>
      <c r="AJ41">
        <f t="shared" si="10"/>
        <v>1</v>
      </c>
      <c r="AK41" t="str">
        <f t="shared" si="11"/>
        <v>Initial</v>
      </c>
      <c r="AL41" t="str">
        <f t="shared" si="12"/>
        <v>SRSA</v>
      </c>
      <c r="AM41">
        <f t="shared" si="13"/>
        <v>0</v>
      </c>
      <c r="AN41">
        <f t="shared" si="14"/>
        <v>0</v>
      </c>
      <c r="AO41">
        <f t="shared" si="15"/>
        <v>0</v>
      </c>
    </row>
    <row r="42" spans="1:41" ht="12.75">
      <c r="A42">
        <v>2004230</v>
      </c>
      <c r="B42" t="s">
        <v>203</v>
      </c>
      <c r="C42" t="s">
        <v>204</v>
      </c>
      <c r="D42" t="s">
        <v>205</v>
      </c>
      <c r="E42" t="s">
        <v>206</v>
      </c>
      <c r="F42" s="35">
        <v>67019</v>
      </c>
      <c r="G42" s="3" t="s">
        <v>52</v>
      </c>
      <c r="H42">
        <v>6204382218</v>
      </c>
      <c r="I42" s="4">
        <v>7</v>
      </c>
      <c r="J42" s="4" t="s">
        <v>45</v>
      </c>
      <c r="K42" t="s">
        <v>46</v>
      </c>
      <c r="L42" s="5" t="s">
        <v>47</v>
      </c>
      <c r="M42" s="5">
        <v>302.67</v>
      </c>
      <c r="N42" s="5" t="s">
        <v>47</v>
      </c>
      <c r="O42" s="5" t="s">
        <v>45</v>
      </c>
      <c r="P42" s="36">
        <v>16.10738255</v>
      </c>
      <c r="Q42" t="s">
        <v>46</v>
      </c>
      <c r="R42" t="s">
        <v>45</v>
      </c>
      <c r="S42" t="s">
        <v>45</v>
      </c>
      <c r="T42" t="s">
        <v>46</v>
      </c>
      <c r="U42" s="5" t="s">
        <v>46</v>
      </c>
      <c r="V42" s="37">
        <v>25009</v>
      </c>
      <c r="W42" s="37">
        <v>2440.9081674</v>
      </c>
      <c r="X42" s="37">
        <v>2780.3086298417134</v>
      </c>
      <c r="Y42" s="37">
        <v>3706.6463014795836</v>
      </c>
      <c r="Z42">
        <f t="shared" si="0"/>
        <v>1</v>
      </c>
      <c r="AA42">
        <f t="shared" si="1"/>
        <v>1</v>
      </c>
      <c r="AB42">
        <f t="shared" si="2"/>
        <v>0</v>
      </c>
      <c r="AC42">
        <f t="shared" si="3"/>
        <v>0</v>
      </c>
      <c r="AD42">
        <f t="shared" si="4"/>
        <v>0</v>
      </c>
      <c r="AE42">
        <f t="shared" si="5"/>
        <v>0</v>
      </c>
      <c r="AF42" s="38" t="str">
        <f t="shared" si="6"/>
        <v>SRSA</v>
      </c>
      <c r="AG42" s="38">
        <f t="shared" si="7"/>
        <v>0</v>
      </c>
      <c r="AH42" s="38">
        <f t="shared" si="8"/>
        <v>0</v>
      </c>
      <c r="AI42">
        <f t="shared" si="9"/>
        <v>1</v>
      </c>
      <c r="AJ42">
        <f t="shared" si="10"/>
        <v>0</v>
      </c>
      <c r="AK42">
        <f t="shared" si="11"/>
        <v>0</v>
      </c>
      <c r="AL42">
        <f t="shared" si="12"/>
        <v>0</v>
      </c>
      <c r="AM42">
        <f t="shared" si="13"/>
        <v>0</v>
      </c>
      <c r="AN42">
        <f t="shared" si="14"/>
        <v>0</v>
      </c>
      <c r="AO42">
        <f t="shared" si="15"/>
        <v>0</v>
      </c>
    </row>
    <row r="43" spans="1:41" ht="12.75">
      <c r="A43">
        <v>2000014</v>
      </c>
      <c r="B43" t="s">
        <v>77</v>
      </c>
      <c r="C43" t="s">
        <v>78</v>
      </c>
      <c r="D43" t="s">
        <v>79</v>
      </c>
      <c r="E43" t="s">
        <v>80</v>
      </c>
      <c r="F43" s="35">
        <v>66080</v>
      </c>
      <c r="G43" s="3">
        <v>9801</v>
      </c>
      <c r="H43">
        <v>7858693455</v>
      </c>
      <c r="I43" s="4">
        <v>7</v>
      </c>
      <c r="J43" s="4" t="s">
        <v>45</v>
      </c>
      <c r="K43" t="s">
        <v>46</v>
      </c>
      <c r="L43" s="5" t="s">
        <v>47</v>
      </c>
      <c r="M43" s="5">
        <v>624.86</v>
      </c>
      <c r="N43" s="5" t="s">
        <v>46</v>
      </c>
      <c r="O43" s="5" t="s">
        <v>46</v>
      </c>
      <c r="P43" s="36">
        <v>19.335347432</v>
      </c>
      <c r="Q43" t="s">
        <v>46</v>
      </c>
      <c r="R43" t="s">
        <v>46</v>
      </c>
      <c r="S43" t="s">
        <v>45</v>
      </c>
      <c r="T43" t="s">
        <v>46</v>
      </c>
      <c r="U43" s="5" t="s">
        <v>46</v>
      </c>
      <c r="V43" s="37">
        <v>29543</v>
      </c>
      <c r="W43" s="37">
        <v>2847.7261952999997</v>
      </c>
      <c r="X43" s="37">
        <v>3719.569039577166</v>
      </c>
      <c r="Y43" s="37">
        <v>2336.880561643474</v>
      </c>
      <c r="Z43">
        <f t="shared" si="0"/>
        <v>1</v>
      </c>
      <c r="AA43">
        <f t="shared" si="1"/>
        <v>0</v>
      </c>
      <c r="AB43">
        <f t="shared" si="2"/>
        <v>0</v>
      </c>
      <c r="AC43">
        <f t="shared" si="3"/>
        <v>0</v>
      </c>
      <c r="AD43">
        <f t="shared" si="4"/>
        <v>0</v>
      </c>
      <c r="AE43">
        <f t="shared" si="5"/>
        <v>0</v>
      </c>
      <c r="AF43" s="38">
        <f t="shared" si="6"/>
        <v>0</v>
      </c>
      <c r="AG43" s="38">
        <f t="shared" si="7"/>
        <v>0</v>
      </c>
      <c r="AH43" s="38">
        <f t="shared" si="8"/>
        <v>0</v>
      </c>
      <c r="AI43">
        <f t="shared" si="9"/>
        <v>1</v>
      </c>
      <c r="AJ43">
        <f t="shared" si="10"/>
        <v>0</v>
      </c>
      <c r="AK43">
        <f t="shared" si="11"/>
        <v>0</v>
      </c>
      <c r="AL43">
        <f t="shared" si="12"/>
        <v>0</v>
      </c>
      <c r="AM43">
        <f t="shared" si="13"/>
        <v>0</v>
      </c>
      <c r="AN43">
        <f t="shared" si="14"/>
        <v>0</v>
      </c>
      <c r="AO43">
        <f t="shared" si="15"/>
        <v>0</v>
      </c>
    </row>
    <row r="44" spans="1:41" ht="12.75">
      <c r="A44">
        <v>2008940</v>
      </c>
      <c r="B44" t="s">
        <v>678</v>
      </c>
      <c r="C44" t="s">
        <v>679</v>
      </c>
      <c r="D44" t="s">
        <v>680</v>
      </c>
      <c r="E44" t="s">
        <v>681</v>
      </c>
      <c r="F44" s="35">
        <v>66859</v>
      </c>
      <c r="G44" s="3">
        <v>38</v>
      </c>
      <c r="H44">
        <v>7859834304</v>
      </c>
      <c r="I44" s="4">
        <v>7</v>
      </c>
      <c r="J44" s="4" t="s">
        <v>45</v>
      </c>
      <c r="K44" t="s">
        <v>46</v>
      </c>
      <c r="L44" s="5" t="s">
        <v>47</v>
      </c>
      <c r="M44" s="5">
        <v>260.89</v>
      </c>
      <c r="N44" s="5" t="s">
        <v>47</v>
      </c>
      <c r="O44" s="5" t="s">
        <v>45</v>
      </c>
      <c r="P44" s="36">
        <v>16.352201258</v>
      </c>
      <c r="Q44" t="s">
        <v>46</v>
      </c>
      <c r="R44" t="s">
        <v>46</v>
      </c>
      <c r="S44" t="s">
        <v>45</v>
      </c>
      <c r="T44" t="s">
        <v>46</v>
      </c>
      <c r="U44" s="5" t="s">
        <v>46</v>
      </c>
      <c r="V44" s="37">
        <v>12692</v>
      </c>
      <c r="W44" s="37">
        <v>1627.2721116</v>
      </c>
      <c r="X44" s="37">
        <v>1986.6245626564746</v>
      </c>
      <c r="Y44" s="37">
        <v>3093.2621927068203</v>
      </c>
      <c r="Z44">
        <f t="shared" si="0"/>
        <v>1</v>
      </c>
      <c r="AA44">
        <f t="shared" si="1"/>
        <v>1</v>
      </c>
      <c r="AB44">
        <f t="shared" si="2"/>
        <v>0</v>
      </c>
      <c r="AC44">
        <f t="shared" si="3"/>
        <v>0</v>
      </c>
      <c r="AD44">
        <f t="shared" si="4"/>
        <v>0</v>
      </c>
      <c r="AE44">
        <f t="shared" si="5"/>
        <v>0</v>
      </c>
      <c r="AF44" s="38" t="str">
        <f t="shared" si="6"/>
        <v>SRSA</v>
      </c>
      <c r="AG44" s="38">
        <f t="shared" si="7"/>
        <v>0</v>
      </c>
      <c r="AH44" s="38">
        <f t="shared" si="8"/>
        <v>0</v>
      </c>
      <c r="AI44">
        <f t="shared" si="9"/>
        <v>1</v>
      </c>
      <c r="AJ44">
        <f t="shared" si="10"/>
        <v>0</v>
      </c>
      <c r="AK44">
        <f t="shared" si="11"/>
        <v>0</v>
      </c>
      <c r="AL44">
        <f t="shared" si="12"/>
        <v>0</v>
      </c>
      <c r="AM44">
        <f t="shared" si="13"/>
        <v>0</v>
      </c>
      <c r="AN44">
        <f t="shared" si="14"/>
        <v>0</v>
      </c>
      <c r="AO44">
        <f t="shared" si="15"/>
        <v>0</v>
      </c>
    </row>
    <row r="45" spans="1:41" ht="12.75">
      <c r="A45">
        <v>2004590</v>
      </c>
      <c r="B45" t="s">
        <v>239</v>
      </c>
      <c r="C45" t="s">
        <v>240</v>
      </c>
      <c r="D45" t="s">
        <v>241</v>
      </c>
      <c r="E45" t="s">
        <v>242</v>
      </c>
      <c r="F45" s="35">
        <v>66720</v>
      </c>
      <c r="G45" s="3">
        <v>2394</v>
      </c>
      <c r="H45">
        <v>6204322500</v>
      </c>
      <c r="I45" s="4">
        <v>6</v>
      </c>
      <c r="J45" s="4" t="s">
        <v>46</v>
      </c>
      <c r="K45" t="s">
        <v>46</v>
      </c>
      <c r="L45" s="5" t="s">
        <v>46</v>
      </c>
      <c r="M45" s="5">
        <v>1752.7</v>
      </c>
      <c r="N45" s="5" t="s">
        <v>46</v>
      </c>
      <c r="O45" s="5" t="s">
        <v>46</v>
      </c>
      <c r="P45" s="36">
        <v>19.278252612</v>
      </c>
      <c r="Q45" t="s">
        <v>46</v>
      </c>
      <c r="R45" t="s">
        <v>46</v>
      </c>
      <c r="S45" t="s">
        <v>45</v>
      </c>
      <c r="T45" t="s">
        <v>46</v>
      </c>
      <c r="U45" s="5" t="s">
        <v>46</v>
      </c>
      <c r="V45" s="37">
        <v>110702</v>
      </c>
      <c r="W45" s="37">
        <v>11188</v>
      </c>
      <c r="X45" s="37">
        <v>13541.575064468976</v>
      </c>
      <c r="Y45" s="37">
        <v>14097.297842236363</v>
      </c>
      <c r="Z45">
        <f t="shared" si="0"/>
        <v>0</v>
      </c>
      <c r="AA45">
        <f t="shared" si="1"/>
        <v>0</v>
      </c>
      <c r="AB45">
        <f t="shared" si="2"/>
        <v>0</v>
      </c>
      <c r="AC45">
        <f t="shared" si="3"/>
        <v>0</v>
      </c>
      <c r="AD45">
        <f t="shared" si="4"/>
        <v>0</v>
      </c>
      <c r="AE45">
        <f t="shared" si="5"/>
        <v>0</v>
      </c>
      <c r="AF45" s="38">
        <f t="shared" si="6"/>
        <v>0</v>
      </c>
      <c r="AG45" s="38">
        <f t="shared" si="7"/>
        <v>0</v>
      </c>
      <c r="AH45" s="38">
        <f t="shared" si="8"/>
        <v>0</v>
      </c>
      <c r="AI45">
        <f t="shared" si="9"/>
        <v>1</v>
      </c>
      <c r="AJ45">
        <f t="shared" si="10"/>
        <v>0</v>
      </c>
      <c r="AK45">
        <f t="shared" si="11"/>
        <v>0</v>
      </c>
      <c r="AL45">
        <f t="shared" si="12"/>
        <v>0</v>
      </c>
      <c r="AM45">
        <f t="shared" si="13"/>
        <v>0</v>
      </c>
      <c r="AN45">
        <f t="shared" si="14"/>
        <v>0</v>
      </c>
      <c r="AO45">
        <f t="shared" si="15"/>
        <v>0</v>
      </c>
    </row>
    <row r="46" spans="1:41" ht="12.75">
      <c r="A46">
        <v>2004620</v>
      </c>
      <c r="B46" t="s">
        <v>243</v>
      </c>
      <c r="C46" t="s">
        <v>244</v>
      </c>
      <c r="D46" t="s">
        <v>245</v>
      </c>
      <c r="E46" t="s">
        <v>244</v>
      </c>
      <c r="F46" s="35">
        <v>67431</v>
      </c>
      <c r="G46" s="3">
        <v>249</v>
      </c>
      <c r="H46">
        <v>7859226521</v>
      </c>
      <c r="I46" s="4" t="s">
        <v>53</v>
      </c>
      <c r="J46" s="4" t="s">
        <v>46</v>
      </c>
      <c r="K46" t="s">
        <v>46</v>
      </c>
      <c r="L46" s="5" t="s">
        <v>46</v>
      </c>
      <c r="M46" s="5">
        <v>972</v>
      </c>
      <c r="N46" s="5" t="s">
        <v>46</v>
      </c>
      <c r="O46" s="5" t="s">
        <v>46</v>
      </c>
      <c r="P46" s="36">
        <v>8.8095238095</v>
      </c>
      <c r="Q46" t="s">
        <v>46</v>
      </c>
      <c r="R46" t="s">
        <v>46</v>
      </c>
      <c r="S46" t="s">
        <v>45</v>
      </c>
      <c r="T46" t="s">
        <v>46</v>
      </c>
      <c r="U46" s="5" t="s">
        <v>46</v>
      </c>
      <c r="V46" s="37">
        <v>49907</v>
      </c>
      <c r="W46" s="37">
        <v>4678.40732085</v>
      </c>
      <c r="X46" s="37">
        <v>6242.100374196842</v>
      </c>
      <c r="Y46" s="37">
        <v>8111.722606567909</v>
      </c>
      <c r="Z46">
        <f t="shared" si="0"/>
        <v>0</v>
      </c>
      <c r="AA46">
        <f t="shared" si="1"/>
        <v>0</v>
      </c>
      <c r="AB46">
        <f t="shared" si="2"/>
        <v>0</v>
      </c>
      <c r="AC46">
        <f t="shared" si="3"/>
        <v>0</v>
      </c>
      <c r="AD46">
        <f t="shared" si="4"/>
        <v>0</v>
      </c>
      <c r="AE46">
        <f t="shared" si="5"/>
        <v>0</v>
      </c>
      <c r="AF46" s="38">
        <f t="shared" si="6"/>
        <v>0</v>
      </c>
      <c r="AG46" s="38">
        <f t="shared" si="7"/>
        <v>0</v>
      </c>
      <c r="AH46" s="38">
        <f t="shared" si="8"/>
        <v>0</v>
      </c>
      <c r="AI46">
        <f t="shared" si="9"/>
        <v>1</v>
      </c>
      <c r="AJ46">
        <f t="shared" si="10"/>
        <v>0</v>
      </c>
      <c r="AK46">
        <f t="shared" si="11"/>
        <v>0</v>
      </c>
      <c r="AL46">
        <f t="shared" si="12"/>
        <v>0</v>
      </c>
      <c r="AM46">
        <f t="shared" si="13"/>
        <v>0</v>
      </c>
      <c r="AN46">
        <f t="shared" si="14"/>
        <v>0</v>
      </c>
      <c r="AO46">
        <f t="shared" si="15"/>
        <v>0</v>
      </c>
    </row>
    <row r="47" spans="1:41" ht="12.75">
      <c r="A47">
        <v>2005250</v>
      </c>
      <c r="B47" t="s">
        <v>309</v>
      </c>
      <c r="C47" t="s">
        <v>310</v>
      </c>
      <c r="D47" t="s">
        <v>311</v>
      </c>
      <c r="E47" t="s">
        <v>312</v>
      </c>
      <c r="F47" s="35">
        <v>66845</v>
      </c>
      <c r="G47" s="3">
        <v>569</v>
      </c>
      <c r="H47">
        <v>6202736303</v>
      </c>
      <c r="I47" s="4">
        <v>7</v>
      </c>
      <c r="J47" s="4" t="s">
        <v>45</v>
      </c>
      <c r="K47" t="s">
        <v>46</v>
      </c>
      <c r="L47" s="5" t="s">
        <v>47</v>
      </c>
      <c r="M47" s="5">
        <v>434</v>
      </c>
      <c r="N47" s="5" t="s">
        <v>47</v>
      </c>
      <c r="O47" s="5" t="s">
        <v>45</v>
      </c>
      <c r="P47" s="36">
        <v>14.259597806</v>
      </c>
      <c r="Q47" t="s">
        <v>46</v>
      </c>
      <c r="R47" t="s">
        <v>45</v>
      </c>
      <c r="S47" t="s">
        <v>45</v>
      </c>
      <c r="T47" t="s">
        <v>46</v>
      </c>
      <c r="U47" s="5" t="s">
        <v>46</v>
      </c>
      <c r="V47" s="37">
        <v>34085</v>
      </c>
      <c r="W47" s="37">
        <v>3051.13520925</v>
      </c>
      <c r="X47" s="37">
        <v>3554.1533769397074</v>
      </c>
      <c r="Y47" s="37">
        <v>4970.292827405314</v>
      </c>
      <c r="Z47">
        <f t="shared" si="0"/>
        <v>1</v>
      </c>
      <c r="AA47">
        <f t="shared" si="1"/>
        <v>1</v>
      </c>
      <c r="AB47">
        <f t="shared" si="2"/>
        <v>0</v>
      </c>
      <c r="AC47">
        <f t="shared" si="3"/>
        <v>0</v>
      </c>
      <c r="AD47">
        <f t="shared" si="4"/>
        <v>0</v>
      </c>
      <c r="AE47">
        <f t="shared" si="5"/>
        <v>0</v>
      </c>
      <c r="AF47" s="38" t="str">
        <f t="shared" si="6"/>
        <v>SRSA</v>
      </c>
      <c r="AG47" s="38">
        <f t="shared" si="7"/>
        <v>0</v>
      </c>
      <c r="AH47" s="38">
        <f t="shared" si="8"/>
        <v>0</v>
      </c>
      <c r="AI47">
        <f t="shared" si="9"/>
        <v>1</v>
      </c>
      <c r="AJ47">
        <f t="shared" si="10"/>
        <v>0</v>
      </c>
      <c r="AK47">
        <f t="shared" si="11"/>
        <v>0</v>
      </c>
      <c r="AL47">
        <f t="shared" si="12"/>
        <v>0</v>
      </c>
      <c r="AM47">
        <f t="shared" si="13"/>
        <v>0</v>
      </c>
      <c r="AN47">
        <f t="shared" si="14"/>
        <v>0</v>
      </c>
      <c r="AO47">
        <f t="shared" si="15"/>
        <v>0</v>
      </c>
    </row>
    <row r="48" spans="1:41" ht="12.75">
      <c r="A48">
        <v>2004650</v>
      </c>
      <c r="B48" t="s">
        <v>246</v>
      </c>
      <c r="C48" t="s">
        <v>247</v>
      </c>
      <c r="D48" t="s">
        <v>248</v>
      </c>
      <c r="E48" t="s">
        <v>249</v>
      </c>
      <c r="F48" s="35">
        <v>67524</v>
      </c>
      <c r="G48" s="3">
        <v>366</v>
      </c>
      <c r="H48">
        <v>6209382913</v>
      </c>
      <c r="I48" s="4">
        <v>7</v>
      </c>
      <c r="J48" s="4" t="s">
        <v>45</v>
      </c>
      <c r="K48" t="s">
        <v>46</v>
      </c>
      <c r="L48" s="5" t="s">
        <v>47</v>
      </c>
      <c r="M48" s="5">
        <v>129.47</v>
      </c>
      <c r="N48" s="5" t="s">
        <v>47</v>
      </c>
      <c r="O48" s="5" t="s">
        <v>45</v>
      </c>
      <c r="P48" s="36">
        <v>26.699029126</v>
      </c>
      <c r="Q48" t="s">
        <v>45</v>
      </c>
      <c r="R48" t="s">
        <v>46</v>
      </c>
      <c r="S48" t="s">
        <v>45</v>
      </c>
      <c r="T48" t="s">
        <v>46</v>
      </c>
      <c r="U48" s="5" t="s">
        <v>46</v>
      </c>
      <c r="V48" s="37">
        <v>13247</v>
      </c>
      <c r="W48" s="37">
        <v>1830.6811255499997</v>
      </c>
      <c r="X48" s="37">
        <v>1868.2070852915394</v>
      </c>
      <c r="Y48" s="37">
        <v>1986.9129413007313</v>
      </c>
      <c r="Z48">
        <f t="shared" si="0"/>
        <v>1</v>
      </c>
      <c r="AA48">
        <f t="shared" si="1"/>
        <v>1</v>
      </c>
      <c r="AB48">
        <f t="shared" si="2"/>
        <v>0</v>
      </c>
      <c r="AC48">
        <f t="shared" si="3"/>
        <v>0</v>
      </c>
      <c r="AD48">
        <f t="shared" si="4"/>
        <v>0</v>
      </c>
      <c r="AE48">
        <f t="shared" si="5"/>
        <v>0</v>
      </c>
      <c r="AF48" s="38" t="str">
        <f t="shared" si="6"/>
        <v>SRSA</v>
      </c>
      <c r="AG48" s="38">
        <f t="shared" si="7"/>
        <v>0</v>
      </c>
      <c r="AH48" s="38">
        <f t="shared" si="8"/>
        <v>0</v>
      </c>
      <c r="AI48">
        <f t="shared" si="9"/>
        <v>1</v>
      </c>
      <c r="AJ48">
        <f t="shared" si="10"/>
        <v>1</v>
      </c>
      <c r="AK48" t="str">
        <f t="shared" si="11"/>
        <v>Initial</v>
      </c>
      <c r="AL48" t="str">
        <f t="shared" si="12"/>
        <v>SRSA</v>
      </c>
      <c r="AM48">
        <f t="shared" si="13"/>
        <v>0</v>
      </c>
      <c r="AN48">
        <f t="shared" si="14"/>
        <v>0</v>
      </c>
      <c r="AO48">
        <f t="shared" si="15"/>
        <v>0</v>
      </c>
    </row>
    <row r="49" spans="1:41" ht="12.75">
      <c r="A49">
        <v>2011520</v>
      </c>
      <c r="B49" t="s">
        <v>913</v>
      </c>
      <c r="C49" t="s">
        <v>914</v>
      </c>
      <c r="D49" t="s">
        <v>915</v>
      </c>
      <c r="E49" t="s">
        <v>916</v>
      </c>
      <c r="F49" s="35">
        <v>67361</v>
      </c>
      <c r="G49" s="3">
        <v>1499</v>
      </c>
      <c r="H49">
        <v>6207253187</v>
      </c>
      <c r="I49" s="4">
        <v>7</v>
      </c>
      <c r="J49" s="4" t="s">
        <v>45</v>
      </c>
      <c r="K49" t="s">
        <v>46</v>
      </c>
      <c r="L49" s="5" t="s">
        <v>47</v>
      </c>
      <c r="M49" s="5">
        <v>416.48</v>
      </c>
      <c r="N49" s="5" t="s">
        <v>47</v>
      </c>
      <c r="O49" s="5" t="s">
        <v>45</v>
      </c>
      <c r="P49" s="36">
        <v>14.018691589</v>
      </c>
      <c r="Q49" t="s">
        <v>46</v>
      </c>
      <c r="R49" t="s">
        <v>45</v>
      </c>
      <c r="S49" t="s">
        <v>45</v>
      </c>
      <c r="T49" t="s">
        <v>46</v>
      </c>
      <c r="U49" s="5" t="s">
        <v>46</v>
      </c>
      <c r="V49" s="37">
        <v>40211</v>
      </c>
      <c r="W49" s="37">
        <v>3864.77126505</v>
      </c>
      <c r="X49" s="37">
        <v>4136.345610398593</v>
      </c>
      <c r="Y49" s="37">
        <v>5074.154185700579</v>
      </c>
      <c r="Z49">
        <f t="shared" si="0"/>
        <v>1</v>
      </c>
      <c r="AA49">
        <f t="shared" si="1"/>
        <v>1</v>
      </c>
      <c r="AB49">
        <f t="shared" si="2"/>
        <v>0</v>
      </c>
      <c r="AC49">
        <f t="shared" si="3"/>
        <v>0</v>
      </c>
      <c r="AD49">
        <f t="shared" si="4"/>
        <v>0</v>
      </c>
      <c r="AE49">
        <f t="shared" si="5"/>
        <v>0</v>
      </c>
      <c r="AF49" s="38" t="str">
        <f t="shared" si="6"/>
        <v>SRSA</v>
      </c>
      <c r="AG49" s="38">
        <f t="shared" si="7"/>
        <v>0</v>
      </c>
      <c r="AH49" s="38">
        <f t="shared" si="8"/>
        <v>0</v>
      </c>
      <c r="AI49">
        <f t="shared" si="9"/>
        <v>1</v>
      </c>
      <c r="AJ49">
        <f t="shared" si="10"/>
        <v>0</v>
      </c>
      <c r="AK49">
        <f t="shared" si="11"/>
        <v>0</v>
      </c>
      <c r="AL49">
        <f t="shared" si="12"/>
        <v>0</v>
      </c>
      <c r="AM49">
        <f t="shared" si="13"/>
        <v>0</v>
      </c>
      <c r="AN49">
        <f t="shared" si="14"/>
        <v>0</v>
      </c>
      <c r="AO49">
        <f t="shared" si="15"/>
        <v>0</v>
      </c>
    </row>
    <row r="50" spans="1:41" ht="12.75">
      <c r="A50">
        <v>2004670</v>
      </c>
      <c r="B50" t="s">
        <v>250</v>
      </c>
      <c r="C50" t="s">
        <v>251</v>
      </c>
      <c r="D50" t="s">
        <v>252</v>
      </c>
      <c r="E50" t="s">
        <v>251</v>
      </c>
      <c r="F50" s="35">
        <v>67025</v>
      </c>
      <c r="G50" s="3">
        <v>529</v>
      </c>
      <c r="H50">
        <v>3165423512</v>
      </c>
      <c r="I50" s="4">
        <v>8</v>
      </c>
      <c r="J50" s="4" t="s">
        <v>45</v>
      </c>
      <c r="K50" t="s">
        <v>46</v>
      </c>
      <c r="L50" s="5" t="s">
        <v>47</v>
      </c>
      <c r="M50" s="5">
        <v>759.25</v>
      </c>
      <c r="N50" s="5" t="s">
        <v>46</v>
      </c>
      <c r="O50" s="5" t="s">
        <v>46</v>
      </c>
      <c r="P50" s="36">
        <v>2.478314746</v>
      </c>
      <c r="Q50" t="s">
        <v>46</v>
      </c>
      <c r="R50" t="s">
        <v>46</v>
      </c>
      <c r="S50" t="s">
        <v>45</v>
      </c>
      <c r="T50" t="s">
        <v>46</v>
      </c>
      <c r="U50" s="5" t="s">
        <v>46</v>
      </c>
      <c r="V50" s="37">
        <v>19785</v>
      </c>
      <c r="W50" s="37">
        <v>1220.4540836999997</v>
      </c>
      <c r="X50" s="37">
        <v>2854.740967139118</v>
      </c>
      <c r="Y50" s="37">
        <v>3080.8439868236906</v>
      </c>
      <c r="Z50">
        <f t="shared" si="0"/>
        <v>1</v>
      </c>
      <c r="AA50">
        <f t="shared" si="1"/>
        <v>0</v>
      </c>
      <c r="AB50">
        <f t="shared" si="2"/>
        <v>0</v>
      </c>
      <c r="AC50">
        <f t="shared" si="3"/>
        <v>0</v>
      </c>
      <c r="AD50">
        <f t="shared" si="4"/>
        <v>0</v>
      </c>
      <c r="AE50">
        <f t="shared" si="5"/>
        <v>0</v>
      </c>
      <c r="AF50" s="38">
        <f t="shared" si="6"/>
        <v>0</v>
      </c>
      <c r="AG50" s="38">
        <f t="shared" si="7"/>
        <v>0</v>
      </c>
      <c r="AH50" s="38">
        <f t="shared" si="8"/>
        <v>0</v>
      </c>
      <c r="AI50">
        <f t="shared" si="9"/>
        <v>1</v>
      </c>
      <c r="AJ50">
        <f t="shared" si="10"/>
        <v>0</v>
      </c>
      <c r="AK50">
        <f t="shared" si="11"/>
        <v>0</v>
      </c>
      <c r="AL50">
        <f t="shared" si="12"/>
        <v>0</v>
      </c>
      <c r="AM50">
        <f t="shared" si="13"/>
        <v>0</v>
      </c>
      <c r="AN50">
        <f t="shared" si="14"/>
        <v>0</v>
      </c>
      <c r="AO50">
        <f t="shared" si="15"/>
        <v>0</v>
      </c>
    </row>
    <row r="51" spans="1:41" ht="12.75">
      <c r="A51">
        <v>2004710</v>
      </c>
      <c r="B51" t="s">
        <v>253</v>
      </c>
      <c r="C51" t="s">
        <v>254</v>
      </c>
      <c r="D51" t="s">
        <v>255</v>
      </c>
      <c r="E51" t="s">
        <v>254</v>
      </c>
      <c r="F51" s="35">
        <v>66724</v>
      </c>
      <c r="G51" s="3">
        <v>270</v>
      </c>
      <c r="H51">
        <v>6204578350</v>
      </c>
      <c r="I51" s="4">
        <v>7</v>
      </c>
      <c r="J51" s="4" t="s">
        <v>45</v>
      </c>
      <c r="K51" t="s">
        <v>45</v>
      </c>
      <c r="L51" s="5" t="s">
        <v>47</v>
      </c>
      <c r="M51" s="5">
        <v>535</v>
      </c>
      <c r="N51" s="5" t="s">
        <v>47</v>
      </c>
      <c r="O51" s="5" t="s">
        <v>45</v>
      </c>
      <c r="P51" s="36">
        <v>15.858585859</v>
      </c>
      <c r="Q51" t="s">
        <v>46</v>
      </c>
      <c r="R51" t="s">
        <v>46</v>
      </c>
      <c r="S51" t="s">
        <v>45</v>
      </c>
      <c r="T51" t="s">
        <v>46</v>
      </c>
      <c r="U51" s="5" t="s">
        <v>46</v>
      </c>
      <c r="V51" s="37">
        <v>43702</v>
      </c>
      <c r="W51" s="37">
        <v>4881.8163348</v>
      </c>
      <c r="X51" s="37">
        <v>5797.889651350533</v>
      </c>
      <c r="Y51" s="37">
        <v>5851.609135838327</v>
      </c>
      <c r="Z51">
        <f t="shared" si="0"/>
        <v>1</v>
      </c>
      <c r="AA51">
        <f t="shared" si="1"/>
        <v>1</v>
      </c>
      <c r="AB51">
        <f t="shared" si="2"/>
        <v>0</v>
      </c>
      <c r="AC51">
        <f t="shared" si="3"/>
        <v>0</v>
      </c>
      <c r="AD51">
        <f t="shared" si="4"/>
        <v>0</v>
      </c>
      <c r="AE51">
        <f t="shared" si="5"/>
        <v>0</v>
      </c>
      <c r="AF51" s="38" t="str">
        <f t="shared" si="6"/>
        <v>SRSA</v>
      </c>
      <c r="AG51" s="38">
        <f t="shared" si="7"/>
        <v>0</v>
      </c>
      <c r="AH51" s="38">
        <f t="shared" si="8"/>
        <v>0</v>
      </c>
      <c r="AI51">
        <f t="shared" si="9"/>
        <v>1</v>
      </c>
      <c r="AJ51">
        <f t="shared" si="10"/>
        <v>0</v>
      </c>
      <c r="AK51">
        <f t="shared" si="11"/>
        <v>0</v>
      </c>
      <c r="AL51">
        <f t="shared" si="12"/>
        <v>0</v>
      </c>
      <c r="AM51">
        <f t="shared" si="13"/>
        <v>0</v>
      </c>
      <c r="AN51">
        <f t="shared" si="14"/>
        <v>0</v>
      </c>
      <c r="AO51">
        <f t="shared" si="15"/>
        <v>0</v>
      </c>
    </row>
    <row r="52" spans="1:41" ht="12.75">
      <c r="A52">
        <v>2004740</v>
      </c>
      <c r="B52" t="s">
        <v>256</v>
      </c>
      <c r="C52" t="s">
        <v>257</v>
      </c>
      <c r="D52" t="s">
        <v>258</v>
      </c>
      <c r="E52" t="s">
        <v>257</v>
      </c>
      <c r="F52" s="35">
        <v>67335</v>
      </c>
      <c r="G52" s="3" t="s">
        <v>52</v>
      </c>
      <c r="H52">
        <v>6203368130</v>
      </c>
      <c r="I52" s="4">
        <v>7</v>
      </c>
      <c r="J52" s="4" t="s">
        <v>45</v>
      </c>
      <c r="K52" t="s">
        <v>46</v>
      </c>
      <c r="L52" s="5" t="s">
        <v>47</v>
      </c>
      <c r="M52" s="5">
        <v>526.4</v>
      </c>
      <c r="N52" s="5" t="s">
        <v>47</v>
      </c>
      <c r="O52" s="5" t="s">
        <v>45</v>
      </c>
      <c r="P52" s="36">
        <v>26.426426426</v>
      </c>
      <c r="Q52" t="s">
        <v>45</v>
      </c>
      <c r="R52" t="s">
        <v>45</v>
      </c>
      <c r="S52" t="s">
        <v>45</v>
      </c>
      <c r="T52" t="s">
        <v>46</v>
      </c>
      <c r="U52" s="5" t="s">
        <v>46</v>
      </c>
      <c r="V52" s="37">
        <v>27622</v>
      </c>
      <c r="W52" s="37">
        <v>3457.95323715</v>
      </c>
      <c r="X52" s="37">
        <v>4110.355762051053</v>
      </c>
      <c r="Y52" s="37">
        <v>4764.075347891526</v>
      </c>
      <c r="Z52">
        <f t="shared" si="0"/>
        <v>1</v>
      </c>
      <c r="AA52">
        <f t="shared" si="1"/>
        <v>1</v>
      </c>
      <c r="AB52">
        <f t="shared" si="2"/>
        <v>0</v>
      </c>
      <c r="AC52">
        <f t="shared" si="3"/>
        <v>0</v>
      </c>
      <c r="AD52">
        <f t="shared" si="4"/>
        <v>0</v>
      </c>
      <c r="AE52">
        <f t="shared" si="5"/>
        <v>0</v>
      </c>
      <c r="AF52" s="38" t="str">
        <f t="shared" si="6"/>
        <v>SRSA</v>
      </c>
      <c r="AG52" s="38">
        <f t="shared" si="7"/>
        <v>0</v>
      </c>
      <c r="AH52" s="38">
        <f t="shared" si="8"/>
        <v>0</v>
      </c>
      <c r="AI52">
        <f t="shared" si="9"/>
        <v>1</v>
      </c>
      <c r="AJ52">
        <f t="shared" si="10"/>
        <v>1</v>
      </c>
      <c r="AK52" t="str">
        <f t="shared" si="11"/>
        <v>Initial</v>
      </c>
      <c r="AL52" t="str">
        <f t="shared" si="12"/>
        <v>SRSA</v>
      </c>
      <c r="AM52">
        <f t="shared" si="13"/>
        <v>0</v>
      </c>
      <c r="AN52">
        <f t="shared" si="14"/>
        <v>0</v>
      </c>
      <c r="AO52">
        <f t="shared" si="15"/>
        <v>0</v>
      </c>
    </row>
    <row r="53" spans="1:41" ht="12.75">
      <c r="A53">
        <v>2004770</v>
      </c>
      <c r="B53" t="s">
        <v>259</v>
      </c>
      <c r="C53" t="s">
        <v>260</v>
      </c>
      <c r="D53" t="s">
        <v>261</v>
      </c>
      <c r="E53" t="s">
        <v>260</v>
      </c>
      <c r="F53" s="35">
        <v>67336</v>
      </c>
      <c r="G53" s="3">
        <v>8852</v>
      </c>
      <c r="H53">
        <v>6202367244</v>
      </c>
      <c r="I53" s="4">
        <v>7</v>
      </c>
      <c r="J53" s="4" t="s">
        <v>45</v>
      </c>
      <c r="K53" t="s">
        <v>46</v>
      </c>
      <c r="L53" s="5" t="s">
        <v>47</v>
      </c>
      <c r="M53" s="5">
        <v>260</v>
      </c>
      <c r="N53" s="5" t="s">
        <v>47</v>
      </c>
      <c r="O53" s="5" t="s">
        <v>45</v>
      </c>
      <c r="P53" s="36">
        <v>28.66894198</v>
      </c>
      <c r="Q53" t="s">
        <v>45</v>
      </c>
      <c r="R53" t="s">
        <v>46</v>
      </c>
      <c r="S53" t="s">
        <v>45</v>
      </c>
      <c r="T53" t="s">
        <v>46</v>
      </c>
      <c r="U53" s="5" t="s">
        <v>46</v>
      </c>
      <c r="V53" s="37">
        <v>21491</v>
      </c>
      <c r="W53" s="37">
        <v>2440.9081674</v>
      </c>
      <c r="X53" s="37">
        <v>2627.450454440789</v>
      </c>
      <c r="Y53" s="37">
        <v>2643.5726160298555</v>
      </c>
      <c r="Z53">
        <f t="shared" si="0"/>
        <v>1</v>
      </c>
      <c r="AA53">
        <f t="shared" si="1"/>
        <v>1</v>
      </c>
      <c r="AB53">
        <f t="shared" si="2"/>
        <v>0</v>
      </c>
      <c r="AC53">
        <f t="shared" si="3"/>
        <v>0</v>
      </c>
      <c r="AD53">
        <f t="shared" si="4"/>
        <v>0</v>
      </c>
      <c r="AE53">
        <f t="shared" si="5"/>
        <v>0</v>
      </c>
      <c r="AF53" s="38" t="str">
        <f t="shared" si="6"/>
        <v>SRSA</v>
      </c>
      <c r="AG53" s="38">
        <f t="shared" si="7"/>
        <v>0</v>
      </c>
      <c r="AH53" s="38">
        <f t="shared" si="8"/>
        <v>0</v>
      </c>
      <c r="AI53">
        <f t="shared" si="9"/>
        <v>1</v>
      </c>
      <c r="AJ53">
        <f t="shared" si="10"/>
        <v>1</v>
      </c>
      <c r="AK53" t="str">
        <f t="shared" si="11"/>
        <v>Initial</v>
      </c>
      <c r="AL53" t="str">
        <f t="shared" si="12"/>
        <v>SRSA</v>
      </c>
      <c r="AM53">
        <f t="shared" si="13"/>
        <v>0</v>
      </c>
      <c r="AN53">
        <f t="shared" si="14"/>
        <v>0</v>
      </c>
      <c r="AO53">
        <f t="shared" si="15"/>
        <v>0</v>
      </c>
    </row>
    <row r="54" spans="1:41" ht="12.75">
      <c r="A54">
        <v>2004790</v>
      </c>
      <c r="B54" t="s">
        <v>262</v>
      </c>
      <c r="C54" t="s">
        <v>263</v>
      </c>
      <c r="D54" t="s">
        <v>264</v>
      </c>
      <c r="E54" t="s">
        <v>265</v>
      </c>
      <c r="F54" s="35">
        <v>67731</v>
      </c>
      <c r="G54" s="3" t="s">
        <v>52</v>
      </c>
      <c r="H54">
        <v>7857342341</v>
      </c>
      <c r="I54" s="4">
        <v>7</v>
      </c>
      <c r="J54" s="4" t="s">
        <v>45</v>
      </c>
      <c r="K54" t="s">
        <v>46</v>
      </c>
      <c r="L54" s="5" t="s">
        <v>47</v>
      </c>
      <c r="M54" s="5">
        <v>172.53</v>
      </c>
      <c r="N54" s="5" t="s">
        <v>47</v>
      </c>
      <c r="O54" s="5" t="s">
        <v>45</v>
      </c>
      <c r="P54" s="36">
        <v>17.18061674</v>
      </c>
      <c r="Q54" t="s">
        <v>46</v>
      </c>
      <c r="R54" t="s">
        <v>46</v>
      </c>
      <c r="S54" t="s">
        <v>45</v>
      </c>
      <c r="T54" t="s">
        <v>46</v>
      </c>
      <c r="U54" s="5" t="s">
        <v>46</v>
      </c>
      <c r="V54" s="37">
        <v>8344</v>
      </c>
      <c r="W54" s="37">
        <v>1017.0450697500002</v>
      </c>
      <c r="X54" s="37">
        <v>1230.8033914639625</v>
      </c>
      <c r="Y54" s="37">
        <v>1858.967789777578</v>
      </c>
      <c r="Z54">
        <f t="shared" si="0"/>
        <v>1</v>
      </c>
      <c r="AA54">
        <f t="shared" si="1"/>
        <v>1</v>
      </c>
      <c r="AB54">
        <f t="shared" si="2"/>
        <v>0</v>
      </c>
      <c r="AC54">
        <f t="shared" si="3"/>
        <v>0</v>
      </c>
      <c r="AD54">
        <f t="shared" si="4"/>
        <v>0</v>
      </c>
      <c r="AE54">
        <f t="shared" si="5"/>
        <v>0</v>
      </c>
      <c r="AF54" s="38" t="str">
        <f t="shared" si="6"/>
        <v>SRSA</v>
      </c>
      <c r="AG54" s="38">
        <f t="shared" si="7"/>
        <v>0</v>
      </c>
      <c r="AH54" s="38">
        <f t="shared" si="8"/>
        <v>0</v>
      </c>
      <c r="AI54">
        <f t="shared" si="9"/>
        <v>1</v>
      </c>
      <c r="AJ54">
        <f t="shared" si="10"/>
        <v>0</v>
      </c>
      <c r="AK54">
        <f t="shared" si="11"/>
        <v>0</v>
      </c>
      <c r="AL54">
        <f t="shared" si="12"/>
        <v>0</v>
      </c>
      <c r="AM54">
        <f t="shared" si="13"/>
        <v>0</v>
      </c>
      <c r="AN54">
        <f t="shared" si="14"/>
        <v>0</v>
      </c>
      <c r="AO54">
        <f t="shared" si="15"/>
        <v>0</v>
      </c>
    </row>
    <row r="55" spans="1:41" ht="12.75">
      <c r="A55">
        <v>2004800</v>
      </c>
      <c r="B55" t="s">
        <v>266</v>
      </c>
      <c r="C55" t="s">
        <v>267</v>
      </c>
      <c r="D55" t="s">
        <v>268</v>
      </c>
      <c r="E55" t="s">
        <v>269</v>
      </c>
      <c r="F55" s="35">
        <v>67835</v>
      </c>
      <c r="G55" s="3">
        <v>489</v>
      </c>
      <c r="H55">
        <v>6208557743</v>
      </c>
      <c r="I55" s="4">
        <v>7</v>
      </c>
      <c r="J55" s="4" t="s">
        <v>45</v>
      </c>
      <c r="K55" t="s">
        <v>46</v>
      </c>
      <c r="L55" s="5" t="s">
        <v>47</v>
      </c>
      <c r="M55" s="5">
        <v>606.18</v>
      </c>
      <c r="N55" s="5" t="s">
        <v>45</v>
      </c>
      <c r="O55" s="5" t="s">
        <v>45</v>
      </c>
      <c r="P55" s="36">
        <v>12.534059946</v>
      </c>
      <c r="Q55" t="s">
        <v>46</v>
      </c>
      <c r="R55" t="s">
        <v>46</v>
      </c>
      <c r="S55" t="s">
        <v>45</v>
      </c>
      <c r="T55" t="s">
        <v>46</v>
      </c>
      <c r="U55" s="5" t="s">
        <v>46</v>
      </c>
      <c r="V55" s="37">
        <v>23288</v>
      </c>
      <c r="W55" s="37">
        <v>1830.6811255499997</v>
      </c>
      <c r="X55" s="37">
        <v>2943.0053902374425</v>
      </c>
      <c r="Y55" s="37">
        <v>4825.037449499617</v>
      </c>
      <c r="Z55">
        <f t="shared" si="0"/>
        <v>1</v>
      </c>
      <c r="AA55">
        <f t="shared" si="1"/>
        <v>1</v>
      </c>
      <c r="AB55">
        <f t="shared" si="2"/>
        <v>0</v>
      </c>
      <c r="AC55">
        <f t="shared" si="3"/>
        <v>0</v>
      </c>
      <c r="AD55">
        <f t="shared" si="4"/>
        <v>0</v>
      </c>
      <c r="AE55">
        <f t="shared" si="5"/>
        <v>0</v>
      </c>
      <c r="AF55" s="38" t="str">
        <f t="shared" si="6"/>
        <v>SRSA</v>
      </c>
      <c r="AG55" s="38">
        <f t="shared" si="7"/>
        <v>0</v>
      </c>
      <c r="AH55" s="38">
        <f t="shared" si="8"/>
        <v>0</v>
      </c>
      <c r="AI55">
        <f t="shared" si="9"/>
        <v>1</v>
      </c>
      <c r="AJ55">
        <f t="shared" si="10"/>
        <v>0</v>
      </c>
      <c r="AK55">
        <f t="shared" si="11"/>
        <v>0</v>
      </c>
      <c r="AL55">
        <f t="shared" si="12"/>
        <v>0</v>
      </c>
      <c r="AM55">
        <f t="shared" si="13"/>
        <v>0</v>
      </c>
      <c r="AN55">
        <f t="shared" si="14"/>
        <v>0</v>
      </c>
      <c r="AO55">
        <f t="shared" si="15"/>
        <v>0</v>
      </c>
    </row>
    <row r="56" spans="1:41" ht="12.75">
      <c r="A56">
        <v>2012300</v>
      </c>
      <c r="B56" t="s">
        <v>986</v>
      </c>
      <c r="C56" t="s">
        <v>987</v>
      </c>
      <c r="D56" t="s">
        <v>988</v>
      </c>
      <c r="E56" t="s">
        <v>989</v>
      </c>
      <c r="F56" s="35">
        <v>67144</v>
      </c>
      <c r="G56" s="3">
        <v>9</v>
      </c>
      <c r="H56">
        <v>3165412577</v>
      </c>
      <c r="I56" s="4">
        <v>8</v>
      </c>
      <c r="J56" s="4" t="s">
        <v>45</v>
      </c>
      <c r="K56" t="s">
        <v>46</v>
      </c>
      <c r="L56" s="5" t="s">
        <v>47</v>
      </c>
      <c r="N56" s="5" t="s">
        <v>46</v>
      </c>
      <c r="O56" s="5" t="s">
        <v>46</v>
      </c>
      <c r="P56" s="36">
        <v>13.653136531</v>
      </c>
      <c r="Q56" t="s">
        <v>46</v>
      </c>
      <c r="R56" t="s">
        <v>46</v>
      </c>
      <c r="S56" t="s">
        <v>45</v>
      </c>
      <c r="T56" t="s">
        <v>46</v>
      </c>
      <c r="U56" s="5" t="s">
        <v>46</v>
      </c>
      <c r="V56" s="37">
        <v>64652</v>
      </c>
      <c r="W56" s="37">
        <v>4474.998306900001</v>
      </c>
      <c r="X56" s="37">
        <v>7024.880548229676</v>
      </c>
      <c r="Y56" s="37">
        <v>5618.297388943166</v>
      </c>
      <c r="Z56">
        <f t="shared" si="0"/>
        <v>1</v>
      </c>
      <c r="AA56">
        <f t="shared" si="1"/>
        <v>1</v>
      </c>
      <c r="AB56">
        <f t="shared" si="2"/>
        <v>0</v>
      </c>
      <c r="AC56">
        <f t="shared" si="3"/>
        <v>0</v>
      </c>
      <c r="AD56">
        <f t="shared" si="4"/>
        <v>0</v>
      </c>
      <c r="AE56">
        <f t="shared" si="5"/>
        <v>0</v>
      </c>
      <c r="AF56" s="38" t="str">
        <f t="shared" si="6"/>
        <v>SRSA</v>
      </c>
      <c r="AG56" s="38">
        <f t="shared" si="7"/>
        <v>0</v>
      </c>
      <c r="AH56" s="38" t="str">
        <f t="shared" si="8"/>
        <v>Trouble</v>
      </c>
      <c r="AI56">
        <f t="shared" si="9"/>
        <v>1</v>
      </c>
      <c r="AJ56">
        <f t="shared" si="10"/>
        <v>0</v>
      </c>
      <c r="AK56">
        <f t="shared" si="11"/>
        <v>0</v>
      </c>
      <c r="AL56">
        <f t="shared" si="12"/>
        <v>0</v>
      </c>
      <c r="AM56">
        <f t="shared" si="13"/>
        <v>0</v>
      </c>
      <c r="AN56">
        <f t="shared" si="14"/>
        <v>0</v>
      </c>
      <c r="AO56">
        <f t="shared" si="15"/>
        <v>0</v>
      </c>
    </row>
    <row r="57" spans="1:41" ht="12.75">
      <c r="A57">
        <v>2004860</v>
      </c>
      <c r="B57" t="s">
        <v>274</v>
      </c>
      <c r="C57" t="s">
        <v>275</v>
      </c>
      <c r="D57" t="s">
        <v>276</v>
      </c>
      <c r="E57" t="s">
        <v>275</v>
      </c>
      <c r="F57" s="35">
        <v>67525</v>
      </c>
      <c r="G57" s="3">
        <v>346</v>
      </c>
      <c r="H57">
        <v>6205873878</v>
      </c>
      <c r="I57" s="4">
        <v>7</v>
      </c>
      <c r="J57" s="4" t="s">
        <v>45</v>
      </c>
      <c r="K57" t="s">
        <v>46</v>
      </c>
      <c r="L57" s="5" t="s">
        <v>47</v>
      </c>
      <c r="M57" s="5">
        <v>303.89</v>
      </c>
      <c r="N57" s="5" t="s">
        <v>47</v>
      </c>
      <c r="O57" s="5" t="s">
        <v>45</v>
      </c>
      <c r="P57" s="36">
        <v>11.66180758</v>
      </c>
      <c r="Q57" t="s">
        <v>46</v>
      </c>
      <c r="R57" t="s">
        <v>46</v>
      </c>
      <c r="S57" t="s">
        <v>45</v>
      </c>
      <c r="T57" t="s">
        <v>46</v>
      </c>
      <c r="U57" s="5" t="s">
        <v>46</v>
      </c>
      <c r="V57" s="37">
        <v>14008</v>
      </c>
      <c r="W57" s="37">
        <v>1423.8630976499999</v>
      </c>
      <c r="X57" s="37">
        <v>1919.3307642358088</v>
      </c>
      <c r="Y57" s="37">
        <v>1266.6570000792162</v>
      </c>
      <c r="Z57">
        <f t="shared" si="0"/>
        <v>1</v>
      </c>
      <c r="AA57">
        <f t="shared" si="1"/>
        <v>1</v>
      </c>
      <c r="AB57">
        <f t="shared" si="2"/>
        <v>0</v>
      </c>
      <c r="AC57">
        <f t="shared" si="3"/>
        <v>0</v>
      </c>
      <c r="AD57">
        <f t="shared" si="4"/>
        <v>0</v>
      </c>
      <c r="AE57">
        <f t="shared" si="5"/>
        <v>0</v>
      </c>
      <c r="AF57" s="38" t="str">
        <f t="shared" si="6"/>
        <v>SRSA</v>
      </c>
      <c r="AG57" s="38">
        <f t="shared" si="7"/>
        <v>0</v>
      </c>
      <c r="AH57" s="38">
        <f t="shared" si="8"/>
        <v>0</v>
      </c>
      <c r="AI57">
        <f t="shared" si="9"/>
        <v>1</v>
      </c>
      <c r="AJ57">
        <f t="shared" si="10"/>
        <v>0</v>
      </c>
      <c r="AK57">
        <f t="shared" si="11"/>
        <v>0</v>
      </c>
      <c r="AL57">
        <f t="shared" si="12"/>
        <v>0</v>
      </c>
      <c r="AM57">
        <f t="shared" si="13"/>
        <v>0</v>
      </c>
      <c r="AN57">
        <f t="shared" si="14"/>
        <v>0</v>
      </c>
      <c r="AO57">
        <f t="shared" si="15"/>
        <v>0</v>
      </c>
    </row>
    <row r="58" spans="1:41" ht="12.75">
      <c r="A58">
        <v>2004890</v>
      </c>
      <c r="B58" t="s">
        <v>277</v>
      </c>
      <c r="C58" t="s">
        <v>278</v>
      </c>
      <c r="D58" t="s">
        <v>75</v>
      </c>
      <c r="E58" t="s">
        <v>278</v>
      </c>
      <c r="F58" s="35">
        <v>67432</v>
      </c>
      <c r="G58" s="3">
        <v>97</v>
      </c>
      <c r="H58">
        <v>7856323176</v>
      </c>
      <c r="I58" s="4" t="s">
        <v>53</v>
      </c>
      <c r="J58" s="4" t="s">
        <v>46</v>
      </c>
      <c r="K58" t="s">
        <v>46</v>
      </c>
      <c r="L58" s="5" t="s">
        <v>46</v>
      </c>
      <c r="M58" s="5">
        <v>1434.15</v>
      </c>
      <c r="N58" s="5" t="s">
        <v>46</v>
      </c>
      <c r="O58" s="5" t="s">
        <v>46</v>
      </c>
      <c r="P58" s="36">
        <v>15.066828676</v>
      </c>
      <c r="Q58" t="s">
        <v>46</v>
      </c>
      <c r="R58" t="s">
        <v>46</v>
      </c>
      <c r="S58" t="s">
        <v>45</v>
      </c>
      <c r="T58" t="s">
        <v>46</v>
      </c>
      <c r="U58" s="5" t="s">
        <v>46</v>
      </c>
      <c r="V58" s="37">
        <v>77226</v>
      </c>
      <c r="W58" s="37">
        <v>7526.13351615</v>
      </c>
      <c r="X58" s="37">
        <v>9523.399928781208</v>
      </c>
      <c r="Y58" s="37">
        <v>9839.358461399665</v>
      </c>
      <c r="Z58">
        <f t="shared" si="0"/>
        <v>0</v>
      </c>
      <c r="AA58">
        <f t="shared" si="1"/>
        <v>0</v>
      </c>
      <c r="AB58">
        <f t="shared" si="2"/>
        <v>0</v>
      </c>
      <c r="AC58">
        <f t="shared" si="3"/>
        <v>0</v>
      </c>
      <c r="AD58">
        <f t="shared" si="4"/>
        <v>0</v>
      </c>
      <c r="AE58">
        <f t="shared" si="5"/>
        <v>0</v>
      </c>
      <c r="AF58" s="38">
        <f t="shared" si="6"/>
        <v>0</v>
      </c>
      <c r="AG58" s="38">
        <f t="shared" si="7"/>
        <v>0</v>
      </c>
      <c r="AH58" s="38">
        <f t="shared" si="8"/>
        <v>0</v>
      </c>
      <c r="AI58">
        <f t="shared" si="9"/>
        <v>1</v>
      </c>
      <c r="AJ58">
        <f t="shared" si="10"/>
        <v>0</v>
      </c>
      <c r="AK58">
        <f t="shared" si="11"/>
        <v>0</v>
      </c>
      <c r="AL58">
        <f t="shared" si="12"/>
        <v>0</v>
      </c>
      <c r="AM58">
        <f t="shared" si="13"/>
        <v>0</v>
      </c>
      <c r="AN58">
        <f t="shared" si="14"/>
        <v>0</v>
      </c>
      <c r="AO58">
        <f t="shared" si="15"/>
        <v>0</v>
      </c>
    </row>
    <row r="59" spans="1:41" ht="12.75">
      <c r="A59">
        <v>2004920</v>
      </c>
      <c r="B59" t="s">
        <v>279</v>
      </c>
      <c r="C59" t="s">
        <v>280</v>
      </c>
      <c r="D59" t="s">
        <v>281</v>
      </c>
      <c r="E59" t="s">
        <v>280</v>
      </c>
      <c r="F59" s="35">
        <v>67026</v>
      </c>
      <c r="G59" s="3" t="s">
        <v>52</v>
      </c>
      <c r="H59">
        <v>6205842091</v>
      </c>
      <c r="I59" s="4">
        <v>8</v>
      </c>
      <c r="J59" s="4" t="s">
        <v>45</v>
      </c>
      <c r="K59" t="s">
        <v>46</v>
      </c>
      <c r="L59" s="5" t="s">
        <v>47</v>
      </c>
      <c r="M59" s="5">
        <v>1143.5</v>
      </c>
      <c r="N59" s="5" t="s">
        <v>46</v>
      </c>
      <c r="O59" s="5" t="s">
        <v>46</v>
      </c>
      <c r="P59" s="36">
        <v>4.2553191489</v>
      </c>
      <c r="Q59" t="s">
        <v>46</v>
      </c>
      <c r="R59" t="s">
        <v>46</v>
      </c>
      <c r="S59" t="s">
        <v>45</v>
      </c>
      <c r="T59" t="s">
        <v>46</v>
      </c>
      <c r="U59" s="5" t="s">
        <v>46</v>
      </c>
      <c r="V59" s="37">
        <v>28602</v>
      </c>
      <c r="W59" s="37">
        <v>1830.6811255499997</v>
      </c>
      <c r="X59" s="37">
        <v>4169.064844871127</v>
      </c>
      <c r="Y59" s="37">
        <v>4434.804737353999</v>
      </c>
      <c r="Z59">
        <f t="shared" si="0"/>
        <v>1</v>
      </c>
      <c r="AA59">
        <f t="shared" si="1"/>
        <v>0</v>
      </c>
      <c r="AB59">
        <f t="shared" si="2"/>
        <v>0</v>
      </c>
      <c r="AC59">
        <f t="shared" si="3"/>
        <v>0</v>
      </c>
      <c r="AD59">
        <f t="shared" si="4"/>
        <v>0</v>
      </c>
      <c r="AE59">
        <f t="shared" si="5"/>
        <v>0</v>
      </c>
      <c r="AF59" s="38">
        <f t="shared" si="6"/>
        <v>0</v>
      </c>
      <c r="AG59" s="38">
        <f t="shared" si="7"/>
        <v>0</v>
      </c>
      <c r="AH59" s="38">
        <f t="shared" si="8"/>
        <v>0</v>
      </c>
      <c r="AI59">
        <f t="shared" si="9"/>
        <v>1</v>
      </c>
      <c r="AJ59">
        <f t="shared" si="10"/>
        <v>0</v>
      </c>
      <c r="AK59">
        <f t="shared" si="11"/>
        <v>0</v>
      </c>
      <c r="AL59">
        <f t="shared" si="12"/>
        <v>0</v>
      </c>
      <c r="AM59">
        <f t="shared" si="13"/>
        <v>0</v>
      </c>
      <c r="AN59">
        <f t="shared" si="14"/>
        <v>0</v>
      </c>
      <c r="AO59">
        <f t="shared" si="15"/>
        <v>0</v>
      </c>
    </row>
    <row r="60" spans="1:41" ht="12.75">
      <c r="A60">
        <v>2004950</v>
      </c>
      <c r="B60" t="s">
        <v>282</v>
      </c>
      <c r="C60" t="s">
        <v>283</v>
      </c>
      <c r="D60" t="s">
        <v>284</v>
      </c>
      <c r="E60" t="s">
        <v>285</v>
      </c>
      <c r="F60" s="35">
        <v>66937</v>
      </c>
      <c r="G60" s="3">
        <v>301</v>
      </c>
      <c r="H60">
        <v>7854553313</v>
      </c>
      <c r="I60" s="4">
        <v>7</v>
      </c>
      <c r="J60" s="4" t="s">
        <v>45</v>
      </c>
      <c r="K60" t="s">
        <v>46</v>
      </c>
      <c r="L60" s="5" t="s">
        <v>47</v>
      </c>
      <c r="M60" s="5">
        <v>311</v>
      </c>
      <c r="N60" s="5" t="s">
        <v>47</v>
      </c>
      <c r="O60" s="5" t="s">
        <v>45</v>
      </c>
      <c r="P60" s="36">
        <v>13.098236776</v>
      </c>
      <c r="Q60" t="s">
        <v>46</v>
      </c>
      <c r="R60" t="s">
        <v>46</v>
      </c>
      <c r="S60" t="s">
        <v>45</v>
      </c>
      <c r="T60" t="s">
        <v>46</v>
      </c>
      <c r="U60" s="5" t="s">
        <v>46</v>
      </c>
      <c r="V60" s="37">
        <v>13650</v>
      </c>
      <c r="W60" s="37">
        <v>1830.6811255499995</v>
      </c>
      <c r="X60" s="37">
        <v>2220.6934748354624</v>
      </c>
      <c r="Y60" s="37">
        <v>3330.3370322938395</v>
      </c>
      <c r="Z60">
        <f t="shared" si="0"/>
        <v>1</v>
      </c>
      <c r="AA60">
        <f t="shared" si="1"/>
        <v>1</v>
      </c>
      <c r="AB60">
        <f t="shared" si="2"/>
        <v>0</v>
      </c>
      <c r="AC60">
        <f t="shared" si="3"/>
        <v>0</v>
      </c>
      <c r="AD60">
        <f t="shared" si="4"/>
        <v>0</v>
      </c>
      <c r="AE60">
        <f t="shared" si="5"/>
        <v>0</v>
      </c>
      <c r="AF60" s="38" t="str">
        <f t="shared" si="6"/>
        <v>SRSA</v>
      </c>
      <c r="AG60" s="38">
        <f t="shared" si="7"/>
        <v>0</v>
      </c>
      <c r="AH60" s="38">
        <f t="shared" si="8"/>
        <v>0</v>
      </c>
      <c r="AI60">
        <f t="shared" si="9"/>
        <v>1</v>
      </c>
      <c r="AJ60">
        <f t="shared" si="10"/>
        <v>0</v>
      </c>
      <c r="AK60">
        <f t="shared" si="11"/>
        <v>0</v>
      </c>
      <c r="AL60">
        <f t="shared" si="12"/>
        <v>0</v>
      </c>
      <c r="AM60">
        <f t="shared" si="13"/>
        <v>0</v>
      </c>
      <c r="AN60">
        <f t="shared" si="14"/>
        <v>0</v>
      </c>
      <c r="AO60">
        <f t="shared" si="15"/>
        <v>0</v>
      </c>
    </row>
    <row r="61" spans="1:41" ht="12.75">
      <c r="A61">
        <v>2004980</v>
      </c>
      <c r="B61" t="s">
        <v>286</v>
      </c>
      <c r="C61" t="s">
        <v>287</v>
      </c>
      <c r="D61" t="s">
        <v>288</v>
      </c>
      <c r="E61" t="s">
        <v>287</v>
      </c>
      <c r="F61" s="35">
        <v>67337</v>
      </c>
      <c r="G61" s="3">
        <v>905</v>
      </c>
      <c r="H61">
        <v>6202526800</v>
      </c>
      <c r="I61" s="4" t="s">
        <v>87</v>
      </c>
      <c r="J61" s="4" t="s">
        <v>46</v>
      </c>
      <c r="K61" t="s">
        <v>46</v>
      </c>
      <c r="L61" s="5" t="s">
        <v>46</v>
      </c>
      <c r="M61" s="5">
        <v>1815.4</v>
      </c>
      <c r="N61" s="5" t="s">
        <v>46</v>
      </c>
      <c r="O61" s="5" t="s">
        <v>46</v>
      </c>
      <c r="P61" s="36">
        <v>16.829819277</v>
      </c>
      <c r="Q61" t="s">
        <v>46</v>
      </c>
      <c r="R61" t="s">
        <v>45</v>
      </c>
      <c r="S61" t="s">
        <v>45</v>
      </c>
      <c r="T61" t="s">
        <v>46</v>
      </c>
      <c r="U61" s="5" t="s">
        <v>46</v>
      </c>
      <c r="V61" s="37">
        <v>187670</v>
      </c>
      <c r="W61" s="37">
        <v>18104</v>
      </c>
      <c r="X61" s="37">
        <v>19556.79407871923</v>
      </c>
      <c r="Y61" s="37">
        <v>16134.259916338799</v>
      </c>
      <c r="Z61">
        <f t="shared" si="0"/>
        <v>0</v>
      </c>
      <c r="AA61">
        <f t="shared" si="1"/>
        <v>0</v>
      </c>
      <c r="AB61">
        <f t="shared" si="2"/>
        <v>0</v>
      </c>
      <c r="AC61">
        <f t="shared" si="3"/>
        <v>0</v>
      </c>
      <c r="AD61">
        <f t="shared" si="4"/>
        <v>0</v>
      </c>
      <c r="AE61">
        <f t="shared" si="5"/>
        <v>0</v>
      </c>
      <c r="AF61" s="38">
        <f t="shared" si="6"/>
        <v>0</v>
      </c>
      <c r="AG61" s="38">
        <f t="shared" si="7"/>
        <v>0</v>
      </c>
      <c r="AH61" s="38">
        <f t="shared" si="8"/>
        <v>0</v>
      </c>
      <c r="AI61">
        <f t="shared" si="9"/>
        <v>1</v>
      </c>
      <c r="AJ61">
        <f t="shared" si="10"/>
        <v>0</v>
      </c>
      <c r="AK61">
        <f t="shared" si="11"/>
        <v>0</v>
      </c>
      <c r="AL61">
        <f t="shared" si="12"/>
        <v>0</v>
      </c>
      <c r="AM61">
        <f t="shared" si="13"/>
        <v>0</v>
      </c>
      <c r="AN61">
        <f t="shared" si="14"/>
        <v>0</v>
      </c>
      <c r="AO61">
        <f t="shared" si="15"/>
        <v>0</v>
      </c>
    </row>
    <row r="62" spans="1:41" ht="12.75">
      <c r="A62">
        <v>2005010</v>
      </c>
      <c r="B62" t="s">
        <v>289</v>
      </c>
      <c r="C62" t="s">
        <v>290</v>
      </c>
      <c r="D62" t="s">
        <v>291</v>
      </c>
      <c r="E62" t="s">
        <v>292</v>
      </c>
      <c r="F62" s="35">
        <v>67701</v>
      </c>
      <c r="G62" s="3">
        <v>2934</v>
      </c>
      <c r="H62">
        <v>7854655000</v>
      </c>
      <c r="I62" s="4">
        <v>6</v>
      </c>
      <c r="J62" s="4" t="s">
        <v>46</v>
      </c>
      <c r="K62" t="s">
        <v>46</v>
      </c>
      <c r="L62" s="5" t="s">
        <v>46</v>
      </c>
      <c r="M62" s="5">
        <v>947</v>
      </c>
      <c r="N62" s="5" t="s">
        <v>45</v>
      </c>
      <c r="O62" s="5" t="s">
        <v>46</v>
      </c>
      <c r="P62" s="36">
        <v>8.9517980107</v>
      </c>
      <c r="Q62" t="s">
        <v>46</v>
      </c>
      <c r="R62" t="s">
        <v>46</v>
      </c>
      <c r="S62" t="s">
        <v>45</v>
      </c>
      <c r="T62" t="s">
        <v>46</v>
      </c>
      <c r="U62" s="5" t="s">
        <v>46</v>
      </c>
      <c r="V62" s="37">
        <v>58507</v>
      </c>
      <c r="W62" s="37">
        <v>5288.634362700001</v>
      </c>
      <c r="X62" s="37">
        <v>7042.6382653573855</v>
      </c>
      <c r="Y62" s="37">
        <v>4562.373579607967</v>
      </c>
      <c r="Z62">
        <f t="shared" si="0"/>
        <v>0</v>
      </c>
      <c r="AA62">
        <f t="shared" si="1"/>
        <v>1</v>
      </c>
      <c r="AB62">
        <f t="shared" si="2"/>
        <v>0</v>
      </c>
      <c r="AC62">
        <f t="shared" si="3"/>
        <v>0</v>
      </c>
      <c r="AD62">
        <f t="shared" si="4"/>
        <v>0</v>
      </c>
      <c r="AE62">
        <f t="shared" si="5"/>
        <v>0</v>
      </c>
      <c r="AF62" s="38">
        <f t="shared" si="6"/>
        <v>0</v>
      </c>
      <c r="AG62" s="38">
        <f t="shared" si="7"/>
        <v>0</v>
      </c>
      <c r="AH62" s="38">
        <f t="shared" si="8"/>
        <v>0</v>
      </c>
      <c r="AI62">
        <f t="shared" si="9"/>
        <v>1</v>
      </c>
      <c r="AJ62">
        <f t="shared" si="10"/>
        <v>0</v>
      </c>
      <c r="AK62">
        <f t="shared" si="11"/>
        <v>0</v>
      </c>
      <c r="AL62">
        <f t="shared" si="12"/>
        <v>0</v>
      </c>
      <c r="AM62">
        <f t="shared" si="13"/>
        <v>0</v>
      </c>
      <c r="AN62">
        <f t="shared" si="14"/>
        <v>0</v>
      </c>
      <c r="AO62">
        <f t="shared" si="15"/>
        <v>0</v>
      </c>
    </row>
    <row r="63" spans="1:41" ht="12.75">
      <c r="A63">
        <v>2005070</v>
      </c>
      <c r="B63" t="s">
        <v>297</v>
      </c>
      <c r="C63" t="s">
        <v>298</v>
      </c>
      <c r="D63" t="s">
        <v>299</v>
      </c>
      <c r="E63" t="s">
        <v>298</v>
      </c>
      <c r="F63" s="35">
        <v>66725</v>
      </c>
      <c r="G63" s="3">
        <v>21</v>
      </c>
      <c r="H63">
        <v>6204293661</v>
      </c>
      <c r="I63" s="4" t="s">
        <v>53</v>
      </c>
      <c r="J63" s="4" t="s">
        <v>46</v>
      </c>
      <c r="K63" t="s">
        <v>46</v>
      </c>
      <c r="L63" s="5" t="s">
        <v>46</v>
      </c>
      <c r="M63" s="5">
        <v>1292.2</v>
      </c>
      <c r="N63" s="5" t="s">
        <v>46</v>
      </c>
      <c r="O63" s="5" t="s">
        <v>46</v>
      </c>
      <c r="P63" s="36">
        <v>19.050673509</v>
      </c>
      <c r="Q63" t="s">
        <v>46</v>
      </c>
      <c r="R63" t="s">
        <v>45</v>
      </c>
      <c r="S63" t="s">
        <v>45</v>
      </c>
      <c r="T63" t="s">
        <v>46</v>
      </c>
      <c r="U63" s="5" t="s">
        <v>46</v>
      </c>
      <c r="V63" s="37">
        <v>96014</v>
      </c>
      <c r="W63" s="37">
        <v>10984.0867533</v>
      </c>
      <c r="X63" s="37">
        <v>11850.334262311324</v>
      </c>
      <c r="Y63" s="37">
        <v>9434.073378486615</v>
      </c>
      <c r="Z63">
        <f t="shared" si="0"/>
        <v>0</v>
      </c>
      <c r="AA63">
        <f t="shared" si="1"/>
        <v>0</v>
      </c>
      <c r="AB63">
        <f t="shared" si="2"/>
        <v>0</v>
      </c>
      <c r="AC63">
        <f t="shared" si="3"/>
        <v>0</v>
      </c>
      <c r="AD63">
        <f t="shared" si="4"/>
        <v>0</v>
      </c>
      <c r="AE63">
        <f t="shared" si="5"/>
        <v>0</v>
      </c>
      <c r="AF63" s="38">
        <f t="shared" si="6"/>
        <v>0</v>
      </c>
      <c r="AG63" s="38">
        <f t="shared" si="7"/>
        <v>0</v>
      </c>
      <c r="AH63" s="38">
        <f t="shared" si="8"/>
        <v>0</v>
      </c>
      <c r="AI63">
        <f t="shared" si="9"/>
        <v>1</v>
      </c>
      <c r="AJ63">
        <f t="shared" si="10"/>
        <v>0</v>
      </c>
      <c r="AK63">
        <f t="shared" si="11"/>
        <v>0</v>
      </c>
      <c r="AL63">
        <f t="shared" si="12"/>
        <v>0</v>
      </c>
      <c r="AM63">
        <f t="shared" si="13"/>
        <v>0</v>
      </c>
      <c r="AN63">
        <f t="shared" si="14"/>
        <v>0</v>
      </c>
      <c r="AO63">
        <f t="shared" si="15"/>
        <v>0</v>
      </c>
    </row>
    <row r="64" spans="1:41" ht="12.75">
      <c r="A64">
        <v>2005040</v>
      </c>
      <c r="B64" t="s">
        <v>293</v>
      </c>
      <c r="C64" t="s">
        <v>294</v>
      </c>
      <c r="D64" t="s">
        <v>295</v>
      </c>
      <c r="E64" t="s">
        <v>296</v>
      </c>
      <c r="F64" s="35">
        <v>67029</v>
      </c>
      <c r="G64" s="3">
        <v>721</v>
      </c>
      <c r="H64">
        <v>6205822181</v>
      </c>
      <c r="I64" s="4">
        <v>7</v>
      </c>
      <c r="J64" s="4" t="s">
        <v>45</v>
      </c>
      <c r="K64" t="s">
        <v>46</v>
      </c>
      <c r="L64" s="5" t="s">
        <v>47</v>
      </c>
      <c r="M64" s="5">
        <v>274.35</v>
      </c>
      <c r="N64" s="5" t="s">
        <v>47</v>
      </c>
      <c r="O64" s="5" t="s">
        <v>45</v>
      </c>
      <c r="P64" s="36">
        <v>11.799410029</v>
      </c>
      <c r="Q64" t="s">
        <v>46</v>
      </c>
      <c r="R64" t="s">
        <v>46</v>
      </c>
      <c r="S64" t="s">
        <v>45</v>
      </c>
      <c r="T64" t="s">
        <v>46</v>
      </c>
      <c r="U64" s="5" t="s">
        <v>46</v>
      </c>
      <c r="V64" s="37">
        <v>17160</v>
      </c>
      <c r="W64" s="37">
        <v>2034.0901395</v>
      </c>
      <c r="X64" s="37">
        <v>2342.9705870943717</v>
      </c>
      <c r="Y64" s="37">
        <v>3183.576417311399</v>
      </c>
      <c r="Z64">
        <f t="shared" si="0"/>
        <v>1</v>
      </c>
      <c r="AA64">
        <f t="shared" si="1"/>
        <v>1</v>
      </c>
      <c r="AB64">
        <f t="shared" si="2"/>
        <v>0</v>
      </c>
      <c r="AC64">
        <f t="shared" si="3"/>
        <v>0</v>
      </c>
      <c r="AD64">
        <f t="shared" si="4"/>
        <v>0</v>
      </c>
      <c r="AE64">
        <f t="shared" si="5"/>
        <v>0</v>
      </c>
      <c r="AF64" s="38" t="str">
        <f t="shared" si="6"/>
        <v>SRSA</v>
      </c>
      <c r="AG64" s="38">
        <f t="shared" si="7"/>
        <v>0</v>
      </c>
      <c r="AH64" s="38">
        <f t="shared" si="8"/>
        <v>0</v>
      </c>
      <c r="AI64">
        <f t="shared" si="9"/>
        <v>1</v>
      </c>
      <c r="AJ64">
        <f t="shared" si="10"/>
        <v>0</v>
      </c>
      <c r="AK64">
        <f t="shared" si="11"/>
        <v>0</v>
      </c>
      <c r="AL64">
        <f t="shared" si="12"/>
        <v>0</v>
      </c>
      <c r="AM64">
        <f t="shared" si="13"/>
        <v>0</v>
      </c>
      <c r="AN64">
        <f t="shared" si="14"/>
        <v>0</v>
      </c>
      <c r="AO64">
        <f t="shared" si="15"/>
        <v>0</v>
      </c>
    </row>
    <row r="65" spans="1:41" ht="12.75">
      <c r="A65">
        <v>2005100</v>
      </c>
      <c r="B65" t="s">
        <v>300</v>
      </c>
      <c r="C65" t="s">
        <v>301</v>
      </c>
      <c r="D65" t="s">
        <v>302</v>
      </c>
      <c r="E65" t="s">
        <v>301</v>
      </c>
      <c r="F65" s="35">
        <v>66901</v>
      </c>
      <c r="G65" s="3">
        <v>2803</v>
      </c>
      <c r="H65">
        <v>7852433518</v>
      </c>
      <c r="I65" s="4">
        <v>6</v>
      </c>
      <c r="J65" s="4" t="s">
        <v>46</v>
      </c>
      <c r="K65" t="s">
        <v>46</v>
      </c>
      <c r="L65" s="5" t="s">
        <v>46</v>
      </c>
      <c r="M65" s="5">
        <v>1156</v>
      </c>
      <c r="N65" s="5" t="s">
        <v>46</v>
      </c>
      <c r="O65" s="5" t="s">
        <v>46</v>
      </c>
      <c r="P65" s="36">
        <v>12.820512821</v>
      </c>
      <c r="Q65" t="s">
        <v>46</v>
      </c>
      <c r="R65" t="s">
        <v>46</v>
      </c>
      <c r="S65" t="s">
        <v>45</v>
      </c>
      <c r="T65" t="s">
        <v>46</v>
      </c>
      <c r="U65" s="5" t="s">
        <v>46</v>
      </c>
      <c r="V65" s="37">
        <v>59999</v>
      </c>
      <c r="W65" s="37">
        <v>6102.2704185</v>
      </c>
      <c r="X65" s="37">
        <v>7731.37492853602</v>
      </c>
      <c r="Y65" s="37">
        <v>8248.322871282335</v>
      </c>
      <c r="Z65">
        <f t="shared" si="0"/>
        <v>0</v>
      </c>
      <c r="AA65">
        <f t="shared" si="1"/>
        <v>0</v>
      </c>
      <c r="AB65">
        <f t="shared" si="2"/>
        <v>0</v>
      </c>
      <c r="AC65">
        <f t="shared" si="3"/>
        <v>0</v>
      </c>
      <c r="AD65">
        <f t="shared" si="4"/>
        <v>0</v>
      </c>
      <c r="AE65">
        <f t="shared" si="5"/>
        <v>0</v>
      </c>
      <c r="AF65" s="38">
        <f t="shared" si="6"/>
        <v>0</v>
      </c>
      <c r="AG65" s="38">
        <f t="shared" si="7"/>
        <v>0</v>
      </c>
      <c r="AH65" s="38">
        <f t="shared" si="8"/>
        <v>0</v>
      </c>
      <c r="AI65">
        <f t="shared" si="9"/>
        <v>1</v>
      </c>
      <c r="AJ65">
        <f t="shared" si="10"/>
        <v>0</v>
      </c>
      <c r="AK65">
        <f t="shared" si="11"/>
        <v>0</v>
      </c>
      <c r="AL65">
        <f t="shared" si="12"/>
        <v>0</v>
      </c>
      <c r="AM65">
        <f t="shared" si="13"/>
        <v>0</v>
      </c>
      <c r="AN65">
        <f t="shared" si="14"/>
        <v>0</v>
      </c>
      <c r="AO65">
        <f t="shared" si="15"/>
        <v>0</v>
      </c>
    </row>
    <row r="66" spans="1:41" ht="12.75">
      <c r="A66">
        <v>2005130</v>
      </c>
      <c r="B66" t="s">
        <v>303</v>
      </c>
      <c r="C66" t="s">
        <v>304</v>
      </c>
      <c r="D66" t="s">
        <v>305</v>
      </c>
      <c r="E66" t="s">
        <v>304</v>
      </c>
      <c r="F66" s="35">
        <v>67031</v>
      </c>
      <c r="G66" s="3">
        <v>218</v>
      </c>
      <c r="H66">
        <v>6204562961</v>
      </c>
      <c r="I66" s="4">
        <v>7</v>
      </c>
      <c r="J66" s="4" t="s">
        <v>45</v>
      </c>
      <c r="K66" t="s">
        <v>46</v>
      </c>
      <c r="L66" s="5" t="s">
        <v>47</v>
      </c>
      <c r="M66" s="5">
        <v>505.72</v>
      </c>
      <c r="N66" s="5" t="s">
        <v>47</v>
      </c>
      <c r="O66" s="5" t="s">
        <v>45</v>
      </c>
      <c r="P66" s="36">
        <v>4.8143053645</v>
      </c>
      <c r="Q66" t="s">
        <v>46</v>
      </c>
      <c r="R66" t="s">
        <v>46</v>
      </c>
      <c r="S66" t="s">
        <v>45</v>
      </c>
      <c r="T66" t="s">
        <v>46</v>
      </c>
      <c r="U66" s="5" t="s">
        <v>46</v>
      </c>
      <c r="V66" s="37">
        <v>15874</v>
      </c>
      <c r="W66" s="37">
        <v>1017.0450697499999</v>
      </c>
      <c r="X66" s="37">
        <v>2444.3147869229438</v>
      </c>
      <c r="Y66" s="37">
        <v>2675.182594641458</v>
      </c>
      <c r="Z66">
        <f t="shared" si="0"/>
        <v>1</v>
      </c>
      <c r="AA66">
        <f t="shared" si="1"/>
        <v>1</v>
      </c>
      <c r="AB66">
        <f t="shared" si="2"/>
        <v>0</v>
      </c>
      <c r="AC66">
        <f t="shared" si="3"/>
        <v>0</v>
      </c>
      <c r="AD66">
        <f t="shared" si="4"/>
        <v>0</v>
      </c>
      <c r="AE66">
        <f t="shared" si="5"/>
        <v>0</v>
      </c>
      <c r="AF66" s="38" t="str">
        <f t="shared" si="6"/>
        <v>SRSA</v>
      </c>
      <c r="AG66" s="38">
        <f t="shared" si="7"/>
        <v>0</v>
      </c>
      <c r="AH66" s="38">
        <f t="shared" si="8"/>
        <v>0</v>
      </c>
      <c r="AI66">
        <f t="shared" si="9"/>
        <v>1</v>
      </c>
      <c r="AJ66">
        <f t="shared" si="10"/>
        <v>0</v>
      </c>
      <c r="AK66">
        <f t="shared" si="11"/>
        <v>0</v>
      </c>
      <c r="AL66">
        <f t="shared" si="12"/>
        <v>0</v>
      </c>
      <c r="AM66">
        <f t="shared" si="13"/>
        <v>0</v>
      </c>
      <c r="AN66">
        <f t="shared" si="14"/>
        <v>0</v>
      </c>
      <c r="AO66">
        <f t="shared" si="15"/>
        <v>0</v>
      </c>
    </row>
    <row r="67" spans="1:41" ht="12.75">
      <c r="A67">
        <v>2005190</v>
      </c>
      <c r="B67" t="s">
        <v>306</v>
      </c>
      <c r="C67" t="s">
        <v>307</v>
      </c>
      <c r="D67" t="s">
        <v>308</v>
      </c>
      <c r="E67" t="s">
        <v>307</v>
      </c>
      <c r="F67" s="35">
        <v>67837</v>
      </c>
      <c r="G67" s="3" t="s">
        <v>52</v>
      </c>
      <c r="H67">
        <v>6206685565</v>
      </c>
      <c r="I67" s="4">
        <v>7</v>
      </c>
      <c r="J67" s="4" t="s">
        <v>45</v>
      </c>
      <c r="K67" t="s">
        <v>46</v>
      </c>
      <c r="L67" s="5" t="s">
        <v>47</v>
      </c>
      <c r="M67" s="5">
        <v>87.15</v>
      </c>
      <c r="N67" s="5" t="s">
        <v>47</v>
      </c>
      <c r="O67" s="5" t="s">
        <v>45</v>
      </c>
      <c r="P67" s="36">
        <v>20.873786408</v>
      </c>
      <c r="Q67" t="s">
        <v>45</v>
      </c>
      <c r="R67" t="s">
        <v>45</v>
      </c>
      <c r="S67" t="s">
        <v>45</v>
      </c>
      <c r="T67" t="s">
        <v>46</v>
      </c>
      <c r="U67" s="5" t="s">
        <v>46</v>
      </c>
      <c r="V67" s="37">
        <v>9145</v>
      </c>
      <c r="W67" s="37">
        <v>1017.04506975</v>
      </c>
      <c r="X67" s="37">
        <v>1146.38917519778</v>
      </c>
      <c r="Y67" s="37">
        <v>1068.7183244875146</v>
      </c>
      <c r="Z67">
        <f t="shared" si="0"/>
        <v>1</v>
      </c>
      <c r="AA67">
        <f t="shared" si="1"/>
        <v>1</v>
      </c>
      <c r="AB67">
        <f t="shared" si="2"/>
        <v>0</v>
      </c>
      <c r="AC67">
        <f t="shared" si="3"/>
        <v>0</v>
      </c>
      <c r="AD67">
        <f t="shared" si="4"/>
        <v>0</v>
      </c>
      <c r="AE67">
        <f t="shared" si="5"/>
        <v>0</v>
      </c>
      <c r="AF67" s="38" t="str">
        <f t="shared" si="6"/>
        <v>SRSA</v>
      </c>
      <c r="AG67" s="38">
        <f t="shared" si="7"/>
        <v>0</v>
      </c>
      <c r="AH67" s="38">
        <f t="shared" si="8"/>
        <v>0</v>
      </c>
      <c r="AI67">
        <f t="shared" si="9"/>
        <v>1</v>
      </c>
      <c r="AJ67">
        <f t="shared" si="10"/>
        <v>1</v>
      </c>
      <c r="AK67" t="str">
        <f t="shared" si="11"/>
        <v>Initial</v>
      </c>
      <c r="AL67" t="str">
        <f t="shared" si="12"/>
        <v>SRSA</v>
      </c>
      <c r="AM67">
        <f t="shared" si="13"/>
        <v>0</v>
      </c>
      <c r="AN67">
        <f t="shared" si="14"/>
        <v>0</v>
      </c>
      <c r="AO67">
        <f t="shared" si="15"/>
        <v>0</v>
      </c>
    </row>
    <row r="68" spans="1:41" ht="12.75">
      <c r="A68">
        <v>2008040</v>
      </c>
      <c r="B68" t="s">
        <v>601</v>
      </c>
      <c r="C68" t="s">
        <v>602</v>
      </c>
      <c r="D68" t="s">
        <v>471</v>
      </c>
      <c r="E68" t="s">
        <v>603</v>
      </c>
      <c r="F68" s="35">
        <v>66039</v>
      </c>
      <c r="G68" s="3" t="s">
        <v>52</v>
      </c>
      <c r="H68">
        <v>6204395330</v>
      </c>
      <c r="I68" s="4">
        <v>7</v>
      </c>
      <c r="J68" s="4" t="s">
        <v>45</v>
      </c>
      <c r="K68" t="s">
        <v>46</v>
      </c>
      <c r="L68" s="5" t="s">
        <v>47</v>
      </c>
      <c r="M68" s="5">
        <v>245.94</v>
      </c>
      <c r="N68" s="5" t="s">
        <v>47</v>
      </c>
      <c r="O68" s="5" t="s">
        <v>45</v>
      </c>
      <c r="P68" s="36">
        <v>16.339869281</v>
      </c>
      <c r="Q68" t="s">
        <v>46</v>
      </c>
      <c r="R68" t="s">
        <v>45</v>
      </c>
      <c r="S68" t="s">
        <v>45</v>
      </c>
      <c r="T68" t="s">
        <v>46</v>
      </c>
      <c r="U68" s="5" t="s">
        <v>46</v>
      </c>
      <c r="V68" s="37">
        <v>19119</v>
      </c>
      <c r="W68" s="37">
        <v>1830.6811255499997</v>
      </c>
      <c r="X68" s="37">
        <v>2039.3169831283951</v>
      </c>
      <c r="Y68" s="37">
        <v>2536.324474311918</v>
      </c>
      <c r="Z68">
        <f t="shared" si="0"/>
        <v>1</v>
      </c>
      <c r="AA68">
        <f t="shared" si="1"/>
        <v>1</v>
      </c>
      <c r="AB68">
        <f t="shared" si="2"/>
        <v>0</v>
      </c>
      <c r="AC68">
        <f t="shared" si="3"/>
        <v>0</v>
      </c>
      <c r="AD68">
        <f t="shared" si="4"/>
        <v>0</v>
      </c>
      <c r="AE68">
        <f t="shared" si="5"/>
        <v>0</v>
      </c>
      <c r="AF68" s="38" t="str">
        <f t="shared" si="6"/>
        <v>SRSA</v>
      </c>
      <c r="AG68" s="38">
        <f t="shared" si="7"/>
        <v>0</v>
      </c>
      <c r="AH68" s="38">
        <f t="shared" si="8"/>
        <v>0</v>
      </c>
      <c r="AI68">
        <f t="shared" si="9"/>
        <v>1</v>
      </c>
      <c r="AJ68">
        <f t="shared" si="10"/>
        <v>0</v>
      </c>
      <c r="AK68">
        <f t="shared" si="11"/>
        <v>0</v>
      </c>
      <c r="AL68">
        <f t="shared" si="12"/>
        <v>0</v>
      </c>
      <c r="AM68">
        <f t="shared" si="13"/>
        <v>0</v>
      </c>
      <c r="AN68">
        <f t="shared" si="14"/>
        <v>0</v>
      </c>
      <c r="AO68">
        <f t="shared" si="15"/>
        <v>0</v>
      </c>
    </row>
    <row r="69" spans="1:41" ht="12.75">
      <c r="A69">
        <v>2005370</v>
      </c>
      <c r="B69" t="s">
        <v>325</v>
      </c>
      <c r="C69" t="s">
        <v>326</v>
      </c>
      <c r="D69" t="s">
        <v>156</v>
      </c>
      <c r="E69" t="s">
        <v>326</v>
      </c>
      <c r="F69" s="35">
        <v>67035</v>
      </c>
      <c r="G69" s="3">
        <v>67</v>
      </c>
      <c r="H69">
        <v>6202983271</v>
      </c>
      <c r="I69" s="4">
        <v>7</v>
      </c>
      <c r="J69" s="4" t="s">
        <v>45</v>
      </c>
      <c r="K69" t="s">
        <v>46</v>
      </c>
      <c r="L69" s="5" t="s">
        <v>47</v>
      </c>
      <c r="M69" s="5">
        <v>246</v>
      </c>
      <c r="N69" s="5" t="s">
        <v>47</v>
      </c>
      <c r="O69" s="5" t="s">
        <v>45</v>
      </c>
      <c r="P69" s="36">
        <v>11.714285714</v>
      </c>
      <c r="Q69" t="s">
        <v>46</v>
      </c>
      <c r="R69" t="s">
        <v>46</v>
      </c>
      <c r="S69" t="s">
        <v>45</v>
      </c>
      <c r="T69" t="s">
        <v>46</v>
      </c>
      <c r="U69" s="5" t="s">
        <v>46</v>
      </c>
      <c r="V69" s="37">
        <v>19082</v>
      </c>
      <c r="W69" s="37">
        <v>2034.0901395</v>
      </c>
      <c r="X69" s="37">
        <v>2324.7188646584405</v>
      </c>
      <c r="Y69" s="37">
        <v>3213.6811588462583</v>
      </c>
      <c r="Z69">
        <f t="shared" si="0"/>
        <v>1</v>
      </c>
      <c r="AA69">
        <f t="shared" si="1"/>
        <v>1</v>
      </c>
      <c r="AB69">
        <f t="shared" si="2"/>
        <v>0</v>
      </c>
      <c r="AC69">
        <f t="shared" si="3"/>
        <v>0</v>
      </c>
      <c r="AD69">
        <f t="shared" si="4"/>
        <v>0</v>
      </c>
      <c r="AE69">
        <f t="shared" si="5"/>
        <v>0</v>
      </c>
      <c r="AF69" s="38" t="str">
        <f t="shared" si="6"/>
        <v>SRSA</v>
      </c>
      <c r="AG69" s="38">
        <f t="shared" si="7"/>
        <v>0</v>
      </c>
      <c r="AH69" s="38">
        <f t="shared" si="8"/>
        <v>0</v>
      </c>
      <c r="AI69">
        <f t="shared" si="9"/>
        <v>1</v>
      </c>
      <c r="AJ69">
        <f t="shared" si="10"/>
        <v>0</v>
      </c>
      <c r="AK69">
        <f t="shared" si="11"/>
        <v>0</v>
      </c>
      <c r="AL69">
        <f t="shared" si="12"/>
        <v>0</v>
      </c>
      <c r="AM69">
        <f t="shared" si="13"/>
        <v>0</v>
      </c>
      <c r="AN69">
        <f t="shared" si="14"/>
        <v>0</v>
      </c>
      <c r="AO69">
        <f t="shared" si="15"/>
        <v>0</v>
      </c>
    </row>
    <row r="70" spans="1:41" ht="12.75">
      <c r="A70">
        <v>2005490</v>
      </c>
      <c r="B70" t="s">
        <v>337</v>
      </c>
      <c r="C70" t="s">
        <v>338</v>
      </c>
      <c r="D70" t="s">
        <v>339</v>
      </c>
      <c r="E70" t="s">
        <v>338</v>
      </c>
      <c r="F70" s="35">
        <v>66018</v>
      </c>
      <c r="G70" s="3">
        <v>449</v>
      </c>
      <c r="H70">
        <v>9135838300</v>
      </c>
      <c r="I70" s="4" t="s">
        <v>118</v>
      </c>
      <c r="J70" s="4" t="s">
        <v>46</v>
      </c>
      <c r="K70" t="s">
        <v>46</v>
      </c>
      <c r="L70" s="5" t="s">
        <v>46</v>
      </c>
      <c r="N70" s="5" t="s">
        <v>46</v>
      </c>
      <c r="O70" s="5" t="s">
        <v>46</v>
      </c>
      <c r="P70" s="36">
        <v>4.5141756124</v>
      </c>
      <c r="Q70" t="s">
        <v>46</v>
      </c>
      <c r="R70" t="s">
        <v>46</v>
      </c>
      <c r="S70" t="s">
        <v>46</v>
      </c>
      <c r="T70" t="s">
        <v>46</v>
      </c>
      <c r="U70" s="5" t="s">
        <v>46</v>
      </c>
      <c r="V70" s="37">
        <v>75588</v>
      </c>
      <c r="W70" s="37">
        <v>3864.77126505</v>
      </c>
      <c r="X70" s="37">
        <v>11481.06686514779</v>
      </c>
      <c r="Y70" s="37">
        <v>13782.326983927895</v>
      </c>
      <c r="Z70">
        <f aca="true" t="shared" si="16" ref="Z70:Z133">IF(OR(J70="YES",L70="YES"),1,0)</f>
        <v>0</v>
      </c>
      <c r="AA70">
        <f aca="true" t="shared" si="17" ref="AA70:AA133">IF(OR(M70&lt;600,N70="YES"),1,0)</f>
        <v>1</v>
      </c>
      <c r="AB70">
        <f aca="true" t="shared" si="18" ref="AB70:AB133">IF(AND(OR(J70="YES",L70="YES"),(Z70=0)),"Trouble",0)</f>
        <v>0</v>
      </c>
      <c r="AC70">
        <f aca="true" t="shared" si="19" ref="AC70:AC133">IF(AND(OR(M70&lt;600,N70="YES"),(AA70=0)),"Trouble",0)</f>
        <v>0</v>
      </c>
      <c r="AD70">
        <f aca="true" t="shared" si="20" ref="AD70:AD133">IF(AND(AND(J70="NO",L70="NO"),(O70="YES")),"Trouble",0)</f>
        <v>0</v>
      </c>
      <c r="AE70">
        <f aca="true" t="shared" si="21" ref="AE70:AE133">IF(AND(AND(M70&gt;=600,N70="NO"),(O70="YES")),"Trouble",0)</f>
        <v>0</v>
      </c>
      <c r="AF70" s="38">
        <f aca="true" t="shared" si="22" ref="AF70:AF133">IF(AND(Z70=1,AA70=1),"SRSA",0)</f>
        <v>0</v>
      </c>
      <c r="AG70" s="38">
        <f aca="true" t="shared" si="23" ref="AG70:AG133">IF(AND(AF70=0,O70="YES"),"Trouble",0)</f>
        <v>0</v>
      </c>
      <c r="AH70" s="38">
        <f aca="true" t="shared" si="24" ref="AH70:AH133">IF(AND(AF70="SRSA",O70="NO"),"Trouble",0)</f>
        <v>0</v>
      </c>
      <c r="AI70">
        <f aca="true" t="shared" si="25" ref="AI70:AI133">IF(S70="YES",1,0)</f>
        <v>0</v>
      </c>
      <c r="AJ70">
        <f aca="true" t="shared" si="26" ref="AJ70:AJ133">IF(P70&gt;=20,1,0)</f>
        <v>0</v>
      </c>
      <c r="AK70">
        <f aca="true" t="shared" si="27" ref="AK70:AK133">IF(AND(AI70=1,AJ70=1),"Initial",0)</f>
        <v>0</v>
      </c>
      <c r="AL70">
        <f aca="true" t="shared" si="28" ref="AL70:AL133">IF(AND(AF70="SRSA",AK70="Initial"),"SRSA",0)</f>
        <v>0</v>
      </c>
      <c r="AM70">
        <f aca="true" t="shared" si="29" ref="AM70:AM133">IF(AND(AK70="Initial",AL70=0),"RLIS",0)</f>
        <v>0</v>
      </c>
      <c r="AN70">
        <f aca="true" t="shared" si="30" ref="AN70:AN133">IF(AND(AM70=0,U70="YES"),"Trouble",0)</f>
        <v>0</v>
      </c>
      <c r="AO70">
        <f aca="true" t="shared" si="31" ref="AO70:AO133">IF(AND(U70="NO",AM70="RLIS"),"Trouble",0)</f>
        <v>0</v>
      </c>
    </row>
    <row r="71" spans="1:41" ht="12.75">
      <c r="A71">
        <v>2005400</v>
      </c>
      <c r="B71" t="s">
        <v>327</v>
      </c>
      <c r="C71" t="s">
        <v>328</v>
      </c>
      <c r="D71" t="s">
        <v>329</v>
      </c>
      <c r="E71" t="s">
        <v>328</v>
      </c>
      <c r="F71" s="35">
        <v>67838</v>
      </c>
      <c r="G71" s="3">
        <v>274</v>
      </c>
      <c r="H71">
        <v>6204268516</v>
      </c>
      <c r="I71" s="4">
        <v>7</v>
      </c>
      <c r="J71" s="4" t="s">
        <v>45</v>
      </c>
      <c r="K71" t="s">
        <v>46</v>
      </c>
      <c r="L71" s="5" t="s">
        <v>47</v>
      </c>
      <c r="M71" s="5">
        <v>283.42</v>
      </c>
      <c r="N71" s="5" t="s">
        <v>47</v>
      </c>
      <c r="O71" s="5" t="s">
        <v>45</v>
      </c>
      <c r="P71" s="36">
        <v>19.55922865</v>
      </c>
      <c r="Q71" t="s">
        <v>46</v>
      </c>
      <c r="R71" t="s">
        <v>46</v>
      </c>
      <c r="S71" t="s">
        <v>45</v>
      </c>
      <c r="T71" t="s">
        <v>46</v>
      </c>
      <c r="U71" s="5" t="s">
        <v>46</v>
      </c>
      <c r="V71" s="37">
        <v>14948</v>
      </c>
      <c r="W71" s="37">
        <v>2034.0901395</v>
      </c>
      <c r="X71" s="37">
        <v>2316.7337360927204</v>
      </c>
      <c r="Y71" s="37">
        <v>3669.0153745610096</v>
      </c>
      <c r="Z71">
        <f t="shared" si="16"/>
        <v>1</v>
      </c>
      <c r="AA71">
        <f t="shared" si="17"/>
        <v>1</v>
      </c>
      <c r="AB71">
        <f t="shared" si="18"/>
        <v>0</v>
      </c>
      <c r="AC71">
        <f t="shared" si="19"/>
        <v>0</v>
      </c>
      <c r="AD71">
        <f t="shared" si="20"/>
        <v>0</v>
      </c>
      <c r="AE71">
        <f t="shared" si="21"/>
        <v>0</v>
      </c>
      <c r="AF71" s="38" t="str">
        <f t="shared" si="22"/>
        <v>SRSA</v>
      </c>
      <c r="AG71" s="38">
        <f t="shared" si="23"/>
        <v>0</v>
      </c>
      <c r="AH71" s="38">
        <f t="shared" si="24"/>
        <v>0</v>
      </c>
      <c r="AI71">
        <f t="shared" si="25"/>
        <v>1</v>
      </c>
      <c r="AJ71">
        <f t="shared" si="26"/>
        <v>0</v>
      </c>
      <c r="AK71">
        <f t="shared" si="27"/>
        <v>0</v>
      </c>
      <c r="AL71">
        <f t="shared" si="28"/>
        <v>0</v>
      </c>
      <c r="AM71">
        <f t="shared" si="29"/>
        <v>0</v>
      </c>
      <c r="AN71">
        <f t="shared" si="30"/>
        <v>0</v>
      </c>
      <c r="AO71">
        <f t="shared" si="31"/>
        <v>0</v>
      </c>
    </row>
    <row r="72" spans="1:41" ht="12.75">
      <c r="A72">
        <v>2005460</v>
      </c>
      <c r="B72" t="s">
        <v>334</v>
      </c>
      <c r="C72" t="s">
        <v>335</v>
      </c>
      <c r="D72" t="s">
        <v>336</v>
      </c>
      <c r="E72" t="s">
        <v>335</v>
      </c>
      <c r="F72" s="35">
        <v>67037</v>
      </c>
      <c r="G72" s="3">
        <v>1489</v>
      </c>
      <c r="H72">
        <v>3167888400</v>
      </c>
      <c r="I72" s="4" t="s">
        <v>118</v>
      </c>
      <c r="J72" s="4" t="s">
        <v>46</v>
      </c>
      <c r="K72" t="s">
        <v>46</v>
      </c>
      <c r="L72" s="5" t="s">
        <v>46</v>
      </c>
      <c r="M72" s="5">
        <v>6713</v>
      </c>
      <c r="N72" s="5" t="s">
        <v>46</v>
      </c>
      <c r="O72" s="5" t="s">
        <v>46</v>
      </c>
      <c r="P72" s="36">
        <v>4.9691884096</v>
      </c>
      <c r="Q72" t="s">
        <v>46</v>
      </c>
      <c r="R72" t="s">
        <v>46</v>
      </c>
      <c r="S72" t="s">
        <v>46</v>
      </c>
      <c r="T72" t="s">
        <v>46</v>
      </c>
      <c r="U72" s="5" t="s">
        <v>46</v>
      </c>
      <c r="V72" s="37">
        <v>239880</v>
      </c>
      <c r="W72" s="37">
        <v>16882.948157849998</v>
      </c>
      <c r="X72" s="37">
        <v>28794.047371915036</v>
      </c>
      <c r="Y72" s="37">
        <v>36836.53805132334</v>
      </c>
      <c r="Z72">
        <f t="shared" si="16"/>
        <v>0</v>
      </c>
      <c r="AA72">
        <f t="shared" si="17"/>
        <v>0</v>
      </c>
      <c r="AB72">
        <f t="shared" si="18"/>
        <v>0</v>
      </c>
      <c r="AC72">
        <f t="shared" si="19"/>
        <v>0</v>
      </c>
      <c r="AD72">
        <f t="shared" si="20"/>
        <v>0</v>
      </c>
      <c r="AE72">
        <f t="shared" si="21"/>
        <v>0</v>
      </c>
      <c r="AF72" s="38">
        <f t="shared" si="22"/>
        <v>0</v>
      </c>
      <c r="AG72" s="38">
        <f t="shared" si="23"/>
        <v>0</v>
      </c>
      <c r="AH72" s="38">
        <f t="shared" si="24"/>
        <v>0</v>
      </c>
      <c r="AI72">
        <f t="shared" si="25"/>
        <v>0</v>
      </c>
      <c r="AJ72">
        <f t="shared" si="26"/>
        <v>0</v>
      </c>
      <c r="AK72">
        <f t="shared" si="27"/>
        <v>0</v>
      </c>
      <c r="AL72">
        <f t="shared" si="28"/>
        <v>0</v>
      </c>
      <c r="AM72">
        <f t="shared" si="29"/>
        <v>0</v>
      </c>
      <c r="AN72">
        <f t="shared" si="30"/>
        <v>0</v>
      </c>
      <c r="AO72">
        <f t="shared" si="31"/>
        <v>0</v>
      </c>
    </row>
    <row r="73" spans="1:41" ht="12.75">
      <c r="A73">
        <v>2005520</v>
      </c>
      <c r="B73" t="s">
        <v>340</v>
      </c>
      <c r="C73" t="s">
        <v>341</v>
      </c>
      <c r="D73" t="s">
        <v>342</v>
      </c>
      <c r="E73" t="s">
        <v>341</v>
      </c>
      <c r="F73" s="35">
        <v>67038</v>
      </c>
      <c r="G73" s="3">
        <v>97</v>
      </c>
      <c r="H73">
        <v>6208765415</v>
      </c>
      <c r="I73" s="4">
        <v>7</v>
      </c>
      <c r="J73" s="4" t="s">
        <v>45</v>
      </c>
      <c r="K73" t="s">
        <v>46</v>
      </c>
      <c r="L73" s="5" t="s">
        <v>47</v>
      </c>
      <c r="M73" s="5">
        <v>195</v>
      </c>
      <c r="N73" s="5" t="s">
        <v>47</v>
      </c>
      <c r="O73" s="5" t="s">
        <v>45</v>
      </c>
      <c r="P73" s="36">
        <v>19.186046512</v>
      </c>
      <c r="Q73" t="s">
        <v>46</v>
      </c>
      <c r="R73" t="s">
        <v>46</v>
      </c>
      <c r="S73" t="s">
        <v>45</v>
      </c>
      <c r="T73" t="s">
        <v>46</v>
      </c>
      <c r="U73" s="5" t="s">
        <v>46</v>
      </c>
      <c r="V73" s="37">
        <v>3820</v>
      </c>
      <c r="W73" s="37">
        <v>610.22704185</v>
      </c>
      <c r="X73" s="37">
        <v>931.4939996383507</v>
      </c>
      <c r="Y73" s="37">
        <v>2017.017682835591</v>
      </c>
      <c r="Z73">
        <f t="shared" si="16"/>
        <v>1</v>
      </c>
      <c r="AA73">
        <f t="shared" si="17"/>
        <v>1</v>
      </c>
      <c r="AB73">
        <f t="shared" si="18"/>
        <v>0</v>
      </c>
      <c r="AC73">
        <f t="shared" si="19"/>
        <v>0</v>
      </c>
      <c r="AD73">
        <f t="shared" si="20"/>
        <v>0</v>
      </c>
      <c r="AE73">
        <f t="shared" si="21"/>
        <v>0</v>
      </c>
      <c r="AF73" s="38" t="str">
        <f t="shared" si="22"/>
        <v>SRSA</v>
      </c>
      <c r="AG73" s="38">
        <f t="shared" si="23"/>
        <v>0</v>
      </c>
      <c r="AH73" s="38">
        <f t="shared" si="24"/>
        <v>0</v>
      </c>
      <c r="AI73">
        <f t="shared" si="25"/>
        <v>1</v>
      </c>
      <c r="AJ73">
        <f t="shared" si="26"/>
        <v>0</v>
      </c>
      <c r="AK73">
        <f t="shared" si="27"/>
        <v>0</v>
      </c>
      <c r="AL73">
        <f t="shared" si="28"/>
        <v>0</v>
      </c>
      <c r="AM73">
        <f t="shared" si="29"/>
        <v>0</v>
      </c>
      <c r="AN73">
        <f t="shared" si="30"/>
        <v>0</v>
      </c>
      <c r="AO73">
        <f t="shared" si="31"/>
        <v>0</v>
      </c>
    </row>
    <row r="74" spans="1:41" ht="12.75">
      <c r="A74">
        <v>2005550</v>
      </c>
      <c r="B74" t="s">
        <v>343</v>
      </c>
      <c r="C74" t="s">
        <v>344</v>
      </c>
      <c r="D74" t="s">
        <v>345</v>
      </c>
      <c r="E74" t="s">
        <v>344</v>
      </c>
      <c r="F74" s="35">
        <v>67839</v>
      </c>
      <c r="G74" s="3">
        <v>878</v>
      </c>
      <c r="H74">
        <v>6203972835</v>
      </c>
      <c r="I74" s="4">
        <v>7</v>
      </c>
      <c r="J74" s="4" t="s">
        <v>45</v>
      </c>
      <c r="K74" t="s">
        <v>46</v>
      </c>
      <c r="L74" s="5" t="s">
        <v>47</v>
      </c>
      <c r="M74" s="5">
        <v>254.74</v>
      </c>
      <c r="N74" s="5" t="s">
        <v>47</v>
      </c>
      <c r="O74" s="5" t="s">
        <v>45</v>
      </c>
      <c r="P74" s="36">
        <v>16.379310345</v>
      </c>
      <c r="Q74" t="s">
        <v>46</v>
      </c>
      <c r="R74" t="s">
        <v>46</v>
      </c>
      <c r="S74" t="s">
        <v>45</v>
      </c>
      <c r="T74" t="s">
        <v>46</v>
      </c>
      <c r="U74" s="5" t="s">
        <v>46</v>
      </c>
      <c r="V74" s="37">
        <v>13912</v>
      </c>
      <c r="W74" s="37">
        <v>1220.4540837</v>
      </c>
      <c r="X74" s="37">
        <v>1615.9053068002818</v>
      </c>
      <c r="Y74" s="37">
        <v>2820.0616632779693</v>
      </c>
      <c r="Z74">
        <f t="shared" si="16"/>
        <v>1</v>
      </c>
      <c r="AA74">
        <f t="shared" si="17"/>
        <v>1</v>
      </c>
      <c r="AB74">
        <f t="shared" si="18"/>
        <v>0</v>
      </c>
      <c r="AC74">
        <f t="shared" si="19"/>
        <v>0</v>
      </c>
      <c r="AD74">
        <f t="shared" si="20"/>
        <v>0</v>
      </c>
      <c r="AE74">
        <f t="shared" si="21"/>
        <v>0</v>
      </c>
      <c r="AF74" s="38" t="str">
        <f t="shared" si="22"/>
        <v>SRSA</v>
      </c>
      <c r="AG74" s="38">
        <f t="shared" si="23"/>
        <v>0</v>
      </c>
      <c r="AH74" s="38">
        <f t="shared" si="24"/>
        <v>0</v>
      </c>
      <c r="AI74">
        <f t="shared" si="25"/>
        <v>1</v>
      </c>
      <c r="AJ74">
        <f t="shared" si="26"/>
        <v>0</v>
      </c>
      <c r="AK74">
        <f t="shared" si="27"/>
        <v>0</v>
      </c>
      <c r="AL74">
        <f t="shared" si="28"/>
        <v>0</v>
      </c>
      <c r="AM74">
        <f t="shared" si="29"/>
        <v>0</v>
      </c>
      <c r="AN74">
        <f t="shared" si="30"/>
        <v>0</v>
      </c>
      <c r="AO74">
        <f t="shared" si="31"/>
        <v>0</v>
      </c>
    </row>
    <row r="75" spans="1:41" ht="12.75">
      <c r="A75">
        <v>2005580</v>
      </c>
      <c r="B75" t="s">
        <v>346</v>
      </c>
      <c r="C75" t="s">
        <v>347</v>
      </c>
      <c r="D75" t="s">
        <v>348</v>
      </c>
      <c r="E75" t="s">
        <v>347</v>
      </c>
      <c r="F75" s="35">
        <v>67801</v>
      </c>
      <c r="G75" s="3">
        <v>460</v>
      </c>
      <c r="H75">
        <v>6202271620</v>
      </c>
      <c r="I75" s="4" t="s">
        <v>53</v>
      </c>
      <c r="J75" s="4" t="s">
        <v>46</v>
      </c>
      <c r="K75" t="s">
        <v>46</v>
      </c>
      <c r="L75" s="5" t="s">
        <v>46</v>
      </c>
      <c r="N75" s="5" t="s">
        <v>46</v>
      </c>
      <c r="O75" s="5" t="s">
        <v>46</v>
      </c>
      <c r="P75" s="36">
        <v>17.392666876</v>
      </c>
      <c r="Q75" t="s">
        <v>46</v>
      </c>
      <c r="R75" t="s">
        <v>46</v>
      </c>
      <c r="S75" t="s">
        <v>45</v>
      </c>
      <c r="T75" t="s">
        <v>46</v>
      </c>
      <c r="U75" s="5" t="s">
        <v>46</v>
      </c>
      <c r="V75" s="37">
        <v>269866</v>
      </c>
      <c r="W75" s="37">
        <v>26849.989841399994</v>
      </c>
      <c r="X75" s="37">
        <v>34733.38031712873</v>
      </c>
      <c r="Y75" s="37">
        <v>49181.73993623088</v>
      </c>
      <c r="Z75">
        <f t="shared" si="16"/>
        <v>0</v>
      </c>
      <c r="AA75">
        <f t="shared" si="17"/>
        <v>1</v>
      </c>
      <c r="AB75">
        <f t="shared" si="18"/>
        <v>0</v>
      </c>
      <c r="AC75">
        <f t="shared" si="19"/>
        <v>0</v>
      </c>
      <c r="AD75">
        <f t="shared" si="20"/>
        <v>0</v>
      </c>
      <c r="AE75">
        <f t="shared" si="21"/>
        <v>0</v>
      </c>
      <c r="AF75" s="38">
        <f t="shared" si="22"/>
        <v>0</v>
      </c>
      <c r="AG75" s="38">
        <f t="shared" si="23"/>
        <v>0</v>
      </c>
      <c r="AH75" s="38">
        <f t="shared" si="24"/>
        <v>0</v>
      </c>
      <c r="AI75">
        <f t="shared" si="25"/>
        <v>1</v>
      </c>
      <c r="AJ75">
        <f t="shared" si="26"/>
        <v>0</v>
      </c>
      <c r="AK75">
        <f t="shared" si="27"/>
        <v>0</v>
      </c>
      <c r="AL75">
        <f t="shared" si="28"/>
        <v>0</v>
      </c>
      <c r="AM75">
        <f t="shared" si="29"/>
        <v>0</v>
      </c>
      <c r="AN75">
        <f t="shared" si="30"/>
        <v>0</v>
      </c>
      <c r="AO75">
        <f t="shared" si="31"/>
        <v>0</v>
      </c>
    </row>
    <row r="76" spans="1:41" ht="12.75">
      <c r="A76">
        <v>2005610</v>
      </c>
      <c r="B76" t="s">
        <v>349</v>
      </c>
      <c r="C76" t="s">
        <v>350</v>
      </c>
      <c r="D76" t="s">
        <v>351</v>
      </c>
      <c r="E76" t="s">
        <v>352</v>
      </c>
      <c r="F76" s="35">
        <v>67039</v>
      </c>
      <c r="G76" s="3">
        <v>158</v>
      </c>
      <c r="H76">
        <v>3167473300</v>
      </c>
      <c r="I76" s="4">
        <v>8</v>
      </c>
      <c r="J76" s="4" t="s">
        <v>45</v>
      </c>
      <c r="K76" t="s">
        <v>46</v>
      </c>
      <c r="L76" s="5" t="s">
        <v>47</v>
      </c>
      <c r="M76" s="5">
        <v>813.1</v>
      </c>
      <c r="N76" s="5" t="s">
        <v>46</v>
      </c>
      <c r="O76" s="5" t="s">
        <v>46</v>
      </c>
      <c r="P76" s="36">
        <v>6.3073394495</v>
      </c>
      <c r="Q76" t="s">
        <v>46</v>
      </c>
      <c r="R76" t="s">
        <v>46</v>
      </c>
      <c r="S76" t="s">
        <v>45</v>
      </c>
      <c r="T76" t="s">
        <v>46</v>
      </c>
      <c r="U76" s="5" t="s">
        <v>46</v>
      </c>
      <c r="V76" s="37">
        <v>28724</v>
      </c>
      <c r="W76" s="37">
        <v>1830.6811255499997</v>
      </c>
      <c r="X76" s="37">
        <v>3443.3307315124093</v>
      </c>
      <c r="Y76" s="37">
        <v>3237.764952074146</v>
      </c>
      <c r="Z76">
        <f t="shared" si="16"/>
        <v>1</v>
      </c>
      <c r="AA76">
        <f t="shared" si="17"/>
        <v>0</v>
      </c>
      <c r="AB76">
        <f t="shared" si="18"/>
        <v>0</v>
      </c>
      <c r="AC76">
        <f t="shared" si="19"/>
        <v>0</v>
      </c>
      <c r="AD76">
        <f t="shared" si="20"/>
        <v>0</v>
      </c>
      <c r="AE76">
        <f t="shared" si="21"/>
        <v>0</v>
      </c>
      <c r="AF76" s="38">
        <f t="shared" si="22"/>
        <v>0</v>
      </c>
      <c r="AG76" s="38">
        <f t="shared" si="23"/>
        <v>0</v>
      </c>
      <c r="AH76" s="38">
        <f t="shared" si="24"/>
        <v>0</v>
      </c>
      <c r="AI76">
        <f t="shared" si="25"/>
        <v>1</v>
      </c>
      <c r="AJ76">
        <f t="shared" si="26"/>
        <v>0</v>
      </c>
      <c r="AK76">
        <f t="shared" si="27"/>
        <v>0</v>
      </c>
      <c r="AL76">
        <f t="shared" si="28"/>
        <v>0</v>
      </c>
      <c r="AM76">
        <f t="shared" si="29"/>
        <v>0</v>
      </c>
      <c r="AN76">
        <f t="shared" si="30"/>
        <v>0</v>
      </c>
      <c r="AO76">
        <f t="shared" si="31"/>
        <v>0</v>
      </c>
    </row>
    <row r="77" spans="1:41" ht="12.75">
      <c r="A77">
        <v>2007290</v>
      </c>
      <c r="B77" t="s">
        <v>515</v>
      </c>
      <c r="C77" t="s">
        <v>516</v>
      </c>
      <c r="D77" t="s">
        <v>517</v>
      </c>
      <c r="E77" t="s">
        <v>518</v>
      </c>
      <c r="F77" s="35">
        <v>67063</v>
      </c>
      <c r="G77" s="3">
        <v>1698</v>
      </c>
      <c r="H77">
        <v>6209473184</v>
      </c>
      <c r="I77" s="4">
        <v>6</v>
      </c>
      <c r="J77" s="4" t="s">
        <v>46</v>
      </c>
      <c r="K77" t="s">
        <v>46</v>
      </c>
      <c r="L77" s="5" t="s">
        <v>46</v>
      </c>
      <c r="M77" s="5">
        <v>639.08</v>
      </c>
      <c r="N77" s="5" t="s">
        <v>46</v>
      </c>
      <c r="O77" s="5" t="s">
        <v>46</v>
      </c>
      <c r="P77" s="36">
        <v>12.781954887</v>
      </c>
      <c r="Q77" t="s">
        <v>46</v>
      </c>
      <c r="R77" t="s">
        <v>46</v>
      </c>
      <c r="S77" t="s">
        <v>45</v>
      </c>
      <c r="T77" t="s">
        <v>46</v>
      </c>
      <c r="U77" s="5" t="s">
        <v>46</v>
      </c>
      <c r="V77" s="37">
        <v>22967</v>
      </c>
      <c r="W77" s="37">
        <v>1830.6811255499997</v>
      </c>
      <c r="X77" s="37">
        <v>3133.279596632027</v>
      </c>
      <c r="Y77" s="37">
        <v>2726.3606552507194</v>
      </c>
      <c r="Z77">
        <f t="shared" si="16"/>
        <v>0</v>
      </c>
      <c r="AA77">
        <f t="shared" si="17"/>
        <v>0</v>
      </c>
      <c r="AB77">
        <f t="shared" si="18"/>
        <v>0</v>
      </c>
      <c r="AC77">
        <f t="shared" si="19"/>
        <v>0</v>
      </c>
      <c r="AD77">
        <f t="shared" si="20"/>
        <v>0</v>
      </c>
      <c r="AE77">
        <f t="shared" si="21"/>
        <v>0</v>
      </c>
      <c r="AF77" s="38">
        <f t="shared" si="22"/>
        <v>0</v>
      </c>
      <c r="AG77" s="38">
        <f t="shared" si="23"/>
        <v>0</v>
      </c>
      <c r="AH77" s="38">
        <f t="shared" si="24"/>
        <v>0</v>
      </c>
      <c r="AI77">
        <f t="shared" si="25"/>
        <v>1</v>
      </c>
      <c r="AJ77">
        <f t="shared" si="26"/>
        <v>0</v>
      </c>
      <c r="AK77">
        <f t="shared" si="27"/>
        <v>0</v>
      </c>
      <c r="AL77">
        <f t="shared" si="28"/>
        <v>0</v>
      </c>
      <c r="AM77">
        <f t="shared" si="29"/>
        <v>0</v>
      </c>
      <c r="AN77">
        <f t="shared" si="30"/>
        <v>0</v>
      </c>
      <c r="AO77">
        <f t="shared" si="31"/>
        <v>0</v>
      </c>
    </row>
    <row r="78" spans="1:41" ht="12.75">
      <c r="A78">
        <v>2008160</v>
      </c>
      <c r="B78" t="s">
        <v>616</v>
      </c>
      <c r="C78" t="s">
        <v>617</v>
      </c>
      <c r="D78" t="s">
        <v>618</v>
      </c>
      <c r="E78" t="s">
        <v>619</v>
      </c>
      <c r="F78" s="35">
        <v>67621</v>
      </c>
      <c r="G78" s="3">
        <v>209</v>
      </c>
      <c r="H78">
        <v>7856382255</v>
      </c>
      <c r="I78" s="4">
        <v>7</v>
      </c>
      <c r="J78" s="4" t="s">
        <v>45</v>
      </c>
      <c r="K78" t="s">
        <v>46</v>
      </c>
      <c r="L78" s="5" t="s">
        <v>47</v>
      </c>
      <c r="M78" s="5">
        <v>161.85</v>
      </c>
      <c r="N78" s="5" t="s">
        <v>47</v>
      </c>
      <c r="O78" s="5" t="s">
        <v>45</v>
      </c>
      <c r="P78" s="36">
        <v>24.630541872</v>
      </c>
      <c r="Q78" t="s">
        <v>45</v>
      </c>
      <c r="R78" t="s">
        <v>46</v>
      </c>
      <c r="S78" t="s">
        <v>45</v>
      </c>
      <c r="T78" t="s">
        <v>46</v>
      </c>
      <c r="U78" s="5" t="s">
        <v>46</v>
      </c>
      <c r="V78" s="37">
        <v>13507</v>
      </c>
      <c r="W78" s="37">
        <v>1423.8630976499996</v>
      </c>
      <c r="X78" s="37">
        <v>1554.068168986734</v>
      </c>
      <c r="Y78" s="37">
        <v>2171.3044832017463</v>
      </c>
      <c r="Z78">
        <f t="shared" si="16"/>
        <v>1</v>
      </c>
      <c r="AA78">
        <f t="shared" si="17"/>
        <v>1</v>
      </c>
      <c r="AB78">
        <f t="shared" si="18"/>
        <v>0</v>
      </c>
      <c r="AC78">
        <f t="shared" si="19"/>
        <v>0</v>
      </c>
      <c r="AD78">
        <f t="shared" si="20"/>
        <v>0</v>
      </c>
      <c r="AE78">
        <f t="shared" si="21"/>
        <v>0</v>
      </c>
      <c r="AF78" s="38" t="str">
        <f t="shared" si="22"/>
        <v>SRSA</v>
      </c>
      <c r="AG78" s="38">
        <f t="shared" si="23"/>
        <v>0</v>
      </c>
      <c r="AH78" s="38">
        <f t="shared" si="24"/>
        <v>0</v>
      </c>
      <c r="AI78">
        <f t="shared" si="25"/>
        <v>1</v>
      </c>
      <c r="AJ78">
        <f t="shared" si="26"/>
        <v>1</v>
      </c>
      <c r="AK78" t="str">
        <f t="shared" si="27"/>
        <v>Initial</v>
      </c>
      <c r="AL78" t="str">
        <f t="shared" si="28"/>
        <v>SRSA</v>
      </c>
      <c r="AM78">
        <f t="shared" si="29"/>
        <v>0</v>
      </c>
      <c r="AN78">
        <f t="shared" si="30"/>
        <v>0</v>
      </c>
      <c r="AO78">
        <f t="shared" si="31"/>
        <v>0</v>
      </c>
    </row>
    <row r="79" spans="1:41" ht="12.75">
      <c r="A79">
        <v>2005640</v>
      </c>
      <c r="B79" t="s">
        <v>353</v>
      </c>
      <c r="C79" t="s">
        <v>354</v>
      </c>
      <c r="D79" t="s">
        <v>355</v>
      </c>
      <c r="E79" t="s">
        <v>354</v>
      </c>
      <c r="F79" s="35">
        <v>66020</v>
      </c>
      <c r="G79" s="3" t="s">
        <v>52</v>
      </c>
      <c r="H79">
        <v>9136519740</v>
      </c>
      <c r="I79" s="4" t="s">
        <v>356</v>
      </c>
      <c r="J79" s="4" t="s">
        <v>46</v>
      </c>
      <c r="K79" t="s">
        <v>46</v>
      </c>
      <c r="L79" s="5" t="s">
        <v>46</v>
      </c>
      <c r="M79" s="5">
        <v>627.66</v>
      </c>
      <c r="N79" s="5" t="s">
        <v>46</v>
      </c>
      <c r="O79" s="5" t="s">
        <v>46</v>
      </c>
      <c r="P79" s="36">
        <v>8.5787451985</v>
      </c>
      <c r="Q79" t="s">
        <v>46</v>
      </c>
      <c r="R79" t="s">
        <v>46</v>
      </c>
      <c r="S79" t="s">
        <v>46</v>
      </c>
      <c r="T79" t="s">
        <v>46</v>
      </c>
      <c r="U79" s="5" t="s">
        <v>46</v>
      </c>
      <c r="V79" s="37">
        <v>26384</v>
      </c>
      <c r="W79" s="37">
        <v>1830.6811255499997</v>
      </c>
      <c r="X79" s="37">
        <v>3042.933570574167</v>
      </c>
      <c r="Y79" s="37">
        <v>2577.342184653164</v>
      </c>
      <c r="Z79">
        <f t="shared" si="16"/>
        <v>0</v>
      </c>
      <c r="AA79">
        <f t="shared" si="17"/>
        <v>0</v>
      </c>
      <c r="AB79">
        <f t="shared" si="18"/>
        <v>0</v>
      </c>
      <c r="AC79">
        <f t="shared" si="19"/>
        <v>0</v>
      </c>
      <c r="AD79">
        <f t="shared" si="20"/>
        <v>0</v>
      </c>
      <c r="AE79">
        <f t="shared" si="21"/>
        <v>0</v>
      </c>
      <c r="AF79" s="38">
        <f t="shared" si="22"/>
        <v>0</v>
      </c>
      <c r="AG79" s="38">
        <f t="shared" si="23"/>
        <v>0</v>
      </c>
      <c r="AH79" s="38">
        <f t="shared" si="24"/>
        <v>0</v>
      </c>
      <c r="AI79">
        <f t="shared" si="25"/>
        <v>0</v>
      </c>
      <c r="AJ79">
        <f t="shared" si="26"/>
        <v>0</v>
      </c>
      <c r="AK79">
        <f t="shared" si="27"/>
        <v>0</v>
      </c>
      <c r="AL79">
        <f t="shared" si="28"/>
        <v>0</v>
      </c>
      <c r="AM79">
        <f t="shared" si="29"/>
        <v>0</v>
      </c>
      <c r="AN79">
        <f t="shared" si="30"/>
        <v>0</v>
      </c>
      <c r="AO79">
        <f t="shared" si="31"/>
        <v>0</v>
      </c>
    </row>
    <row r="80" spans="1:41" ht="12.75">
      <c r="A80">
        <v>2005730</v>
      </c>
      <c r="B80" t="s">
        <v>361</v>
      </c>
      <c r="C80" t="s">
        <v>362</v>
      </c>
      <c r="D80" t="s">
        <v>363</v>
      </c>
      <c r="E80" t="s">
        <v>362</v>
      </c>
      <c r="F80" s="35">
        <v>67042</v>
      </c>
      <c r="G80" s="3">
        <v>2138</v>
      </c>
      <c r="H80">
        <v>3163224800</v>
      </c>
      <c r="I80" s="4">
        <v>3</v>
      </c>
      <c r="J80" s="4" t="s">
        <v>46</v>
      </c>
      <c r="K80" t="s">
        <v>46</v>
      </c>
      <c r="L80" s="5" t="s">
        <v>46</v>
      </c>
      <c r="M80" s="5">
        <v>1584.9</v>
      </c>
      <c r="N80" s="5" t="s">
        <v>46</v>
      </c>
      <c r="O80" s="5" t="s">
        <v>46</v>
      </c>
      <c r="P80" s="36">
        <v>15.2297593</v>
      </c>
      <c r="Q80" t="s">
        <v>46</v>
      </c>
      <c r="R80" t="s">
        <v>46</v>
      </c>
      <c r="S80" t="s">
        <v>46</v>
      </c>
      <c r="T80" t="s">
        <v>46</v>
      </c>
      <c r="U80" s="5" t="s">
        <v>46</v>
      </c>
      <c r="V80" s="37">
        <v>99391</v>
      </c>
      <c r="W80" s="37">
        <v>9763.6326696</v>
      </c>
      <c r="X80" s="37">
        <v>12672.174633360113</v>
      </c>
      <c r="Y80" s="37">
        <v>13305.543139869555</v>
      </c>
      <c r="Z80">
        <f t="shared" si="16"/>
        <v>0</v>
      </c>
      <c r="AA80">
        <f t="shared" si="17"/>
        <v>0</v>
      </c>
      <c r="AB80">
        <f t="shared" si="18"/>
        <v>0</v>
      </c>
      <c r="AC80">
        <f t="shared" si="19"/>
        <v>0</v>
      </c>
      <c r="AD80">
        <f t="shared" si="20"/>
        <v>0</v>
      </c>
      <c r="AE80">
        <f t="shared" si="21"/>
        <v>0</v>
      </c>
      <c r="AF80" s="38">
        <f t="shared" si="22"/>
        <v>0</v>
      </c>
      <c r="AG80" s="38">
        <f t="shared" si="23"/>
        <v>0</v>
      </c>
      <c r="AH80" s="38">
        <f t="shared" si="24"/>
        <v>0</v>
      </c>
      <c r="AI80">
        <f t="shared" si="25"/>
        <v>0</v>
      </c>
      <c r="AJ80">
        <f t="shared" si="26"/>
        <v>0</v>
      </c>
      <c r="AK80">
        <f t="shared" si="27"/>
        <v>0</v>
      </c>
      <c r="AL80">
        <f t="shared" si="28"/>
        <v>0</v>
      </c>
      <c r="AM80">
        <f t="shared" si="29"/>
        <v>0</v>
      </c>
      <c r="AN80">
        <f t="shared" si="30"/>
        <v>0</v>
      </c>
      <c r="AO80">
        <f t="shared" si="31"/>
        <v>0</v>
      </c>
    </row>
    <row r="81" spans="1:41" ht="12.75">
      <c r="A81">
        <v>2005760</v>
      </c>
      <c r="B81" t="s">
        <v>364</v>
      </c>
      <c r="C81" t="s">
        <v>365</v>
      </c>
      <c r="D81" t="s">
        <v>366</v>
      </c>
      <c r="E81" t="s">
        <v>367</v>
      </c>
      <c r="F81" s="35">
        <v>67352</v>
      </c>
      <c r="G81" s="3">
        <v>87</v>
      </c>
      <c r="H81">
        <v>6206422811</v>
      </c>
      <c r="I81" s="4">
        <v>7</v>
      </c>
      <c r="J81" s="4" t="s">
        <v>45</v>
      </c>
      <c r="K81" t="s">
        <v>46</v>
      </c>
      <c r="L81" s="5" t="s">
        <v>47</v>
      </c>
      <c r="M81" s="5">
        <v>187.54</v>
      </c>
      <c r="N81" s="5" t="s">
        <v>47</v>
      </c>
      <c r="O81" s="5" t="s">
        <v>45</v>
      </c>
      <c r="P81" s="36">
        <v>27.272727273</v>
      </c>
      <c r="Q81" t="s">
        <v>45</v>
      </c>
      <c r="R81" t="s">
        <v>46</v>
      </c>
      <c r="S81" t="s">
        <v>45</v>
      </c>
      <c r="T81" t="s">
        <v>46</v>
      </c>
      <c r="U81" s="5" t="s">
        <v>46</v>
      </c>
      <c r="V81" s="37">
        <v>14660</v>
      </c>
      <c r="W81" s="37">
        <v>1830.6811255499997</v>
      </c>
      <c r="X81" s="37">
        <v>2008.5172015177614</v>
      </c>
      <c r="Y81" s="37">
        <v>3277.653734607835</v>
      </c>
      <c r="Z81">
        <f t="shared" si="16"/>
        <v>1</v>
      </c>
      <c r="AA81">
        <f t="shared" si="17"/>
        <v>1</v>
      </c>
      <c r="AB81">
        <f t="shared" si="18"/>
        <v>0</v>
      </c>
      <c r="AC81">
        <f t="shared" si="19"/>
        <v>0</v>
      </c>
      <c r="AD81">
        <f t="shared" si="20"/>
        <v>0</v>
      </c>
      <c r="AE81">
        <f t="shared" si="21"/>
        <v>0</v>
      </c>
      <c r="AF81" s="38" t="str">
        <f t="shared" si="22"/>
        <v>SRSA</v>
      </c>
      <c r="AG81" s="38">
        <f t="shared" si="23"/>
        <v>0</v>
      </c>
      <c r="AH81" s="38">
        <f t="shared" si="24"/>
        <v>0</v>
      </c>
      <c r="AI81">
        <f t="shared" si="25"/>
        <v>1</v>
      </c>
      <c r="AJ81">
        <f t="shared" si="26"/>
        <v>1</v>
      </c>
      <c r="AK81" t="str">
        <f t="shared" si="27"/>
        <v>Initial</v>
      </c>
      <c r="AL81" t="str">
        <f t="shared" si="28"/>
        <v>SRSA</v>
      </c>
      <c r="AM81">
        <f t="shared" si="29"/>
        <v>0</v>
      </c>
      <c r="AN81">
        <f t="shared" si="30"/>
        <v>0</v>
      </c>
      <c r="AO81">
        <f t="shared" si="31"/>
        <v>0</v>
      </c>
    </row>
    <row r="82" spans="1:41" ht="12.75">
      <c r="A82">
        <v>2005790</v>
      </c>
      <c r="B82" t="s">
        <v>368</v>
      </c>
      <c r="C82" t="s">
        <v>369</v>
      </c>
      <c r="D82" t="s">
        <v>370</v>
      </c>
      <c r="E82" t="s">
        <v>369</v>
      </c>
      <c r="F82" s="35">
        <v>67950</v>
      </c>
      <c r="G82" s="3" t="s">
        <v>52</v>
      </c>
      <c r="H82">
        <v>6206972195</v>
      </c>
      <c r="I82" s="4">
        <v>7</v>
      </c>
      <c r="J82" s="4" t="s">
        <v>45</v>
      </c>
      <c r="K82" t="s">
        <v>46</v>
      </c>
      <c r="L82" s="5" t="s">
        <v>47</v>
      </c>
      <c r="M82" s="5">
        <v>476.23</v>
      </c>
      <c r="N82" s="5" t="s">
        <v>47</v>
      </c>
      <c r="O82" s="5" t="s">
        <v>45</v>
      </c>
      <c r="P82" s="36">
        <v>15.664845173</v>
      </c>
      <c r="Q82" t="s">
        <v>46</v>
      </c>
      <c r="R82" t="s">
        <v>46</v>
      </c>
      <c r="S82" t="s">
        <v>45</v>
      </c>
      <c r="T82" t="s">
        <v>46</v>
      </c>
      <c r="U82" s="5" t="s">
        <v>46</v>
      </c>
      <c r="V82" s="37">
        <v>27112</v>
      </c>
      <c r="W82" s="37">
        <v>3254.5442232</v>
      </c>
      <c r="X82" s="37">
        <v>4041.4649379172424</v>
      </c>
      <c r="Y82" s="37">
        <v>4650.429948597431</v>
      </c>
      <c r="Z82">
        <f t="shared" si="16"/>
        <v>1</v>
      </c>
      <c r="AA82">
        <f t="shared" si="17"/>
        <v>1</v>
      </c>
      <c r="AB82">
        <f t="shared" si="18"/>
        <v>0</v>
      </c>
      <c r="AC82">
        <f t="shared" si="19"/>
        <v>0</v>
      </c>
      <c r="AD82">
        <f t="shared" si="20"/>
        <v>0</v>
      </c>
      <c r="AE82">
        <f t="shared" si="21"/>
        <v>0</v>
      </c>
      <c r="AF82" s="38" t="str">
        <f t="shared" si="22"/>
        <v>SRSA</v>
      </c>
      <c r="AG82" s="38">
        <f t="shared" si="23"/>
        <v>0</v>
      </c>
      <c r="AH82" s="38">
        <f t="shared" si="24"/>
        <v>0</v>
      </c>
      <c r="AI82">
        <f t="shared" si="25"/>
        <v>1</v>
      </c>
      <c r="AJ82">
        <f t="shared" si="26"/>
        <v>0</v>
      </c>
      <c r="AK82">
        <f t="shared" si="27"/>
        <v>0</v>
      </c>
      <c r="AL82">
        <f t="shared" si="28"/>
        <v>0</v>
      </c>
      <c r="AM82">
        <f t="shared" si="29"/>
        <v>0</v>
      </c>
      <c r="AN82">
        <f t="shared" si="30"/>
        <v>0</v>
      </c>
      <c r="AO82">
        <f t="shared" si="31"/>
        <v>0</v>
      </c>
    </row>
    <row r="83" spans="1:41" ht="12.75">
      <c r="A83">
        <v>2005820</v>
      </c>
      <c r="B83" t="s">
        <v>375</v>
      </c>
      <c r="C83" t="s">
        <v>376</v>
      </c>
      <c r="D83" t="s">
        <v>377</v>
      </c>
      <c r="E83" t="s">
        <v>378</v>
      </c>
      <c r="F83" s="35">
        <v>67526</v>
      </c>
      <c r="G83" s="3" t="s">
        <v>52</v>
      </c>
      <c r="H83">
        <v>6205643226</v>
      </c>
      <c r="I83" s="4">
        <v>7</v>
      </c>
      <c r="J83" s="4" t="s">
        <v>45</v>
      </c>
      <c r="K83" t="s">
        <v>46</v>
      </c>
      <c r="L83" s="5" t="s">
        <v>47</v>
      </c>
      <c r="M83" s="5">
        <v>489.61</v>
      </c>
      <c r="N83" s="5" t="s">
        <v>47</v>
      </c>
      <c r="O83" s="5" t="s">
        <v>45</v>
      </c>
      <c r="P83" s="36">
        <v>5.4487179487</v>
      </c>
      <c r="Q83" t="s">
        <v>46</v>
      </c>
      <c r="R83" t="s">
        <v>46</v>
      </c>
      <c r="S83" t="s">
        <v>45</v>
      </c>
      <c r="T83" t="s">
        <v>46</v>
      </c>
      <c r="U83" s="5" t="s">
        <v>46</v>
      </c>
      <c r="V83" s="37">
        <v>31279</v>
      </c>
      <c r="W83" s="37">
        <v>3051.1352092500006</v>
      </c>
      <c r="X83" s="37">
        <v>3866.485977124582</v>
      </c>
      <c r="Y83" s="37">
        <v>4023.8750154031663</v>
      </c>
      <c r="Z83">
        <f t="shared" si="16"/>
        <v>1</v>
      </c>
      <c r="AA83">
        <f t="shared" si="17"/>
        <v>1</v>
      </c>
      <c r="AB83">
        <f t="shared" si="18"/>
        <v>0</v>
      </c>
      <c r="AC83">
        <f t="shared" si="19"/>
        <v>0</v>
      </c>
      <c r="AD83">
        <f t="shared" si="20"/>
        <v>0</v>
      </c>
      <c r="AE83">
        <f t="shared" si="21"/>
        <v>0</v>
      </c>
      <c r="AF83" s="38" t="str">
        <f t="shared" si="22"/>
        <v>SRSA</v>
      </c>
      <c r="AG83" s="38">
        <f t="shared" si="23"/>
        <v>0</v>
      </c>
      <c r="AH83" s="38">
        <f t="shared" si="24"/>
        <v>0</v>
      </c>
      <c r="AI83">
        <f t="shared" si="25"/>
        <v>1</v>
      </c>
      <c r="AJ83">
        <f t="shared" si="26"/>
        <v>0</v>
      </c>
      <c r="AK83">
        <f t="shared" si="27"/>
        <v>0</v>
      </c>
      <c r="AL83">
        <f t="shared" si="28"/>
        <v>0</v>
      </c>
      <c r="AM83">
        <f t="shared" si="29"/>
        <v>0</v>
      </c>
      <c r="AN83">
        <f t="shared" si="30"/>
        <v>0</v>
      </c>
      <c r="AO83">
        <f t="shared" si="31"/>
        <v>0</v>
      </c>
    </row>
    <row r="84" spans="1:41" ht="12.75">
      <c r="A84">
        <v>2005850</v>
      </c>
      <c r="B84" t="s">
        <v>379</v>
      </c>
      <c r="C84" t="s">
        <v>380</v>
      </c>
      <c r="D84" t="s">
        <v>381</v>
      </c>
      <c r="E84" t="s">
        <v>380</v>
      </c>
      <c r="F84" s="35">
        <v>67637</v>
      </c>
      <c r="G84" s="3">
        <v>256</v>
      </c>
      <c r="H84">
        <v>7857264281</v>
      </c>
      <c r="I84" s="4">
        <v>7</v>
      </c>
      <c r="J84" s="4" t="s">
        <v>45</v>
      </c>
      <c r="K84" t="s">
        <v>46</v>
      </c>
      <c r="L84" s="5" t="s">
        <v>47</v>
      </c>
      <c r="M84" s="5">
        <v>351.25</v>
      </c>
      <c r="N84" s="5" t="s">
        <v>47</v>
      </c>
      <c r="O84" s="5" t="s">
        <v>45</v>
      </c>
      <c r="P84" s="36">
        <v>14.719626168</v>
      </c>
      <c r="Q84" t="s">
        <v>46</v>
      </c>
      <c r="R84" t="s">
        <v>46</v>
      </c>
      <c r="S84" t="s">
        <v>45</v>
      </c>
      <c r="T84" t="s">
        <v>46</v>
      </c>
      <c r="U84" s="5" t="s">
        <v>46</v>
      </c>
      <c r="V84" s="37">
        <v>14283</v>
      </c>
      <c r="W84" s="37">
        <v>1017.04506975</v>
      </c>
      <c r="X84" s="37">
        <v>1837.4450159282283</v>
      </c>
      <c r="Y84" s="37">
        <v>3348.399877214755</v>
      </c>
      <c r="Z84">
        <f t="shared" si="16"/>
        <v>1</v>
      </c>
      <c r="AA84">
        <f t="shared" si="17"/>
        <v>1</v>
      </c>
      <c r="AB84">
        <f t="shared" si="18"/>
        <v>0</v>
      </c>
      <c r="AC84">
        <f t="shared" si="19"/>
        <v>0</v>
      </c>
      <c r="AD84">
        <f t="shared" si="20"/>
        <v>0</v>
      </c>
      <c r="AE84">
        <f t="shared" si="21"/>
        <v>0</v>
      </c>
      <c r="AF84" s="38" t="str">
        <f t="shared" si="22"/>
        <v>SRSA</v>
      </c>
      <c r="AG84" s="38">
        <f t="shared" si="23"/>
        <v>0</v>
      </c>
      <c r="AH84" s="38">
        <f t="shared" si="24"/>
        <v>0</v>
      </c>
      <c r="AI84">
        <f t="shared" si="25"/>
        <v>1</v>
      </c>
      <c r="AJ84">
        <f t="shared" si="26"/>
        <v>0</v>
      </c>
      <c r="AK84">
        <f t="shared" si="27"/>
        <v>0</v>
      </c>
      <c r="AL84">
        <f t="shared" si="28"/>
        <v>0</v>
      </c>
      <c r="AM84">
        <f t="shared" si="29"/>
        <v>0</v>
      </c>
      <c r="AN84">
        <f t="shared" si="30"/>
        <v>0</v>
      </c>
      <c r="AO84">
        <f t="shared" si="31"/>
        <v>0</v>
      </c>
    </row>
    <row r="85" spans="1:41" ht="12.75">
      <c r="A85">
        <v>2005800</v>
      </c>
      <c r="B85" t="s">
        <v>371</v>
      </c>
      <c r="C85" t="s">
        <v>372</v>
      </c>
      <c r="D85" t="s">
        <v>373</v>
      </c>
      <c r="E85" t="s">
        <v>374</v>
      </c>
      <c r="F85" s="35">
        <v>67401</v>
      </c>
      <c r="G85" s="3">
        <v>9314</v>
      </c>
      <c r="H85">
        <v>7858271121</v>
      </c>
      <c r="I85" s="4">
        <v>7</v>
      </c>
      <c r="J85" s="4" t="s">
        <v>45</v>
      </c>
      <c r="K85" t="s">
        <v>46</v>
      </c>
      <c r="L85" s="5" t="s">
        <v>47</v>
      </c>
      <c r="M85" s="5">
        <v>410.39</v>
      </c>
      <c r="N85" s="5" t="s">
        <v>47</v>
      </c>
      <c r="O85" s="5" t="s">
        <v>45</v>
      </c>
      <c r="P85" s="36">
        <v>11.345646438</v>
      </c>
      <c r="Q85" t="s">
        <v>46</v>
      </c>
      <c r="R85" t="s">
        <v>45</v>
      </c>
      <c r="S85" t="s">
        <v>45</v>
      </c>
      <c r="T85" t="s">
        <v>46</v>
      </c>
      <c r="U85" s="5" t="s">
        <v>46</v>
      </c>
      <c r="V85" s="37">
        <v>23346</v>
      </c>
      <c r="W85" s="37">
        <v>2034.0901394999999</v>
      </c>
      <c r="X85" s="37">
        <v>2642.2988350436444</v>
      </c>
      <c r="Y85" s="37">
        <v>3290.4482497601502</v>
      </c>
      <c r="Z85">
        <f t="shared" si="16"/>
        <v>1</v>
      </c>
      <c r="AA85">
        <f t="shared" si="17"/>
        <v>1</v>
      </c>
      <c r="AB85">
        <f t="shared" si="18"/>
        <v>0</v>
      </c>
      <c r="AC85">
        <f t="shared" si="19"/>
        <v>0</v>
      </c>
      <c r="AD85">
        <f t="shared" si="20"/>
        <v>0</v>
      </c>
      <c r="AE85">
        <f t="shared" si="21"/>
        <v>0</v>
      </c>
      <c r="AF85" s="38" t="str">
        <f t="shared" si="22"/>
        <v>SRSA</v>
      </c>
      <c r="AG85" s="38">
        <f t="shared" si="23"/>
        <v>0</v>
      </c>
      <c r="AH85" s="38">
        <f t="shared" si="24"/>
        <v>0</v>
      </c>
      <c r="AI85">
        <f t="shared" si="25"/>
        <v>1</v>
      </c>
      <c r="AJ85">
        <f t="shared" si="26"/>
        <v>0</v>
      </c>
      <c r="AK85">
        <f t="shared" si="27"/>
        <v>0</v>
      </c>
      <c r="AL85">
        <f t="shared" si="28"/>
        <v>0</v>
      </c>
      <c r="AM85">
        <f t="shared" si="29"/>
        <v>0</v>
      </c>
      <c r="AN85">
        <f t="shared" si="30"/>
        <v>0</v>
      </c>
      <c r="AO85">
        <f t="shared" si="31"/>
        <v>0</v>
      </c>
    </row>
    <row r="86" spans="1:41" ht="12.75">
      <c r="A86">
        <v>2005870</v>
      </c>
      <c r="B86" t="s">
        <v>382</v>
      </c>
      <c r="C86" t="s">
        <v>383</v>
      </c>
      <c r="D86" t="s">
        <v>384</v>
      </c>
      <c r="E86" t="s">
        <v>383</v>
      </c>
      <c r="F86" s="35">
        <v>67439</v>
      </c>
      <c r="G86" s="3">
        <v>306</v>
      </c>
      <c r="H86">
        <v>7854725561</v>
      </c>
      <c r="I86" s="4">
        <v>7</v>
      </c>
      <c r="J86" s="4" t="s">
        <v>45</v>
      </c>
      <c r="K86" t="s">
        <v>46</v>
      </c>
      <c r="L86" s="5" t="s">
        <v>47</v>
      </c>
      <c r="M86" s="5">
        <v>607.58</v>
      </c>
      <c r="N86" s="5" t="s">
        <v>45</v>
      </c>
      <c r="O86" s="5" t="s">
        <v>45</v>
      </c>
      <c r="P86" s="36">
        <v>9.5170454545</v>
      </c>
      <c r="Q86" t="s">
        <v>46</v>
      </c>
      <c r="R86" t="s">
        <v>46</v>
      </c>
      <c r="S86" t="s">
        <v>45</v>
      </c>
      <c r="T86" t="s">
        <v>46</v>
      </c>
      <c r="U86" s="5" t="s">
        <v>46</v>
      </c>
      <c r="V86" s="37">
        <v>23580</v>
      </c>
      <c r="W86" s="37">
        <v>2644.3171813499994</v>
      </c>
      <c r="X86" s="37">
        <v>3628.0917089288905</v>
      </c>
      <c r="Y86" s="37">
        <v>4914.599055565824</v>
      </c>
      <c r="Z86">
        <f t="shared" si="16"/>
        <v>1</v>
      </c>
      <c r="AA86">
        <f t="shared" si="17"/>
        <v>1</v>
      </c>
      <c r="AB86">
        <f t="shared" si="18"/>
        <v>0</v>
      </c>
      <c r="AC86">
        <f t="shared" si="19"/>
        <v>0</v>
      </c>
      <c r="AD86">
        <f t="shared" si="20"/>
        <v>0</v>
      </c>
      <c r="AE86">
        <f t="shared" si="21"/>
        <v>0</v>
      </c>
      <c r="AF86" s="38" t="str">
        <f t="shared" si="22"/>
        <v>SRSA</v>
      </c>
      <c r="AG86" s="38">
        <f t="shared" si="23"/>
        <v>0</v>
      </c>
      <c r="AH86" s="38">
        <f t="shared" si="24"/>
        <v>0</v>
      </c>
      <c r="AI86">
        <f t="shared" si="25"/>
        <v>1</v>
      </c>
      <c r="AJ86">
        <f t="shared" si="26"/>
        <v>0</v>
      </c>
      <c r="AK86">
        <f t="shared" si="27"/>
        <v>0</v>
      </c>
      <c r="AL86">
        <f t="shared" si="28"/>
        <v>0</v>
      </c>
      <c r="AM86">
        <f t="shared" si="29"/>
        <v>0</v>
      </c>
      <c r="AN86">
        <f t="shared" si="30"/>
        <v>0</v>
      </c>
      <c r="AO86">
        <f t="shared" si="31"/>
        <v>0</v>
      </c>
    </row>
    <row r="87" spans="1:41" ht="12.75">
      <c r="A87">
        <v>2005910</v>
      </c>
      <c r="B87" t="s">
        <v>385</v>
      </c>
      <c r="C87" t="s">
        <v>386</v>
      </c>
      <c r="D87" t="s">
        <v>387</v>
      </c>
      <c r="E87" t="s">
        <v>386</v>
      </c>
      <c r="F87" s="35">
        <v>66024</v>
      </c>
      <c r="G87" s="3">
        <v>368</v>
      </c>
      <c r="H87">
        <v>9133656735</v>
      </c>
      <c r="I87" s="4">
        <v>7</v>
      </c>
      <c r="J87" s="4" t="s">
        <v>45</v>
      </c>
      <c r="K87" t="s">
        <v>46</v>
      </c>
      <c r="L87" s="5" t="s">
        <v>47</v>
      </c>
      <c r="M87" s="5">
        <v>232</v>
      </c>
      <c r="N87" s="5" t="s">
        <v>47</v>
      </c>
      <c r="O87" s="5" t="s">
        <v>45</v>
      </c>
      <c r="P87" s="36">
        <v>24.637681159</v>
      </c>
      <c r="Q87" t="s">
        <v>45</v>
      </c>
      <c r="R87" t="s">
        <v>45</v>
      </c>
      <c r="S87" t="s">
        <v>45</v>
      </c>
      <c r="T87" t="s">
        <v>46</v>
      </c>
      <c r="U87" s="5" t="s">
        <v>46</v>
      </c>
      <c r="V87" s="37">
        <v>13340</v>
      </c>
      <c r="W87" s="37">
        <v>1627.2721116</v>
      </c>
      <c r="X87" s="37">
        <v>2077.883174836131</v>
      </c>
      <c r="Y87" s="37">
        <v>2716.9529235210757</v>
      </c>
      <c r="Z87">
        <f t="shared" si="16"/>
        <v>1</v>
      </c>
      <c r="AA87">
        <f t="shared" si="17"/>
        <v>1</v>
      </c>
      <c r="AB87">
        <f t="shared" si="18"/>
        <v>0</v>
      </c>
      <c r="AC87">
        <f t="shared" si="19"/>
        <v>0</v>
      </c>
      <c r="AD87">
        <f t="shared" si="20"/>
        <v>0</v>
      </c>
      <c r="AE87">
        <f t="shared" si="21"/>
        <v>0</v>
      </c>
      <c r="AF87" s="38" t="str">
        <f t="shared" si="22"/>
        <v>SRSA</v>
      </c>
      <c r="AG87" s="38">
        <f t="shared" si="23"/>
        <v>0</v>
      </c>
      <c r="AH87" s="38">
        <f t="shared" si="24"/>
        <v>0</v>
      </c>
      <c r="AI87">
        <f t="shared" si="25"/>
        <v>1</v>
      </c>
      <c r="AJ87">
        <f t="shared" si="26"/>
        <v>1</v>
      </c>
      <c r="AK87" t="str">
        <f t="shared" si="27"/>
        <v>Initial</v>
      </c>
      <c r="AL87" t="str">
        <f t="shared" si="28"/>
        <v>SRSA</v>
      </c>
      <c r="AM87">
        <f t="shared" si="29"/>
        <v>0</v>
      </c>
      <c r="AN87">
        <f t="shared" si="30"/>
        <v>0</v>
      </c>
      <c r="AO87">
        <f t="shared" si="31"/>
        <v>0</v>
      </c>
    </row>
    <row r="88" spans="1:41" ht="12.75">
      <c r="A88">
        <v>2005940</v>
      </c>
      <c r="B88" t="s">
        <v>388</v>
      </c>
      <c r="C88" t="s">
        <v>389</v>
      </c>
      <c r="D88" t="s">
        <v>390</v>
      </c>
      <c r="E88" t="s">
        <v>389</v>
      </c>
      <c r="F88" s="35">
        <v>66801</v>
      </c>
      <c r="G88" s="3">
        <v>1008</v>
      </c>
      <c r="H88">
        <v>6203412200</v>
      </c>
      <c r="I88" s="4">
        <v>5</v>
      </c>
      <c r="J88" s="4" t="s">
        <v>46</v>
      </c>
      <c r="K88" t="s">
        <v>46</v>
      </c>
      <c r="L88" s="5" t="s">
        <v>46</v>
      </c>
      <c r="N88" s="5" t="s">
        <v>46</v>
      </c>
      <c r="O88" s="5" t="s">
        <v>46</v>
      </c>
      <c r="P88" s="36">
        <v>17.359134889</v>
      </c>
      <c r="Q88" t="s">
        <v>46</v>
      </c>
      <c r="R88" t="s">
        <v>46</v>
      </c>
      <c r="S88" t="s">
        <v>46</v>
      </c>
      <c r="T88" t="s">
        <v>46</v>
      </c>
      <c r="U88" s="5" t="s">
        <v>46</v>
      </c>
      <c r="V88" s="37">
        <v>264260</v>
      </c>
      <c r="W88" s="37">
        <v>26239.762799549997</v>
      </c>
      <c r="X88" s="37">
        <v>32346.31145322485</v>
      </c>
      <c r="Y88" s="37">
        <v>36835.03281424661</v>
      </c>
      <c r="Z88">
        <f t="shared" si="16"/>
        <v>0</v>
      </c>
      <c r="AA88">
        <f t="shared" si="17"/>
        <v>1</v>
      </c>
      <c r="AB88">
        <f t="shared" si="18"/>
        <v>0</v>
      </c>
      <c r="AC88">
        <f t="shared" si="19"/>
        <v>0</v>
      </c>
      <c r="AD88">
        <f t="shared" si="20"/>
        <v>0</v>
      </c>
      <c r="AE88">
        <f t="shared" si="21"/>
        <v>0</v>
      </c>
      <c r="AF88" s="38">
        <f t="shared" si="22"/>
        <v>0</v>
      </c>
      <c r="AG88" s="38">
        <f t="shared" si="23"/>
        <v>0</v>
      </c>
      <c r="AH88" s="38">
        <f t="shared" si="24"/>
        <v>0</v>
      </c>
      <c r="AI88">
        <f t="shared" si="25"/>
        <v>0</v>
      </c>
      <c r="AJ88">
        <f t="shared" si="26"/>
        <v>0</v>
      </c>
      <c r="AK88">
        <f t="shared" si="27"/>
        <v>0</v>
      </c>
      <c r="AL88">
        <f t="shared" si="28"/>
        <v>0</v>
      </c>
      <c r="AM88">
        <f t="shared" si="29"/>
        <v>0</v>
      </c>
      <c r="AN88">
        <f t="shared" si="30"/>
        <v>0</v>
      </c>
      <c r="AO88">
        <f t="shared" si="31"/>
        <v>0</v>
      </c>
    </row>
    <row r="89" spans="1:41" ht="12.75">
      <c r="A89">
        <v>2006000</v>
      </c>
      <c r="B89" t="s">
        <v>391</v>
      </c>
      <c r="C89" t="s">
        <v>392</v>
      </c>
      <c r="D89" t="s">
        <v>393</v>
      </c>
      <c r="E89" t="s">
        <v>394</v>
      </c>
      <c r="F89" s="35">
        <v>66733</v>
      </c>
      <c r="G89" s="3">
        <v>137</v>
      </c>
      <c r="H89">
        <v>6202443264</v>
      </c>
      <c r="I89" s="4">
        <v>7</v>
      </c>
      <c r="J89" s="4" t="s">
        <v>45</v>
      </c>
      <c r="K89" t="s">
        <v>46</v>
      </c>
      <c r="L89" s="5" t="s">
        <v>47</v>
      </c>
      <c r="M89" s="5">
        <v>1071.2</v>
      </c>
      <c r="N89" s="5" t="s">
        <v>46</v>
      </c>
      <c r="O89" s="5" t="s">
        <v>46</v>
      </c>
      <c r="P89" s="36">
        <v>13.344051447</v>
      </c>
      <c r="Q89" t="s">
        <v>46</v>
      </c>
      <c r="R89" t="s">
        <v>46</v>
      </c>
      <c r="S89" t="s">
        <v>45</v>
      </c>
      <c r="T89" t="s">
        <v>46</v>
      </c>
      <c r="U89" s="5" t="s">
        <v>46</v>
      </c>
      <c r="V89" s="37">
        <v>51714</v>
      </c>
      <c r="W89" s="37">
        <v>5492.04337665</v>
      </c>
      <c r="X89" s="37">
        <v>6991.752161005396</v>
      </c>
      <c r="Y89" s="37">
        <v>7887.4422821332055</v>
      </c>
      <c r="Z89">
        <f t="shared" si="16"/>
        <v>1</v>
      </c>
      <c r="AA89">
        <f t="shared" si="17"/>
        <v>0</v>
      </c>
      <c r="AB89">
        <f t="shared" si="18"/>
        <v>0</v>
      </c>
      <c r="AC89">
        <f t="shared" si="19"/>
        <v>0</v>
      </c>
      <c r="AD89">
        <f t="shared" si="20"/>
        <v>0</v>
      </c>
      <c r="AE89">
        <f t="shared" si="21"/>
        <v>0</v>
      </c>
      <c r="AF89" s="38">
        <f t="shared" si="22"/>
        <v>0</v>
      </c>
      <c r="AG89" s="38">
        <f t="shared" si="23"/>
        <v>0</v>
      </c>
      <c r="AH89" s="38">
        <f t="shared" si="24"/>
        <v>0</v>
      </c>
      <c r="AI89">
        <f t="shared" si="25"/>
        <v>1</v>
      </c>
      <c r="AJ89">
        <f t="shared" si="26"/>
        <v>0</v>
      </c>
      <c r="AK89">
        <f t="shared" si="27"/>
        <v>0</v>
      </c>
      <c r="AL89">
        <f t="shared" si="28"/>
        <v>0</v>
      </c>
      <c r="AM89">
        <f t="shared" si="29"/>
        <v>0</v>
      </c>
      <c r="AN89">
        <f t="shared" si="30"/>
        <v>0</v>
      </c>
      <c r="AO89">
        <f t="shared" si="31"/>
        <v>0</v>
      </c>
    </row>
    <row r="90" spans="1:41" ht="12.75">
      <c r="A90">
        <v>2006090</v>
      </c>
      <c r="B90" t="s">
        <v>400</v>
      </c>
      <c r="C90" t="s">
        <v>401</v>
      </c>
      <c r="D90" t="s">
        <v>402</v>
      </c>
      <c r="E90" t="s">
        <v>401</v>
      </c>
      <c r="F90" s="35">
        <v>66025</v>
      </c>
      <c r="G90" s="3">
        <v>500</v>
      </c>
      <c r="H90">
        <v>7855424910</v>
      </c>
      <c r="I90" s="4" t="s">
        <v>157</v>
      </c>
      <c r="J90" s="4" t="s">
        <v>46</v>
      </c>
      <c r="K90" t="s">
        <v>46</v>
      </c>
      <c r="L90" s="5" t="s">
        <v>46</v>
      </c>
      <c r="N90" s="5" t="s">
        <v>46</v>
      </c>
      <c r="O90" s="5" t="s">
        <v>46</v>
      </c>
      <c r="P90" s="36">
        <v>6.8327974277</v>
      </c>
      <c r="Q90" t="s">
        <v>46</v>
      </c>
      <c r="R90" t="s">
        <v>46</v>
      </c>
      <c r="S90" t="s">
        <v>46</v>
      </c>
      <c r="T90" t="s">
        <v>46</v>
      </c>
      <c r="U90" s="5" t="s">
        <v>46</v>
      </c>
      <c r="V90" s="37">
        <v>33481</v>
      </c>
      <c r="W90" s="37">
        <v>2644.31718135</v>
      </c>
      <c r="X90" s="37">
        <v>4808.750004003195</v>
      </c>
      <c r="Y90" s="37">
        <v>4404.69999581914</v>
      </c>
      <c r="Z90">
        <f t="shared" si="16"/>
        <v>0</v>
      </c>
      <c r="AA90">
        <f t="shared" si="17"/>
        <v>1</v>
      </c>
      <c r="AB90">
        <f t="shared" si="18"/>
        <v>0</v>
      </c>
      <c r="AC90">
        <f t="shared" si="19"/>
        <v>0</v>
      </c>
      <c r="AD90">
        <f t="shared" si="20"/>
        <v>0</v>
      </c>
      <c r="AE90">
        <f t="shared" si="21"/>
        <v>0</v>
      </c>
      <c r="AF90" s="38">
        <f t="shared" si="22"/>
        <v>0</v>
      </c>
      <c r="AG90" s="38">
        <f t="shared" si="23"/>
        <v>0</v>
      </c>
      <c r="AH90" s="38">
        <f t="shared" si="24"/>
        <v>0</v>
      </c>
      <c r="AI90">
        <f t="shared" si="25"/>
        <v>0</v>
      </c>
      <c r="AJ90">
        <f t="shared" si="26"/>
        <v>0</v>
      </c>
      <c r="AK90">
        <f t="shared" si="27"/>
        <v>0</v>
      </c>
      <c r="AL90">
        <f t="shared" si="28"/>
        <v>0</v>
      </c>
      <c r="AM90">
        <f t="shared" si="29"/>
        <v>0</v>
      </c>
      <c r="AN90">
        <f t="shared" si="30"/>
        <v>0</v>
      </c>
      <c r="AO90">
        <f t="shared" si="31"/>
        <v>0</v>
      </c>
    </row>
    <row r="91" spans="1:41" ht="12.75">
      <c r="A91">
        <v>2006120</v>
      </c>
      <c r="B91" t="s">
        <v>403</v>
      </c>
      <c r="C91" t="s">
        <v>404</v>
      </c>
      <c r="D91" t="s">
        <v>405</v>
      </c>
      <c r="E91" t="s">
        <v>404</v>
      </c>
      <c r="F91" s="35">
        <v>67045</v>
      </c>
      <c r="G91" s="3" t="s">
        <v>52</v>
      </c>
      <c r="H91">
        <v>6205835588</v>
      </c>
      <c r="I91" s="4" t="s">
        <v>87</v>
      </c>
      <c r="J91" s="4" t="s">
        <v>46</v>
      </c>
      <c r="K91" t="s">
        <v>46</v>
      </c>
      <c r="L91" s="5" t="s">
        <v>46</v>
      </c>
      <c r="M91" s="5">
        <v>669</v>
      </c>
      <c r="N91" s="5" t="s">
        <v>45</v>
      </c>
      <c r="O91" s="5" t="s">
        <v>46</v>
      </c>
      <c r="P91" s="36">
        <v>15.515288788</v>
      </c>
      <c r="Q91" t="s">
        <v>46</v>
      </c>
      <c r="R91" t="s">
        <v>46</v>
      </c>
      <c r="S91" t="s">
        <v>45</v>
      </c>
      <c r="T91" t="s">
        <v>46</v>
      </c>
      <c r="U91" s="5" t="s">
        <v>46</v>
      </c>
      <c r="V91" s="37">
        <v>45911</v>
      </c>
      <c r="W91" s="37">
        <v>4474.998306900001</v>
      </c>
      <c r="X91" s="37">
        <v>5270.433729075781</v>
      </c>
      <c r="Y91" s="37">
        <v>7721.8662036914775</v>
      </c>
      <c r="Z91">
        <f t="shared" si="16"/>
        <v>0</v>
      </c>
      <c r="AA91">
        <f t="shared" si="17"/>
        <v>1</v>
      </c>
      <c r="AB91">
        <f t="shared" si="18"/>
        <v>0</v>
      </c>
      <c r="AC91">
        <f t="shared" si="19"/>
        <v>0</v>
      </c>
      <c r="AD91">
        <f t="shared" si="20"/>
        <v>0</v>
      </c>
      <c r="AE91">
        <f t="shared" si="21"/>
        <v>0</v>
      </c>
      <c r="AF91" s="38">
        <f t="shared" si="22"/>
        <v>0</v>
      </c>
      <c r="AG91" s="38">
        <f t="shared" si="23"/>
        <v>0</v>
      </c>
      <c r="AH91" s="38">
        <f t="shared" si="24"/>
        <v>0</v>
      </c>
      <c r="AI91">
        <f t="shared" si="25"/>
        <v>1</v>
      </c>
      <c r="AJ91">
        <f t="shared" si="26"/>
        <v>0</v>
      </c>
      <c r="AK91">
        <f t="shared" si="27"/>
        <v>0</v>
      </c>
      <c r="AL91">
        <f t="shared" si="28"/>
        <v>0</v>
      </c>
      <c r="AM91">
        <f t="shared" si="29"/>
        <v>0</v>
      </c>
      <c r="AN91">
        <f t="shared" si="30"/>
        <v>0</v>
      </c>
      <c r="AO91">
        <f t="shared" si="31"/>
        <v>0</v>
      </c>
    </row>
    <row r="92" spans="1:41" ht="12.75">
      <c r="A92">
        <v>2008310</v>
      </c>
      <c r="B92" t="s">
        <v>634</v>
      </c>
      <c r="C92" t="s">
        <v>635</v>
      </c>
      <c r="D92" t="s">
        <v>636</v>
      </c>
      <c r="E92" t="s">
        <v>637</v>
      </c>
      <c r="F92" s="35">
        <v>67583</v>
      </c>
      <c r="G92" s="3">
        <v>9307</v>
      </c>
      <c r="H92">
        <v>6205962152</v>
      </c>
      <c r="I92" s="4">
        <v>7</v>
      </c>
      <c r="J92" s="4" t="s">
        <v>45</v>
      </c>
      <c r="K92" t="s">
        <v>46</v>
      </c>
      <c r="L92" s="5" t="s">
        <v>47</v>
      </c>
      <c r="M92" s="5">
        <v>341.03</v>
      </c>
      <c r="N92" s="5" t="s">
        <v>47</v>
      </c>
      <c r="O92" s="5" t="s">
        <v>45</v>
      </c>
      <c r="P92" s="36">
        <v>19.384057971</v>
      </c>
      <c r="Q92" t="s">
        <v>46</v>
      </c>
      <c r="R92" t="s">
        <v>46</v>
      </c>
      <c r="S92" t="s">
        <v>45</v>
      </c>
      <c r="T92" t="s">
        <v>46</v>
      </c>
      <c r="U92" s="5" t="s">
        <v>46</v>
      </c>
      <c r="V92" s="37">
        <v>24232</v>
      </c>
      <c r="W92" s="37">
        <v>2440.9081674</v>
      </c>
      <c r="X92" s="37">
        <v>2837.801555514897</v>
      </c>
      <c r="Y92" s="37">
        <v>4069.4084369746415</v>
      </c>
      <c r="Z92">
        <f t="shared" si="16"/>
        <v>1</v>
      </c>
      <c r="AA92">
        <f t="shared" si="17"/>
        <v>1</v>
      </c>
      <c r="AB92">
        <f t="shared" si="18"/>
        <v>0</v>
      </c>
      <c r="AC92">
        <f t="shared" si="19"/>
        <v>0</v>
      </c>
      <c r="AD92">
        <f t="shared" si="20"/>
        <v>0</v>
      </c>
      <c r="AE92">
        <f t="shared" si="21"/>
        <v>0</v>
      </c>
      <c r="AF92" s="38" t="str">
        <f t="shared" si="22"/>
        <v>SRSA</v>
      </c>
      <c r="AG92" s="38">
        <f t="shared" si="23"/>
        <v>0</v>
      </c>
      <c r="AH92" s="38">
        <f t="shared" si="24"/>
        <v>0</v>
      </c>
      <c r="AI92">
        <f t="shared" si="25"/>
        <v>1</v>
      </c>
      <c r="AJ92">
        <f t="shared" si="26"/>
        <v>0</v>
      </c>
      <c r="AK92">
        <f t="shared" si="27"/>
        <v>0</v>
      </c>
      <c r="AL92">
        <f t="shared" si="28"/>
        <v>0</v>
      </c>
      <c r="AM92">
        <f t="shared" si="29"/>
        <v>0</v>
      </c>
      <c r="AN92">
        <f t="shared" si="30"/>
        <v>0</v>
      </c>
      <c r="AO92">
        <f t="shared" si="31"/>
        <v>0</v>
      </c>
    </row>
    <row r="93" spans="1:41" ht="12.75">
      <c r="A93">
        <v>2011220</v>
      </c>
      <c r="B93" t="s">
        <v>888</v>
      </c>
      <c r="C93" t="s">
        <v>889</v>
      </c>
      <c r="D93" t="s">
        <v>72</v>
      </c>
      <c r="E93" t="s">
        <v>890</v>
      </c>
      <c r="F93" s="35">
        <v>67132</v>
      </c>
      <c r="G93" s="3">
        <v>188</v>
      </c>
      <c r="H93">
        <v>6204762215</v>
      </c>
      <c r="I93" s="4" t="s">
        <v>118</v>
      </c>
      <c r="J93" s="4" t="s">
        <v>46</v>
      </c>
      <c r="K93" t="s">
        <v>46</v>
      </c>
      <c r="L93" s="5" t="s">
        <v>45</v>
      </c>
      <c r="M93" s="5">
        <v>296.37</v>
      </c>
      <c r="N93" s="5" t="s">
        <v>46</v>
      </c>
      <c r="O93" s="5" t="s">
        <v>45</v>
      </c>
      <c r="P93" s="36">
        <v>10.23890785</v>
      </c>
      <c r="Q93" t="s">
        <v>46</v>
      </c>
      <c r="R93" t="s">
        <v>46</v>
      </c>
      <c r="S93" t="s">
        <v>46</v>
      </c>
      <c r="T93" t="s">
        <v>46</v>
      </c>
      <c r="U93" s="5" t="s">
        <v>46</v>
      </c>
      <c r="V93" s="37">
        <v>9168</v>
      </c>
      <c r="W93" s="37">
        <v>1017.04506975</v>
      </c>
      <c r="X93" s="37">
        <v>1509.1421586119145</v>
      </c>
      <c r="Y93" s="37">
        <v>2265.381800498182</v>
      </c>
      <c r="Z93">
        <f t="shared" si="16"/>
        <v>1</v>
      </c>
      <c r="AA93">
        <f t="shared" si="17"/>
        <v>1</v>
      </c>
      <c r="AB93">
        <f t="shared" si="18"/>
        <v>0</v>
      </c>
      <c r="AC93">
        <f t="shared" si="19"/>
        <v>0</v>
      </c>
      <c r="AD93">
        <f t="shared" si="20"/>
        <v>0</v>
      </c>
      <c r="AE93">
        <f t="shared" si="21"/>
        <v>0</v>
      </c>
      <c r="AF93" s="38" t="str">
        <f t="shared" si="22"/>
        <v>SRSA</v>
      </c>
      <c r="AG93" s="38">
        <f t="shared" si="23"/>
        <v>0</v>
      </c>
      <c r="AH93" s="38">
        <f t="shared" si="24"/>
        <v>0</v>
      </c>
      <c r="AI93">
        <f t="shared" si="25"/>
        <v>0</v>
      </c>
      <c r="AJ93">
        <f t="shared" si="26"/>
        <v>0</v>
      </c>
      <c r="AK93">
        <f t="shared" si="27"/>
        <v>0</v>
      </c>
      <c r="AL93">
        <f t="shared" si="28"/>
        <v>0</v>
      </c>
      <c r="AM93">
        <f t="shared" si="29"/>
        <v>0</v>
      </c>
      <c r="AN93">
        <f t="shared" si="30"/>
        <v>0</v>
      </c>
      <c r="AO93">
        <f t="shared" si="31"/>
        <v>0</v>
      </c>
    </row>
    <row r="94" spans="1:41" ht="12.75">
      <c r="A94">
        <v>2006180</v>
      </c>
      <c r="B94" t="s">
        <v>406</v>
      </c>
      <c r="C94" t="s">
        <v>407</v>
      </c>
      <c r="D94" t="s">
        <v>408</v>
      </c>
      <c r="E94" t="s">
        <v>407</v>
      </c>
      <c r="F94" s="35">
        <v>66701</v>
      </c>
      <c r="G94" s="3">
        <v>2097</v>
      </c>
      <c r="H94">
        <v>6202230800</v>
      </c>
      <c r="I94" s="4">
        <v>6</v>
      </c>
      <c r="J94" s="4" t="s">
        <v>46</v>
      </c>
      <c r="K94" t="s">
        <v>46</v>
      </c>
      <c r="L94" s="5" t="s">
        <v>46</v>
      </c>
      <c r="M94" s="5">
        <v>1905.15</v>
      </c>
      <c r="N94" s="5" t="s">
        <v>46</v>
      </c>
      <c r="O94" s="5" t="s">
        <v>46</v>
      </c>
      <c r="P94" s="36">
        <v>19.708619992</v>
      </c>
      <c r="Q94" t="s">
        <v>46</v>
      </c>
      <c r="R94" t="s">
        <v>45</v>
      </c>
      <c r="S94" t="s">
        <v>45</v>
      </c>
      <c r="T94" t="s">
        <v>46</v>
      </c>
      <c r="U94" s="5" t="s">
        <v>46</v>
      </c>
      <c r="V94" s="37">
        <v>140064</v>
      </c>
      <c r="W94" s="37">
        <v>13424.994920699999</v>
      </c>
      <c r="X94" s="37">
        <v>15827.271444358783</v>
      </c>
      <c r="Y94" s="37">
        <v>15394.81220238881</v>
      </c>
      <c r="Z94">
        <f t="shared" si="16"/>
        <v>0</v>
      </c>
      <c r="AA94">
        <f t="shared" si="17"/>
        <v>0</v>
      </c>
      <c r="AB94">
        <f t="shared" si="18"/>
        <v>0</v>
      </c>
      <c r="AC94">
        <f t="shared" si="19"/>
        <v>0</v>
      </c>
      <c r="AD94">
        <f t="shared" si="20"/>
        <v>0</v>
      </c>
      <c r="AE94">
        <f t="shared" si="21"/>
        <v>0</v>
      </c>
      <c r="AF94" s="38">
        <f t="shared" si="22"/>
        <v>0</v>
      </c>
      <c r="AG94" s="38">
        <f t="shared" si="23"/>
        <v>0</v>
      </c>
      <c r="AH94" s="38">
        <f t="shared" si="24"/>
        <v>0</v>
      </c>
      <c r="AI94">
        <f t="shared" si="25"/>
        <v>1</v>
      </c>
      <c r="AJ94">
        <f t="shared" si="26"/>
        <v>0</v>
      </c>
      <c r="AK94">
        <f t="shared" si="27"/>
        <v>0</v>
      </c>
      <c r="AL94">
        <f t="shared" si="28"/>
        <v>0</v>
      </c>
      <c r="AM94">
        <f t="shared" si="29"/>
        <v>0</v>
      </c>
      <c r="AN94">
        <f t="shared" si="30"/>
        <v>0</v>
      </c>
      <c r="AO94">
        <f t="shared" si="31"/>
        <v>0</v>
      </c>
    </row>
    <row r="95" spans="1:41" ht="12.75">
      <c r="A95">
        <v>2006210</v>
      </c>
      <c r="B95" t="s">
        <v>409</v>
      </c>
      <c r="C95" t="s">
        <v>410</v>
      </c>
      <c r="D95" t="s">
        <v>411</v>
      </c>
      <c r="E95" t="s">
        <v>410</v>
      </c>
      <c r="F95" s="35">
        <v>67844</v>
      </c>
      <c r="G95" s="3">
        <v>170</v>
      </c>
      <c r="H95">
        <v>6206465661</v>
      </c>
      <c r="I95" s="4">
        <v>7</v>
      </c>
      <c r="J95" s="4" t="s">
        <v>45</v>
      </c>
      <c r="K95" t="s">
        <v>46</v>
      </c>
      <c r="L95" s="5" t="s">
        <v>47</v>
      </c>
      <c r="M95" s="5">
        <v>163.08</v>
      </c>
      <c r="N95" s="5" t="s">
        <v>47</v>
      </c>
      <c r="O95" s="5" t="s">
        <v>45</v>
      </c>
      <c r="P95" s="36">
        <v>6.5934065934</v>
      </c>
      <c r="Q95" t="s">
        <v>46</v>
      </c>
      <c r="R95" t="s">
        <v>46</v>
      </c>
      <c r="S95" t="s">
        <v>45</v>
      </c>
      <c r="T95" t="s">
        <v>46</v>
      </c>
      <c r="U95" s="5" t="s">
        <v>46</v>
      </c>
      <c r="V95" s="37">
        <v>6607</v>
      </c>
      <c r="W95" s="37">
        <v>813.6360558</v>
      </c>
      <c r="X95" s="37">
        <v>1056.9651633235476</v>
      </c>
      <c r="Y95" s="37">
        <v>1903.3722835414958</v>
      </c>
      <c r="Z95">
        <f t="shared" si="16"/>
        <v>1</v>
      </c>
      <c r="AA95">
        <f t="shared" si="17"/>
        <v>1</v>
      </c>
      <c r="AB95">
        <f t="shared" si="18"/>
        <v>0</v>
      </c>
      <c r="AC95">
        <f t="shared" si="19"/>
        <v>0</v>
      </c>
      <c r="AD95">
        <f t="shared" si="20"/>
        <v>0</v>
      </c>
      <c r="AE95">
        <f t="shared" si="21"/>
        <v>0</v>
      </c>
      <c r="AF95" s="38" t="str">
        <f t="shared" si="22"/>
        <v>SRSA</v>
      </c>
      <c r="AG95" s="38">
        <f t="shared" si="23"/>
        <v>0</v>
      </c>
      <c r="AH95" s="38">
        <f t="shared" si="24"/>
        <v>0</v>
      </c>
      <c r="AI95">
        <f t="shared" si="25"/>
        <v>1</v>
      </c>
      <c r="AJ95">
        <f t="shared" si="26"/>
        <v>0</v>
      </c>
      <c r="AK95">
        <f t="shared" si="27"/>
        <v>0</v>
      </c>
      <c r="AL95">
        <f t="shared" si="28"/>
        <v>0</v>
      </c>
      <c r="AM95">
        <f t="shared" si="29"/>
        <v>0</v>
      </c>
      <c r="AN95">
        <f t="shared" si="30"/>
        <v>0</v>
      </c>
      <c r="AO95">
        <f t="shared" si="31"/>
        <v>0</v>
      </c>
    </row>
    <row r="96" spans="1:41" ht="12.75">
      <c r="A96">
        <v>2006270</v>
      </c>
      <c r="B96" t="s">
        <v>416</v>
      </c>
      <c r="C96" t="s">
        <v>417</v>
      </c>
      <c r="D96" t="s">
        <v>418</v>
      </c>
      <c r="E96" t="s">
        <v>417</v>
      </c>
      <c r="F96" s="35">
        <v>66736</v>
      </c>
      <c r="G96" s="3">
        <v>539</v>
      </c>
      <c r="H96">
        <v>6203784177</v>
      </c>
      <c r="I96" s="4">
        <v>6</v>
      </c>
      <c r="J96" s="4" t="s">
        <v>46</v>
      </c>
      <c r="K96" t="s">
        <v>46</v>
      </c>
      <c r="L96" s="5" t="s">
        <v>46</v>
      </c>
      <c r="M96" s="5">
        <v>777</v>
      </c>
      <c r="N96" s="5" t="s">
        <v>46</v>
      </c>
      <c r="O96" s="5" t="s">
        <v>46</v>
      </c>
      <c r="P96" s="36">
        <v>20.378151261</v>
      </c>
      <c r="Q96" t="s">
        <v>45</v>
      </c>
      <c r="R96" t="s">
        <v>45</v>
      </c>
      <c r="S96" t="s">
        <v>45</v>
      </c>
      <c r="T96" t="s">
        <v>46</v>
      </c>
      <c r="U96" s="5" t="s">
        <v>45</v>
      </c>
      <c r="V96" s="37">
        <v>47332</v>
      </c>
      <c r="W96" s="37">
        <v>4881.8163348</v>
      </c>
      <c r="X96" s="37">
        <v>5852.6448186583275</v>
      </c>
      <c r="Y96" s="37">
        <v>5941.923360442906</v>
      </c>
      <c r="Z96">
        <f t="shared" si="16"/>
        <v>0</v>
      </c>
      <c r="AA96">
        <f t="shared" si="17"/>
        <v>0</v>
      </c>
      <c r="AB96">
        <f t="shared" si="18"/>
        <v>0</v>
      </c>
      <c r="AC96">
        <f t="shared" si="19"/>
        <v>0</v>
      </c>
      <c r="AD96">
        <f t="shared" si="20"/>
        <v>0</v>
      </c>
      <c r="AE96">
        <f t="shared" si="21"/>
        <v>0</v>
      </c>
      <c r="AF96" s="38">
        <f t="shared" si="22"/>
        <v>0</v>
      </c>
      <c r="AG96" s="38">
        <f t="shared" si="23"/>
        <v>0</v>
      </c>
      <c r="AH96" s="38">
        <f t="shared" si="24"/>
        <v>0</v>
      </c>
      <c r="AI96">
        <f t="shared" si="25"/>
        <v>1</v>
      </c>
      <c r="AJ96">
        <f t="shared" si="26"/>
        <v>1</v>
      </c>
      <c r="AK96" t="str">
        <f t="shared" si="27"/>
        <v>Initial</v>
      </c>
      <c r="AL96">
        <f t="shared" si="28"/>
        <v>0</v>
      </c>
      <c r="AM96" t="str">
        <f t="shared" si="29"/>
        <v>RLIS</v>
      </c>
      <c r="AN96">
        <f t="shared" si="30"/>
        <v>0</v>
      </c>
      <c r="AO96">
        <f t="shared" si="31"/>
        <v>0</v>
      </c>
    </row>
    <row r="97" spans="1:41" ht="12.75">
      <c r="A97">
        <v>2006300</v>
      </c>
      <c r="B97" t="s">
        <v>419</v>
      </c>
      <c r="C97" t="s">
        <v>420</v>
      </c>
      <c r="D97" t="s">
        <v>421</v>
      </c>
      <c r="E97" t="s">
        <v>422</v>
      </c>
      <c r="F97" s="35">
        <v>66763</v>
      </c>
      <c r="G97" s="3" t="s">
        <v>52</v>
      </c>
      <c r="H97">
        <v>6202317551</v>
      </c>
      <c r="I97" s="4">
        <v>6</v>
      </c>
      <c r="J97" s="4" t="s">
        <v>46</v>
      </c>
      <c r="K97" t="s">
        <v>46</v>
      </c>
      <c r="L97" s="5" t="s">
        <v>46</v>
      </c>
      <c r="M97" s="5">
        <v>632.6</v>
      </c>
      <c r="N97" s="5" t="s">
        <v>46</v>
      </c>
      <c r="O97" s="5" t="s">
        <v>46</v>
      </c>
      <c r="P97" s="36">
        <v>2.358490566</v>
      </c>
      <c r="Q97" t="s">
        <v>46</v>
      </c>
      <c r="R97" t="s">
        <v>46</v>
      </c>
      <c r="S97" t="s">
        <v>45</v>
      </c>
      <c r="T97" t="s">
        <v>46</v>
      </c>
      <c r="U97" s="5" t="s">
        <v>46</v>
      </c>
      <c r="V97" s="37">
        <v>19340</v>
      </c>
      <c r="W97" s="37">
        <v>2034.0901395</v>
      </c>
      <c r="X97" s="37">
        <v>3296.6230843717813</v>
      </c>
      <c r="Y97" s="37">
        <v>2724.4791089047903</v>
      </c>
      <c r="Z97">
        <f t="shared" si="16"/>
        <v>0</v>
      </c>
      <c r="AA97">
        <f t="shared" si="17"/>
        <v>0</v>
      </c>
      <c r="AB97">
        <f t="shared" si="18"/>
        <v>0</v>
      </c>
      <c r="AC97">
        <f t="shared" si="19"/>
        <v>0</v>
      </c>
      <c r="AD97">
        <f t="shared" si="20"/>
        <v>0</v>
      </c>
      <c r="AE97">
        <f t="shared" si="21"/>
        <v>0</v>
      </c>
      <c r="AF97" s="38">
        <f t="shared" si="22"/>
        <v>0</v>
      </c>
      <c r="AG97" s="38">
        <f t="shared" si="23"/>
        <v>0</v>
      </c>
      <c r="AH97" s="38">
        <f t="shared" si="24"/>
        <v>0</v>
      </c>
      <c r="AI97">
        <f t="shared" si="25"/>
        <v>1</v>
      </c>
      <c r="AJ97">
        <f t="shared" si="26"/>
        <v>0</v>
      </c>
      <c r="AK97">
        <f t="shared" si="27"/>
        <v>0</v>
      </c>
      <c r="AL97">
        <f t="shared" si="28"/>
        <v>0</v>
      </c>
      <c r="AM97">
        <f t="shared" si="29"/>
        <v>0</v>
      </c>
      <c r="AN97">
        <f t="shared" si="30"/>
        <v>0</v>
      </c>
      <c r="AO97">
        <f t="shared" si="31"/>
        <v>0</v>
      </c>
    </row>
    <row r="98" spans="1:41" ht="12.75">
      <c r="A98">
        <v>2008370</v>
      </c>
      <c r="B98" t="s">
        <v>641</v>
      </c>
      <c r="C98" t="s">
        <v>642</v>
      </c>
      <c r="D98" t="s">
        <v>643</v>
      </c>
      <c r="E98" t="s">
        <v>644</v>
      </c>
      <c r="F98" s="35">
        <v>67550</v>
      </c>
      <c r="G98" s="3" t="s">
        <v>52</v>
      </c>
      <c r="H98">
        <v>6202853185</v>
      </c>
      <c r="I98" s="4" t="s">
        <v>53</v>
      </c>
      <c r="J98" s="4" t="s">
        <v>46</v>
      </c>
      <c r="K98" t="s">
        <v>46</v>
      </c>
      <c r="L98" s="5" t="s">
        <v>46</v>
      </c>
      <c r="M98" s="5">
        <v>873.32</v>
      </c>
      <c r="N98" s="5" t="s">
        <v>45</v>
      </c>
      <c r="O98" s="5" t="s">
        <v>46</v>
      </c>
      <c r="P98" s="36">
        <v>9.941089838</v>
      </c>
      <c r="Q98" t="s">
        <v>46</v>
      </c>
      <c r="R98" t="s">
        <v>46</v>
      </c>
      <c r="S98" t="s">
        <v>45</v>
      </c>
      <c r="T98" t="s">
        <v>46</v>
      </c>
      <c r="U98" s="5" t="s">
        <v>46</v>
      </c>
      <c r="V98" s="37">
        <v>65140</v>
      </c>
      <c r="W98" s="37">
        <v>6305.67943245</v>
      </c>
      <c r="X98" s="37">
        <v>7324.123943622471</v>
      </c>
      <c r="Y98" s="37">
        <v>10538.917392815962</v>
      </c>
      <c r="Z98">
        <f t="shared" si="16"/>
        <v>0</v>
      </c>
      <c r="AA98">
        <f t="shared" si="17"/>
        <v>1</v>
      </c>
      <c r="AB98">
        <f t="shared" si="18"/>
        <v>0</v>
      </c>
      <c r="AC98">
        <f t="shared" si="19"/>
        <v>0</v>
      </c>
      <c r="AD98">
        <f t="shared" si="20"/>
        <v>0</v>
      </c>
      <c r="AE98">
        <f t="shared" si="21"/>
        <v>0</v>
      </c>
      <c r="AF98" s="38">
        <f t="shared" si="22"/>
        <v>0</v>
      </c>
      <c r="AG98" s="38">
        <f t="shared" si="23"/>
        <v>0</v>
      </c>
      <c r="AH98" s="38">
        <f t="shared" si="24"/>
        <v>0</v>
      </c>
      <c r="AI98">
        <f t="shared" si="25"/>
        <v>1</v>
      </c>
      <c r="AJ98">
        <f t="shared" si="26"/>
        <v>0</v>
      </c>
      <c r="AK98">
        <f t="shared" si="27"/>
        <v>0</v>
      </c>
      <c r="AL98">
        <f t="shared" si="28"/>
        <v>0</v>
      </c>
      <c r="AM98">
        <f t="shared" si="29"/>
        <v>0</v>
      </c>
      <c r="AN98">
        <f t="shared" si="30"/>
        <v>0</v>
      </c>
      <c r="AO98">
        <f t="shared" si="31"/>
        <v>0</v>
      </c>
    </row>
    <row r="99" spans="1:41" ht="12.75">
      <c r="A99">
        <v>2006330</v>
      </c>
      <c r="B99" t="s">
        <v>423</v>
      </c>
      <c r="C99" t="s">
        <v>424</v>
      </c>
      <c r="D99" t="s">
        <v>425</v>
      </c>
      <c r="E99" t="s">
        <v>424</v>
      </c>
      <c r="F99" s="35">
        <v>66027</v>
      </c>
      <c r="G99" s="3">
        <v>2701</v>
      </c>
      <c r="H99">
        <v>9136517373</v>
      </c>
      <c r="I99" s="4">
        <v>3</v>
      </c>
      <c r="J99" s="4" t="s">
        <v>46</v>
      </c>
      <c r="K99" t="s">
        <v>46</v>
      </c>
      <c r="L99" s="5" t="s">
        <v>46</v>
      </c>
      <c r="M99" s="5">
        <v>1787.15</v>
      </c>
      <c r="N99" s="5" t="s">
        <v>46</v>
      </c>
      <c r="O99" s="5" t="s">
        <v>46</v>
      </c>
      <c r="P99" s="36">
        <v>2.970795569</v>
      </c>
      <c r="Q99" t="s">
        <v>46</v>
      </c>
      <c r="R99" t="s">
        <v>46</v>
      </c>
      <c r="S99" t="s">
        <v>46</v>
      </c>
      <c r="T99" t="s">
        <v>45</v>
      </c>
      <c r="U99" s="5" t="s">
        <v>46</v>
      </c>
      <c r="V99" s="37">
        <v>27655</v>
      </c>
      <c r="W99" s="37">
        <v>1220.4540837</v>
      </c>
      <c r="X99" s="37">
        <v>5379.86676615021</v>
      </c>
      <c r="Y99" s="37">
        <v>7245.8349781715115</v>
      </c>
      <c r="Z99">
        <f t="shared" si="16"/>
        <v>0</v>
      </c>
      <c r="AA99">
        <f t="shared" si="17"/>
        <v>0</v>
      </c>
      <c r="AB99">
        <f t="shared" si="18"/>
        <v>0</v>
      </c>
      <c r="AC99">
        <f t="shared" si="19"/>
        <v>0</v>
      </c>
      <c r="AD99">
        <f t="shared" si="20"/>
        <v>0</v>
      </c>
      <c r="AE99">
        <f t="shared" si="21"/>
        <v>0</v>
      </c>
      <c r="AF99" s="38">
        <f t="shared" si="22"/>
        <v>0</v>
      </c>
      <c r="AG99" s="38">
        <f t="shared" si="23"/>
        <v>0</v>
      </c>
      <c r="AH99" s="38">
        <f t="shared" si="24"/>
        <v>0</v>
      </c>
      <c r="AI99">
        <f t="shared" si="25"/>
        <v>0</v>
      </c>
      <c r="AJ99">
        <f t="shared" si="26"/>
        <v>0</v>
      </c>
      <c r="AK99">
        <f t="shared" si="27"/>
        <v>0</v>
      </c>
      <c r="AL99">
        <f t="shared" si="28"/>
        <v>0</v>
      </c>
      <c r="AM99">
        <f t="shared" si="29"/>
        <v>0</v>
      </c>
      <c r="AN99">
        <f t="shared" si="30"/>
        <v>0</v>
      </c>
      <c r="AO99">
        <f t="shared" si="31"/>
        <v>0</v>
      </c>
    </row>
    <row r="100" spans="1:41" ht="12.75">
      <c r="A100">
        <v>2006360</v>
      </c>
      <c r="B100" t="s">
        <v>426</v>
      </c>
      <c r="C100" t="s">
        <v>427</v>
      </c>
      <c r="D100" t="s">
        <v>428</v>
      </c>
      <c r="E100" t="s">
        <v>427</v>
      </c>
      <c r="F100" s="35">
        <v>66739</v>
      </c>
      <c r="G100" s="3" t="s">
        <v>52</v>
      </c>
      <c r="H100">
        <v>6207834499</v>
      </c>
      <c r="I100" s="4">
        <v>6</v>
      </c>
      <c r="J100" s="4" t="s">
        <v>46</v>
      </c>
      <c r="K100" t="s">
        <v>46</v>
      </c>
      <c r="L100" s="5" t="s">
        <v>46</v>
      </c>
      <c r="M100" s="5">
        <v>704.81</v>
      </c>
      <c r="N100" s="5" t="s">
        <v>46</v>
      </c>
      <c r="O100" s="5" t="s">
        <v>46</v>
      </c>
      <c r="P100" s="36">
        <v>28.835978836</v>
      </c>
      <c r="Q100" t="s">
        <v>45</v>
      </c>
      <c r="R100" t="s">
        <v>46</v>
      </c>
      <c r="S100" t="s">
        <v>45</v>
      </c>
      <c r="T100" t="s">
        <v>46</v>
      </c>
      <c r="U100" s="5" t="s">
        <v>45</v>
      </c>
      <c r="V100" s="37">
        <v>77695</v>
      </c>
      <c r="W100" s="37">
        <v>8339.76957195</v>
      </c>
      <c r="X100" s="37">
        <v>8491.45545931242</v>
      </c>
      <c r="Y100" s="37">
        <v>6066.105419274202</v>
      </c>
      <c r="Z100">
        <f t="shared" si="16"/>
        <v>0</v>
      </c>
      <c r="AA100">
        <f t="shared" si="17"/>
        <v>0</v>
      </c>
      <c r="AB100">
        <f t="shared" si="18"/>
        <v>0</v>
      </c>
      <c r="AC100">
        <f t="shared" si="19"/>
        <v>0</v>
      </c>
      <c r="AD100">
        <f t="shared" si="20"/>
        <v>0</v>
      </c>
      <c r="AE100">
        <f t="shared" si="21"/>
        <v>0</v>
      </c>
      <c r="AF100" s="38">
        <f t="shared" si="22"/>
        <v>0</v>
      </c>
      <c r="AG100" s="38">
        <f t="shared" si="23"/>
        <v>0</v>
      </c>
      <c r="AH100" s="38">
        <f t="shared" si="24"/>
        <v>0</v>
      </c>
      <c r="AI100">
        <f t="shared" si="25"/>
        <v>1</v>
      </c>
      <c r="AJ100">
        <f t="shared" si="26"/>
        <v>1</v>
      </c>
      <c r="AK100" t="str">
        <f t="shared" si="27"/>
        <v>Initial</v>
      </c>
      <c r="AL100">
        <f t="shared" si="28"/>
        <v>0</v>
      </c>
      <c r="AM100" t="str">
        <f t="shared" si="29"/>
        <v>RLIS</v>
      </c>
      <c r="AN100">
        <f t="shared" si="30"/>
        <v>0</v>
      </c>
      <c r="AO100">
        <f t="shared" si="31"/>
        <v>0</v>
      </c>
    </row>
    <row r="101" spans="1:41" ht="12.75">
      <c r="A101">
        <v>2006390</v>
      </c>
      <c r="B101" t="s">
        <v>429</v>
      </c>
      <c r="C101" t="s">
        <v>430</v>
      </c>
      <c r="D101" t="s">
        <v>431</v>
      </c>
      <c r="E101" t="s">
        <v>430</v>
      </c>
      <c r="F101" s="35">
        <v>67846</v>
      </c>
      <c r="G101" s="3">
        <v>4751</v>
      </c>
      <c r="H101">
        <v>6202765100</v>
      </c>
      <c r="I101" s="4" t="s">
        <v>432</v>
      </c>
      <c r="J101" s="4" t="s">
        <v>46</v>
      </c>
      <c r="K101" t="s">
        <v>46</v>
      </c>
      <c r="L101" s="5" t="s">
        <v>46</v>
      </c>
      <c r="N101" s="5" t="s">
        <v>46</v>
      </c>
      <c r="O101" s="5" t="s">
        <v>46</v>
      </c>
      <c r="P101" s="36">
        <v>17.136285221</v>
      </c>
      <c r="Q101" t="s">
        <v>46</v>
      </c>
      <c r="R101" t="s">
        <v>46</v>
      </c>
      <c r="S101" t="s">
        <v>45</v>
      </c>
      <c r="T101" t="s">
        <v>46</v>
      </c>
      <c r="U101" s="5" t="s">
        <v>46</v>
      </c>
      <c r="V101" s="37">
        <v>359737</v>
      </c>
      <c r="W101" s="37">
        <v>34376.123357549994</v>
      </c>
      <c r="X101" s="37">
        <v>44740.22274393166</v>
      </c>
      <c r="Y101" s="37">
        <v>58493.88911150132</v>
      </c>
      <c r="Z101">
        <f t="shared" si="16"/>
        <v>0</v>
      </c>
      <c r="AA101">
        <f t="shared" si="17"/>
        <v>1</v>
      </c>
      <c r="AB101">
        <f t="shared" si="18"/>
        <v>0</v>
      </c>
      <c r="AC101">
        <f t="shared" si="19"/>
        <v>0</v>
      </c>
      <c r="AD101">
        <f t="shared" si="20"/>
        <v>0</v>
      </c>
      <c r="AE101">
        <f t="shared" si="21"/>
        <v>0</v>
      </c>
      <c r="AF101" s="38">
        <f t="shared" si="22"/>
        <v>0</v>
      </c>
      <c r="AG101" s="38">
        <f t="shared" si="23"/>
        <v>0</v>
      </c>
      <c r="AH101" s="38">
        <f t="shared" si="24"/>
        <v>0</v>
      </c>
      <c r="AI101">
        <f t="shared" si="25"/>
        <v>1</v>
      </c>
      <c r="AJ101">
        <f t="shared" si="26"/>
        <v>0</v>
      </c>
      <c r="AK101">
        <f t="shared" si="27"/>
        <v>0</v>
      </c>
      <c r="AL101">
        <f t="shared" si="28"/>
        <v>0</v>
      </c>
      <c r="AM101">
        <f t="shared" si="29"/>
        <v>0</v>
      </c>
      <c r="AN101">
        <f t="shared" si="30"/>
        <v>0</v>
      </c>
      <c r="AO101">
        <f t="shared" si="31"/>
        <v>0</v>
      </c>
    </row>
    <row r="102" spans="1:41" ht="12.75">
      <c r="A102">
        <v>2006420</v>
      </c>
      <c r="B102" t="s">
        <v>433</v>
      </c>
      <c r="C102" t="s">
        <v>434</v>
      </c>
      <c r="D102" t="s">
        <v>75</v>
      </c>
      <c r="E102" t="s">
        <v>435</v>
      </c>
      <c r="F102" s="35">
        <v>66030</v>
      </c>
      <c r="G102" s="3" t="s">
        <v>52</v>
      </c>
      <c r="H102">
        <v>9138562000</v>
      </c>
      <c r="I102" s="4" t="s">
        <v>118</v>
      </c>
      <c r="J102" s="4" t="s">
        <v>46</v>
      </c>
      <c r="K102" t="s">
        <v>46</v>
      </c>
      <c r="L102" s="5" t="s">
        <v>46</v>
      </c>
      <c r="M102" s="5">
        <v>2975.1</v>
      </c>
      <c r="N102" s="5" t="s">
        <v>46</v>
      </c>
      <c r="O102" s="5" t="s">
        <v>46</v>
      </c>
      <c r="P102" s="36">
        <v>6.1224489796</v>
      </c>
      <c r="Q102" t="s">
        <v>46</v>
      </c>
      <c r="R102" t="s">
        <v>46</v>
      </c>
      <c r="S102" t="s">
        <v>46</v>
      </c>
      <c r="T102" t="s">
        <v>46</v>
      </c>
      <c r="U102" s="5" t="s">
        <v>46</v>
      </c>
      <c r="V102" s="37">
        <v>64131</v>
      </c>
      <c r="W102" s="37">
        <v>4271.58929295</v>
      </c>
      <c r="X102" s="37">
        <v>10190.651232803786</v>
      </c>
      <c r="Y102" s="37">
        <v>15310.895235360389</v>
      </c>
      <c r="Z102">
        <f t="shared" si="16"/>
        <v>0</v>
      </c>
      <c r="AA102">
        <f t="shared" si="17"/>
        <v>0</v>
      </c>
      <c r="AB102">
        <f t="shared" si="18"/>
        <v>0</v>
      </c>
      <c r="AC102">
        <f t="shared" si="19"/>
        <v>0</v>
      </c>
      <c r="AD102">
        <f t="shared" si="20"/>
        <v>0</v>
      </c>
      <c r="AE102">
        <f t="shared" si="21"/>
        <v>0</v>
      </c>
      <c r="AF102" s="38">
        <f t="shared" si="22"/>
        <v>0</v>
      </c>
      <c r="AG102" s="38">
        <f t="shared" si="23"/>
        <v>0</v>
      </c>
      <c r="AH102" s="38">
        <f t="shared" si="24"/>
        <v>0</v>
      </c>
      <c r="AI102">
        <f t="shared" si="25"/>
        <v>0</v>
      </c>
      <c r="AJ102">
        <f t="shared" si="26"/>
        <v>0</v>
      </c>
      <c r="AK102">
        <f t="shared" si="27"/>
        <v>0</v>
      </c>
      <c r="AL102">
        <f t="shared" si="28"/>
        <v>0</v>
      </c>
      <c r="AM102">
        <f t="shared" si="29"/>
        <v>0</v>
      </c>
      <c r="AN102">
        <f t="shared" si="30"/>
        <v>0</v>
      </c>
      <c r="AO102">
        <f t="shared" si="31"/>
        <v>0</v>
      </c>
    </row>
    <row r="103" spans="1:41" ht="12.75">
      <c r="A103">
        <v>2006450</v>
      </c>
      <c r="B103" t="s">
        <v>436</v>
      </c>
      <c r="C103" t="s">
        <v>437</v>
      </c>
      <c r="D103" t="s">
        <v>438</v>
      </c>
      <c r="E103" t="s">
        <v>437</v>
      </c>
      <c r="F103" s="35">
        <v>66032</v>
      </c>
      <c r="G103" s="3">
        <v>328</v>
      </c>
      <c r="H103">
        <v>7854486155</v>
      </c>
      <c r="I103" s="4" t="s">
        <v>53</v>
      </c>
      <c r="J103" s="4" t="s">
        <v>46</v>
      </c>
      <c r="K103" t="s">
        <v>46</v>
      </c>
      <c r="L103" s="5" t="s">
        <v>46</v>
      </c>
      <c r="M103" s="5">
        <v>1035.32</v>
      </c>
      <c r="N103" s="5" t="s">
        <v>46</v>
      </c>
      <c r="O103" s="5" t="s">
        <v>46</v>
      </c>
      <c r="P103" s="36">
        <v>17.346938776</v>
      </c>
      <c r="Q103" t="s">
        <v>46</v>
      </c>
      <c r="R103" t="s">
        <v>46</v>
      </c>
      <c r="S103" t="s">
        <v>45</v>
      </c>
      <c r="T103" t="s">
        <v>46</v>
      </c>
      <c r="U103" s="5" t="s">
        <v>46</v>
      </c>
      <c r="V103" s="37">
        <v>60429</v>
      </c>
      <c r="W103" s="37">
        <v>5898.861404549999</v>
      </c>
      <c r="X103" s="37">
        <v>7529.4746771503615</v>
      </c>
      <c r="Y103" s="37">
        <v>8164.029594984729</v>
      </c>
      <c r="Z103">
        <f t="shared" si="16"/>
        <v>0</v>
      </c>
      <c r="AA103">
        <f t="shared" si="17"/>
        <v>0</v>
      </c>
      <c r="AB103">
        <f t="shared" si="18"/>
        <v>0</v>
      </c>
      <c r="AC103">
        <f t="shared" si="19"/>
        <v>0</v>
      </c>
      <c r="AD103">
        <f t="shared" si="20"/>
        <v>0</v>
      </c>
      <c r="AE103">
        <f t="shared" si="21"/>
        <v>0</v>
      </c>
      <c r="AF103" s="38">
        <f t="shared" si="22"/>
        <v>0</v>
      </c>
      <c r="AG103" s="38">
        <f t="shared" si="23"/>
        <v>0</v>
      </c>
      <c r="AH103" s="38">
        <f t="shared" si="24"/>
        <v>0</v>
      </c>
      <c r="AI103">
        <f t="shared" si="25"/>
        <v>1</v>
      </c>
      <c r="AJ103">
        <f t="shared" si="26"/>
        <v>0</v>
      </c>
      <c r="AK103">
        <f t="shared" si="27"/>
        <v>0</v>
      </c>
      <c r="AL103">
        <f t="shared" si="28"/>
        <v>0</v>
      </c>
      <c r="AM103">
        <f t="shared" si="29"/>
        <v>0</v>
      </c>
      <c r="AN103">
        <f t="shared" si="30"/>
        <v>0</v>
      </c>
      <c r="AO103">
        <f t="shared" si="31"/>
        <v>0</v>
      </c>
    </row>
    <row r="104" spans="1:41" ht="12.75">
      <c r="A104">
        <v>2007890</v>
      </c>
      <c r="B104" t="s">
        <v>587</v>
      </c>
      <c r="C104" t="s">
        <v>588</v>
      </c>
      <c r="D104" t="s">
        <v>589</v>
      </c>
      <c r="E104" t="s">
        <v>590</v>
      </c>
      <c r="F104" s="35">
        <v>66441</v>
      </c>
      <c r="G104" s="3" t="s">
        <v>52</v>
      </c>
      <c r="H104">
        <v>7852386184</v>
      </c>
      <c r="I104" s="4" t="s">
        <v>53</v>
      </c>
      <c r="J104" s="4" t="s">
        <v>46</v>
      </c>
      <c r="K104" t="s">
        <v>46</v>
      </c>
      <c r="L104" s="5" t="s">
        <v>46</v>
      </c>
      <c r="M104" s="5">
        <v>5844.69</v>
      </c>
      <c r="N104" s="5" t="s">
        <v>46</v>
      </c>
      <c r="O104" s="5" t="s">
        <v>46</v>
      </c>
      <c r="P104" s="36">
        <v>20.492430035</v>
      </c>
      <c r="Q104" t="s">
        <v>45</v>
      </c>
      <c r="R104" t="s">
        <v>46</v>
      </c>
      <c r="S104" t="s">
        <v>45</v>
      </c>
      <c r="T104" t="s">
        <v>46</v>
      </c>
      <c r="U104" s="5" t="s">
        <v>45</v>
      </c>
      <c r="V104" s="37">
        <v>392738</v>
      </c>
      <c r="W104" s="37">
        <v>44546</v>
      </c>
      <c r="X104" s="37">
        <v>50214.12733896727</v>
      </c>
      <c r="Y104" s="37">
        <v>50826.58775184178</v>
      </c>
      <c r="Z104">
        <f t="shared" si="16"/>
        <v>0</v>
      </c>
      <c r="AA104">
        <f t="shared" si="17"/>
        <v>0</v>
      </c>
      <c r="AB104">
        <f t="shared" si="18"/>
        <v>0</v>
      </c>
      <c r="AC104">
        <f t="shared" si="19"/>
        <v>0</v>
      </c>
      <c r="AD104">
        <f t="shared" si="20"/>
        <v>0</v>
      </c>
      <c r="AE104">
        <f t="shared" si="21"/>
        <v>0</v>
      </c>
      <c r="AF104" s="38">
        <f t="shared" si="22"/>
        <v>0</v>
      </c>
      <c r="AG104" s="38">
        <f t="shared" si="23"/>
        <v>0</v>
      </c>
      <c r="AH104" s="38">
        <f t="shared" si="24"/>
        <v>0</v>
      </c>
      <c r="AI104">
        <f t="shared" si="25"/>
        <v>1</v>
      </c>
      <c r="AJ104">
        <f t="shared" si="26"/>
        <v>1</v>
      </c>
      <c r="AK104" t="str">
        <f t="shared" si="27"/>
        <v>Initial</v>
      </c>
      <c r="AL104">
        <f t="shared" si="28"/>
        <v>0</v>
      </c>
      <c r="AM104" t="str">
        <f t="shared" si="29"/>
        <v>RLIS</v>
      </c>
      <c r="AN104">
        <f t="shared" si="30"/>
        <v>0</v>
      </c>
      <c r="AO104">
        <f t="shared" si="31"/>
        <v>0</v>
      </c>
    </row>
    <row r="105" spans="1:41" ht="12.75">
      <c r="A105">
        <v>2006480</v>
      </c>
      <c r="B105" t="s">
        <v>439</v>
      </c>
      <c r="C105" t="s">
        <v>440</v>
      </c>
      <c r="D105" t="s">
        <v>441</v>
      </c>
      <c r="E105" t="s">
        <v>440</v>
      </c>
      <c r="F105" s="35">
        <v>66743</v>
      </c>
      <c r="G105" s="3">
        <v>1128</v>
      </c>
      <c r="H105">
        <v>6207244325</v>
      </c>
      <c r="I105" s="4">
        <v>6</v>
      </c>
      <c r="J105" s="4" t="s">
        <v>46</v>
      </c>
      <c r="K105" t="s">
        <v>46</v>
      </c>
      <c r="L105" s="5" t="s">
        <v>46</v>
      </c>
      <c r="M105" s="5">
        <v>1041</v>
      </c>
      <c r="N105" s="5" t="s">
        <v>46</v>
      </c>
      <c r="O105" s="5" t="s">
        <v>46</v>
      </c>
      <c r="P105" s="36">
        <v>16.874400767</v>
      </c>
      <c r="Q105" t="s">
        <v>46</v>
      </c>
      <c r="R105" t="s">
        <v>46</v>
      </c>
      <c r="S105" t="s">
        <v>45</v>
      </c>
      <c r="T105" t="s">
        <v>46</v>
      </c>
      <c r="U105" s="5" t="s">
        <v>46</v>
      </c>
      <c r="V105" s="37">
        <v>55718</v>
      </c>
      <c r="W105" s="37">
        <v>5085.22534875</v>
      </c>
      <c r="X105" s="37">
        <v>6485.970159123312</v>
      </c>
      <c r="Y105" s="37">
        <v>3915.497945877672</v>
      </c>
      <c r="Z105">
        <f t="shared" si="16"/>
        <v>0</v>
      </c>
      <c r="AA105">
        <f t="shared" si="17"/>
        <v>0</v>
      </c>
      <c r="AB105">
        <f t="shared" si="18"/>
        <v>0</v>
      </c>
      <c r="AC105">
        <f t="shared" si="19"/>
        <v>0</v>
      </c>
      <c r="AD105">
        <f t="shared" si="20"/>
        <v>0</v>
      </c>
      <c r="AE105">
        <f t="shared" si="21"/>
        <v>0</v>
      </c>
      <c r="AF105" s="38">
        <f t="shared" si="22"/>
        <v>0</v>
      </c>
      <c r="AG105" s="38">
        <f t="shared" si="23"/>
        <v>0</v>
      </c>
      <c r="AH105" s="38">
        <f t="shared" si="24"/>
        <v>0</v>
      </c>
      <c r="AI105">
        <f t="shared" si="25"/>
        <v>1</v>
      </c>
      <c r="AJ105">
        <f t="shared" si="26"/>
        <v>0</v>
      </c>
      <c r="AK105">
        <f t="shared" si="27"/>
        <v>0</v>
      </c>
      <c r="AL105">
        <f t="shared" si="28"/>
        <v>0</v>
      </c>
      <c r="AM105">
        <f t="shared" si="29"/>
        <v>0</v>
      </c>
      <c r="AN105">
        <f t="shared" si="30"/>
        <v>0</v>
      </c>
      <c r="AO105">
        <f t="shared" si="31"/>
        <v>0</v>
      </c>
    </row>
    <row r="106" spans="1:41" ht="12.75">
      <c r="A106">
        <v>2006540</v>
      </c>
      <c r="B106" t="s">
        <v>446</v>
      </c>
      <c r="C106" t="s">
        <v>447</v>
      </c>
      <c r="D106" t="s">
        <v>448</v>
      </c>
      <c r="E106" t="s">
        <v>447</v>
      </c>
      <c r="F106" s="35">
        <v>67052</v>
      </c>
      <c r="G106" s="3">
        <v>249</v>
      </c>
      <c r="H106">
        <v>3167944000</v>
      </c>
      <c r="I106" s="4">
        <v>8</v>
      </c>
      <c r="J106" s="4" t="s">
        <v>45</v>
      </c>
      <c r="K106" t="s">
        <v>46</v>
      </c>
      <c r="L106" s="5" t="s">
        <v>47</v>
      </c>
      <c r="M106" s="5">
        <v>3568.3</v>
      </c>
      <c r="N106" s="5" t="s">
        <v>46</v>
      </c>
      <c r="O106" s="5" t="s">
        <v>46</v>
      </c>
      <c r="P106" s="36">
        <v>4.8919226394</v>
      </c>
      <c r="Q106" t="s">
        <v>46</v>
      </c>
      <c r="R106" t="s">
        <v>46</v>
      </c>
      <c r="S106" t="s">
        <v>45</v>
      </c>
      <c r="T106" t="s">
        <v>46</v>
      </c>
      <c r="U106" s="5" t="s">
        <v>46</v>
      </c>
      <c r="V106" s="37">
        <v>83202</v>
      </c>
      <c r="W106" s="37">
        <v>4069</v>
      </c>
      <c r="X106" s="37">
        <v>14128.013483356895</v>
      </c>
      <c r="Y106" s="37">
        <v>22377.607001399483</v>
      </c>
      <c r="Z106">
        <f t="shared" si="16"/>
        <v>1</v>
      </c>
      <c r="AA106">
        <f t="shared" si="17"/>
        <v>0</v>
      </c>
      <c r="AB106">
        <f t="shared" si="18"/>
        <v>0</v>
      </c>
      <c r="AC106">
        <f t="shared" si="19"/>
        <v>0</v>
      </c>
      <c r="AD106">
        <f t="shared" si="20"/>
        <v>0</v>
      </c>
      <c r="AE106">
        <f t="shared" si="21"/>
        <v>0</v>
      </c>
      <c r="AF106" s="38">
        <f t="shared" si="22"/>
        <v>0</v>
      </c>
      <c r="AG106" s="38">
        <f t="shared" si="23"/>
        <v>0</v>
      </c>
      <c r="AH106" s="38">
        <f t="shared" si="24"/>
        <v>0</v>
      </c>
      <c r="AI106">
        <f t="shared" si="25"/>
        <v>1</v>
      </c>
      <c r="AJ106">
        <f t="shared" si="26"/>
        <v>0</v>
      </c>
      <c r="AK106">
        <f t="shared" si="27"/>
        <v>0</v>
      </c>
      <c r="AL106">
        <f t="shared" si="28"/>
        <v>0</v>
      </c>
      <c r="AM106">
        <f t="shared" si="29"/>
        <v>0</v>
      </c>
      <c r="AN106">
        <f t="shared" si="30"/>
        <v>0</v>
      </c>
      <c r="AO106">
        <f t="shared" si="31"/>
        <v>0</v>
      </c>
    </row>
    <row r="107" spans="1:41" ht="12.75">
      <c r="A107">
        <v>2006570</v>
      </c>
      <c r="B107" t="s">
        <v>449</v>
      </c>
      <c r="C107" t="s">
        <v>450</v>
      </c>
      <c r="D107" t="s">
        <v>451</v>
      </c>
      <c r="E107" t="s">
        <v>450</v>
      </c>
      <c r="F107" s="35">
        <v>67053</v>
      </c>
      <c r="G107" s="3">
        <v>6</v>
      </c>
      <c r="H107">
        <v>6203674601</v>
      </c>
      <c r="I107" s="4">
        <v>7</v>
      </c>
      <c r="J107" s="4" t="s">
        <v>45</v>
      </c>
      <c r="K107" t="s">
        <v>46</v>
      </c>
      <c r="L107" s="5" t="s">
        <v>47</v>
      </c>
      <c r="M107" s="5">
        <v>273.45</v>
      </c>
      <c r="N107" s="5" t="s">
        <v>47</v>
      </c>
      <c r="O107" s="5" t="s">
        <v>45</v>
      </c>
      <c r="P107" s="36">
        <v>8.0229226361</v>
      </c>
      <c r="Q107" t="s">
        <v>46</v>
      </c>
      <c r="R107" t="s">
        <v>46</v>
      </c>
      <c r="S107" t="s">
        <v>45</v>
      </c>
      <c r="T107" t="s">
        <v>46</v>
      </c>
      <c r="U107" s="5" t="s">
        <v>46</v>
      </c>
      <c r="V107" s="37">
        <v>17445</v>
      </c>
      <c r="W107" s="37">
        <v>1423.8630976499999</v>
      </c>
      <c r="X107" s="37">
        <v>1820.77146308178</v>
      </c>
      <c r="Y107" s="37">
        <v>1104.0913957909745</v>
      </c>
      <c r="Z107">
        <f t="shared" si="16"/>
        <v>1</v>
      </c>
      <c r="AA107">
        <f t="shared" si="17"/>
        <v>1</v>
      </c>
      <c r="AB107">
        <f t="shared" si="18"/>
        <v>0</v>
      </c>
      <c r="AC107">
        <f t="shared" si="19"/>
        <v>0</v>
      </c>
      <c r="AD107">
        <f t="shared" si="20"/>
        <v>0</v>
      </c>
      <c r="AE107">
        <f t="shared" si="21"/>
        <v>0</v>
      </c>
      <c r="AF107" s="38" t="str">
        <f t="shared" si="22"/>
        <v>SRSA</v>
      </c>
      <c r="AG107" s="38">
        <f t="shared" si="23"/>
        <v>0</v>
      </c>
      <c r="AH107" s="38">
        <f t="shared" si="24"/>
        <v>0</v>
      </c>
      <c r="AI107">
        <f t="shared" si="25"/>
        <v>1</v>
      </c>
      <c r="AJ107">
        <f t="shared" si="26"/>
        <v>0</v>
      </c>
      <c r="AK107">
        <f t="shared" si="27"/>
        <v>0</v>
      </c>
      <c r="AL107">
        <f t="shared" si="28"/>
        <v>0</v>
      </c>
      <c r="AM107">
        <f t="shared" si="29"/>
        <v>0</v>
      </c>
      <c r="AN107">
        <f t="shared" si="30"/>
        <v>0</v>
      </c>
      <c r="AO107">
        <f t="shared" si="31"/>
        <v>0</v>
      </c>
    </row>
    <row r="108" spans="1:41" ht="12.75">
      <c r="A108">
        <v>2011040</v>
      </c>
      <c r="B108" t="s">
        <v>871</v>
      </c>
      <c r="C108" t="s">
        <v>872</v>
      </c>
      <c r="D108" t="s">
        <v>873</v>
      </c>
      <c r="E108" t="s">
        <v>874</v>
      </c>
      <c r="F108" s="35">
        <v>67757</v>
      </c>
      <c r="G108" s="3">
        <v>199</v>
      </c>
      <c r="H108">
        <v>7853864560</v>
      </c>
      <c r="I108" s="4">
        <v>7</v>
      </c>
      <c r="J108" s="4" t="s">
        <v>45</v>
      </c>
      <c r="K108" t="s">
        <v>46</v>
      </c>
      <c r="L108" s="5" t="s">
        <v>47</v>
      </c>
      <c r="M108" s="5">
        <v>191.04</v>
      </c>
      <c r="N108" s="5" t="s">
        <v>47</v>
      </c>
      <c r="O108" s="5" t="s">
        <v>45</v>
      </c>
      <c r="P108" s="36">
        <v>11.111111111</v>
      </c>
      <c r="Q108" t="s">
        <v>46</v>
      </c>
      <c r="R108" t="s">
        <v>46</v>
      </c>
      <c r="S108" t="s">
        <v>45</v>
      </c>
      <c r="T108" t="s">
        <v>46</v>
      </c>
      <c r="U108" s="5" t="s">
        <v>46</v>
      </c>
      <c r="V108" s="37">
        <v>4852</v>
      </c>
      <c r="W108" s="37">
        <v>813.6360558</v>
      </c>
      <c r="X108" s="37">
        <v>1069.7413690286994</v>
      </c>
      <c r="Y108" s="37">
        <v>2193.8830393528906</v>
      </c>
      <c r="Z108">
        <f t="shared" si="16"/>
        <v>1</v>
      </c>
      <c r="AA108">
        <f t="shared" si="17"/>
        <v>1</v>
      </c>
      <c r="AB108">
        <f t="shared" si="18"/>
        <v>0</v>
      </c>
      <c r="AC108">
        <f t="shared" si="19"/>
        <v>0</v>
      </c>
      <c r="AD108">
        <f t="shared" si="20"/>
        <v>0</v>
      </c>
      <c r="AE108">
        <f t="shared" si="21"/>
        <v>0</v>
      </c>
      <c r="AF108" s="38" t="str">
        <f t="shared" si="22"/>
        <v>SRSA</v>
      </c>
      <c r="AG108" s="38">
        <f t="shared" si="23"/>
        <v>0</v>
      </c>
      <c r="AH108" s="38">
        <f t="shared" si="24"/>
        <v>0</v>
      </c>
      <c r="AI108">
        <f t="shared" si="25"/>
        <v>1</v>
      </c>
      <c r="AJ108">
        <f t="shared" si="26"/>
        <v>0</v>
      </c>
      <c r="AK108">
        <f t="shared" si="27"/>
        <v>0</v>
      </c>
      <c r="AL108">
        <f t="shared" si="28"/>
        <v>0</v>
      </c>
      <c r="AM108">
        <f t="shared" si="29"/>
        <v>0</v>
      </c>
      <c r="AN108">
        <f t="shared" si="30"/>
        <v>0</v>
      </c>
      <c r="AO108">
        <f t="shared" si="31"/>
        <v>0</v>
      </c>
    </row>
    <row r="109" spans="1:41" ht="12.75">
      <c r="A109">
        <v>2006580</v>
      </c>
      <c r="B109" t="s">
        <v>452</v>
      </c>
      <c r="C109" t="s">
        <v>453</v>
      </c>
      <c r="D109" t="s">
        <v>454</v>
      </c>
      <c r="E109" t="s">
        <v>453</v>
      </c>
      <c r="F109" s="35">
        <v>67735</v>
      </c>
      <c r="G109" s="3">
        <v>509</v>
      </c>
      <c r="H109">
        <v>7858992397</v>
      </c>
      <c r="I109" s="4">
        <v>6</v>
      </c>
      <c r="J109" s="4" t="s">
        <v>46</v>
      </c>
      <c r="K109" t="s">
        <v>46</v>
      </c>
      <c r="L109" s="5" t="s">
        <v>46</v>
      </c>
      <c r="M109" s="5">
        <v>1053.23</v>
      </c>
      <c r="N109" s="5" t="s">
        <v>45</v>
      </c>
      <c r="O109" s="5" t="s">
        <v>46</v>
      </c>
      <c r="P109" s="36">
        <v>17.718446602</v>
      </c>
      <c r="Q109" t="s">
        <v>46</v>
      </c>
      <c r="R109" t="s">
        <v>45</v>
      </c>
      <c r="S109" t="s">
        <v>45</v>
      </c>
      <c r="T109" t="s">
        <v>46</v>
      </c>
      <c r="U109" s="5" t="s">
        <v>46</v>
      </c>
      <c r="V109" s="37">
        <v>70817</v>
      </c>
      <c r="W109" s="37">
        <v>6712.4974603499995</v>
      </c>
      <c r="X109" s="37">
        <v>7815.304567555811</v>
      </c>
      <c r="Y109" s="37">
        <v>10795.56031440064</v>
      </c>
      <c r="Z109">
        <f t="shared" si="16"/>
        <v>0</v>
      </c>
      <c r="AA109">
        <f t="shared" si="17"/>
        <v>1</v>
      </c>
      <c r="AB109">
        <f t="shared" si="18"/>
        <v>0</v>
      </c>
      <c r="AC109">
        <f t="shared" si="19"/>
        <v>0</v>
      </c>
      <c r="AD109">
        <f t="shared" si="20"/>
        <v>0</v>
      </c>
      <c r="AE109">
        <f t="shared" si="21"/>
        <v>0</v>
      </c>
      <c r="AF109" s="38">
        <f t="shared" si="22"/>
        <v>0</v>
      </c>
      <c r="AG109" s="38">
        <f t="shared" si="23"/>
        <v>0</v>
      </c>
      <c r="AH109" s="38">
        <f t="shared" si="24"/>
        <v>0</v>
      </c>
      <c r="AI109">
        <f t="shared" si="25"/>
        <v>1</v>
      </c>
      <c r="AJ109">
        <f t="shared" si="26"/>
        <v>0</v>
      </c>
      <c r="AK109">
        <f t="shared" si="27"/>
        <v>0</v>
      </c>
      <c r="AL109">
        <f t="shared" si="28"/>
        <v>0</v>
      </c>
      <c r="AM109">
        <f t="shared" si="29"/>
        <v>0</v>
      </c>
      <c r="AN109">
        <f t="shared" si="30"/>
        <v>0</v>
      </c>
      <c r="AO109">
        <f t="shared" si="31"/>
        <v>0</v>
      </c>
    </row>
    <row r="110" spans="1:41" ht="12.75">
      <c r="A110">
        <v>2006660</v>
      </c>
      <c r="B110" t="s">
        <v>459</v>
      </c>
      <c r="C110" t="s">
        <v>460</v>
      </c>
      <c r="D110" t="s">
        <v>461</v>
      </c>
      <c r="E110" t="s">
        <v>460</v>
      </c>
      <c r="F110" s="35">
        <v>67530</v>
      </c>
      <c r="G110" s="3">
        <v>4613</v>
      </c>
      <c r="H110">
        <v>6207931500</v>
      </c>
      <c r="I110" s="4">
        <v>6</v>
      </c>
      <c r="J110" s="4" t="s">
        <v>46</v>
      </c>
      <c r="K110" t="s">
        <v>46</v>
      </c>
      <c r="L110" s="5" t="s">
        <v>46</v>
      </c>
      <c r="M110" s="5">
        <v>2883</v>
      </c>
      <c r="N110" s="5" t="s">
        <v>46</v>
      </c>
      <c r="O110" s="5" t="s">
        <v>46</v>
      </c>
      <c r="P110" s="36">
        <v>18.322544329</v>
      </c>
      <c r="Q110" t="s">
        <v>46</v>
      </c>
      <c r="R110" t="s">
        <v>46</v>
      </c>
      <c r="S110" t="s">
        <v>45</v>
      </c>
      <c r="T110" t="s">
        <v>46</v>
      </c>
      <c r="U110" s="5" t="s">
        <v>46</v>
      </c>
      <c r="V110" s="37">
        <v>186408</v>
      </c>
      <c r="W110" s="37">
        <v>19323.856325249995</v>
      </c>
      <c r="X110" s="37">
        <v>23163.04971715782</v>
      </c>
      <c r="Y110" s="37">
        <v>24300.54736693864</v>
      </c>
      <c r="Z110">
        <f t="shared" si="16"/>
        <v>0</v>
      </c>
      <c r="AA110">
        <f t="shared" si="17"/>
        <v>0</v>
      </c>
      <c r="AB110">
        <f t="shared" si="18"/>
        <v>0</v>
      </c>
      <c r="AC110">
        <f t="shared" si="19"/>
        <v>0</v>
      </c>
      <c r="AD110">
        <f t="shared" si="20"/>
        <v>0</v>
      </c>
      <c r="AE110">
        <f t="shared" si="21"/>
        <v>0</v>
      </c>
      <c r="AF110" s="38">
        <f t="shared" si="22"/>
        <v>0</v>
      </c>
      <c r="AG110" s="38">
        <f t="shared" si="23"/>
        <v>0</v>
      </c>
      <c r="AH110" s="38">
        <f t="shared" si="24"/>
        <v>0</v>
      </c>
      <c r="AI110">
        <f t="shared" si="25"/>
        <v>1</v>
      </c>
      <c r="AJ110">
        <f t="shared" si="26"/>
        <v>0</v>
      </c>
      <c r="AK110">
        <f t="shared" si="27"/>
        <v>0</v>
      </c>
      <c r="AL110">
        <f t="shared" si="28"/>
        <v>0</v>
      </c>
      <c r="AM110">
        <f t="shared" si="29"/>
        <v>0</v>
      </c>
      <c r="AN110">
        <f t="shared" si="30"/>
        <v>0</v>
      </c>
      <c r="AO110">
        <f t="shared" si="31"/>
        <v>0</v>
      </c>
    </row>
    <row r="111" spans="1:41" ht="12.75">
      <c r="A111">
        <v>2006690</v>
      </c>
      <c r="B111" t="s">
        <v>462</v>
      </c>
      <c r="C111" t="s">
        <v>463</v>
      </c>
      <c r="D111" t="s">
        <v>464</v>
      </c>
      <c r="E111" t="s">
        <v>465</v>
      </c>
      <c r="F111" s="35">
        <v>67879</v>
      </c>
      <c r="G111" s="3">
        <v>580</v>
      </c>
      <c r="H111">
        <v>6203764211</v>
      </c>
      <c r="I111" s="4">
        <v>7</v>
      </c>
      <c r="J111" s="4" t="s">
        <v>45</v>
      </c>
      <c r="K111" t="s">
        <v>46</v>
      </c>
      <c r="L111" s="5" t="s">
        <v>47</v>
      </c>
      <c r="M111" s="5">
        <v>306.7</v>
      </c>
      <c r="N111" s="5" t="s">
        <v>47</v>
      </c>
      <c r="O111" s="5" t="s">
        <v>45</v>
      </c>
      <c r="P111" s="36">
        <v>14.848484848</v>
      </c>
      <c r="Q111" t="s">
        <v>46</v>
      </c>
      <c r="R111" t="s">
        <v>46</v>
      </c>
      <c r="S111" t="s">
        <v>45</v>
      </c>
      <c r="T111" t="s">
        <v>46</v>
      </c>
      <c r="U111" s="5" t="s">
        <v>46</v>
      </c>
      <c r="V111" s="37">
        <v>12264</v>
      </c>
      <c r="W111" s="37">
        <v>1017.04506975</v>
      </c>
      <c r="X111" s="37">
        <v>1520.5494851343715</v>
      </c>
      <c r="Y111" s="37">
        <v>2303.0127274167567</v>
      </c>
      <c r="Z111">
        <f t="shared" si="16"/>
        <v>1</v>
      </c>
      <c r="AA111">
        <f t="shared" si="17"/>
        <v>1</v>
      </c>
      <c r="AB111">
        <f t="shared" si="18"/>
        <v>0</v>
      </c>
      <c r="AC111">
        <f t="shared" si="19"/>
        <v>0</v>
      </c>
      <c r="AD111">
        <f t="shared" si="20"/>
        <v>0</v>
      </c>
      <c r="AE111">
        <f t="shared" si="21"/>
        <v>0</v>
      </c>
      <c r="AF111" s="38" t="str">
        <f t="shared" si="22"/>
        <v>SRSA</v>
      </c>
      <c r="AG111" s="38">
        <f t="shared" si="23"/>
        <v>0</v>
      </c>
      <c r="AH111" s="38">
        <f t="shared" si="24"/>
        <v>0</v>
      </c>
      <c r="AI111">
        <f t="shared" si="25"/>
        <v>1</v>
      </c>
      <c r="AJ111">
        <f t="shared" si="26"/>
        <v>0</v>
      </c>
      <c r="AK111">
        <f t="shared" si="27"/>
        <v>0</v>
      </c>
      <c r="AL111">
        <f t="shared" si="28"/>
        <v>0</v>
      </c>
      <c r="AM111">
        <f t="shared" si="29"/>
        <v>0</v>
      </c>
      <c r="AN111">
        <f t="shared" si="30"/>
        <v>0</v>
      </c>
      <c r="AO111">
        <f t="shared" si="31"/>
        <v>0</v>
      </c>
    </row>
    <row r="112" spans="1:41" ht="12.75">
      <c r="A112">
        <v>2006720</v>
      </c>
      <c r="B112" t="s">
        <v>466</v>
      </c>
      <c r="C112" t="s">
        <v>467</v>
      </c>
      <c r="D112" t="s">
        <v>468</v>
      </c>
      <c r="E112" t="s">
        <v>467</v>
      </c>
      <c r="F112" s="35">
        <v>67054</v>
      </c>
      <c r="G112" s="3">
        <v>2399</v>
      </c>
      <c r="H112">
        <v>6207232145</v>
      </c>
      <c r="I112" s="4">
        <v>7</v>
      </c>
      <c r="J112" s="4" t="s">
        <v>45</v>
      </c>
      <c r="K112" t="s">
        <v>46</v>
      </c>
      <c r="L112" s="5" t="s">
        <v>47</v>
      </c>
      <c r="M112" s="5">
        <v>302</v>
      </c>
      <c r="N112" s="5" t="s">
        <v>47</v>
      </c>
      <c r="O112" s="5" t="s">
        <v>45</v>
      </c>
      <c r="P112" s="36">
        <v>16.618075802</v>
      </c>
      <c r="Q112" t="s">
        <v>46</v>
      </c>
      <c r="R112" t="s">
        <v>46</v>
      </c>
      <c r="S112" t="s">
        <v>45</v>
      </c>
      <c r="T112" t="s">
        <v>46</v>
      </c>
      <c r="U112" s="5" t="s">
        <v>46</v>
      </c>
      <c r="V112" s="37">
        <v>14221</v>
      </c>
      <c r="W112" s="37">
        <v>1423.8630976499999</v>
      </c>
      <c r="X112" s="37">
        <v>1882.5991728334968</v>
      </c>
      <c r="Y112" s="37">
        <v>2412.1424154806227</v>
      </c>
      <c r="Z112">
        <f t="shared" si="16"/>
        <v>1</v>
      </c>
      <c r="AA112">
        <f t="shared" si="17"/>
        <v>1</v>
      </c>
      <c r="AB112">
        <f t="shared" si="18"/>
        <v>0</v>
      </c>
      <c r="AC112">
        <f t="shared" si="19"/>
        <v>0</v>
      </c>
      <c r="AD112">
        <f t="shared" si="20"/>
        <v>0</v>
      </c>
      <c r="AE112">
        <f t="shared" si="21"/>
        <v>0</v>
      </c>
      <c r="AF112" s="38" t="str">
        <f t="shared" si="22"/>
        <v>SRSA</v>
      </c>
      <c r="AG112" s="38">
        <f t="shared" si="23"/>
        <v>0</v>
      </c>
      <c r="AH112" s="38">
        <f t="shared" si="24"/>
        <v>0</v>
      </c>
      <c r="AI112">
        <f t="shared" si="25"/>
        <v>1</v>
      </c>
      <c r="AJ112">
        <f t="shared" si="26"/>
        <v>0</v>
      </c>
      <c r="AK112">
        <f t="shared" si="27"/>
        <v>0</v>
      </c>
      <c r="AL112">
        <f t="shared" si="28"/>
        <v>0</v>
      </c>
      <c r="AM112">
        <f t="shared" si="29"/>
        <v>0</v>
      </c>
      <c r="AN112">
        <f t="shared" si="30"/>
        <v>0</v>
      </c>
      <c r="AO112">
        <f t="shared" si="31"/>
        <v>0</v>
      </c>
    </row>
    <row r="113" spans="1:41" ht="12.75">
      <c r="A113">
        <v>2006780</v>
      </c>
      <c r="B113" t="s">
        <v>469</v>
      </c>
      <c r="C113" t="s">
        <v>470</v>
      </c>
      <c r="D113" t="s">
        <v>471</v>
      </c>
      <c r="E113" t="s">
        <v>472</v>
      </c>
      <c r="F113" s="35">
        <v>67738</v>
      </c>
      <c r="G113" s="3">
        <v>68</v>
      </c>
      <c r="H113">
        <v>7858243277</v>
      </c>
      <c r="I113" s="4">
        <v>7</v>
      </c>
      <c r="J113" s="4" t="s">
        <v>45</v>
      </c>
      <c r="K113" t="s">
        <v>46</v>
      </c>
      <c r="L113" s="5" t="s">
        <v>47</v>
      </c>
      <c r="M113" s="5">
        <v>122.57</v>
      </c>
      <c r="N113" s="5" t="s">
        <v>47</v>
      </c>
      <c r="O113" s="5" t="s">
        <v>45</v>
      </c>
      <c r="P113" s="36">
        <v>7.7419354839</v>
      </c>
      <c r="Q113" t="s">
        <v>46</v>
      </c>
      <c r="R113" t="s">
        <v>46</v>
      </c>
      <c r="S113" t="s">
        <v>45</v>
      </c>
      <c r="T113" t="s">
        <v>46</v>
      </c>
      <c r="U113" s="5" t="s">
        <v>46</v>
      </c>
      <c r="V113" s="37">
        <v>4365</v>
      </c>
      <c r="W113" s="37">
        <v>610.22704185</v>
      </c>
      <c r="X113" s="37">
        <v>794.6060813688662</v>
      </c>
      <c r="Y113" s="37">
        <v>993.4564706503656</v>
      </c>
      <c r="Z113">
        <f t="shared" si="16"/>
        <v>1</v>
      </c>
      <c r="AA113">
        <f t="shared" si="17"/>
        <v>1</v>
      </c>
      <c r="AB113">
        <f t="shared" si="18"/>
        <v>0</v>
      </c>
      <c r="AC113">
        <f t="shared" si="19"/>
        <v>0</v>
      </c>
      <c r="AD113">
        <f t="shared" si="20"/>
        <v>0</v>
      </c>
      <c r="AE113">
        <f t="shared" si="21"/>
        <v>0</v>
      </c>
      <c r="AF113" s="38" t="str">
        <f t="shared" si="22"/>
        <v>SRSA</v>
      </c>
      <c r="AG113" s="38">
        <f t="shared" si="23"/>
        <v>0</v>
      </c>
      <c r="AH113" s="38">
        <f t="shared" si="24"/>
        <v>0</v>
      </c>
      <c r="AI113">
        <f t="shared" si="25"/>
        <v>1</v>
      </c>
      <c r="AJ113">
        <f t="shared" si="26"/>
        <v>0</v>
      </c>
      <c r="AK113">
        <f t="shared" si="27"/>
        <v>0</v>
      </c>
      <c r="AL113">
        <f t="shared" si="28"/>
        <v>0</v>
      </c>
      <c r="AM113">
        <f t="shared" si="29"/>
        <v>0</v>
      </c>
      <c r="AN113">
        <f t="shared" si="30"/>
        <v>0</v>
      </c>
      <c r="AO113">
        <f t="shared" si="31"/>
        <v>0</v>
      </c>
    </row>
    <row r="114" spans="1:41" ht="12.75">
      <c r="A114">
        <v>2006840</v>
      </c>
      <c r="B114" t="s">
        <v>473</v>
      </c>
      <c r="C114" t="s">
        <v>474</v>
      </c>
      <c r="D114" t="s">
        <v>475</v>
      </c>
      <c r="E114" t="s">
        <v>474</v>
      </c>
      <c r="F114" s="35">
        <v>67056</v>
      </c>
      <c r="G114" s="3">
        <v>2197</v>
      </c>
      <c r="H114">
        <v>3168352641</v>
      </c>
      <c r="I114" s="4">
        <v>8</v>
      </c>
      <c r="J114" s="4" t="s">
        <v>45</v>
      </c>
      <c r="K114" t="s">
        <v>46</v>
      </c>
      <c r="L114" s="5" t="s">
        <v>47</v>
      </c>
      <c r="M114" s="5">
        <v>599.14</v>
      </c>
      <c r="N114" s="5" t="s">
        <v>47</v>
      </c>
      <c r="O114" s="5" t="s">
        <v>45</v>
      </c>
      <c r="P114" s="36">
        <v>4.9086757991</v>
      </c>
      <c r="Q114" t="s">
        <v>46</v>
      </c>
      <c r="R114" t="s">
        <v>46</v>
      </c>
      <c r="S114" t="s">
        <v>45</v>
      </c>
      <c r="T114" t="s">
        <v>46</v>
      </c>
      <c r="U114" s="5" t="s">
        <v>46</v>
      </c>
      <c r="V114" s="37">
        <v>34553</v>
      </c>
      <c r="W114" s="37">
        <v>3051.13520925</v>
      </c>
      <c r="X114" s="37">
        <v>4084.82220676441</v>
      </c>
      <c r="Y114" s="37">
        <v>2668.032718526929</v>
      </c>
      <c r="Z114">
        <f t="shared" si="16"/>
        <v>1</v>
      </c>
      <c r="AA114">
        <f t="shared" si="17"/>
        <v>1</v>
      </c>
      <c r="AB114">
        <f t="shared" si="18"/>
        <v>0</v>
      </c>
      <c r="AC114">
        <f t="shared" si="19"/>
        <v>0</v>
      </c>
      <c r="AD114">
        <f t="shared" si="20"/>
        <v>0</v>
      </c>
      <c r="AE114">
        <f t="shared" si="21"/>
        <v>0</v>
      </c>
      <c r="AF114" s="38" t="str">
        <f t="shared" si="22"/>
        <v>SRSA</v>
      </c>
      <c r="AG114" s="38">
        <f t="shared" si="23"/>
        <v>0</v>
      </c>
      <c r="AH114" s="38">
        <f t="shared" si="24"/>
        <v>0</v>
      </c>
      <c r="AI114">
        <f t="shared" si="25"/>
        <v>1</v>
      </c>
      <c r="AJ114">
        <f t="shared" si="26"/>
        <v>0</v>
      </c>
      <c r="AK114">
        <f t="shared" si="27"/>
        <v>0</v>
      </c>
      <c r="AL114">
        <f t="shared" si="28"/>
        <v>0</v>
      </c>
      <c r="AM114">
        <f t="shared" si="29"/>
        <v>0</v>
      </c>
      <c r="AN114">
        <f t="shared" si="30"/>
        <v>0</v>
      </c>
      <c r="AO114">
        <f t="shared" si="31"/>
        <v>0</v>
      </c>
    </row>
    <row r="115" spans="1:41" ht="12.75">
      <c r="A115">
        <v>2006870</v>
      </c>
      <c r="B115" t="s">
        <v>476</v>
      </c>
      <c r="C115" t="s">
        <v>477</v>
      </c>
      <c r="D115" t="s">
        <v>478</v>
      </c>
      <c r="E115" t="s">
        <v>477</v>
      </c>
      <c r="F115" s="35">
        <v>66853</v>
      </c>
      <c r="G115" s="3">
        <v>9702</v>
      </c>
      <c r="H115">
        <v>6206783321</v>
      </c>
      <c r="I115" s="4">
        <v>7</v>
      </c>
      <c r="J115" s="4" t="s">
        <v>45</v>
      </c>
      <c r="K115" t="s">
        <v>46</v>
      </c>
      <c r="L115" s="5" t="s">
        <v>47</v>
      </c>
      <c r="M115" s="5">
        <v>94.24</v>
      </c>
      <c r="N115" s="5" t="s">
        <v>47</v>
      </c>
      <c r="O115" s="5" t="s">
        <v>45</v>
      </c>
      <c r="P115" s="36">
        <v>27.826086957</v>
      </c>
      <c r="Q115" t="s">
        <v>45</v>
      </c>
      <c r="R115" t="s">
        <v>45</v>
      </c>
      <c r="S115" t="s">
        <v>45</v>
      </c>
      <c r="T115" t="s">
        <v>46</v>
      </c>
      <c r="U115" s="5" t="s">
        <v>46</v>
      </c>
      <c r="V115" s="37">
        <v>3371</v>
      </c>
      <c r="W115" s="37">
        <v>406.8180279</v>
      </c>
      <c r="X115" s="37">
        <v>551.4113079719125</v>
      </c>
      <c r="Y115" s="37">
        <v>1064.955231795657</v>
      </c>
      <c r="Z115">
        <f t="shared" si="16"/>
        <v>1</v>
      </c>
      <c r="AA115">
        <f t="shared" si="17"/>
        <v>1</v>
      </c>
      <c r="AB115">
        <f t="shared" si="18"/>
        <v>0</v>
      </c>
      <c r="AC115">
        <f t="shared" si="19"/>
        <v>0</v>
      </c>
      <c r="AD115">
        <f t="shared" si="20"/>
        <v>0</v>
      </c>
      <c r="AE115">
        <f t="shared" si="21"/>
        <v>0</v>
      </c>
      <c r="AF115" s="38" t="str">
        <f t="shared" si="22"/>
        <v>SRSA</v>
      </c>
      <c r="AG115" s="38">
        <f t="shared" si="23"/>
        <v>0</v>
      </c>
      <c r="AH115" s="38">
        <f t="shared" si="24"/>
        <v>0</v>
      </c>
      <c r="AI115">
        <f t="shared" si="25"/>
        <v>1</v>
      </c>
      <c r="AJ115">
        <f t="shared" si="26"/>
        <v>1</v>
      </c>
      <c r="AK115" t="str">
        <f t="shared" si="27"/>
        <v>Initial</v>
      </c>
      <c r="AL115" t="str">
        <f t="shared" si="28"/>
        <v>SRSA</v>
      </c>
      <c r="AM115">
        <f t="shared" si="29"/>
        <v>0</v>
      </c>
      <c r="AN115">
        <f t="shared" si="30"/>
        <v>0</v>
      </c>
      <c r="AO115">
        <f t="shared" si="31"/>
        <v>0</v>
      </c>
    </row>
    <row r="116" spans="1:41" ht="12.75">
      <c r="A116">
        <v>2006900</v>
      </c>
      <c r="B116" t="s">
        <v>479</v>
      </c>
      <c r="C116" t="s">
        <v>480</v>
      </c>
      <c r="D116" t="s">
        <v>481</v>
      </c>
      <c r="E116" t="s">
        <v>480</v>
      </c>
      <c r="F116" s="35">
        <v>67849</v>
      </c>
      <c r="G116" s="3">
        <v>219</v>
      </c>
      <c r="H116">
        <v>6206232641</v>
      </c>
      <c r="I116" s="4">
        <v>7</v>
      </c>
      <c r="J116" s="4" t="s">
        <v>45</v>
      </c>
      <c r="K116" t="s">
        <v>46</v>
      </c>
      <c r="L116" s="5" t="s">
        <v>47</v>
      </c>
      <c r="M116" s="5">
        <v>129.4</v>
      </c>
      <c r="N116" s="5" t="s">
        <v>47</v>
      </c>
      <c r="O116" s="5" t="s">
        <v>45</v>
      </c>
      <c r="P116" s="36">
        <v>6.015037594</v>
      </c>
      <c r="Q116" t="s">
        <v>46</v>
      </c>
      <c r="R116" t="s">
        <v>46</v>
      </c>
      <c r="S116" t="s">
        <v>45</v>
      </c>
      <c r="T116" t="s">
        <v>46</v>
      </c>
      <c r="U116" s="5" t="s">
        <v>46</v>
      </c>
      <c r="V116" s="37">
        <v>6315</v>
      </c>
      <c r="W116" s="37">
        <v>610.22704185</v>
      </c>
      <c r="X116" s="37">
        <v>781.601729133265</v>
      </c>
      <c r="Y116" s="37">
        <v>950.5572139631907</v>
      </c>
      <c r="Z116">
        <f t="shared" si="16"/>
        <v>1</v>
      </c>
      <c r="AA116">
        <f t="shared" si="17"/>
        <v>1</v>
      </c>
      <c r="AB116">
        <f t="shared" si="18"/>
        <v>0</v>
      </c>
      <c r="AC116">
        <f t="shared" si="19"/>
        <v>0</v>
      </c>
      <c r="AD116">
        <f t="shared" si="20"/>
        <v>0</v>
      </c>
      <c r="AE116">
        <f t="shared" si="21"/>
        <v>0</v>
      </c>
      <c r="AF116" s="38" t="str">
        <f t="shared" si="22"/>
        <v>SRSA</v>
      </c>
      <c r="AG116" s="38">
        <f t="shared" si="23"/>
        <v>0</v>
      </c>
      <c r="AH116" s="38">
        <f t="shared" si="24"/>
        <v>0</v>
      </c>
      <c r="AI116">
        <f t="shared" si="25"/>
        <v>1</v>
      </c>
      <c r="AJ116">
        <f t="shared" si="26"/>
        <v>0</v>
      </c>
      <c r="AK116">
        <f t="shared" si="27"/>
        <v>0</v>
      </c>
      <c r="AL116">
        <f t="shared" si="28"/>
        <v>0</v>
      </c>
      <c r="AM116">
        <f t="shared" si="29"/>
        <v>0</v>
      </c>
      <c r="AN116">
        <f t="shared" si="30"/>
        <v>0</v>
      </c>
      <c r="AO116">
        <f t="shared" si="31"/>
        <v>0</v>
      </c>
    </row>
    <row r="117" spans="1:41" ht="12.75">
      <c r="A117">
        <v>2006960</v>
      </c>
      <c r="B117" t="s">
        <v>486</v>
      </c>
      <c r="C117" t="s">
        <v>487</v>
      </c>
      <c r="D117" t="s">
        <v>488</v>
      </c>
      <c r="E117" t="s">
        <v>489</v>
      </c>
      <c r="F117" s="35">
        <v>67543</v>
      </c>
      <c r="G117" s="3">
        <v>130</v>
      </c>
      <c r="H117">
        <v>6204657727</v>
      </c>
      <c r="I117" s="4" t="s">
        <v>211</v>
      </c>
      <c r="J117" s="4" t="s">
        <v>45</v>
      </c>
      <c r="K117" t="s">
        <v>46</v>
      </c>
      <c r="L117" s="5" t="s">
        <v>47</v>
      </c>
      <c r="M117" s="5">
        <v>974.35</v>
      </c>
      <c r="N117" s="5" t="s">
        <v>46</v>
      </c>
      <c r="O117" s="5" t="s">
        <v>46</v>
      </c>
      <c r="P117" s="36">
        <v>13.928571429</v>
      </c>
      <c r="Q117" t="s">
        <v>46</v>
      </c>
      <c r="R117" t="s">
        <v>46</v>
      </c>
      <c r="S117" t="s">
        <v>45</v>
      </c>
      <c r="T117" t="s">
        <v>46</v>
      </c>
      <c r="U117" s="5" t="s">
        <v>46</v>
      </c>
      <c r="V117" s="37">
        <v>58516</v>
      </c>
      <c r="W117" s="37">
        <v>5086</v>
      </c>
      <c r="X117" s="37">
        <v>6982.188862850195</v>
      </c>
      <c r="Y117" s="37">
        <v>4237.242371031483</v>
      </c>
      <c r="Z117">
        <f t="shared" si="16"/>
        <v>1</v>
      </c>
      <c r="AA117">
        <f t="shared" si="17"/>
        <v>0</v>
      </c>
      <c r="AB117">
        <f t="shared" si="18"/>
        <v>0</v>
      </c>
      <c r="AC117">
        <f t="shared" si="19"/>
        <v>0</v>
      </c>
      <c r="AD117">
        <f t="shared" si="20"/>
        <v>0</v>
      </c>
      <c r="AE117">
        <f t="shared" si="21"/>
        <v>0</v>
      </c>
      <c r="AF117" s="38">
        <f t="shared" si="22"/>
        <v>0</v>
      </c>
      <c r="AG117" s="38">
        <f t="shared" si="23"/>
        <v>0</v>
      </c>
      <c r="AH117" s="38">
        <f t="shared" si="24"/>
        <v>0</v>
      </c>
      <c r="AI117">
        <f t="shared" si="25"/>
        <v>1</v>
      </c>
      <c r="AJ117">
        <f t="shared" si="26"/>
        <v>0</v>
      </c>
      <c r="AK117">
        <f t="shared" si="27"/>
        <v>0</v>
      </c>
      <c r="AL117">
        <f t="shared" si="28"/>
        <v>0</v>
      </c>
      <c r="AM117">
        <f t="shared" si="29"/>
        <v>0</v>
      </c>
      <c r="AN117">
        <f t="shared" si="30"/>
        <v>0</v>
      </c>
      <c r="AO117">
        <f t="shared" si="31"/>
        <v>0</v>
      </c>
    </row>
    <row r="118" spans="1:41" ht="12.75">
      <c r="A118">
        <v>2006990</v>
      </c>
      <c r="B118" t="s">
        <v>490</v>
      </c>
      <c r="C118" t="s">
        <v>491</v>
      </c>
      <c r="D118" t="s">
        <v>492</v>
      </c>
      <c r="E118" t="s">
        <v>491</v>
      </c>
      <c r="F118" s="35">
        <v>67059</v>
      </c>
      <c r="G118" s="3">
        <v>243</v>
      </c>
      <c r="H118">
        <v>6208625256</v>
      </c>
      <c r="I118" s="4">
        <v>7</v>
      </c>
      <c r="J118" s="4" t="s">
        <v>45</v>
      </c>
      <c r="K118" t="s">
        <v>46</v>
      </c>
      <c r="L118" s="5" t="s">
        <v>47</v>
      </c>
      <c r="M118" s="5">
        <v>167.5</v>
      </c>
      <c r="N118" s="5" t="s">
        <v>47</v>
      </c>
      <c r="O118" s="5" t="s">
        <v>45</v>
      </c>
      <c r="P118" s="36">
        <v>13.414634146</v>
      </c>
      <c r="Q118" t="s">
        <v>46</v>
      </c>
      <c r="R118" t="s">
        <v>46</v>
      </c>
      <c r="S118" t="s">
        <v>45</v>
      </c>
      <c r="T118" t="s">
        <v>46</v>
      </c>
      <c r="U118" s="5" t="s">
        <v>46</v>
      </c>
      <c r="V118" s="37">
        <v>6791</v>
      </c>
      <c r="W118" s="37">
        <v>813.6360557999999</v>
      </c>
      <c r="X118" s="37">
        <v>1065.1784384197167</v>
      </c>
      <c r="Y118" s="37">
        <v>1960.5712924577288</v>
      </c>
      <c r="Z118">
        <f t="shared" si="16"/>
        <v>1</v>
      </c>
      <c r="AA118">
        <f t="shared" si="17"/>
        <v>1</v>
      </c>
      <c r="AB118">
        <f t="shared" si="18"/>
        <v>0</v>
      </c>
      <c r="AC118">
        <f t="shared" si="19"/>
        <v>0</v>
      </c>
      <c r="AD118">
        <f t="shared" si="20"/>
        <v>0</v>
      </c>
      <c r="AE118">
        <f t="shared" si="21"/>
        <v>0</v>
      </c>
      <c r="AF118" s="38" t="str">
        <f t="shared" si="22"/>
        <v>SRSA</v>
      </c>
      <c r="AG118" s="38">
        <f t="shared" si="23"/>
        <v>0</v>
      </c>
      <c r="AH118" s="38">
        <f t="shared" si="24"/>
        <v>0</v>
      </c>
      <c r="AI118">
        <f t="shared" si="25"/>
        <v>1</v>
      </c>
      <c r="AJ118">
        <f t="shared" si="26"/>
        <v>0</v>
      </c>
      <c r="AK118">
        <f t="shared" si="27"/>
        <v>0</v>
      </c>
      <c r="AL118">
        <f t="shared" si="28"/>
        <v>0</v>
      </c>
      <c r="AM118">
        <f t="shared" si="29"/>
        <v>0</v>
      </c>
      <c r="AN118">
        <f t="shared" si="30"/>
        <v>0</v>
      </c>
      <c r="AO118">
        <f t="shared" si="31"/>
        <v>0</v>
      </c>
    </row>
    <row r="119" spans="1:41" ht="12.75">
      <c r="A119">
        <v>2007020</v>
      </c>
      <c r="B119" t="s">
        <v>493</v>
      </c>
      <c r="C119" t="s">
        <v>494</v>
      </c>
      <c r="D119" t="s">
        <v>495</v>
      </c>
      <c r="E119" t="s">
        <v>494</v>
      </c>
      <c r="F119" s="35">
        <v>67601</v>
      </c>
      <c r="G119" s="3">
        <v>3893</v>
      </c>
      <c r="H119">
        <v>7856232400</v>
      </c>
      <c r="I119" s="4" t="s">
        <v>53</v>
      </c>
      <c r="J119" s="4" t="s">
        <v>46</v>
      </c>
      <c r="K119" t="s">
        <v>46</v>
      </c>
      <c r="L119" s="5" t="s">
        <v>46</v>
      </c>
      <c r="M119" s="5">
        <v>3055.88</v>
      </c>
      <c r="N119" s="5" t="s">
        <v>46</v>
      </c>
      <c r="O119" s="5" t="s">
        <v>46</v>
      </c>
      <c r="P119" s="36">
        <v>11.416709912</v>
      </c>
      <c r="Q119" t="s">
        <v>46</v>
      </c>
      <c r="R119" t="s">
        <v>46</v>
      </c>
      <c r="S119" t="s">
        <v>45</v>
      </c>
      <c r="T119" t="s">
        <v>46</v>
      </c>
      <c r="U119" s="5" t="s">
        <v>46</v>
      </c>
      <c r="V119" s="37">
        <v>155061</v>
      </c>
      <c r="W119" s="37">
        <v>11797.722809099998</v>
      </c>
      <c r="X119" s="37">
        <v>18144.631178625354</v>
      </c>
      <c r="Y119" s="37">
        <v>21910.607198339978</v>
      </c>
      <c r="Z119">
        <f t="shared" si="16"/>
        <v>0</v>
      </c>
      <c r="AA119">
        <f t="shared" si="17"/>
        <v>0</v>
      </c>
      <c r="AB119">
        <f t="shared" si="18"/>
        <v>0</v>
      </c>
      <c r="AC119">
        <f t="shared" si="19"/>
        <v>0</v>
      </c>
      <c r="AD119">
        <f t="shared" si="20"/>
        <v>0</v>
      </c>
      <c r="AE119">
        <f t="shared" si="21"/>
        <v>0</v>
      </c>
      <c r="AF119" s="38">
        <f t="shared" si="22"/>
        <v>0</v>
      </c>
      <c r="AG119" s="38">
        <f t="shared" si="23"/>
        <v>0</v>
      </c>
      <c r="AH119" s="38">
        <f t="shared" si="24"/>
        <v>0</v>
      </c>
      <c r="AI119">
        <f t="shared" si="25"/>
        <v>1</v>
      </c>
      <c r="AJ119">
        <f t="shared" si="26"/>
        <v>0</v>
      </c>
      <c r="AK119">
        <f t="shared" si="27"/>
        <v>0</v>
      </c>
      <c r="AL119">
        <f t="shared" si="28"/>
        <v>0</v>
      </c>
      <c r="AM119">
        <f t="shared" si="29"/>
        <v>0</v>
      </c>
      <c r="AN119">
        <f t="shared" si="30"/>
        <v>0</v>
      </c>
      <c r="AO119">
        <f t="shared" si="31"/>
        <v>0</v>
      </c>
    </row>
    <row r="120" spans="1:41" ht="12.75">
      <c r="A120">
        <v>2007050</v>
      </c>
      <c r="B120" t="s">
        <v>496</v>
      </c>
      <c r="C120" t="s">
        <v>497</v>
      </c>
      <c r="D120" t="s">
        <v>498</v>
      </c>
      <c r="E120" t="s">
        <v>497</v>
      </c>
      <c r="F120" s="35">
        <v>67060</v>
      </c>
      <c r="G120" s="3">
        <v>1234</v>
      </c>
      <c r="H120">
        <v>3165542200</v>
      </c>
      <c r="I120" s="4" t="s">
        <v>499</v>
      </c>
      <c r="J120" s="4" t="s">
        <v>46</v>
      </c>
      <c r="K120" t="s">
        <v>46</v>
      </c>
      <c r="L120" s="5" t="s">
        <v>46</v>
      </c>
      <c r="M120" s="5">
        <v>3015</v>
      </c>
      <c r="N120" s="5" t="s">
        <v>46</v>
      </c>
      <c r="O120" s="5" t="s">
        <v>46</v>
      </c>
      <c r="P120" s="36">
        <v>7.3309123922</v>
      </c>
      <c r="Q120" t="s">
        <v>46</v>
      </c>
      <c r="R120" t="s">
        <v>46</v>
      </c>
      <c r="S120" t="s">
        <v>46</v>
      </c>
      <c r="T120" t="s">
        <v>46</v>
      </c>
      <c r="U120" s="5" t="s">
        <v>46</v>
      </c>
      <c r="V120" s="37">
        <v>131608</v>
      </c>
      <c r="W120" s="37">
        <v>10577.268725399997</v>
      </c>
      <c r="X120" s="37">
        <v>18361.65509745347</v>
      </c>
      <c r="Y120" s="37">
        <v>24690.403769815068</v>
      </c>
      <c r="Z120">
        <f t="shared" si="16"/>
        <v>0</v>
      </c>
      <c r="AA120">
        <f t="shared" si="17"/>
        <v>0</v>
      </c>
      <c r="AB120">
        <f t="shared" si="18"/>
        <v>0</v>
      </c>
      <c r="AC120">
        <f t="shared" si="19"/>
        <v>0</v>
      </c>
      <c r="AD120">
        <f t="shared" si="20"/>
        <v>0</v>
      </c>
      <c r="AE120">
        <f t="shared" si="21"/>
        <v>0</v>
      </c>
      <c r="AF120" s="38">
        <f t="shared" si="22"/>
        <v>0</v>
      </c>
      <c r="AG120" s="38">
        <f t="shared" si="23"/>
        <v>0</v>
      </c>
      <c r="AH120" s="38">
        <f t="shared" si="24"/>
        <v>0</v>
      </c>
      <c r="AI120">
        <f t="shared" si="25"/>
        <v>0</v>
      </c>
      <c r="AJ120">
        <f t="shared" si="26"/>
        <v>0</v>
      </c>
      <c r="AK120">
        <f t="shared" si="27"/>
        <v>0</v>
      </c>
      <c r="AL120">
        <f t="shared" si="28"/>
        <v>0</v>
      </c>
      <c r="AM120">
        <f t="shared" si="29"/>
        <v>0</v>
      </c>
      <c r="AN120">
        <f t="shared" si="30"/>
        <v>0</v>
      </c>
      <c r="AO120">
        <f t="shared" si="31"/>
        <v>0</v>
      </c>
    </row>
    <row r="121" spans="1:41" ht="12.75">
      <c r="A121">
        <v>2007080</v>
      </c>
      <c r="B121" t="s">
        <v>500</v>
      </c>
      <c r="C121" t="s">
        <v>501</v>
      </c>
      <c r="D121" t="s">
        <v>502</v>
      </c>
      <c r="E121" t="s">
        <v>503</v>
      </c>
      <c r="F121" s="35">
        <v>67850</v>
      </c>
      <c r="G121" s="3">
        <v>5022</v>
      </c>
      <c r="H121">
        <v>6203982248</v>
      </c>
      <c r="I121" s="4">
        <v>7</v>
      </c>
      <c r="J121" s="4" t="s">
        <v>45</v>
      </c>
      <c r="K121" t="s">
        <v>46</v>
      </c>
      <c r="L121" s="5" t="s">
        <v>47</v>
      </c>
      <c r="M121" s="5">
        <v>117.8</v>
      </c>
      <c r="N121" s="5" t="s">
        <v>47</v>
      </c>
      <c r="O121" s="5" t="s">
        <v>45</v>
      </c>
      <c r="P121" s="36">
        <v>3.2608695652</v>
      </c>
      <c r="Q121" t="s">
        <v>46</v>
      </c>
      <c r="R121" t="s">
        <v>46</v>
      </c>
      <c r="S121" t="s">
        <v>45</v>
      </c>
      <c r="T121" t="s">
        <v>46</v>
      </c>
      <c r="U121" s="5" t="s">
        <v>46</v>
      </c>
      <c r="V121" s="37">
        <v>5020</v>
      </c>
      <c r="W121" s="37">
        <v>610.22704185</v>
      </c>
      <c r="X121" s="37">
        <v>753.5397058880208</v>
      </c>
      <c r="Y121" s="37">
        <v>1174.084919859523</v>
      </c>
      <c r="Z121">
        <f t="shared" si="16"/>
        <v>1</v>
      </c>
      <c r="AA121">
        <f t="shared" si="17"/>
        <v>1</v>
      </c>
      <c r="AB121">
        <f t="shared" si="18"/>
        <v>0</v>
      </c>
      <c r="AC121">
        <f t="shared" si="19"/>
        <v>0</v>
      </c>
      <c r="AD121">
        <f t="shared" si="20"/>
        <v>0</v>
      </c>
      <c r="AE121">
        <f t="shared" si="21"/>
        <v>0</v>
      </c>
      <c r="AF121" s="38" t="str">
        <f t="shared" si="22"/>
        <v>SRSA</v>
      </c>
      <c r="AG121" s="38">
        <f t="shared" si="23"/>
        <v>0</v>
      </c>
      <c r="AH121" s="38">
        <f t="shared" si="24"/>
        <v>0</v>
      </c>
      <c r="AI121">
        <f t="shared" si="25"/>
        <v>1</v>
      </c>
      <c r="AJ121">
        <f t="shared" si="26"/>
        <v>0</v>
      </c>
      <c r="AK121">
        <f t="shared" si="27"/>
        <v>0</v>
      </c>
      <c r="AL121">
        <f t="shared" si="28"/>
        <v>0</v>
      </c>
      <c r="AM121">
        <f t="shared" si="29"/>
        <v>0</v>
      </c>
      <c r="AN121">
        <f t="shared" si="30"/>
        <v>0</v>
      </c>
      <c r="AO121">
        <f t="shared" si="31"/>
        <v>0</v>
      </c>
    </row>
    <row r="122" spans="1:41" ht="12.75">
      <c r="A122">
        <v>2007110</v>
      </c>
      <c r="B122" t="s">
        <v>504</v>
      </c>
      <c r="C122" t="s">
        <v>505</v>
      </c>
      <c r="D122" t="s">
        <v>506</v>
      </c>
      <c r="E122" t="s">
        <v>505</v>
      </c>
      <c r="F122" s="35">
        <v>67449</v>
      </c>
      <c r="G122" s="3">
        <v>2430</v>
      </c>
      <c r="H122">
        <v>7852582263</v>
      </c>
      <c r="I122" s="4">
        <v>6</v>
      </c>
      <c r="J122" s="4" t="s">
        <v>46</v>
      </c>
      <c r="K122" t="s">
        <v>46</v>
      </c>
      <c r="L122" s="5" t="s">
        <v>46</v>
      </c>
      <c r="M122" s="5">
        <v>449.29</v>
      </c>
      <c r="N122" s="5" t="s">
        <v>47</v>
      </c>
      <c r="O122" s="5" t="s">
        <v>46</v>
      </c>
      <c r="P122" s="36">
        <v>13.556338028</v>
      </c>
      <c r="Q122" t="s">
        <v>46</v>
      </c>
      <c r="R122" t="s">
        <v>46</v>
      </c>
      <c r="S122" t="s">
        <v>45</v>
      </c>
      <c r="T122" t="s">
        <v>46</v>
      </c>
      <c r="U122" s="5" t="s">
        <v>46</v>
      </c>
      <c r="V122" s="37">
        <v>21717</v>
      </c>
      <c r="W122" s="37">
        <v>2237.4991534500004</v>
      </c>
      <c r="X122" s="37">
        <v>2946.8650251314175</v>
      </c>
      <c r="Y122" s="37">
        <v>3343.884165984526</v>
      </c>
      <c r="Z122">
        <f t="shared" si="16"/>
        <v>0</v>
      </c>
      <c r="AA122">
        <f t="shared" si="17"/>
        <v>1</v>
      </c>
      <c r="AB122">
        <f t="shared" si="18"/>
        <v>0</v>
      </c>
      <c r="AC122">
        <f t="shared" si="19"/>
        <v>0</v>
      </c>
      <c r="AD122">
        <f t="shared" si="20"/>
        <v>0</v>
      </c>
      <c r="AE122">
        <f t="shared" si="21"/>
        <v>0</v>
      </c>
      <c r="AF122" s="38">
        <f t="shared" si="22"/>
        <v>0</v>
      </c>
      <c r="AG122" s="38">
        <f t="shared" si="23"/>
        <v>0</v>
      </c>
      <c r="AH122" s="38">
        <f t="shared" si="24"/>
        <v>0</v>
      </c>
      <c r="AI122">
        <f t="shared" si="25"/>
        <v>1</v>
      </c>
      <c r="AJ122">
        <f t="shared" si="26"/>
        <v>0</v>
      </c>
      <c r="AK122">
        <f t="shared" si="27"/>
        <v>0</v>
      </c>
      <c r="AL122">
        <f t="shared" si="28"/>
        <v>0</v>
      </c>
      <c r="AM122">
        <f t="shared" si="29"/>
        <v>0</v>
      </c>
      <c r="AN122">
        <f t="shared" si="30"/>
        <v>0</v>
      </c>
      <c r="AO122">
        <f t="shared" si="31"/>
        <v>0</v>
      </c>
    </row>
    <row r="123" spans="1:41" ht="12.75">
      <c r="A123">
        <v>2007170</v>
      </c>
      <c r="B123" t="s">
        <v>507</v>
      </c>
      <c r="C123" t="s">
        <v>508</v>
      </c>
      <c r="D123" t="s">
        <v>509</v>
      </c>
      <c r="E123" t="s">
        <v>508</v>
      </c>
      <c r="F123" s="35">
        <v>67062</v>
      </c>
      <c r="G123" s="3">
        <v>2000</v>
      </c>
      <c r="H123">
        <v>6203274931</v>
      </c>
      <c r="I123" s="4">
        <v>3</v>
      </c>
      <c r="J123" s="4" t="s">
        <v>46</v>
      </c>
      <c r="K123" t="s">
        <v>46</v>
      </c>
      <c r="L123" s="5" t="s">
        <v>46</v>
      </c>
      <c r="N123" s="5" t="s">
        <v>46</v>
      </c>
      <c r="O123" s="5" t="s">
        <v>46</v>
      </c>
      <c r="P123" s="36">
        <v>5.4229934924</v>
      </c>
      <c r="Q123" t="s">
        <v>46</v>
      </c>
      <c r="R123" t="s">
        <v>46</v>
      </c>
      <c r="S123" t="s">
        <v>46</v>
      </c>
      <c r="T123" t="s">
        <v>46</v>
      </c>
      <c r="U123" s="5" t="s">
        <v>46</v>
      </c>
      <c r="V123" s="37">
        <v>27900</v>
      </c>
      <c r="W123" s="37">
        <v>2034.0901394999999</v>
      </c>
      <c r="X123" s="37">
        <v>3469.101861391332</v>
      </c>
      <c r="Y123" s="37">
        <v>3008.9689164092133</v>
      </c>
      <c r="Z123">
        <f t="shared" si="16"/>
        <v>0</v>
      </c>
      <c r="AA123">
        <f t="shared" si="17"/>
        <v>1</v>
      </c>
      <c r="AB123">
        <f t="shared" si="18"/>
        <v>0</v>
      </c>
      <c r="AC123">
        <f t="shared" si="19"/>
        <v>0</v>
      </c>
      <c r="AD123">
        <f t="shared" si="20"/>
        <v>0</v>
      </c>
      <c r="AE123">
        <f t="shared" si="21"/>
        <v>0</v>
      </c>
      <c r="AF123" s="38">
        <f t="shared" si="22"/>
        <v>0</v>
      </c>
      <c r="AG123" s="38">
        <f t="shared" si="23"/>
        <v>0</v>
      </c>
      <c r="AH123" s="38">
        <f t="shared" si="24"/>
        <v>0</v>
      </c>
      <c r="AI123">
        <f t="shared" si="25"/>
        <v>0</v>
      </c>
      <c r="AJ123">
        <f t="shared" si="26"/>
        <v>0</v>
      </c>
      <c r="AK123">
        <f t="shared" si="27"/>
        <v>0</v>
      </c>
      <c r="AL123">
        <f t="shared" si="28"/>
        <v>0</v>
      </c>
      <c r="AM123">
        <f t="shared" si="29"/>
        <v>0</v>
      </c>
      <c r="AN123">
        <f t="shared" si="30"/>
        <v>0</v>
      </c>
      <c r="AO123">
        <f t="shared" si="31"/>
        <v>0</v>
      </c>
    </row>
    <row r="124" spans="1:41" ht="12.75">
      <c r="A124">
        <v>2000006</v>
      </c>
      <c r="B124" t="s">
        <v>64</v>
      </c>
      <c r="C124" t="s">
        <v>65</v>
      </c>
      <c r="D124" t="s">
        <v>66</v>
      </c>
      <c r="E124" t="s">
        <v>65</v>
      </c>
      <c r="F124" s="35">
        <v>66434</v>
      </c>
      <c r="G124" s="3">
        <v>398</v>
      </c>
      <c r="H124">
        <v>7857422266</v>
      </c>
      <c r="I124" s="4">
        <v>6</v>
      </c>
      <c r="J124" s="4" t="s">
        <v>46</v>
      </c>
      <c r="K124" t="s">
        <v>46</v>
      </c>
      <c r="L124" s="5" t="s">
        <v>46</v>
      </c>
      <c r="M124" s="5">
        <v>974.26</v>
      </c>
      <c r="N124" s="5" t="s">
        <v>46</v>
      </c>
      <c r="O124" s="5" t="s">
        <v>46</v>
      </c>
      <c r="P124" s="36">
        <v>16.806722689</v>
      </c>
      <c r="Q124" t="s">
        <v>46</v>
      </c>
      <c r="R124" t="s">
        <v>45</v>
      </c>
      <c r="S124" t="s">
        <v>45</v>
      </c>
      <c r="T124" t="s">
        <v>46</v>
      </c>
      <c r="U124" s="5" t="s">
        <v>46</v>
      </c>
      <c r="V124" s="37">
        <v>71160</v>
      </c>
      <c r="W124" s="37">
        <v>6712.4974603499995</v>
      </c>
      <c r="X124" s="37">
        <v>7776.291510849009</v>
      </c>
      <c r="Y124" s="37">
        <v>6883.825461214825</v>
      </c>
      <c r="Z124">
        <f t="shared" si="16"/>
        <v>0</v>
      </c>
      <c r="AA124">
        <f t="shared" si="17"/>
        <v>0</v>
      </c>
      <c r="AB124">
        <f t="shared" si="18"/>
        <v>0</v>
      </c>
      <c r="AC124">
        <f t="shared" si="19"/>
        <v>0</v>
      </c>
      <c r="AD124">
        <f t="shared" si="20"/>
        <v>0</v>
      </c>
      <c r="AE124">
        <f t="shared" si="21"/>
        <v>0</v>
      </c>
      <c r="AF124" s="38">
        <f t="shared" si="22"/>
        <v>0</v>
      </c>
      <c r="AG124" s="38">
        <f t="shared" si="23"/>
        <v>0</v>
      </c>
      <c r="AH124" s="38">
        <f t="shared" si="24"/>
        <v>0</v>
      </c>
      <c r="AI124">
        <f t="shared" si="25"/>
        <v>1</v>
      </c>
      <c r="AJ124">
        <f t="shared" si="26"/>
        <v>0</v>
      </c>
      <c r="AK124">
        <f t="shared" si="27"/>
        <v>0</v>
      </c>
      <c r="AL124">
        <f t="shared" si="28"/>
        <v>0</v>
      </c>
      <c r="AM124">
        <f t="shared" si="29"/>
        <v>0</v>
      </c>
      <c r="AN124">
        <f t="shared" si="30"/>
        <v>0</v>
      </c>
      <c r="AO124">
        <f t="shared" si="31"/>
        <v>0</v>
      </c>
    </row>
    <row r="125" spans="1:41" ht="12.75">
      <c r="A125">
        <v>2007230</v>
      </c>
      <c r="B125" t="s">
        <v>510</v>
      </c>
      <c r="C125" t="s">
        <v>511</v>
      </c>
      <c r="D125" t="s">
        <v>194</v>
      </c>
      <c r="E125" t="s">
        <v>511</v>
      </c>
      <c r="F125" s="35">
        <v>66035</v>
      </c>
      <c r="G125" s="3">
        <v>8</v>
      </c>
      <c r="H125">
        <v>7854423286</v>
      </c>
      <c r="I125" s="4">
        <v>7</v>
      </c>
      <c r="J125" s="4" t="s">
        <v>45</v>
      </c>
      <c r="K125" t="s">
        <v>46</v>
      </c>
      <c r="L125" s="5" t="s">
        <v>47</v>
      </c>
      <c r="M125" s="5">
        <v>263.37</v>
      </c>
      <c r="N125" s="5" t="s">
        <v>47</v>
      </c>
      <c r="O125" s="5" t="s">
        <v>45</v>
      </c>
      <c r="P125" s="36">
        <v>4.8888888889</v>
      </c>
      <c r="Q125" t="s">
        <v>46</v>
      </c>
      <c r="R125" t="s">
        <v>45</v>
      </c>
      <c r="S125" t="s">
        <v>45</v>
      </c>
      <c r="T125" t="s">
        <v>46</v>
      </c>
      <c r="U125" s="5" t="s">
        <v>46</v>
      </c>
      <c r="V125" s="37">
        <v>15726</v>
      </c>
      <c r="W125" s="37">
        <v>1627.2721116</v>
      </c>
      <c r="X125" s="37">
        <v>1883.958623954361</v>
      </c>
      <c r="Y125" s="37">
        <v>937.010080272504</v>
      </c>
      <c r="Z125">
        <f t="shared" si="16"/>
        <v>1</v>
      </c>
      <c r="AA125">
        <f t="shared" si="17"/>
        <v>1</v>
      </c>
      <c r="AB125">
        <f t="shared" si="18"/>
        <v>0</v>
      </c>
      <c r="AC125">
        <f t="shared" si="19"/>
        <v>0</v>
      </c>
      <c r="AD125">
        <f t="shared" si="20"/>
        <v>0</v>
      </c>
      <c r="AE125">
        <f t="shared" si="21"/>
        <v>0</v>
      </c>
      <c r="AF125" s="38" t="str">
        <f t="shared" si="22"/>
        <v>SRSA</v>
      </c>
      <c r="AG125" s="38">
        <f t="shared" si="23"/>
        <v>0</v>
      </c>
      <c r="AH125" s="38">
        <f t="shared" si="24"/>
        <v>0</v>
      </c>
      <c r="AI125">
        <f t="shared" si="25"/>
        <v>1</v>
      </c>
      <c r="AJ125">
        <f t="shared" si="26"/>
        <v>0</v>
      </c>
      <c r="AK125">
        <f t="shared" si="27"/>
        <v>0</v>
      </c>
      <c r="AL125">
        <f t="shared" si="28"/>
        <v>0</v>
      </c>
      <c r="AM125">
        <f t="shared" si="29"/>
        <v>0</v>
      </c>
      <c r="AN125">
        <f t="shared" si="30"/>
        <v>0</v>
      </c>
      <c r="AO125">
        <f t="shared" si="31"/>
        <v>0</v>
      </c>
    </row>
    <row r="126" spans="1:41" ht="12.75">
      <c r="A126">
        <v>2007260</v>
      </c>
      <c r="B126" t="s">
        <v>512</v>
      </c>
      <c r="C126" t="s">
        <v>513</v>
      </c>
      <c r="D126" t="s">
        <v>514</v>
      </c>
      <c r="E126" t="s">
        <v>513</v>
      </c>
      <c r="F126" s="35">
        <v>67642</v>
      </c>
      <c r="G126" s="3">
        <v>309</v>
      </c>
      <c r="H126">
        <v>7854212135</v>
      </c>
      <c r="I126" s="4">
        <v>7</v>
      </c>
      <c r="J126" s="4" t="s">
        <v>45</v>
      </c>
      <c r="K126" t="s">
        <v>46</v>
      </c>
      <c r="L126" s="5" t="s">
        <v>47</v>
      </c>
      <c r="M126" s="5">
        <v>396</v>
      </c>
      <c r="N126" s="5" t="s">
        <v>47</v>
      </c>
      <c r="O126" s="5" t="s">
        <v>45</v>
      </c>
      <c r="P126" s="36">
        <v>15.700483092</v>
      </c>
      <c r="Q126" t="s">
        <v>46</v>
      </c>
      <c r="R126" t="s">
        <v>46</v>
      </c>
      <c r="S126" t="s">
        <v>45</v>
      </c>
      <c r="T126" t="s">
        <v>46</v>
      </c>
      <c r="U126" s="5" t="s">
        <v>46</v>
      </c>
      <c r="V126" s="37">
        <v>25489</v>
      </c>
      <c r="W126" s="37">
        <v>2644</v>
      </c>
      <c r="X126" s="37">
        <v>3243</v>
      </c>
      <c r="Y126" s="37">
        <v>5057</v>
      </c>
      <c r="Z126">
        <f t="shared" si="16"/>
        <v>1</v>
      </c>
      <c r="AA126">
        <f t="shared" si="17"/>
        <v>1</v>
      </c>
      <c r="AB126">
        <f t="shared" si="18"/>
        <v>0</v>
      </c>
      <c r="AC126">
        <f t="shared" si="19"/>
        <v>0</v>
      </c>
      <c r="AD126">
        <f t="shared" si="20"/>
        <v>0</v>
      </c>
      <c r="AE126">
        <f t="shared" si="21"/>
        <v>0</v>
      </c>
      <c r="AF126" s="38" t="str">
        <f t="shared" si="22"/>
        <v>SRSA</v>
      </c>
      <c r="AG126" s="38">
        <f t="shared" si="23"/>
        <v>0</v>
      </c>
      <c r="AH126" s="38">
        <f t="shared" si="24"/>
        <v>0</v>
      </c>
      <c r="AI126">
        <f t="shared" si="25"/>
        <v>1</v>
      </c>
      <c r="AJ126">
        <f t="shared" si="26"/>
        <v>0</v>
      </c>
      <c r="AK126">
        <f t="shared" si="27"/>
        <v>0</v>
      </c>
      <c r="AL126">
        <f t="shared" si="28"/>
        <v>0</v>
      </c>
      <c r="AM126">
        <f t="shared" si="29"/>
        <v>0</v>
      </c>
      <c r="AN126">
        <f t="shared" si="30"/>
        <v>0</v>
      </c>
      <c r="AO126">
        <f t="shared" si="31"/>
        <v>0</v>
      </c>
    </row>
    <row r="127" spans="1:41" ht="12.75">
      <c r="A127">
        <v>2005340</v>
      </c>
      <c r="B127" t="s">
        <v>321</v>
      </c>
      <c r="C127" t="s">
        <v>322</v>
      </c>
      <c r="D127" t="s">
        <v>323</v>
      </c>
      <c r="E127" t="s">
        <v>324</v>
      </c>
      <c r="F127" s="35">
        <v>66940</v>
      </c>
      <c r="G127" s="3">
        <v>167</v>
      </c>
      <c r="H127">
        <v>7857293816</v>
      </c>
      <c r="I127" s="4">
        <v>7</v>
      </c>
      <c r="J127" s="4" t="s">
        <v>45</v>
      </c>
      <c r="K127" t="s">
        <v>46</v>
      </c>
      <c r="L127" s="5" t="s">
        <v>47</v>
      </c>
      <c r="M127" s="5">
        <v>115</v>
      </c>
      <c r="N127" s="5" t="s">
        <v>47</v>
      </c>
      <c r="O127" s="5" t="s">
        <v>45</v>
      </c>
      <c r="P127" s="36">
        <v>16.788321168</v>
      </c>
      <c r="Q127" t="s">
        <v>46</v>
      </c>
      <c r="R127" t="s">
        <v>45</v>
      </c>
      <c r="S127" t="s">
        <v>45</v>
      </c>
      <c r="T127" t="s">
        <v>46</v>
      </c>
      <c r="U127" s="5" t="s">
        <v>46</v>
      </c>
      <c r="V127" s="37">
        <v>10236</v>
      </c>
      <c r="W127" s="37">
        <v>1220.4540837</v>
      </c>
      <c r="X127" s="37">
        <v>1282.8113723445358</v>
      </c>
      <c r="Y127" s="37">
        <v>1525.5577772790084</v>
      </c>
      <c r="Z127">
        <f t="shared" si="16"/>
        <v>1</v>
      </c>
      <c r="AA127">
        <f t="shared" si="17"/>
        <v>1</v>
      </c>
      <c r="AB127">
        <f t="shared" si="18"/>
        <v>0</v>
      </c>
      <c r="AC127">
        <f t="shared" si="19"/>
        <v>0</v>
      </c>
      <c r="AD127">
        <f t="shared" si="20"/>
        <v>0</v>
      </c>
      <c r="AE127">
        <f t="shared" si="21"/>
        <v>0</v>
      </c>
      <c r="AF127" s="38" t="str">
        <f t="shared" si="22"/>
        <v>SRSA</v>
      </c>
      <c r="AG127" s="38">
        <f t="shared" si="23"/>
        <v>0</v>
      </c>
      <c r="AH127" s="38">
        <f t="shared" si="24"/>
        <v>0</v>
      </c>
      <c r="AI127">
        <f t="shared" si="25"/>
        <v>1</v>
      </c>
      <c r="AJ127">
        <f t="shared" si="26"/>
        <v>0</v>
      </c>
      <c r="AK127">
        <f t="shared" si="27"/>
        <v>0</v>
      </c>
      <c r="AL127">
        <f t="shared" si="28"/>
        <v>0</v>
      </c>
      <c r="AM127">
        <f t="shared" si="29"/>
        <v>0</v>
      </c>
      <c r="AN127">
        <f t="shared" si="30"/>
        <v>0</v>
      </c>
      <c r="AO127">
        <f t="shared" si="31"/>
        <v>0</v>
      </c>
    </row>
    <row r="128" spans="1:41" ht="12.75">
      <c r="A128">
        <v>2007320</v>
      </c>
      <c r="B128" t="s">
        <v>519</v>
      </c>
      <c r="C128" t="s">
        <v>520</v>
      </c>
      <c r="D128" t="s">
        <v>521</v>
      </c>
      <c r="E128" t="s">
        <v>520</v>
      </c>
      <c r="F128" s="35">
        <v>67544</v>
      </c>
      <c r="G128" s="3">
        <v>1894</v>
      </c>
      <c r="H128">
        <v>6206534134</v>
      </c>
      <c r="I128" s="4">
        <v>6</v>
      </c>
      <c r="J128" s="4" t="s">
        <v>46</v>
      </c>
      <c r="K128" t="s">
        <v>46</v>
      </c>
      <c r="L128" s="5" t="s">
        <v>46</v>
      </c>
      <c r="M128" s="5">
        <v>601.6</v>
      </c>
      <c r="N128" s="5" t="s">
        <v>46</v>
      </c>
      <c r="O128" s="5" t="s">
        <v>46</v>
      </c>
      <c r="P128" s="36">
        <v>24.429530201</v>
      </c>
      <c r="Q128" t="s">
        <v>45</v>
      </c>
      <c r="R128" t="s">
        <v>45</v>
      </c>
      <c r="S128" t="s">
        <v>45</v>
      </c>
      <c r="T128" t="s">
        <v>46</v>
      </c>
      <c r="U128" s="5" t="s">
        <v>45</v>
      </c>
      <c r="V128" s="37">
        <v>22352</v>
      </c>
      <c r="W128" s="37">
        <v>2644.31718135</v>
      </c>
      <c r="X128" s="37">
        <v>3580.1809375345706</v>
      </c>
      <c r="Y128" s="37">
        <v>4267.347112566344</v>
      </c>
      <c r="Z128">
        <f t="shared" si="16"/>
        <v>0</v>
      </c>
      <c r="AA128">
        <f t="shared" si="17"/>
        <v>0</v>
      </c>
      <c r="AB128">
        <f t="shared" si="18"/>
        <v>0</v>
      </c>
      <c r="AC128">
        <f t="shared" si="19"/>
        <v>0</v>
      </c>
      <c r="AD128">
        <f t="shared" si="20"/>
        <v>0</v>
      </c>
      <c r="AE128">
        <f t="shared" si="21"/>
        <v>0</v>
      </c>
      <c r="AF128" s="38">
        <f t="shared" si="22"/>
        <v>0</v>
      </c>
      <c r="AG128" s="38">
        <f t="shared" si="23"/>
        <v>0</v>
      </c>
      <c r="AH128" s="38">
        <f t="shared" si="24"/>
        <v>0</v>
      </c>
      <c r="AI128">
        <f t="shared" si="25"/>
        <v>1</v>
      </c>
      <c r="AJ128">
        <f t="shared" si="26"/>
        <v>1</v>
      </c>
      <c r="AK128" t="str">
        <f t="shared" si="27"/>
        <v>Initial</v>
      </c>
      <c r="AL128">
        <f t="shared" si="28"/>
        <v>0</v>
      </c>
      <c r="AM128" t="str">
        <f t="shared" si="29"/>
        <v>RLIS</v>
      </c>
      <c r="AN128">
        <f t="shared" si="30"/>
        <v>0</v>
      </c>
      <c r="AO128">
        <f t="shared" si="31"/>
        <v>0</v>
      </c>
    </row>
    <row r="129" spans="1:41" ht="12.75">
      <c r="A129">
        <v>2007350</v>
      </c>
      <c r="B129" t="s">
        <v>522</v>
      </c>
      <c r="C129" t="s">
        <v>523</v>
      </c>
      <c r="D129" t="s">
        <v>194</v>
      </c>
      <c r="E129" t="s">
        <v>523</v>
      </c>
      <c r="F129" s="35">
        <v>67851</v>
      </c>
      <c r="G129" s="3">
        <v>8</v>
      </c>
      <c r="H129">
        <v>6202772629</v>
      </c>
      <c r="I129" s="4">
        <v>7</v>
      </c>
      <c r="J129" s="4" t="s">
        <v>45</v>
      </c>
      <c r="K129" t="s">
        <v>46</v>
      </c>
      <c r="L129" s="5" t="s">
        <v>47</v>
      </c>
      <c r="M129" s="5">
        <v>870.85</v>
      </c>
      <c r="N129" s="5" t="s">
        <v>46</v>
      </c>
      <c r="O129" s="5" t="s">
        <v>46</v>
      </c>
      <c r="P129" s="36">
        <v>10.175054705</v>
      </c>
      <c r="Q129" t="s">
        <v>46</v>
      </c>
      <c r="R129" t="s">
        <v>46</v>
      </c>
      <c r="S129" t="s">
        <v>45</v>
      </c>
      <c r="T129" t="s">
        <v>46</v>
      </c>
      <c r="U129" s="5" t="s">
        <v>46</v>
      </c>
      <c r="V129" s="37">
        <v>29603</v>
      </c>
      <c r="W129" s="37">
        <v>3457.9532371499995</v>
      </c>
      <c r="X129" s="37">
        <v>4790.91686238084</v>
      </c>
      <c r="Y129" s="37">
        <v>5841.448785570312</v>
      </c>
      <c r="Z129">
        <f t="shared" si="16"/>
        <v>1</v>
      </c>
      <c r="AA129">
        <f t="shared" si="17"/>
        <v>0</v>
      </c>
      <c r="AB129">
        <f t="shared" si="18"/>
        <v>0</v>
      </c>
      <c r="AC129">
        <f t="shared" si="19"/>
        <v>0</v>
      </c>
      <c r="AD129">
        <f t="shared" si="20"/>
        <v>0</v>
      </c>
      <c r="AE129">
        <f t="shared" si="21"/>
        <v>0</v>
      </c>
      <c r="AF129" s="38">
        <f t="shared" si="22"/>
        <v>0</v>
      </c>
      <c r="AG129" s="38">
        <f t="shared" si="23"/>
        <v>0</v>
      </c>
      <c r="AH129" s="38">
        <f t="shared" si="24"/>
        <v>0</v>
      </c>
      <c r="AI129">
        <f t="shared" si="25"/>
        <v>1</v>
      </c>
      <c r="AJ129">
        <f t="shared" si="26"/>
        <v>0</v>
      </c>
      <c r="AK129">
        <f t="shared" si="27"/>
        <v>0</v>
      </c>
      <c r="AL129">
        <f t="shared" si="28"/>
        <v>0</v>
      </c>
      <c r="AM129">
        <f t="shared" si="29"/>
        <v>0</v>
      </c>
      <c r="AN129">
        <f t="shared" si="30"/>
        <v>0</v>
      </c>
      <c r="AO129">
        <f t="shared" si="31"/>
        <v>0</v>
      </c>
    </row>
    <row r="130" spans="1:41" ht="12.75">
      <c r="A130">
        <v>2007380</v>
      </c>
      <c r="B130" t="s">
        <v>524</v>
      </c>
      <c r="C130" t="s">
        <v>273</v>
      </c>
      <c r="D130" t="s">
        <v>525</v>
      </c>
      <c r="E130" t="s">
        <v>273</v>
      </c>
      <c r="F130" s="35">
        <v>66436</v>
      </c>
      <c r="G130" s="3">
        <v>352</v>
      </c>
      <c r="H130">
        <v>7853643650</v>
      </c>
      <c r="I130" s="4">
        <v>6</v>
      </c>
      <c r="J130" s="4" t="s">
        <v>46</v>
      </c>
      <c r="K130" t="s">
        <v>46</v>
      </c>
      <c r="L130" s="5" t="s">
        <v>46</v>
      </c>
      <c r="M130" s="5">
        <v>1109</v>
      </c>
      <c r="N130" s="5" t="s">
        <v>46</v>
      </c>
      <c r="O130" s="5" t="s">
        <v>46</v>
      </c>
      <c r="P130" s="36">
        <v>16.040329973</v>
      </c>
      <c r="Q130" t="s">
        <v>46</v>
      </c>
      <c r="R130" t="s">
        <v>46</v>
      </c>
      <c r="S130" t="s">
        <v>45</v>
      </c>
      <c r="T130" t="s">
        <v>46</v>
      </c>
      <c r="U130" s="5" t="s">
        <v>46</v>
      </c>
      <c r="V130" s="37">
        <v>37240</v>
      </c>
      <c r="W130" s="37">
        <v>2847.7261952999997</v>
      </c>
      <c r="X130" s="37">
        <v>4854.598028561642</v>
      </c>
      <c r="Y130" s="37">
        <v>4209.019175842553</v>
      </c>
      <c r="Z130">
        <f t="shared" si="16"/>
        <v>0</v>
      </c>
      <c r="AA130">
        <f t="shared" si="17"/>
        <v>0</v>
      </c>
      <c r="AB130">
        <f t="shared" si="18"/>
        <v>0</v>
      </c>
      <c r="AC130">
        <f t="shared" si="19"/>
        <v>0</v>
      </c>
      <c r="AD130">
        <f t="shared" si="20"/>
        <v>0</v>
      </c>
      <c r="AE130">
        <f t="shared" si="21"/>
        <v>0</v>
      </c>
      <c r="AF130" s="38">
        <f t="shared" si="22"/>
        <v>0</v>
      </c>
      <c r="AG130" s="38">
        <f t="shared" si="23"/>
        <v>0</v>
      </c>
      <c r="AH130" s="38">
        <f t="shared" si="24"/>
        <v>0</v>
      </c>
      <c r="AI130">
        <f t="shared" si="25"/>
        <v>1</v>
      </c>
      <c r="AJ130">
        <f t="shared" si="26"/>
        <v>0</v>
      </c>
      <c r="AK130">
        <f t="shared" si="27"/>
        <v>0</v>
      </c>
      <c r="AL130">
        <f t="shared" si="28"/>
        <v>0</v>
      </c>
      <c r="AM130">
        <f t="shared" si="29"/>
        <v>0</v>
      </c>
      <c r="AN130">
        <f t="shared" si="30"/>
        <v>0</v>
      </c>
      <c r="AO130">
        <f t="shared" si="31"/>
        <v>0</v>
      </c>
    </row>
    <row r="131" spans="1:41" ht="12.75">
      <c r="A131">
        <v>2007530</v>
      </c>
      <c r="B131" t="s">
        <v>541</v>
      </c>
      <c r="C131" t="s">
        <v>542</v>
      </c>
      <c r="D131" t="s">
        <v>543</v>
      </c>
      <c r="E131" t="s">
        <v>544</v>
      </c>
      <c r="F131" s="35">
        <v>67740</v>
      </c>
      <c r="G131" s="3">
        <v>348</v>
      </c>
      <c r="H131">
        <v>7856753258</v>
      </c>
      <c r="I131" s="4">
        <v>7</v>
      </c>
      <c r="J131" s="4" t="s">
        <v>45</v>
      </c>
      <c r="K131" t="s">
        <v>46</v>
      </c>
      <c r="L131" s="5" t="s">
        <v>47</v>
      </c>
      <c r="M131" s="5">
        <v>338.02</v>
      </c>
      <c r="N131" s="5" t="s">
        <v>47</v>
      </c>
      <c r="O131" s="5" t="s">
        <v>45</v>
      </c>
      <c r="P131" s="36">
        <v>22.483940043</v>
      </c>
      <c r="Q131" t="s">
        <v>45</v>
      </c>
      <c r="R131" t="s">
        <v>45</v>
      </c>
      <c r="S131" t="s">
        <v>45</v>
      </c>
      <c r="T131" t="s">
        <v>46</v>
      </c>
      <c r="U131" s="5" t="s">
        <v>46</v>
      </c>
      <c r="V131" s="37">
        <v>20430</v>
      </c>
      <c r="W131" s="37">
        <v>2034.0901395</v>
      </c>
      <c r="X131" s="37">
        <v>2498.1102277997875</v>
      </c>
      <c r="Y131" s="37">
        <v>2814.7933335093694</v>
      </c>
      <c r="Z131">
        <f t="shared" si="16"/>
        <v>1</v>
      </c>
      <c r="AA131">
        <f t="shared" si="17"/>
        <v>1</v>
      </c>
      <c r="AB131">
        <f t="shared" si="18"/>
        <v>0</v>
      </c>
      <c r="AC131">
        <f t="shared" si="19"/>
        <v>0</v>
      </c>
      <c r="AD131">
        <f t="shared" si="20"/>
        <v>0</v>
      </c>
      <c r="AE131">
        <f t="shared" si="21"/>
        <v>0</v>
      </c>
      <c r="AF131" s="38" t="str">
        <f t="shared" si="22"/>
        <v>SRSA</v>
      </c>
      <c r="AG131" s="38">
        <f t="shared" si="23"/>
        <v>0</v>
      </c>
      <c r="AH131" s="38">
        <f t="shared" si="24"/>
        <v>0</v>
      </c>
      <c r="AI131">
        <f t="shared" si="25"/>
        <v>1</v>
      </c>
      <c r="AJ131">
        <f t="shared" si="26"/>
        <v>1</v>
      </c>
      <c r="AK131" t="str">
        <f t="shared" si="27"/>
        <v>Initial</v>
      </c>
      <c r="AL131" t="str">
        <f t="shared" si="28"/>
        <v>SRSA</v>
      </c>
      <c r="AM131">
        <f t="shared" si="29"/>
        <v>0</v>
      </c>
      <c r="AN131">
        <f t="shared" si="30"/>
        <v>0</v>
      </c>
      <c r="AO131">
        <f t="shared" si="31"/>
        <v>0</v>
      </c>
    </row>
    <row r="132" spans="1:41" ht="12.75">
      <c r="A132">
        <v>2007560</v>
      </c>
      <c r="B132" t="s">
        <v>545</v>
      </c>
      <c r="C132" t="s">
        <v>546</v>
      </c>
      <c r="D132" t="s">
        <v>547</v>
      </c>
      <c r="E132" t="s">
        <v>548</v>
      </c>
      <c r="F132" s="35">
        <v>67951</v>
      </c>
      <c r="G132" s="3">
        <v>2696</v>
      </c>
      <c r="H132">
        <v>6205444397</v>
      </c>
      <c r="I132" s="4">
        <v>6</v>
      </c>
      <c r="J132" s="4" t="s">
        <v>46</v>
      </c>
      <c r="K132" t="s">
        <v>46</v>
      </c>
      <c r="L132" s="5" t="s">
        <v>46</v>
      </c>
      <c r="M132" s="5">
        <v>838.58</v>
      </c>
      <c r="N132" s="5" t="s">
        <v>45</v>
      </c>
      <c r="O132" s="5" t="s">
        <v>46</v>
      </c>
      <c r="P132" s="36">
        <v>16.682113068</v>
      </c>
      <c r="Q132" t="s">
        <v>46</v>
      </c>
      <c r="R132" t="s">
        <v>46</v>
      </c>
      <c r="S132" t="s">
        <v>45</v>
      </c>
      <c r="T132" t="s">
        <v>46</v>
      </c>
      <c r="U132" s="5" t="s">
        <v>46</v>
      </c>
      <c r="V132" s="37">
        <v>48172</v>
      </c>
      <c r="W132" s="37">
        <v>4678.40732085</v>
      </c>
      <c r="X132" s="37">
        <v>6120.041980406551</v>
      </c>
      <c r="Y132" s="37">
        <v>11020.593257373714</v>
      </c>
      <c r="Z132">
        <f t="shared" si="16"/>
        <v>0</v>
      </c>
      <c r="AA132">
        <f t="shared" si="17"/>
        <v>1</v>
      </c>
      <c r="AB132">
        <f t="shared" si="18"/>
        <v>0</v>
      </c>
      <c r="AC132">
        <f t="shared" si="19"/>
        <v>0</v>
      </c>
      <c r="AD132">
        <f t="shared" si="20"/>
        <v>0</v>
      </c>
      <c r="AE132">
        <f t="shared" si="21"/>
        <v>0</v>
      </c>
      <c r="AF132" s="38">
        <f t="shared" si="22"/>
        <v>0</v>
      </c>
      <c r="AG132" s="38">
        <f t="shared" si="23"/>
        <v>0</v>
      </c>
      <c r="AH132" s="38">
        <f t="shared" si="24"/>
        <v>0</v>
      </c>
      <c r="AI132">
        <f t="shared" si="25"/>
        <v>1</v>
      </c>
      <c r="AJ132">
        <f t="shared" si="26"/>
        <v>0</v>
      </c>
      <c r="AK132">
        <f t="shared" si="27"/>
        <v>0</v>
      </c>
      <c r="AL132">
        <f t="shared" si="28"/>
        <v>0</v>
      </c>
      <c r="AM132">
        <f t="shared" si="29"/>
        <v>0</v>
      </c>
      <c r="AN132">
        <f t="shared" si="30"/>
        <v>0</v>
      </c>
      <c r="AO132">
        <f t="shared" si="31"/>
        <v>0</v>
      </c>
    </row>
    <row r="133" spans="1:41" ht="12.75">
      <c r="A133">
        <v>2007590</v>
      </c>
      <c r="B133" t="s">
        <v>549</v>
      </c>
      <c r="C133" t="s">
        <v>550</v>
      </c>
      <c r="D133" t="s">
        <v>551</v>
      </c>
      <c r="E133" t="s">
        <v>550</v>
      </c>
      <c r="F133" s="35">
        <v>66748</v>
      </c>
      <c r="G133" s="3">
        <v>1857</v>
      </c>
      <c r="H133">
        <v>6204733121</v>
      </c>
      <c r="I133" s="4">
        <v>7</v>
      </c>
      <c r="J133" s="4" t="s">
        <v>45</v>
      </c>
      <c r="K133" t="s">
        <v>46</v>
      </c>
      <c r="L133" s="5" t="s">
        <v>47</v>
      </c>
      <c r="M133" s="5">
        <v>458.94</v>
      </c>
      <c r="N133" s="5" t="s">
        <v>47</v>
      </c>
      <c r="O133" s="5" t="s">
        <v>45</v>
      </c>
      <c r="P133" s="36">
        <v>9.8076923077</v>
      </c>
      <c r="Q133" t="s">
        <v>46</v>
      </c>
      <c r="R133" t="s">
        <v>46</v>
      </c>
      <c r="S133" t="s">
        <v>45</v>
      </c>
      <c r="T133" t="s">
        <v>46</v>
      </c>
      <c r="U133" s="5" t="s">
        <v>46</v>
      </c>
      <c r="V133" s="37">
        <v>32491</v>
      </c>
      <c r="W133" s="37">
        <v>2847.7261952999997</v>
      </c>
      <c r="X133" s="37">
        <v>3584.962586612173</v>
      </c>
      <c r="Y133" s="37">
        <v>3800.72361877602</v>
      </c>
      <c r="Z133">
        <f t="shared" si="16"/>
        <v>1</v>
      </c>
      <c r="AA133">
        <f t="shared" si="17"/>
        <v>1</v>
      </c>
      <c r="AB133">
        <f t="shared" si="18"/>
        <v>0</v>
      </c>
      <c r="AC133">
        <f t="shared" si="19"/>
        <v>0</v>
      </c>
      <c r="AD133">
        <f t="shared" si="20"/>
        <v>0</v>
      </c>
      <c r="AE133">
        <f t="shared" si="21"/>
        <v>0</v>
      </c>
      <c r="AF133" s="38" t="str">
        <f t="shared" si="22"/>
        <v>SRSA</v>
      </c>
      <c r="AG133" s="38">
        <f t="shared" si="23"/>
        <v>0</v>
      </c>
      <c r="AH133" s="38">
        <f t="shared" si="24"/>
        <v>0</v>
      </c>
      <c r="AI133">
        <f t="shared" si="25"/>
        <v>1</v>
      </c>
      <c r="AJ133">
        <f t="shared" si="26"/>
        <v>0</v>
      </c>
      <c r="AK133">
        <f t="shared" si="27"/>
        <v>0</v>
      </c>
      <c r="AL133">
        <f t="shared" si="28"/>
        <v>0</v>
      </c>
      <c r="AM133">
        <f t="shared" si="29"/>
        <v>0</v>
      </c>
      <c r="AN133">
        <f t="shared" si="30"/>
        <v>0</v>
      </c>
      <c r="AO133">
        <f t="shared" si="31"/>
        <v>0</v>
      </c>
    </row>
    <row r="134" spans="1:41" ht="12.75">
      <c r="A134">
        <v>2007620</v>
      </c>
      <c r="B134" t="s">
        <v>552</v>
      </c>
      <c r="C134" t="s">
        <v>553</v>
      </c>
      <c r="D134" t="s">
        <v>554</v>
      </c>
      <c r="E134" t="s">
        <v>555</v>
      </c>
      <c r="F134" s="35">
        <v>67504</v>
      </c>
      <c r="G134" s="3">
        <v>1908</v>
      </c>
      <c r="H134">
        <v>6206654400</v>
      </c>
      <c r="I134" s="4">
        <v>5</v>
      </c>
      <c r="J134" s="4" t="s">
        <v>46</v>
      </c>
      <c r="K134" t="s">
        <v>46</v>
      </c>
      <c r="L134" s="5" t="s">
        <v>46</v>
      </c>
      <c r="M134" s="5">
        <v>4363</v>
      </c>
      <c r="N134" s="5" t="s">
        <v>46</v>
      </c>
      <c r="O134" s="5" t="s">
        <v>46</v>
      </c>
      <c r="P134" s="36">
        <v>18.63071266</v>
      </c>
      <c r="Q134" t="s">
        <v>46</v>
      </c>
      <c r="R134" t="s">
        <v>46</v>
      </c>
      <c r="S134" t="s">
        <v>46</v>
      </c>
      <c r="T134" t="s">
        <v>46</v>
      </c>
      <c r="U134" s="5" t="s">
        <v>46</v>
      </c>
      <c r="V134" s="37">
        <v>309727</v>
      </c>
      <c r="W134" s="37">
        <v>35189.75941335</v>
      </c>
      <c r="X134" s="37">
        <v>40259.84346672411</v>
      </c>
      <c r="Y134" s="37">
        <v>38518.64048458362</v>
      </c>
      <c r="Z134">
        <f aca="true" t="shared" si="32" ref="Z134:Z197">IF(OR(J134="YES",L134="YES"),1,0)</f>
        <v>0</v>
      </c>
      <c r="AA134">
        <f aca="true" t="shared" si="33" ref="AA134:AA197">IF(OR(M134&lt;600,N134="YES"),1,0)</f>
        <v>0</v>
      </c>
      <c r="AB134">
        <f aca="true" t="shared" si="34" ref="AB134:AB197">IF(AND(OR(J134="YES",L134="YES"),(Z134=0)),"Trouble",0)</f>
        <v>0</v>
      </c>
      <c r="AC134">
        <f aca="true" t="shared" si="35" ref="AC134:AC197">IF(AND(OR(M134&lt;600,N134="YES"),(AA134=0)),"Trouble",0)</f>
        <v>0</v>
      </c>
      <c r="AD134">
        <f aca="true" t="shared" si="36" ref="AD134:AD197">IF(AND(AND(J134="NO",L134="NO"),(O134="YES")),"Trouble",0)</f>
        <v>0</v>
      </c>
      <c r="AE134">
        <f aca="true" t="shared" si="37" ref="AE134:AE197">IF(AND(AND(M134&gt;=600,N134="NO"),(O134="YES")),"Trouble",0)</f>
        <v>0</v>
      </c>
      <c r="AF134" s="38">
        <f aca="true" t="shared" si="38" ref="AF134:AF197">IF(AND(Z134=1,AA134=1),"SRSA",0)</f>
        <v>0</v>
      </c>
      <c r="AG134" s="38">
        <f aca="true" t="shared" si="39" ref="AG134:AG197">IF(AND(AF134=0,O134="YES"),"Trouble",0)</f>
        <v>0</v>
      </c>
      <c r="AH134" s="38">
        <f aca="true" t="shared" si="40" ref="AH134:AH197">IF(AND(AF134="SRSA",O134="NO"),"Trouble",0)</f>
        <v>0</v>
      </c>
      <c r="AI134">
        <f aca="true" t="shared" si="41" ref="AI134:AI197">IF(S134="YES",1,0)</f>
        <v>0</v>
      </c>
      <c r="AJ134">
        <f aca="true" t="shared" si="42" ref="AJ134:AJ197">IF(P134&gt;=20,1,0)</f>
        <v>0</v>
      </c>
      <c r="AK134">
        <f aca="true" t="shared" si="43" ref="AK134:AK197">IF(AND(AI134=1,AJ134=1),"Initial",0)</f>
        <v>0</v>
      </c>
      <c r="AL134">
        <f aca="true" t="shared" si="44" ref="AL134:AL197">IF(AND(AF134="SRSA",AK134="Initial"),"SRSA",0)</f>
        <v>0</v>
      </c>
      <c r="AM134">
        <f aca="true" t="shared" si="45" ref="AM134:AM197">IF(AND(AK134="Initial",AL134=0),"RLIS",0)</f>
        <v>0</v>
      </c>
      <c r="AN134">
        <f aca="true" t="shared" si="46" ref="AN134:AN197">IF(AND(AM134=0,U134="YES"),"Trouble",0)</f>
        <v>0</v>
      </c>
      <c r="AO134">
        <f aca="true" t="shared" si="47" ref="AO134:AO197">IF(AND(U134="NO",AM134="RLIS"),"Trouble",0)</f>
        <v>0</v>
      </c>
    </row>
    <row r="135" spans="1:41" ht="12.75">
      <c r="A135">
        <v>2007650</v>
      </c>
      <c r="B135" t="s">
        <v>556</v>
      </c>
      <c r="C135" t="s">
        <v>557</v>
      </c>
      <c r="D135" t="s">
        <v>558</v>
      </c>
      <c r="E135" t="s">
        <v>557</v>
      </c>
      <c r="F135" s="35">
        <v>67301</v>
      </c>
      <c r="G135" s="3">
        <v>487</v>
      </c>
      <c r="H135">
        <v>6203321800</v>
      </c>
      <c r="I135" s="4">
        <v>6</v>
      </c>
      <c r="J135" s="4" t="s">
        <v>46</v>
      </c>
      <c r="K135" t="s">
        <v>46</v>
      </c>
      <c r="L135" s="5" t="s">
        <v>46</v>
      </c>
      <c r="M135" s="5">
        <v>1818.99</v>
      </c>
      <c r="N135" s="5" t="s">
        <v>46</v>
      </c>
      <c r="O135" s="5" t="s">
        <v>46</v>
      </c>
      <c r="P135" s="36">
        <v>16.282584057</v>
      </c>
      <c r="Q135" t="s">
        <v>46</v>
      </c>
      <c r="R135" t="s">
        <v>46</v>
      </c>
      <c r="S135" t="s">
        <v>45</v>
      </c>
      <c r="T135" t="s">
        <v>46</v>
      </c>
      <c r="U135" s="5" t="s">
        <v>46</v>
      </c>
      <c r="V135" s="37">
        <v>120965</v>
      </c>
      <c r="W135" s="37">
        <v>11594.31379515</v>
      </c>
      <c r="X135" s="37">
        <v>14622.970762674244</v>
      </c>
      <c r="Y135" s="37">
        <v>15436.20622199924</v>
      </c>
      <c r="Z135">
        <f t="shared" si="32"/>
        <v>0</v>
      </c>
      <c r="AA135">
        <f t="shared" si="33"/>
        <v>0</v>
      </c>
      <c r="AB135">
        <f t="shared" si="34"/>
        <v>0</v>
      </c>
      <c r="AC135">
        <f t="shared" si="35"/>
        <v>0</v>
      </c>
      <c r="AD135">
        <f t="shared" si="36"/>
        <v>0</v>
      </c>
      <c r="AE135">
        <f t="shared" si="37"/>
        <v>0</v>
      </c>
      <c r="AF135" s="38">
        <f t="shared" si="38"/>
        <v>0</v>
      </c>
      <c r="AG135" s="38">
        <f t="shared" si="39"/>
        <v>0</v>
      </c>
      <c r="AH135" s="38">
        <f t="shared" si="40"/>
        <v>0</v>
      </c>
      <c r="AI135">
        <f t="shared" si="41"/>
        <v>1</v>
      </c>
      <c r="AJ135">
        <f t="shared" si="42"/>
        <v>0</v>
      </c>
      <c r="AK135">
        <f t="shared" si="43"/>
        <v>0</v>
      </c>
      <c r="AL135">
        <f t="shared" si="44"/>
        <v>0</v>
      </c>
      <c r="AM135">
        <f t="shared" si="45"/>
        <v>0</v>
      </c>
      <c r="AN135">
        <f t="shared" si="46"/>
        <v>0</v>
      </c>
      <c r="AO135">
        <f t="shared" si="47"/>
        <v>0</v>
      </c>
    </row>
    <row r="136" spans="1:41" ht="12.75">
      <c r="A136">
        <v>2007680</v>
      </c>
      <c r="B136" t="s">
        <v>559</v>
      </c>
      <c r="C136" t="s">
        <v>560</v>
      </c>
      <c r="D136" t="s">
        <v>561</v>
      </c>
      <c r="E136" t="s">
        <v>560</v>
      </c>
      <c r="F136" s="35">
        <v>67853</v>
      </c>
      <c r="G136" s="3">
        <v>99</v>
      </c>
      <c r="H136">
        <v>6203355136</v>
      </c>
      <c r="I136" s="4">
        <v>7</v>
      </c>
      <c r="J136" s="4" t="s">
        <v>45</v>
      </c>
      <c r="K136" t="s">
        <v>46</v>
      </c>
      <c r="L136" s="5" t="s">
        <v>47</v>
      </c>
      <c r="M136" s="5">
        <v>244.07</v>
      </c>
      <c r="N136" s="5" t="s">
        <v>47</v>
      </c>
      <c r="O136" s="5" t="s">
        <v>45</v>
      </c>
      <c r="P136" s="36">
        <v>9.9567099567</v>
      </c>
      <c r="Q136" t="s">
        <v>46</v>
      </c>
      <c r="R136" t="s">
        <v>46</v>
      </c>
      <c r="S136" t="s">
        <v>45</v>
      </c>
      <c r="T136" t="s">
        <v>46</v>
      </c>
      <c r="U136" s="5" t="s">
        <v>46</v>
      </c>
      <c r="V136" s="37">
        <v>9818</v>
      </c>
      <c r="W136" s="37">
        <v>813.6360558000001</v>
      </c>
      <c r="X136" s="37">
        <v>1320.7025525227546</v>
      </c>
      <c r="Y136" s="37">
        <v>2186.356853969176</v>
      </c>
      <c r="Z136">
        <f t="shared" si="32"/>
        <v>1</v>
      </c>
      <c r="AA136">
        <f t="shared" si="33"/>
        <v>1</v>
      </c>
      <c r="AB136">
        <f t="shared" si="34"/>
        <v>0</v>
      </c>
      <c r="AC136">
        <f t="shared" si="35"/>
        <v>0</v>
      </c>
      <c r="AD136">
        <f t="shared" si="36"/>
        <v>0</v>
      </c>
      <c r="AE136">
        <f t="shared" si="37"/>
        <v>0</v>
      </c>
      <c r="AF136" s="38" t="str">
        <f t="shared" si="38"/>
        <v>SRSA</v>
      </c>
      <c r="AG136" s="38">
        <f t="shared" si="39"/>
        <v>0</v>
      </c>
      <c r="AH136" s="38">
        <f t="shared" si="40"/>
        <v>0</v>
      </c>
      <c r="AI136">
        <f t="shared" si="41"/>
        <v>1</v>
      </c>
      <c r="AJ136">
        <f t="shared" si="42"/>
        <v>0</v>
      </c>
      <c r="AK136">
        <f t="shared" si="43"/>
        <v>0</v>
      </c>
      <c r="AL136">
        <f t="shared" si="44"/>
        <v>0</v>
      </c>
      <c r="AM136">
        <f t="shared" si="45"/>
        <v>0</v>
      </c>
      <c r="AN136">
        <f t="shared" si="46"/>
        <v>0</v>
      </c>
      <c r="AO136">
        <f t="shared" si="47"/>
        <v>0</v>
      </c>
    </row>
    <row r="137" spans="1:41" ht="12.75">
      <c r="A137">
        <v>2007710</v>
      </c>
      <c r="B137" t="s">
        <v>562</v>
      </c>
      <c r="C137" t="s">
        <v>563</v>
      </c>
      <c r="D137" t="s">
        <v>564</v>
      </c>
      <c r="E137" t="s">
        <v>563</v>
      </c>
      <c r="F137" s="35">
        <v>67546</v>
      </c>
      <c r="G137" s="3" t="s">
        <v>52</v>
      </c>
      <c r="H137">
        <v>6205856424</v>
      </c>
      <c r="I137" s="4">
        <v>7</v>
      </c>
      <c r="J137" s="4" t="s">
        <v>45</v>
      </c>
      <c r="K137" t="s">
        <v>46</v>
      </c>
      <c r="L137" s="5" t="s">
        <v>47</v>
      </c>
      <c r="M137" s="5">
        <v>442.79</v>
      </c>
      <c r="N137" s="5" t="s">
        <v>47</v>
      </c>
      <c r="O137" s="5" t="s">
        <v>45</v>
      </c>
      <c r="P137" s="36">
        <v>9.8743267504</v>
      </c>
      <c r="Q137" t="s">
        <v>46</v>
      </c>
      <c r="R137" t="s">
        <v>46</v>
      </c>
      <c r="S137" t="s">
        <v>45</v>
      </c>
      <c r="T137" t="s">
        <v>46</v>
      </c>
      <c r="U137" s="5" t="s">
        <v>46</v>
      </c>
      <c r="V137" s="37">
        <v>10757</v>
      </c>
      <c r="W137" s="37">
        <v>813.6360558</v>
      </c>
      <c r="X137" s="37">
        <v>1679.5770449192537</v>
      </c>
      <c r="Y137" s="37">
        <v>1685.112907413764</v>
      </c>
      <c r="Z137">
        <f t="shared" si="32"/>
        <v>1</v>
      </c>
      <c r="AA137">
        <f t="shared" si="33"/>
        <v>1</v>
      </c>
      <c r="AB137">
        <f t="shared" si="34"/>
        <v>0</v>
      </c>
      <c r="AC137">
        <f t="shared" si="35"/>
        <v>0</v>
      </c>
      <c r="AD137">
        <f t="shared" si="36"/>
        <v>0</v>
      </c>
      <c r="AE137">
        <f t="shared" si="37"/>
        <v>0</v>
      </c>
      <c r="AF137" s="38" t="str">
        <f t="shared" si="38"/>
        <v>SRSA</v>
      </c>
      <c r="AG137" s="38">
        <f t="shared" si="39"/>
        <v>0</v>
      </c>
      <c r="AH137" s="38">
        <f t="shared" si="40"/>
        <v>0</v>
      </c>
      <c r="AI137">
        <f t="shared" si="41"/>
        <v>1</v>
      </c>
      <c r="AJ137">
        <f t="shared" si="42"/>
        <v>0</v>
      </c>
      <c r="AK137">
        <f t="shared" si="43"/>
        <v>0</v>
      </c>
      <c r="AL137">
        <f t="shared" si="44"/>
        <v>0</v>
      </c>
      <c r="AM137">
        <f t="shared" si="45"/>
        <v>0</v>
      </c>
      <c r="AN137">
        <f t="shared" si="46"/>
        <v>0</v>
      </c>
      <c r="AO137">
        <f t="shared" si="47"/>
        <v>0</v>
      </c>
    </row>
    <row r="138" spans="1:41" ht="12.75">
      <c r="A138">
        <v>2007740</v>
      </c>
      <c r="B138" t="s">
        <v>565</v>
      </c>
      <c r="C138" t="s">
        <v>566</v>
      </c>
      <c r="D138" t="s">
        <v>567</v>
      </c>
      <c r="E138" t="s">
        <v>566</v>
      </c>
      <c r="F138" s="35">
        <v>66749</v>
      </c>
      <c r="G138" s="3">
        <v>2997</v>
      </c>
      <c r="H138">
        <v>6203654700</v>
      </c>
      <c r="I138" s="4" t="s">
        <v>53</v>
      </c>
      <c r="J138" s="4" t="s">
        <v>46</v>
      </c>
      <c r="K138" t="s">
        <v>46</v>
      </c>
      <c r="L138" s="5" t="s">
        <v>46</v>
      </c>
      <c r="M138" s="5">
        <v>1504.42</v>
      </c>
      <c r="N138" s="5" t="s">
        <v>46</v>
      </c>
      <c r="O138" s="5" t="s">
        <v>46</v>
      </c>
      <c r="P138" s="36">
        <v>21.020856202</v>
      </c>
      <c r="Q138" t="s">
        <v>45</v>
      </c>
      <c r="R138" t="s">
        <v>45</v>
      </c>
      <c r="S138" t="s">
        <v>45</v>
      </c>
      <c r="T138" t="s">
        <v>46</v>
      </c>
      <c r="U138" s="5" t="s">
        <v>45</v>
      </c>
      <c r="V138" s="37">
        <v>97840</v>
      </c>
      <c r="W138" s="37">
        <v>10170.4506975</v>
      </c>
      <c r="X138" s="37">
        <v>11729.682459951051</v>
      </c>
      <c r="Y138" s="37">
        <v>11042.795504255675</v>
      </c>
      <c r="Z138">
        <f t="shared" si="32"/>
        <v>0</v>
      </c>
      <c r="AA138">
        <f t="shared" si="33"/>
        <v>0</v>
      </c>
      <c r="AB138">
        <f t="shared" si="34"/>
        <v>0</v>
      </c>
      <c r="AC138">
        <f t="shared" si="35"/>
        <v>0</v>
      </c>
      <c r="AD138">
        <f t="shared" si="36"/>
        <v>0</v>
      </c>
      <c r="AE138">
        <f t="shared" si="37"/>
        <v>0</v>
      </c>
      <c r="AF138" s="38">
        <f t="shared" si="38"/>
        <v>0</v>
      </c>
      <c r="AG138" s="38">
        <f t="shared" si="39"/>
        <v>0</v>
      </c>
      <c r="AH138" s="38">
        <f t="shared" si="40"/>
        <v>0</v>
      </c>
      <c r="AI138">
        <f t="shared" si="41"/>
        <v>1</v>
      </c>
      <c r="AJ138">
        <f t="shared" si="42"/>
        <v>1</v>
      </c>
      <c r="AK138" t="str">
        <f t="shared" si="43"/>
        <v>Initial</v>
      </c>
      <c r="AL138">
        <f t="shared" si="44"/>
        <v>0</v>
      </c>
      <c r="AM138" t="str">
        <f t="shared" si="45"/>
        <v>RLIS</v>
      </c>
      <c r="AN138">
        <f t="shared" si="46"/>
        <v>0</v>
      </c>
      <c r="AO138">
        <f t="shared" si="47"/>
        <v>0</v>
      </c>
    </row>
    <row r="139" spans="1:41" ht="12.75">
      <c r="A139">
        <v>2007750</v>
      </c>
      <c r="B139" t="s">
        <v>568</v>
      </c>
      <c r="C139" t="s">
        <v>569</v>
      </c>
      <c r="D139" t="s">
        <v>570</v>
      </c>
      <c r="E139" t="s">
        <v>571</v>
      </c>
      <c r="F139" s="35">
        <v>66056</v>
      </c>
      <c r="G139" s="3">
        <v>278</v>
      </c>
      <c r="H139">
        <v>9137952247</v>
      </c>
      <c r="I139" s="4">
        <v>7</v>
      </c>
      <c r="J139" s="4" t="s">
        <v>45</v>
      </c>
      <c r="K139" t="s">
        <v>46</v>
      </c>
      <c r="L139" s="5" t="s">
        <v>47</v>
      </c>
      <c r="M139" s="5">
        <v>579.4</v>
      </c>
      <c r="N139" s="5" t="s">
        <v>47</v>
      </c>
      <c r="O139" s="5" t="s">
        <v>45</v>
      </c>
      <c r="P139" s="36">
        <v>16.486902928</v>
      </c>
      <c r="Q139" t="s">
        <v>46</v>
      </c>
      <c r="R139" t="s">
        <v>45</v>
      </c>
      <c r="S139" t="s">
        <v>45</v>
      </c>
      <c r="T139" t="s">
        <v>46</v>
      </c>
      <c r="U139" s="5" t="s">
        <v>46</v>
      </c>
      <c r="V139" s="37">
        <v>35866</v>
      </c>
      <c r="W139" s="37">
        <v>3457.95323715</v>
      </c>
      <c r="X139" s="37">
        <v>4209.599502796429</v>
      </c>
      <c r="Y139" s="37">
        <v>4084.837117011257</v>
      </c>
      <c r="Z139">
        <f t="shared" si="32"/>
        <v>1</v>
      </c>
      <c r="AA139">
        <f t="shared" si="33"/>
        <v>1</v>
      </c>
      <c r="AB139">
        <f t="shared" si="34"/>
        <v>0</v>
      </c>
      <c r="AC139">
        <f t="shared" si="35"/>
        <v>0</v>
      </c>
      <c r="AD139">
        <f t="shared" si="36"/>
        <v>0</v>
      </c>
      <c r="AE139">
        <f t="shared" si="37"/>
        <v>0</v>
      </c>
      <c r="AF139" s="38" t="str">
        <f t="shared" si="38"/>
        <v>SRSA</v>
      </c>
      <c r="AG139" s="38">
        <f t="shared" si="39"/>
        <v>0</v>
      </c>
      <c r="AH139" s="38">
        <f t="shared" si="40"/>
        <v>0</v>
      </c>
      <c r="AI139">
        <f t="shared" si="41"/>
        <v>1</v>
      </c>
      <c r="AJ139">
        <f t="shared" si="42"/>
        <v>0</v>
      </c>
      <c r="AK139">
        <f t="shared" si="43"/>
        <v>0</v>
      </c>
      <c r="AL139">
        <f t="shared" si="44"/>
        <v>0</v>
      </c>
      <c r="AM139">
        <f t="shared" si="45"/>
        <v>0</v>
      </c>
      <c r="AN139">
        <f t="shared" si="46"/>
        <v>0</v>
      </c>
      <c r="AO139">
        <f t="shared" si="47"/>
        <v>0</v>
      </c>
    </row>
    <row r="140" spans="1:41" ht="12.75">
      <c r="A140">
        <v>2013020</v>
      </c>
      <c r="B140" t="s">
        <v>1054</v>
      </c>
      <c r="C140" t="s">
        <v>1055</v>
      </c>
      <c r="D140" t="s">
        <v>1056</v>
      </c>
      <c r="E140" t="s">
        <v>1057</v>
      </c>
      <c r="F140" s="35">
        <v>66097</v>
      </c>
      <c r="G140" s="3">
        <v>416</v>
      </c>
      <c r="H140">
        <v>9137742000</v>
      </c>
      <c r="I140" s="4">
        <v>7</v>
      </c>
      <c r="J140" s="4" t="s">
        <v>45</v>
      </c>
      <c r="K140" t="s">
        <v>46</v>
      </c>
      <c r="L140" s="5" t="s">
        <v>47</v>
      </c>
      <c r="M140" s="5">
        <v>482.14</v>
      </c>
      <c r="N140" s="5" t="s">
        <v>47</v>
      </c>
      <c r="O140" s="5" t="s">
        <v>45</v>
      </c>
      <c r="P140" s="36">
        <v>14.428857715</v>
      </c>
      <c r="Q140" t="s">
        <v>46</v>
      </c>
      <c r="R140" t="s">
        <v>46</v>
      </c>
      <c r="S140" t="s">
        <v>45</v>
      </c>
      <c r="T140" t="s">
        <v>46</v>
      </c>
      <c r="U140" s="5" t="s">
        <v>46</v>
      </c>
      <c r="V140" s="37">
        <v>21873</v>
      </c>
      <c r="W140" s="37">
        <v>1830.68112555</v>
      </c>
      <c r="X140" s="37">
        <v>2674.9332169597023</v>
      </c>
      <c r="Y140" s="37">
        <v>1970.3553334565586</v>
      </c>
      <c r="Z140">
        <f t="shared" si="32"/>
        <v>1</v>
      </c>
      <c r="AA140">
        <f t="shared" si="33"/>
        <v>1</v>
      </c>
      <c r="AB140">
        <f t="shared" si="34"/>
        <v>0</v>
      </c>
      <c r="AC140">
        <f t="shared" si="35"/>
        <v>0</v>
      </c>
      <c r="AD140">
        <f t="shared" si="36"/>
        <v>0</v>
      </c>
      <c r="AE140">
        <f t="shared" si="37"/>
        <v>0</v>
      </c>
      <c r="AF140" s="38" t="str">
        <f t="shared" si="38"/>
        <v>SRSA</v>
      </c>
      <c r="AG140" s="38">
        <f t="shared" si="39"/>
        <v>0</v>
      </c>
      <c r="AH140" s="38">
        <f t="shared" si="40"/>
        <v>0</v>
      </c>
      <c r="AI140">
        <f t="shared" si="41"/>
        <v>1</v>
      </c>
      <c r="AJ140">
        <f t="shared" si="42"/>
        <v>0</v>
      </c>
      <c r="AK140">
        <f t="shared" si="43"/>
        <v>0</v>
      </c>
      <c r="AL140">
        <f t="shared" si="44"/>
        <v>0</v>
      </c>
      <c r="AM140">
        <f t="shared" si="45"/>
        <v>0</v>
      </c>
      <c r="AN140">
        <f t="shared" si="46"/>
        <v>0</v>
      </c>
      <c r="AO140">
        <f t="shared" si="47"/>
        <v>0</v>
      </c>
    </row>
    <row r="141" spans="1:41" ht="12.75">
      <c r="A141">
        <v>2009510</v>
      </c>
      <c r="B141" t="s">
        <v>733</v>
      </c>
      <c r="C141" t="s">
        <v>734</v>
      </c>
      <c r="D141" t="s">
        <v>735</v>
      </c>
      <c r="E141" t="s">
        <v>736</v>
      </c>
      <c r="F141" s="35">
        <v>66512</v>
      </c>
      <c r="G141" s="3">
        <v>267</v>
      </c>
      <c r="H141">
        <v>7854843444</v>
      </c>
      <c r="I141" s="4">
        <v>7</v>
      </c>
      <c r="J141" s="4" t="s">
        <v>45</v>
      </c>
      <c r="K141" t="s">
        <v>46</v>
      </c>
      <c r="L141" s="5" t="s">
        <v>47</v>
      </c>
      <c r="M141" s="5">
        <v>936.24</v>
      </c>
      <c r="N141" s="5" t="s">
        <v>46</v>
      </c>
      <c r="O141" s="5" t="s">
        <v>46</v>
      </c>
      <c r="P141" s="36">
        <v>3.6772216547</v>
      </c>
      <c r="Q141" t="s">
        <v>46</v>
      </c>
      <c r="R141" t="s">
        <v>46</v>
      </c>
      <c r="S141" t="s">
        <v>45</v>
      </c>
      <c r="T141" t="s">
        <v>46</v>
      </c>
      <c r="U141" s="5" t="s">
        <v>46</v>
      </c>
      <c r="V141" s="37">
        <v>20642</v>
      </c>
      <c r="W141" s="37">
        <v>1423.8630976499999</v>
      </c>
      <c r="X141" s="37">
        <v>3278.85593918224</v>
      </c>
      <c r="Y141" s="37">
        <v>3509.083935157068</v>
      </c>
      <c r="Z141">
        <f t="shared" si="32"/>
        <v>1</v>
      </c>
      <c r="AA141">
        <f t="shared" si="33"/>
        <v>0</v>
      </c>
      <c r="AB141">
        <f t="shared" si="34"/>
        <v>0</v>
      </c>
      <c r="AC141">
        <f t="shared" si="35"/>
        <v>0</v>
      </c>
      <c r="AD141">
        <f t="shared" si="36"/>
        <v>0</v>
      </c>
      <c r="AE141">
        <f t="shared" si="37"/>
        <v>0</v>
      </c>
      <c r="AF141" s="38">
        <f t="shared" si="38"/>
        <v>0</v>
      </c>
      <c r="AG141" s="38">
        <f t="shared" si="39"/>
        <v>0</v>
      </c>
      <c r="AH141" s="38">
        <f t="shared" si="40"/>
        <v>0</v>
      </c>
      <c r="AI141">
        <f t="shared" si="41"/>
        <v>1</v>
      </c>
      <c r="AJ141">
        <f t="shared" si="42"/>
        <v>0</v>
      </c>
      <c r="AK141">
        <f t="shared" si="43"/>
        <v>0</v>
      </c>
      <c r="AL141">
        <f t="shared" si="44"/>
        <v>0</v>
      </c>
      <c r="AM141">
        <f t="shared" si="45"/>
        <v>0</v>
      </c>
      <c r="AN141">
        <f t="shared" si="46"/>
        <v>0</v>
      </c>
      <c r="AO141">
        <f t="shared" si="47"/>
        <v>0</v>
      </c>
    </row>
    <row r="142" spans="1:41" ht="12.75">
      <c r="A142">
        <v>2007800</v>
      </c>
      <c r="B142" t="s">
        <v>576</v>
      </c>
      <c r="C142" t="s">
        <v>577</v>
      </c>
      <c r="D142" t="s">
        <v>578</v>
      </c>
      <c r="E142" t="s">
        <v>577</v>
      </c>
      <c r="F142" s="35">
        <v>67854</v>
      </c>
      <c r="G142" s="3">
        <v>100</v>
      </c>
      <c r="H142">
        <v>6203578301</v>
      </c>
      <c r="I142" s="4">
        <v>7</v>
      </c>
      <c r="J142" s="4" t="s">
        <v>45</v>
      </c>
      <c r="K142" t="s">
        <v>46</v>
      </c>
      <c r="L142" s="5" t="s">
        <v>47</v>
      </c>
      <c r="M142" s="5">
        <v>300</v>
      </c>
      <c r="N142" s="5" t="s">
        <v>47</v>
      </c>
      <c r="O142" s="5" t="s">
        <v>45</v>
      </c>
      <c r="P142" s="36">
        <v>13.994169096</v>
      </c>
      <c r="Q142" t="s">
        <v>46</v>
      </c>
      <c r="R142" t="s">
        <v>46</v>
      </c>
      <c r="S142" t="s">
        <v>45</v>
      </c>
      <c r="T142" t="s">
        <v>46</v>
      </c>
      <c r="U142" s="5" t="s">
        <v>46</v>
      </c>
      <c r="V142" s="37">
        <v>10880</v>
      </c>
      <c r="W142" s="37">
        <v>1220.4540837</v>
      </c>
      <c r="X142" s="37">
        <v>1736.5948214078776</v>
      </c>
      <c r="Y142" s="37">
        <v>2473.1045170887132</v>
      </c>
      <c r="Z142">
        <f t="shared" si="32"/>
        <v>1</v>
      </c>
      <c r="AA142">
        <f t="shared" si="33"/>
        <v>1</v>
      </c>
      <c r="AB142">
        <f t="shared" si="34"/>
        <v>0</v>
      </c>
      <c r="AC142">
        <f t="shared" si="35"/>
        <v>0</v>
      </c>
      <c r="AD142">
        <f t="shared" si="36"/>
        <v>0</v>
      </c>
      <c r="AE142">
        <f t="shared" si="37"/>
        <v>0</v>
      </c>
      <c r="AF142" s="38" t="str">
        <f t="shared" si="38"/>
        <v>SRSA</v>
      </c>
      <c r="AG142" s="38">
        <f t="shared" si="39"/>
        <v>0</v>
      </c>
      <c r="AH142" s="38">
        <f t="shared" si="40"/>
        <v>0</v>
      </c>
      <c r="AI142">
        <f t="shared" si="41"/>
        <v>1</v>
      </c>
      <c r="AJ142">
        <f t="shared" si="42"/>
        <v>0</v>
      </c>
      <c r="AK142">
        <f t="shared" si="43"/>
        <v>0</v>
      </c>
      <c r="AL142">
        <f t="shared" si="44"/>
        <v>0</v>
      </c>
      <c r="AM142">
        <f t="shared" si="45"/>
        <v>0</v>
      </c>
      <c r="AN142">
        <f t="shared" si="46"/>
        <v>0</v>
      </c>
      <c r="AO142">
        <f t="shared" si="47"/>
        <v>0</v>
      </c>
    </row>
    <row r="143" spans="1:41" ht="12.75">
      <c r="A143">
        <v>2007830</v>
      </c>
      <c r="B143" t="s">
        <v>579</v>
      </c>
      <c r="C143" t="s">
        <v>580</v>
      </c>
      <c r="D143" t="s">
        <v>581</v>
      </c>
      <c r="E143" t="s">
        <v>582</v>
      </c>
      <c r="F143" s="35">
        <v>66963</v>
      </c>
      <c r="G143" s="3">
        <v>96</v>
      </c>
      <c r="H143">
        <v>7857392216</v>
      </c>
      <c r="I143" s="4">
        <v>7</v>
      </c>
      <c r="J143" s="4" t="s">
        <v>45</v>
      </c>
      <c r="K143" t="s">
        <v>46</v>
      </c>
      <c r="L143" s="5" t="s">
        <v>47</v>
      </c>
      <c r="M143" s="5">
        <v>173</v>
      </c>
      <c r="N143" s="5" t="s">
        <v>47</v>
      </c>
      <c r="O143" s="5" t="s">
        <v>45</v>
      </c>
      <c r="P143" s="36">
        <v>17.708333333</v>
      </c>
      <c r="Q143" t="s">
        <v>46</v>
      </c>
      <c r="R143" t="s">
        <v>46</v>
      </c>
      <c r="S143" t="s">
        <v>45</v>
      </c>
      <c r="T143" t="s">
        <v>46</v>
      </c>
      <c r="U143" s="5" t="s">
        <v>46</v>
      </c>
      <c r="V143" s="37">
        <v>7640</v>
      </c>
      <c r="W143" s="37">
        <v>813.6360558</v>
      </c>
      <c r="X143" s="37">
        <v>1036.660122113574</v>
      </c>
      <c r="Y143" s="37">
        <v>1715.970267486995</v>
      </c>
      <c r="Z143">
        <f t="shared" si="32"/>
        <v>1</v>
      </c>
      <c r="AA143">
        <f t="shared" si="33"/>
        <v>1</v>
      </c>
      <c r="AB143">
        <f t="shared" si="34"/>
        <v>0</v>
      </c>
      <c r="AC143">
        <f t="shared" si="35"/>
        <v>0</v>
      </c>
      <c r="AD143">
        <f t="shared" si="36"/>
        <v>0</v>
      </c>
      <c r="AE143">
        <f t="shared" si="37"/>
        <v>0</v>
      </c>
      <c r="AF143" s="38" t="str">
        <f t="shared" si="38"/>
        <v>SRSA</v>
      </c>
      <c r="AG143" s="38">
        <f t="shared" si="39"/>
        <v>0</v>
      </c>
      <c r="AH143" s="38">
        <f t="shared" si="40"/>
        <v>0</v>
      </c>
      <c r="AI143">
        <f t="shared" si="41"/>
        <v>1</v>
      </c>
      <c r="AJ143">
        <f t="shared" si="42"/>
        <v>0</v>
      </c>
      <c r="AK143">
        <f t="shared" si="43"/>
        <v>0</v>
      </c>
      <c r="AL143">
        <f t="shared" si="44"/>
        <v>0</v>
      </c>
      <c r="AM143">
        <f t="shared" si="45"/>
        <v>0</v>
      </c>
      <c r="AN143">
        <f t="shared" si="46"/>
        <v>0</v>
      </c>
      <c r="AO143">
        <f t="shared" si="47"/>
        <v>0</v>
      </c>
    </row>
    <row r="144" spans="1:41" ht="12.75">
      <c r="A144">
        <v>2007950</v>
      </c>
      <c r="B144" t="s">
        <v>591</v>
      </c>
      <c r="C144" t="s">
        <v>592</v>
      </c>
      <c r="D144" t="s">
        <v>593</v>
      </c>
      <c r="E144" t="s">
        <v>592</v>
      </c>
      <c r="F144" s="35">
        <v>66101</v>
      </c>
      <c r="G144" s="3">
        <v>2805</v>
      </c>
      <c r="H144">
        <v>9135513200</v>
      </c>
      <c r="I144" s="4">
        <v>2</v>
      </c>
      <c r="J144" s="4" t="s">
        <v>46</v>
      </c>
      <c r="K144" t="s">
        <v>46</v>
      </c>
      <c r="L144" s="5" t="s">
        <v>46</v>
      </c>
      <c r="N144" s="5" t="s">
        <v>46</v>
      </c>
      <c r="O144" s="5" t="s">
        <v>46</v>
      </c>
      <c r="P144" s="36">
        <v>25.353783231</v>
      </c>
      <c r="Q144" t="s">
        <v>45</v>
      </c>
      <c r="R144" t="s">
        <v>46</v>
      </c>
      <c r="S144" t="s">
        <v>46</v>
      </c>
      <c r="T144" t="s">
        <v>46</v>
      </c>
      <c r="U144" s="5" t="s">
        <v>46</v>
      </c>
      <c r="V144" s="37">
        <v>1797732</v>
      </c>
      <c r="W144" s="37">
        <v>201781</v>
      </c>
      <c r="X144" s="37">
        <v>214954.64313592314</v>
      </c>
      <c r="Y144" s="37">
        <v>206227.63986405605</v>
      </c>
      <c r="Z144">
        <f t="shared" si="32"/>
        <v>0</v>
      </c>
      <c r="AA144">
        <f t="shared" si="33"/>
        <v>1</v>
      </c>
      <c r="AB144">
        <f t="shared" si="34"/>
        <v>0</v>
      </c>
      <c r="AC144">
        <f t="shared" si="35"/>
        <v>0</v>
      </c>
      <c r="AD144">
        <f t="shared" si="36"/>
        <v>0</v>
      </c>
      <c r="AE144">
        <f t="shared" si="37"/>
        <v>0</v>
      </c>
      <c r="AF144" s="38">
        <f t="shared" si="38"/>
        <v>0</v>
      </c>
      <c r="AG144" s="38">
        <f t="shared" si="39"/>
        <v>0</v>
      </c>
      <c r="AH144" s="38">
        <f t="shared" si="40"/>
        <v>0</v>
      </c>
      <c r="AI144">
        <f t="shared" si="41"/>
        <v>0</v>
      </c>
      <c r="AJ144">
        <f t="shared" si="42"/>
        <v>1</v>
      </c>
      <c r="AK144">
        <f t="shared" si="43"/>
        <v>0</v>
      </c>
      <c r="AL144">
        <f t="shared" si="44"/>
        <v>0</v>
      </c>
      <c r="AM144">
        <f t="shared" si="45"/>
        <v>0</v>
      </c>
      <c r="AN144">
        <f t="shared" si="46"/>
        <v>0</v>
      </c>
      <c r="AO144">
        <f t="shared" si="47"/>
        <v>0</v>
      </c>
    </row>
    <row r="145" spans="1:41" ht="12.75">
      <c r="A145">
        <v>2007970</v>
      </c>
      <c r="B145" t="s">
        <v>594</v>
      </c>
      <c r="C145" t="s">
        <v>595</v>
      </c>
      <c r="D145" t="s">
        <v>574</v>
      </c>
      <c r="E145" t="s">
        <v>596</v>
      </c>
      <c r="F145" s="35">
        <v>66536</v>
      </c>
      <c r="G145" s="3">
        <v>160</v>
      </c>
      <c r="H145">
        <v>7854372254</v>
      </c>
      <c r="I145" s="4" t="s">
        <v>597</v>
      </c>
      <c r="J145" s="4" t="s">
        <v>45</v>
      </c>
      <c r="K145" t="s">
        <v>46</v>
      </c>
      <c r="L145" s="5" t="s">
        <v>47</v>
      </c>
      <c r="N145" s="5" t="s">
        <v>46</v>
      </c>
      <c r="O145" s="5" t="s">
        <v>46</v>
      </c>
      <c r="P145" s="36">
        <v>15.118513773</v>
      </c>
      <c r="Q145" t="s">
        <v>46</v>
      </c>
      <c r="R145" t="s">
        <v>46</v>
      </c>
      <c r="S145" t="s">
        <v>45</v>
      </c>
      <c r="T145" t="s">
        <v>46</v>
      </c>
      <c r="U145" s="5" t="s">
        <v>46</v>
      </c>
      <c r="V145" s="37">
        <v>39166</v>
      </c>
      <c r="W145" s="37">
        <v>2847.7261952999997</v>
      </c>
      <c r="X145" s="37">
        <v>4787.294802079146</v>
      </c>
      <c r="Y145" s="37">
        <v>4098.007941432758</v>
      </c>
      <c r="Z145">
        <f t="shared" si="32"/>
        <v>1</v>
      </c>
      <c r="AA145">
        <f t="shared" si="33"/>
        <v>1</v>
      </c>
      <c r="AB145">
        <f t="shared" si="34"/>
        <v>0</v>
      </c>
      <c r="AC145">
        <f t="shared" si="35"/>
        <v>0</v>
      </c>
      <c r="AD145">
        <f t="shared" si="36"/>
        <v>0</v>
      </c>
      <c r="AE145">
        <f t="shared" si="37"/>
        <v>0</v>
      </c>
      <c r="AF145" s="38" t="str">
        <f t="shared" si="38"/>
        <v>SRSA</v>
      </c>
      <c r="AG145" s="38">
        <f t="shared" si="39"/>
        <v>0</v>
      </c>
      <c r="AH145" s="38" t="str">
        <f t="shared" si="40"/>
        <v>Trouble</v>
      </c>
      <c r="AI145">
        <f t="shared" si="41"/>
        <v>1</v>
      </c>
      <c r="AJ145">
        <f t="shared" si="42"/>
        <v>0</v>
      </c>
      <c r="AK145">
        <f t="shared" si="43"/>
        <v>0</v>
      </c>
      <c r="AL145">
        <f t="shared" si="44"/>
        <v>0</v>
      </c>
      <c r="AM145">
        <f t="shared" si="45"/>
        <v>0</v>
      </c>
      <c r="AN145">
        <f t="shared" si="46"/>
        <v>0</v>
      </c>
      <c r="AO145">
        <f t="shared" si="47"/>
        <v>0</v>
      </c>
    </row>
    <row r="146" spans="1:41" ht="12.75">
      <c r="A146">
        <v>2008070</v>
      </c>
      <c r="B146" t="s">
        <v>604</v>
      </c>
      <c r="C146" t="s">
        <v>605</v>
      </c>
      <c r="D146" t="s">
        <v>606</v>
      </c>
      <c r="E146" t="s">
        <v>607</v>
      </c>
      <c r="F146" s="35">
        <v>67068</v>
      </c>
      <c r="G146" s="3">
        <v>416</v>
      </c>
      <c r="H146">
        <v>6205323134</v>
      </c>
      <c r="I146" s="4" t="s">
        <v>53</v>
      </c>
      <c r="J146" s="4" t="s">
        <v>46</v>
      </c>
      <c r="K146" t="s">
        <v>46</v>
      </c>
      <c r="L146" s="5" t="s">
        <v>46</v>
      </c>
      <c r="M146" s="5">
        <v>1078.1</v>
      </c>
      <c r="N146" s="5" t="s">
        <v>46</v>
      </c>
      <c r="O146" s="5" t="s">
        <v>46</v>
      </c>
      <c r="P146" s="36">
        <v>19.361554476</v>
      </c>
      <c r="Q146" t="s">
        <v>46</v>
      </c>
      <c r="R146" t="s">
        <v>46</v>
      </c>
      <c r="S146" t="s">
        <v>45</v>
      </c>
      <c r="T146" t="s">
        <v>46</v>
      </c>
      <c r="U146" s="5" t="s">
        <v>46</v>
      </c>
      <c r="V146" s="37">
        <v>53314</v>
      </c>
      <c r="W146" s="37">
        <v>5492.04337665</v>
      </c>
      <c r="X146" s="37">
        <v>7481.126468818804</v>
      </c>
      <c r="Y146" s="37">
        <v>8912.88504066436</v>
      </c>
      <c r="Z146">
        <f t="shared" si="32"/>
        <v>0</v>
      </c>
      <c r="AA146">
        <f t="shared" si="33"/>
        <v>0</v>
      </c>
      <c r="AB146">
        <f t="shared" si="34"/>
        <v>0</v>
      </c>
      <c r="AC146">
        <f t="shared" si="35"/>
        <v>0</v>
      </c>
      <c r="AD146">
        <f t="shared" si="36"/>
        <v>0</v>
      </c>
      <c r="AE146">
        <f t="shared" si="37"/>
        <v>0</v>
      </c>
      <c r="AF146" s="38">
        <f t="shared" si="38"/>
        <v>0</v>
      </c>
      <c r="AG146" s="38">
        <f t="shared" si="39"/>
        <v>0</v>
      </c>
      <c r="AH146" s="38">
        <f t="shared" si="40"/>
        <v>0</v>
      </c>
      <c r="AI146">
        <f t="shared" si="41"/>
        <v>1</v>
      </c>
      <c r="AJ146">
        <f t="shared" si="42"/>
        <v>0</v>
      </c>
      <c r="AK146">
        <f t="shared" si="43"/>
        <v>0</v>
      </c>
      <c r="AL146">
        <f t="shared" si="44"/>
        <v>0</v>
      </c>
      <c r="AM146">
        <f t="shared" si="45"/>
        <v>0</v>
      </c>
      <c r="AN146">
        <f t="shared" si="46"/>
        <v>0</v>
      </c>
      <c r="AO146">
        <f t="shared" si="47"/>
        <v>0</v>
      </c>
    </row>
    <row r="147" spans="1:41" ht="12.75">
      <c r="A147">
        <v>2008100</v>
      </c>
      <c r="B147" t="s">
        <v>608</v>
      </c>
      <c r="C147" t="s">
        <v>609</v>
      </c>
      <c r="D147" t="s">
        <v>610</v>
      </c>
      <c r="E147" t="s">
        <v>611</v>
      </c>
      <c r="F147" s="35">
        <v>67547</v>
      </c>
      <c r="G147" s="3">
        <v>1168</v>
      </c>
      <c r="H147">
        <v>6206593646</v>
      </c>
      <c r="I147" s="4" t="s">
        <v>211</v>
      </c>
      <c r="J147" s="4" t="s">
        <v>45</v>
      </c>
      <c r="K147" t="s">
        <v>46</v>
      </c>
      <c r="L147" s="5" t="s">
        <v>47</v>
      </c>
      <c r="M147" s="5">
        <v>263.45</v>
      </c>
      <c r="N147" s="5" t="s">
        <v>47</v>
      </c>
      <c r="O147" s="5" t="s">
        <v>45</v>
      </c>
      <c r="P147" s="36">
        <v>13.348946136</v>
      </c>
      <c r="Q147" t="s">
        <v>46</v>
      </c>
      <c r="R147" t="s">
        <v>46</v>
      </c>
      <c r="S147" t="s">
        <v>45</v>
      </c>
      <c r="T147" t="s">
        <v>46</v>
      </c>
      <c r="U147" s="5" t="s">
        <v>46</v>
      </c>
      <c r="V147" s="37">
        <v>20166</v>
      </c>
      <c r="W147" s="37">
        <v>2440</v>
      </c>
      <c r="X147" s="37">
        <v>2775.7456992327307</v>
      </c>
      <c r="Y147" s="37">
        <v>3917.3794922236</v>
      </c>
      <c r="Z147">
        <f t="shared" si="32"/>
        <v>1</v>
      </c>
      <c r="AA147">
        <f t="shared" si="33"/>
        <v>1</v>
      </c>
      <c r="AB147">
        <f t="shared" si="34"/>
        <v>0</v>
      </c>
      <c r="AC147">
        <f t="shared" si="35"/>
        <v>0</v>
      </c>
      <c r="AD147">
        <f t="shared" si="36"/>
        <v>0</v>
      </c>
      <c r="AE147">
        <f t="shared" si="37"/>
        <v>0</v>
      </c>
      <c r="AF147" s="38" t="str">
        <f t="shared" si="38"/>
        <v>SRSA</v>
      </c>
      <c r="AG147" s="38">
        <f t="shared" si="39"/>
        <v>0</v>
      </c>
      <c r="AH147" s="38">
        <f t="shared" si="40"/>
        <v>0</v>
      </c>
      <c r="AI147">
        <f t="shared" si="41"/>
        <v>1</v>
      </c>
      <c r="AJ147">
        <f t="shared" si="42"/>
        <v>0</v>
      </c>
      <c r="AK147">
        <f t="shared" si="43"/>
        <v>0</v>
      </c>
      <c r="AL147">
        <f t="shared" si="44"/>
        <v>0</v>
      </c>
      <c r="AM147">
        <f t="shared" si="45"/>
        <v>0</v>
      </c>
      <c r="AN147">
        <f t="shared" si="46"/>
        <v>0</v>
      </c>
      <c r="AO147">
        <f t="shared" si="47"/>
        <v>0</v>
      </c>
    </row>
    <row r="148" spans="1:41" ht="12.75">
      <c r="A148">
        <v>2008190</v>
      </c>
      <c r="B148" t="s">
        <v>620</v>
      </c>
      <c r="C148" t="s">
        <v>621</v>
      </c>
      <c r="D148" t="s">
        <v>622</v>
      </c>
      <c r="E148" t="s">
        <v>623</v>
      </c>
      <c r="F148" s="35">
        <v>67869</v>
      </c>
      <c r="G148" s="3">
        <v>760</v>
      </c>
      <c r="H148">
        <v>6205637103</v>
      </c>
      <c r="I148" s="4">
        <v>7</v>
      </c>
      <c r="J148" s="4" t="s">
        <v>45</v>
      </c>
      <c r="K148" t="s">
        <v>46</v>
      </c>
      <c r="L148" s="5" t="s">
        <v>47</v>
      </c>
      <c r="M148" s="5">
        <v>738.96</v>
      </c>
      <c r="N148" s="5" t="s">
        <v>46</v>
      </c>
      <c r="O148" s="5" t="s">
        <v>46</v>
      </c>
      <c r="P148" s="36">
        <v>16.870415648</v>
      </c>
      <c r="Q148" t="s">
        <v>46</v>
      </c>
      <c r="R148" t="s">
        <v>46</v>
      </c>
      <c r="S148" t="s">
        <v>45</v>
      </c>
      <c r="T148" t="s">
        <v>46</v>
      </c>
      <c r="U148" s="5" t="s">
        <v>46</v>
      </c>
      <c r="V148" s="37">
        <v>26500</v>
      </c>
      <c r="W148" s="37">
        <v>3051.13520925</v>
      </c>
      <c r="X148" s="37">
        <v>4111.971643887858</v>
      </c>
      <c r="Y148" s="37">
        <v>8511.36305044317</v>
      </c>
      <c r="Z148">
        <f t="shared" si="32"/>
        <v>1</v>
      </c>
      <c r="AA148">
        <f t="shared" si="33"/>
        <v>0</v>
      </c>
      <c r="AB148">
        <f t="shared" si="34"/>
        <v>0</v>
      </c>
      <c r="AC148">
        <f t="shared" si="35"/>
        <v>0</v>
      </c>
      <c r="AD148">
        <f t="shared" si="36"/>
        <v>0</v>
      </c>
      <c r="AE148">
        <f t="shared" si="37"/>
        <v>0</v>
      </c>
      <c r="AF148" s="38">
        <f t="shared" si="38"/>
        <v>0</v>
      </c>
      <c r="AG148" s="38">
        <f t="shared" si="39"/>
        <v>0</v>
      </c>
      <c r="AH148" s="38">
        <f t="shared" si="40"/>
        <v>0</v>
      </c>
      <c r="AI148">
        <f t="shared" si="41"/>
        <v>1</v>
      </c>
      <c r="AJ148">
        <f t="shared" si="42"/>
        <v>0</v>
      </c>
      <c r="AK148">
        <f t="shared" si="43"/>
        <v>0</v>
      </c>
      <c r="AL148">
        <f t="shared" si="44"/>
        <v>0</v>
      </c>
      <c r="AM148">
        <f t="shared" si="45"/>
        <v>0</v>
      </c>
      <c r="AN148">
        <f t="shared" si="46"/>
        <v>0</v>
      </c>
      <c r="AO148">
        <f t="shared" si="47"/>
        <v>0</v>
      </c>
    </row>
    <row r="149" spans="1:41" ht="12.75">
      <c r="A149">
        <v>2003300</v>
      </c>
      <c r="B149" t="s">
        <v>112</v>
      </c>
      <c r="C149" t="s">
        <v>113</v>
      </c>
      <c r="D149" t="s">
        <v>72</v>
      </c>
      <c r="E149" t="s">
        <v>114</v>
      </c>
      <c r="F149" s="35">
        <v>67330</v>
      </c>
      <c r="G149" s="3">
        <v>188</v>
      </c>
      <c r="H149">
        <v>6207845326</v>
      </c>
      <c r="I149" s="4" t="s">
        <v>53</v>
      </c>
      <c r="J149" s="4" t="s">
        <v>46</v>
      </c>
      <c r="K149" t="s">
        <v>46</v>
      </c>
      <c r="L149" s="5" t="s">
        <v>46</v>
      </c>
      <c r="M149" s="5">
        <v>1570</v>
      </c>
      <c r="N149" s="5" t="s">
        <v>46</v>
      </c>
      <c r="O149" s="5" t="s">
        <v>46</v>
      </c>
      <c r="P149" s="36">
        <v>10.909090909</v>
      </c>
      <c r="Q149" t="s">
        <v>46</v>
      </c>
      <c r="R149" t="s">
        <v>46</v>
      </c>
      <c r="S149" t="s">
        <v>45</v>
      </c>
      <c r="T149" t="s">
        <v>46</v>
      </c>
      <c r="U149" s="5" t="s">
        <v>46</v>
      </c>
      <c r="V149" s="37">
        <v>84018</v>
      </c>
      <c r="W149" s="37">
        <v>7322.724502199999</v>
      </c>
      <c r="X149" s="37">
        <v>9904.870355754003</v>
      </c>
      <c r="Y149" s="37">
        <v>10724.81417179372</v>
      </c>
      <c r="Z149">
        <f t="shared" si="32"/>
        <v>0</v>
      </c>
      <c r="AA149">
        <f t="shared" si="33"/>
        <v>0</v>
      </c>
      <c r="AB149">
        <f t="shared" si="34"/>
        <v>0</v>
      </c>
      <c r="AC149">
        <f t="shared" si="35"/>
        <v>0</v>
      </c>
      <c r="AD149">
        <f t="shared" si="36"/>
        <v>0</v>
      </c>
      <c r="AE149">
        <f t="shared" si="37"/>
        <v>0</v>
      </c>
      <c r="AF149" s="38">
        <f t="shared" si="38"/>
        <v>0</v>
      </c>
      <c r="AG149" s="38">
        <f t="shared" si="39"/>
        <v>0</v>
      </c>
      <c r="AH149" s="38">
        <f t="shared" si="40"/>
        <v>0</v>
      </c>
      <c r="AI149">
        <f t="shared" si="41"/>
        <v>1</v>
      </c>
      <c r="AJ149">
        <f t="shared" si="42"/>
        <v>0</v>
      </c>
      <c r="AK149">
        <f t="shared" si="43"/>
        <v>0</v>
      </c>
      <c r="AL149">
        <f t="shared" si="44"/>
        <v>0</v>
      </c>
      <c r="AM149">
        <f t="shared" si="45"/>
        <v>0</v>
      </c>
      <c r="AN149">
        <f t="shared" si="46"/>
        <v>0</v>
      </c>
      <c r="AO149">
        <f t="shared" si="47"/>
        <v>0</v>
      </c>
    </row>
    <row r="150" spans="1:41" ht="12.75">
      <c r="A150">
        <v>2008220</v>
      </c>
      <c r="B150" t="s">
        <v>624</v>
      </c>
      <c r="C150" t="s">
        <v>625</v>
      </c>
      <c r="D150" t="s">
        <v>626</v>
      </c>
      <c r="E150" t="s">
        <v>625</v>
      </c>
      <c r="F150" s="35">
        <v>67548</v>
      </c>
      <c r="G150" s="3">
        <v>778</v>
      </c>
      <c r="H150">
        <v>7852222505</v>
      </c>
      <c r="I150" s="4">
        <v>7</v>
      </c>
      <c r="J150" s="4" t="s">
        <v>45</v>
      </c>
      <c r="K150" t="s">
        <v>46</v>
      </c>
      <c r="L150" s="5" t="s">
        <v>47</v>
      </c>
      <c r="M150" s="5">
        <v>326.2</v>
      </c>
      <c r="N150" s="5" t="s">
        <v>47</v>
      </c>
      <c r="O150" s="5" t="s">
        <v>45</v>
      </c>
      <c r="P150" s="36">
        <v>17.317073171</v>
      </c>
      <c r="Q150" t="s">
        <v>46</v>
      </c>
      <c r="R150" t="s">
        <v>45</v>
      </c>
      <c r="S150" t="s">
        <v>45</v>
      </c>
      <c r="T150" t="s">
        <v>46</v>
      </c>
      <c r="U150" s="5" t="s">
        <v>46</v>
      </c>
      <c r="V150" s="37">
        <v>21134</v>
      </c>
      <c r="W150" s="37">
        <v>2034.0901395</v>
      </c>
      <c r="X150" s="37">
        <v>2420.084114386181</v>
      </c>
      <c r="Y150" s="37">
        <v>3596.011376338975</v>
      </c>
      <c r="Z150">
        <f t="shared" si="32"/>
        <v>1</v>
      </c>
      <c r="AA150">
        <f t="shared" si="33"/>
        <v>1</v>
      </c>
      <c r="AB150">
        <f t="shared" si="34"/>
        <v>0</v>
      </c>
      <c r="AC150">
        <f t="shared" si="35"/>
        <v>0</v>
      </c>
      <c r="AD150">
        <f t="shared" si="36"/>
        <v>0</v>
      </c>
      <c r="AE150">
        <f t="shared" si="37"/>
        <v>0</v>
      </c>
      <c r="AF150" s="38" t="str">
        <f t="shared" si="38"/>
        <v>SRSA</v>
      </c>
      <c r="AG150" s="38">
        <f t="shared" si="39"/>
        <v>0</v>
      </c>
      <c r="AH150" s="38">
        <f t="shared" si="40"/>
        <v>0</v>
      </c>
      <c r="AI150">
        <f t="shared" si="41"/>
        <v>1</v>
      </c>
      <c r="AJ150">
        <f t="shared" si="42"/>
        <v>0</v>
      </c>
      <c r="AK150">
        <f t="shared" si="43"/>
        <v>0</v>
      </c>
      <c r="AL150">
        <f t="shared" si="44"/>
        <v>0</v>
      </c>
      <c r="AM150">
        <f t="shared" si="45"/>
        <v>0</v>
      </c>
      <c r="AN150">
        <f t="shared" si="46"/>
        <v>0</v>
      </c>
      <c r="AO150">
        <f t="shared" si="47"/>
        <v>0</v>
      </c>
    </row>
    <row r="151" spans="1:41" ht="12.75">
      <c r="A151">
        <v>2008280</v>
      </c>
      <c r="B151" t="s">
        <v>631</v>
      </c>
      <c r="C151" t="s">
        <v>632</v>
      </c>
      <c r="D151" t="s">
        <v>633</v>
      </c>
      <c r="E151" t="s">
        <v>632</v>
      </c>
      <c r="F151" s="35">
        <v>67860</v>
      </c>
      <c r="G151" s="3" t="s">
        <v>52</v>
      </c>
      <c r="H151">
        <v>6203556761</v>
      </c>
      <c r="I151" s="4">
        <v>7</v>
      </c>
      <c r="J151" s="4" t="s">
        <v>45</v>
      </c>
      <c r="K151" t="s">
        <v>46</v>
      </c>
      <c r="L151" s="5" t="s">
        <v>47</v>
      </c>
      <c r="M151" s="5">
        <v>713.7</v>
      </c>
      <c r="N151" s="5" t="s">
        <v>45</v>
      </c>
      <c r="O151" s="5" t="s">
        <v>45</v>
      </c>
      <c r="P151" s="36">
        <v>13.780025284</v>
      </c>
      <c r="Q151" t="s">
        <v>46</v>
      </c>
      <c r="R151" t="s">
        <v>46</v>
      </c>
      <c r="S151" t="s">
        <v>45</v>
      </c>
      <c r="T151" t="s">
        <v>46</v>
      </c>
      <c r="U151" s="5" t="s">
        <v>46</v>
      </c>
      <c r="V151" s="37">
        <v>33350</v>
      </c>
      <c r="W151" s="37">
        <v>3254.5442231999996</v>
      </c>
      <c r="X151" s="37">
        <v>4302.920861811957</v>
      </c>
      <c r="Y151" s="37">
        <v>7748.2078525344805</v>
      </c>
      <c r="Z151">
        <f t="shared" si="32"/>
        <v>1</v>
      </c>
      <c r="AA151">
        <f t="shared" si="33"/>
        <v>1</v>
      </c>
      <c r="AB151">
        <f t="shared" si="34"/>
        <v>0</v>
      </c>
      <c r="AC151">
        <f t="shared" si="35"/>
        <v>0</v>
      </c>
      <c r="AD151">
        <f t="shared" si="36"/>
        <v>0</v>
      </c>
      <c r="AE151">
        <f t="shared" si="37"/>
        <v>0</v>
      </c>
      <c r="AF151" s="38" t="str">
        <f t="shared" si="38"/>
        <v>SRSA</v>
      </c>
      <c r="AG151" s="38">
        <f t="shared" si="39"/>
        <v>0</v>
      </c>
      <c r="AH151" s="38">
        <f t="shared" si="40"/>
        <v>0</v>
      </c>
      <c r="AI151">
        <f t="shared" si="41"/>
        <v>1</v>
      </c>
      <c r="AJ151">
        <f t="shared" si="42"/>
        <v>0</v>
      </c>
      <c r="AK151">
        <f t="shared" si="43"/>
        <v>0</v>
      </c>
      <c r="AL151">
        <f t="shared" si="44"/>
        <v>0</v>
      </c>
      <c r="AM151">
        <f t="shared" si="45"/>
        <v>0</v>
      </c>
      <c r="AN151">
        <f t="shared" si="46"/>
        <v>0</v>
      </c>
      <c r="AO151">
        <f t="shared" si="47"/>
        <v>0</v>
      </c>
    </row>
    <row r="152" spans="1:41" ht="12.75">
      <c r="A152">
        <v>2008340</v>
      </c>
      <c r="B152" t="s">
        <v>638</v>
      </c>
      <c r="C152" t="s">
        <v>639</v>
      </c>
      <c r="D152" t="s">
        <v>640</v>
      </c>
      <c r="E152" t="s">
        <v>639</v>
      </c>
      <c r="F152" s="35">
        <v>66043</v>
      </c>
      <c r="G152" s="3" t="s">
        <v>52</v>
      </c>
      <c r="H152">
        <v>9137271100</v>
      </c>
      <c r="I152" s="4">
        <v>3</v>
      </c>
      <c r="J152" s="4" t="s">
        <v>46</v>
      </c>
      <c r="K152" t="s">
        <v>46</v>
      </c>
      <c r="L152" s="5" t="s">
        <v>46</v>
      </c>
      <c r="M152" s="5">
        <v>1886.5</v>
      </c>
      <c r="N152" s="5" t="s">
        <v>46</v>
      </c>
      <c r="O152" s="5" t="s">
        <v>46</v>
      </c>
      <c r="P152" s="36">
        <v>1.5865608959</v>
      </c>
      <c r="Q152" t="s">
        <v>46</v>
      </c>
      <c r="R152" t="s">
        <v>46</v>
      </c>
      <c r="S152" t="s">
        <v>46</v>
      </c>
      <c r="T152" t="s">
        <v>46</v>
      </c>
      <c r="U152" s="5" t="s">
        <v>46</v>
      </c>
      <c r="V152" s="37">
        <v>55037</v>
      </c>
      <c r="W152" s="37">
        <v>3254.5442232</v>
      </c>
      <c r="X152" s="37">
        <v>6904.932041584412</v>
      </c>
      <c r="Y152" s="37">
        <v>7048.272611848995</v>
      </c>
      <c r="Z152">
        <f t="shared" si="32"/>
        <v>0</v>
      </c>
      <c r="AA152">
        <f t="shared" si="33"/>
        <v>0</v>
      </c>
      <c r="AB152">
        <f t="shared" si="34"/>
        <v>0</v>
      </c>
      <c r="AC152">
        <f t="shared" si="35"/>
        <v>0</v>
      </c>
      <c r="AD152">
        <f t="shared" si="36"/>
        <v>0</v>
      </c>
      <c r="AE152">
        <f t="shared" si="37"/>
        <v>0</v>
      </c>
      <c r="AF152" s="38">
        <f t="shared" si="38"/>
        <v>0</v>
      </c>
      <c r="AG152" s="38">
        <f t="shared" si="39"/>
        <v>0</v>
      </c>
      <c r="AH152" s="38">
        <f t="shared" si="40"/>
        <v>0</v>
      </c>
      <c r="AI152">
        <f t="shared" si="41"/>
        <v>0</v>
      </c>
      <c r="AJ152">
        <f t="shared" si="42"/>
        <v>0</v>
      </c>
      <c r="AK152">
        <f t="shared" si="43"/>
        <v>0</v>
      </c>
      <c r="AL152">
        <f t="shared" si="44"/>
        <v>0</v>
      </c>
      <c r="AM152">
        <f t="shared" si="45"/>
        <v>0</v>
      </c>
      <c r="AN152">
        <f t="shared" si="46"/>
        <v>0</v>
      </c>
      <c r="AO152">
        <f t="shared" si="47"/>
        <v>0</v>
      </c>
    </row>
    <row r="153" spans="1:41" ht="12.75">
      <c r="A153">
        <v>2008400</v>
      </c>
      <c r="B153" t="s">
        <v>645</v>
      </c>
      <c r="C153" t="s">
        <v>646</v>
      </c>
      <c r="D153" t="s">
        <v>647</v>
      </c>
      <c r="E153" t="s">
        <v>646</v>
      </c>
      <c r="F153" s="35">
        <v>66044</v>
      </c>
      <c r="G153" s="3">
        <v>1063</v>
      </c>
      <c r="H153">
        <v>7858325000</v>
      </c>
      <c r="I153" s="4" t="s">
        <v>356</v>
      </c>
      <c r="J153" s="4" t="s">
        <v>46</v>
      </c>
      <c r="K153" t="s">
        <v>46</v>
      </c>
      <c r="L153" s="5" t="s">
        <v>46</v>
      </c>
      <c r="M153" s="5">
        <v>9250.49</v>
      </c>
      <c r="N153" s="5" t="s">
        <v>46</v>
      </c>
      <c r="O153" s="5" t="s">
        <v>46</v>
      </c>
      <c r="P153" s="36">
        <v>11.561093804</v>
      </c>
      <c r="Q153" t="s">
        <v>46</v>
      </c>
      <c r="R153" t="s">
        <v>46</v>
      </c>
      <c r="S153" t="s">
        <v>46</v>
      </c>
      <c r="T153" t="s">
        <v>46</v>
      </c>
      <c r="U153" s="5" t="s">
        <v>46</v>
      </c>
      <c r="V153" s="37">
        <v>481005</v>
      </c>
      <c r="W153" s="37">
        <v>49835.20841775001</v>
      </c>
      <c r="X153" s="37">
        <v>64537.149537487196</v>
      </c>
      <c r="Y153" s="37">
        <v>61105.475439650385</v>
      </c>
      <c r="Z153">
        <f t="shared" si="32"/>
        <v>0</v>
      </c>
      <c r="AA153">
        <f t="shared" si="33"/>
        <v>0</v>
      </c>
      <c r="AB153">
        <f t="shared" si="34"/>
        <v>0</v>
      </c>
      <c r="AC153">
        <f t="shared" si="35"/>
        <v>0</v>
      </c>
      <c r="AD153">
        <f t="shared" si="36"/>
        <v>0</v>
      </c>
      <c r="AE153">
        <f t="shared" si="37"/>
        <v>0</v>
      </c>
      <c r="AF153" s="38">
        <f t="shared" si="38"/>
        <v>0</v>
      </c>
      <c r="AG153" s="38">
        <f t="shared" si="39"/>
        <v>0</v>
      </c>
      <c r="AH153" s="38">
        <f t="shared" si="40"/>
        <v>0</v>
      </c>
      <c r="AI153">
        <f t="shared" si="41"/>
        <v>0</v>
      </c>
      <c r="AJ153">
        <f t="shared" si="42"/>
        <v>0</v>
      </c>
      <c r="AK153">
        <f t="shared" si="43"/>
        <v>0</v>
      </c>
      <c r="AL153">
        <f t="shared" si="44"/>
        <v>0</v>
      </c>
      <c r="AM153">
        <f t="shared" si="45"/>
        <v>0</v>
      </c>
      <c r="AN153">
        <f t="shared" si="46"/>
        <v>0</v>
      </c>
      <c r="AO153">
        <f t="shared" si="47"/>
        <v>0</v>
      </c>
    </row>
    <row r="154" spans="1:41" ht="12.75">
      <c r="A154">
        <v>2008430</v>
      </c>
      <c r="B154" t="s">
        <v>648</v>
      </c>
      <c r="C154" t="s">
        <v>649</v>
      </c>
      <c r="D154" t="s">
        <v>650</v>
      </c>
      <c r="E154" t="s">
        <v>649</v>
      </c>
      <c r="F154" s="35">
        <v>66048</v>
      </c>
      <c r="G154" s="3" t="s">
        <v>52</v>
      </c>
      <c r="H154">
        <v>9136841400</v>
      </c>
      <c r="I154" s="4">
        <v>2</v>
      </c>
      <c r="J154" s="4" t="s">
        <v>46</v>
      </c>
      <c r="K154" t="s">
        <v>46</v>
      </c>
      <c r="L154" s="5" t="s">
        <v>46</v>
      </c>
      <c r="N154" s="5" t="s">
        <v>46</v>
      </c>
      <c r="O154" s="5" t="s">
        <v>46</v>
      </c>
      <c r="P154" s="36">
        <v>20.288970289</v>
      </c>
      <c r="Q154" t="s">
        <v>45</v>
      </c>
      <c r="R154" t="s">
        <v>45</v>
      </c>
      <c r="S154" t="s">
        <v>46</v>
      </c>
      <c r="T154" t="s">
        <v>46</v>
      </c>
      <c r="U154" s="5" t="s">
        <v>46</v>
      </c>
      <c r="V154" s="37">
        <v>270197</v>
      </c>
      <c r="W154" s="37">
        <v>27256.807869300002</v>
      </c>
      <c r="X154" s="37">
        <v>32867.57913499199</v>
      </c>
      <c r="Y154" s="37">
        <v>32187.61333980266</v>
      </c>
      <c r="Z154">
        <f t="shared" si="32"/>
        <v>0</v>
      </c>
      <c r="AA154">
        <f t="shared" si="33"/>
        <v>1</v>
      </c>
      <c r="AB154">
        <f t="shared" si="34"/>
        <v>0</v>
      </c>
      <c r="AC154">
        <f t="shared" si="35"/>
        <v>0</v>
      </c>
      <c r="AD154">
        <f t="shared" si="36"/>
        <v>0</v>
      </c>
      <c r="AE154">
        <f t="shared" si="37"/>
        <v>0</v>
      </c>
      <c r="AF154" s="38">
        <f t="shared" si="38"/>
        <v>0</v>
      </c>
      <c r="AG154" s="38">
        <f t="shared" si="39"/>
        <v>0</v>
      </c>
      <c r="AH154" s="38">
        <f t="shared" si="40"/>
        <v>0</v>
      </c>
      <c r="AI154">
        <f t="shared" si="41"/>
        <v>0</v>
      </c>
      <c r="AJ154">
        <f t="shared" si="42"/>
        <v>1</v>
      </c>
      <c r="AK154">
        <f t="shared" si="43"/>
        <v>0</v>
      </c>
      <c r="AL154">
        <f t="shared" si="44"/>
        <v>0</v>
      </c>
      <c r="AM154">
        <f t="shared" si="45"/>
        <v>0</v>
      </c>
      <c r="AN154">
        <f t="shared" si="46"/>
        <v>0</v>
      </c>
      <c r="AO154">
        <f t="shared" si="47"/>
        <v>0</v>
      </c>
    </row>
    <row r="155" spans="1:41" ht="12.75">
      <c r="A155">
        <v>2012810</v>
      </c>
      <c r="B155" t="s">
        <v>1034</v>
      </c>
      <c r="C155" t="s">
        <v>1035</v>
      </c>
      <c r="D155" t="s">
        <v>1036</v>
      </c>
      <c r="E155" t="s">
        <v>1037</v>
      </c>
      <c r="F155" s="35">
        <v>66871</v>
      </c>
      <c r="G155" s="3">
        <v>457</v>
      </c>
      <c r="H155">
        <v>7857332651</v>
      </c>
      <c r="I155" s="4">
        <v>7</v>
      </c>
      <c r="J155" s="4" t="s">
        <v>45</v>
      </c>
      <c r="K155" t="s">
        <v>46</v>
      </c>
      <c r="L155" s="5" t="s">
        <v>47</v>
      </c>
      <c r="M155" s="5">
        <v>559.96</v>
      </c>
      <c r="N155" s="5" t="s">
        <v>47</v>
      </c>
      <c r="O155" s="5" t="s">
        <v>45</v>
      </c>
      <c r="P155" s="36">
        <v>7.6794657763</v>
      </c>
      <c r="Q155" t="s">
        <v>46</v>
      </c>
      <c r="R155" t="s">
        <v>46</v>
      </c>
      <c r="S155" t="s">
        <v>45</v>
      </c>
      <c r="T155" t="s">
        <v>46</v>
      </c>
      <c r="U155" s="5" t="s">
        <v>46</v>
      </c>
      <c r="V155" s="37">
        <v>20720</v>
      </c>
      <c r="W155" s="37">
        <v>1830.6811255499997</v>
      </c>
      <c r="X155" s="37">
        <v>2829.844711134669</v>
      </c>
      <c r="Y155" s="37">
        <v>2225.869327233679</v>
      </c>
      <c r="Z155">
        <f t="shared" si="32"/>
        <v>1</v>
      </c>
      <c r="AA155">
        <f t="shared" si="33"/>
        <v>1</v>
      </c>
      <c r="AB155">
        <f t="shared" si="34"/>
        <v>0</v>
      </c>
      <c r="AC155">
        <f t="shared" si="35"/>
        <v>0</v>
      </c>
      <c r="AD155">
        <f t="shared" si="36"/>
        <v>0</v>
      </c>
      <c r="AE155">
        <f t="shared" si="37"/>
        <v>0</v>
      </c>
      <c r="AF155" s="38" t="str">
        <f t="shared" si="38"/>
        <v>SRSA</v>
      </c>
      <c r="AG155" s="38">
        <f t="shared" si="39"/>
        <v>0</v>
      </c>
      <c r="AH155" s="38">
        <f t="shared" si="40"/>
        <v>0</v>
      </c>
      <c r="AI155">
        <f t="shared" si="41"/>
        <v>1</v>
      </c>
      <c r="AJ155">
        <f t="shared" si="42"/>
        <v>0</v>
      </c>
      <c r="AK155">
        <f t="shared" si="43"/>
        <v>0</v>
      </c>
      <c r="AL155">
        <f t="shared" si="44"/>
        <v>0</v>
      </c>
      <c r="AM155">
        <f t="shared" si="45"/>
        <v>0</v>
      </c>
      <c r="AN155">
        <f t="shared" si="46"/>
        <v>0</v>
      </c>
      <c r="AO155">
        <f t="shared" si="47"/>
        <v>0</v>
      </c>
    </row>
    <row r="156" spans="1:41" ht="12.75">
      <c r="A156">
        <v>2008610</v>
      </c>
      <c r="B156" t="s">
        <v>659</v>
      </c>
      <c r="C156" t="s">
        <v>660</v>
      </c>
      <c r="D156" t="s">
        <v>661</v>
      </c>
      <c r="E156" t="s">
        <v>660</v>
      </c>
      <c r="F156" s="35">
        <v>67861</v>
      </c>
      <c r="G156" s="3">
        <v>967</v>
      </c>
      <c r="H156">
        <v>6203754677</v>
      </c>
      <c r="I156" s="4">
        <v>7</v>
      </c>
      <c r="J156" s="4" t="s">
        <v>45</v>
      </c>
      <c r="K156" t="s">
        <v>46</v>
      </c>
      <c r="L156" s="5" t="s">
        <v>47</v>
      </c>
      <c r="M156" s="5">
        <v>427.13</v>
      </c>
      <c r="N156" s="5" t="s">
        <v>47</v>
      </c>
      <c r="O156" s="5" t="s">
        <v>45</v>
      </c>
      <c r="P156" s="36">
        <v>20.419847328</v>
      </c>
      <c r="Q156" t="s">
        <v>45</v>
      </c>
      <c r="R156" t="s">
        <v>45</v>
      </c>
      <c r="S156" t="s">
        <v>45</v>
      </c>
      <c r="T156" t="s">
        <v>46</v>
      </c>
      <c r="U156" s="5" t="s">
        <v>46</v>
      </c>
      <c r="V156" s="37">
        <v>27541</v>
      </c>
      <c r="W156" s="37">
        <v>2440.9081674</v>
      </c>
      <c r="X156" s="37">
        <v>3054.76890597203</v>
      </c>
      <c r="Y156" s="37">
        <v>5018.460413861089</v>
      </c>
      <c r="Z156">
        <f t="shared" si="32"/>
        <v>1</v>
      </c>
      <c r="AA156">
        <f t="shared" si="33"/>
        <v>1</v>
      </c>
      <c r="AB156">
        <f t="shared" si="34"/>
        <v>0</v>
      </c>
      <c r="AC156">
        <f t="shared" si="35"/>
        <v>0</v>
      </c>
      <c r="AD156">
        <f t="shared" si="36"/>
        <v>0</v>
      </c>
      <c r="AE156">
        <f t="shared" si="37"/>
        <v>0</v>
      </c>
      <c r="AF156" s="38" t="str">
        <f t="shared" si="38"/>
        <v>SRSA</v>
      </c>
      <c r="AG156" s="38">
        <f t="shared" si="39"/>
        <v>0</v>
      </c>
      <c r="AH156" s="38">
        <f t="shared" si="40"/>
        <v>0</v>
      </c>
      <c r="AI156">
        <f t="shared" si="41"/>
        <v>1</v>
      </c>
      <c r="AJ156">
        <f t="shared" si="42"/>
        <v>1</v>
      </c>
      <c r="AK156" t="str">
        <f t="shared" si="43"/>
        <v>Initial</v>
      </c>
      <c r="AL156" t="str">
        <f t="shared" si="44"/>
        <v>SRSA</v>
      </c>
      <c r="AM156">
        <f t="shared" si="45"/>
        <v>0</v>
      </c>
      <c r="AN156">
        <f t="shared" si="46"/>
        <v>0</v>
      </c>
      <c r="AO156">
        <f t="shared" si="47"/>
        <v>0</v>
      </c>
    </row>
    <row r="157" spans="1:41" ht="12.75">
      <c r="A157">
        <v>2008670</v>
      </c>
      <c r="B157" t="s">
        <v>662</v>
      </c>
      <c r="C157" t="s">
        <v>663</v>
      </c>
      <c r="D157" t="s">
        <v>484</v>
      </c>
      <c r="E157" t="s">
        <v>664</v>
      </c>
      <c r="F157" s="35">
        <v>66857</v>
      </c>
      <c r="G157" s="3" t="s">
        <v>52</v>
      </c>
      <c r="H157">
        <v>6209642212</v>
      </c>
      <c r="I157" s="4">
        <v>7</v>
      </c>
      <c r="J157" s="4" t="s">
        <v>45</v>
      </c>
      <c r="K157" t="s">
        <v>46</v>
      </c>
      <c r="L157" s="5" t="s">
        <v>47</v>
      </c>
      <c r="M157" s="5">
        <v>282.88</v>
      </c>
      <c r="N157" s="5" t="s">
        <v>47</v>
      </c>
      <c r="O157" s="5" t="s">
        <v>45</v>
      </c>
      <c r="P157" s="36">
        <v>11.016949153</v>
      </c>
      <c r="Q157" t="s">
        <v>46</v>
      </c>
      <c r="R157" t="s">
        <v>46</v>
      </c>
      <c r="S157" t="s">
        <v>45</v>
      </c>
      <c r="T157" t="s">
        <v>46</v>
      </c>
      <c r="U157" s="5" t="s">
        <v>46</v>
      </c>
      <c r="V157" s="37">
        <v>13643</v>
      </c>
      <c r="W157" s="37">
        <v>1220.4540837</v>
      </c>
      <c r="X157" s="37">
        <v>1699.8632300055656</v>
      </c>
      <c r="Y157" s="37">
        <v>2351.9329324109035</v>
      </c>
      <c r="Z157">
        <f t="shared" si="32"/>
        <v>1</v>
      </c>
      <c r="AA157">
        <f t="shared" si="33"/>
        <v>1</v>
      </c>
      <c r="AB157">
        <f t="shared" si="34"/>
        <v>0</v>
      </c>
      <c r="AC157">
        <f t="shared" si="35"/>
        <v>0</v>
      </c>
      <c r="AD157">
        <f t="shared" si="36"/>
        <v>0</v>
      </c>
      <c r="AE157">
        <f t="shared" si="37"/>
        <v>0</v>
      </c>
      <c r="AF157" s="38" t="str">
        <f t="shared" si="38"/>
        <v>SRSA</v>
      </c>
      <c r="AG157" s="38">
        <f t="shared" si="39"/>
        <v>0</v>
      </c>
      <c r="AH157" s="38">
        <f t="shared" si="40"/>
        <v>0</v>
      </c>
      <c r="AI157">
        <f t="shared" si="41"/>
        <v>1</v>
      </c>
      <c r="AJ157">
        <f t="shared" si="42"/>
        <v>0</v>
      </c>
      <c r="AK157">
        <f t="shared" si="43"/>
        <v>0</v>
      </c>
      <c r="AL157">
        <f t="shared" si="44"/>
        <v>0</v>
      </c>
      <c r="AM157">
        <f t="shared" si="45"/>
        <v>0</v>
      </c>
      <c r="AN157">
        <f t="shared" si="46"/>
        <v>0</v>
      </c>
      <c r="AO157">
        <f t="shared" si="47"/>
        <v>0</v>
      </c>
    </row>
    <row r="158" spans="1:41" ht="12.75">
      <c r="A158">
        <v>2008700</v>
      </c>
      <c r="B158" t="s">
        <v>665</v>
      </c>
      <c r="C158" t="s">
        <v>666</v>
      </c>
      <c r="D158" t="s">
        <v>75</v>
      </c>
      <c r="E158" t="s">
        <v>666</v>
      </c>
      <c r="F158" s="35">
        <v>67552</v>
      </c>
      <c r="G158" s="3">
        <v>97</v>
      </c>
      <c r="H158">
        <v>6203245547</v>
      </c>
      <c r="I158" s="4">
        <v>7</v>
      </c>
      <c r="J158" s="4" t="s">
        <v>45</v>
      </c>
      <c r="K158" t="s">
        <v>46</v>
      </c>
      <c r="L158" s="5" t="s">
        <v>47</v>
      </c>
      <c r="M158" s="5">
        <v>154.84</v>
      </c>
      <c r="N158" s="5" t="s">
        <v>47</v>
      </c>
      <c r="O158" s="5" t="s">
        <v>45</v>
      </c>
      <c r="P158" s="36">
        <v>24.157303371</v>
      </c>
      <c r="Q158" t="s">
        <v>45</v>
      </c>
      <c r="R158" t="s">
        <v>45</v>
      </c>
      <c r="S158" t="s">
        <v>45</v>
      </c>
      <c r="T158" t="s">
        <v>46</v>
      </c>
      <c r="U158" s="5" t="s">
        <v>46</v>
      </c>
      <c r="V158" s="37">
        <v>8335</v>
      </c>
      <c r="W158" s="37">
        <v>813.6360558</v>
      </c>
      <c r="X158" s="37">
        <v>1053.7711118972597</v>
      </c>
      <c r="Y158" s="37">
        <v>1937.9927363065844</v>
      </c>
      <c r="Z158">
        <f t="shared" si="32"/>
        <v>1</v>
      </c>
      <c r="AA158">
        <f t="shared" si="33"/>
        <v>1</v>
      </c>
      <c r="AB158">
        <f t="shared" si="34"/>
        <v>0</v>
      </c>
      <c r="AC158">
        <f t="shared" si="35"/>
        <v>0</v>
      </c>
      <c r="AD158">
        <f t="shared" si="36"/>
        <v>0</v>
      </c>
      <c r="AE158">
        <f t="shared" si="37"/>
        <v>0</v>
      </c>
      <c r="AF158" s="38" t="str">
        <f t="shared" si="38"/>
        <v>SRSA</v>
      </c>
      <c r="AG158" s="38">
        <f t="shared" si="39"/>
        <v>0</v>
      </c>
      <c r="AH158" s="38">
        <f t="shared" si="40"/>
        <v>0</v>
      </c>
      <c r="AI158">
        <f t="shared" si="41"/>
        <v>1</v>
      </c>
      <c r="AJ158">
        <f t="shared" si="42"/>
        <v>1</v>
      </c>
      <c r="AK158" t="str">
        <f t="shared" si="43"/>
        <v>Initial</v>
      </c>
      <c r="AL158" t="str">
        <f t="shared" si="44"/>
        <v>SRSA</v>
      </c>
      <c r="AM158">
        <f t="shared" si="45"/>
        <v>0</v>
      </c>
      <c r="AN158">
        <f t="shared" si="46"/>
        <v>0</v>
      </c>
      <c r="AO158">
        <f t="shared" si="47"/>
        <v>0</v>
      </c>
    </row>
    <row r="159" spans="1:41" ht="12.75">
      <c r="A159">
        <v>2008730</v>
      </c>
      <c r="B159" t="s">
        <v>667</v>
      </c>
      <c r="C159" t="s">
        <v>668</v>
      </c>
      <c r="D159" t="s">
        <v>669</v>
      </c>
      <c r="E159" t="s">
        <v>668</v>
      </c>
      <c r="F159" s="35">
        <v>67905</v>
      </c>
      <c r="G159" s="3">
        <v>949</v>
      </c>
      <c r="H159">
        <v>6206263800</v>
      </c>
      <c r="I159" s="4">
        <v>6</v>
      </c>
      <c r="J159" s="4" t="s">
        <v>46</v>
      </c>
      <c r="K159" t="s">
        <v>46</v>
      </c>
      <c r="L159" s="5" t="s">
        <v>46</v>
      </c>
      <c r="M159" s="5">
        <v>4202.34</v>
      </c>
      <c r="N159" s="5" t="s">
        <v>46</v>
      </c>
      <c r="O159" s="5" t="s">
        <v>46</v>
      </c>
      <c r="P159" s="36">
        <v>18.968935889</v>
      </c>
      <c r="Q159" t="s">
        <v>46</v>
      </c>
      <c r="R159" t="s">
        <v>46</v>
      </c>
      <c r="S159" t="s">
        <v>45</v>
      </c>
      <c r="T159" t="s">
        <v>46</v>
      </c>
      <c r="U159" s="5" t="s">
        <v>46</v>
      </c>
      <c r="V159" s="37">
        <v>233214</v>
      </c>
      <c r="W159" s="37">
        <v>26036.3537856</v>
      </c>
      <c r="X159" s="37">
        <v>30477.11635731687</v>
      </c>
      <c r="Y159" s="37">
        <v>34373.217575233466</v>
      </c>
      <c r="Z159">
        <f t="shared" si="32"/>
        <v>0</v>
      </c>
      <c r="AA159">
        <f t="shared" si="33"/>
        <v>0</v>
      </c>
      <c r="AB159">
        <f t="shared" si="34"/>
        <v>0</v>
      </c>
      <c r="AC159">
        <f t="shared" si="35"/>
        <v>0</v>
      </c>
      <c r="AD159">
        <f t="shared" si="36"/>
        <v>0</v>
      </c>
      <c r="AE159">
        <f t="shared" si="37"/>
        <v>0</v>
      </c>
      <c r="AF159" s="38">
        <f t="shared" si="38"/>
        <v>0</v>
      </c>
      <c r="AG159" s="38">
        <f t="shared" si="39"/>
        <v>0</v>
      </c>
      <c r="AH159" s="38">
        <f t="shared" si="40"/>
        <v>0</v>
      </c>
      <c r="AI159">
        <f t="shared" si="41"/>
        <v>1</v>
      </c>
      <c r="AJ159">
        <f t="shared" si="42"/>
        <v>0</v>
      </c>
      <c r="AK159">
        <f t="shared" si="43"/>
        <v>0</v>
      </c>
      <c r="AL159">
        <f t="shared" si="44"/>
        <v>0</v>
      </c>
      <c r="AM159">
        <f t="shared" si="45"/>
        <v>0</v>
      </c>
      <c r="AN159">
        <f t="shared" si="46"/>
        <v>0</v>
      </c>
      <c r="AO159">
        <f t="shared" si="47"/>
        <v>0</v>
      </c>
    </row>
    <row r="160" spans="1:41" ht="12.75">
      <c r="A160">
        <v>2008790</v>
      </c>
      <c r="B160" t="s">
        <v>670</v>
      </c>
      <c r="C160" t="s">
        <v>671</v>
      </c>
      <c r="D160" t="s">
        <v>672</v>
      </c>
      <c r="E160" t="s">
        <v>671</v>
      </c>
      <c r="F160" s="35">
        <v>67455</v>
      </c>
      <c r="G160" s="3" t="s">
        <v>52</v>
      </c>
      <c r="H160">
        <v>7855244436</v>
      </c>
      <c r="I160" s="4">
        <v>7</v>
      </c>
      <c r="J160" s="4" t="s">
        <v>45</v>
      </c>
      <c r="K160" t="s">
        <v>46</v>
      </c>
      <c r="L160" s="5" t="s">
        <v>47</v>
      </c>
      <c r="M160" s="5">
        <v>361.04</v>
      </c>
      <c r="N160" s="5" t="s">
        <v>47</v>
      </c>
      <c r="O160" s="5" t="s">
        <v>45</v>
      </c>
      <c r="P160" s="36">
        <v>12.553191489</v>
      </c>
      <c r="Q160" t="s">
        <v>46</v>
      </c>
      <c r="R160" t="s">
        <v>46</v>
      </c>
      <c r="S160" t="s">
        <v>45</v>
      </c>
      <c r="T160" t="s">
        <v>46</v>
      </c>
      <c r="U160" s="5" t="s">
        <v>46</v>
      </c>
      <c r="V160" s="37">
        <v>16737</v>
      </c>
      <c r="W160" s="37">
        <v>1830.6811255499997</v>
      </c>
      <c r="X160" s="37">
        <v>2381.5367788021067</v>
      </c>
      <c r="Y160" s="37">
        <v>4274.873297950058</v>
      </c>
      <c r="Z160">
        <f t="shared" si="32"/>
        <v>1</v>
      </c>
      <c r="AA160">
        <f t="shared" si="33"/>
        <v>1</v>
      </c>
      <c r="AB160">
        <f t="shared" si="34"/>
        <v>0</v>
      </c>
      <c r="AC160">
        <f t="shared" si="35"/>
        <v>0</v>
      </c>
      <c r="AD160">
        <f t="shared" si="36"/>
        <v>0</v>
      </c>
      <c r="AE160">
        <f t="shared" si="37"/>
        <v>0</v>
      </c>
      <c r="AF160" s="38" t="str">
        <f t="shared" si="38"/>
        <v>SRSA</v>
      </c>
      <c r="AG160" s="38">
        <f t="shared" si="39"/>
        <v>0</v>
      </c>
      <c r="AH160" s="38">
        <f t="shared" si="40"/>
        <v>0</v>
      </c>
      <c r="AI160">
        <f t="shared" si="41"/>
        <v>1</v>
      </c>
      <c r="AJ160">
        <f t="shared" si="42"/>
        <v>0</v>
      </c>
      <c r="AK160">
        <f t="shared" si="43"/>
        <v>0</v>
      </c>
      <c r="AL160">
        <f t="shared" si="44"/>
        <v>0</v>
      </c>
      <c r="AM160">
        <f t="shared" si="45"/>
        <v>0</v>
      </c>
      <c r="AN160">
        <f t="shared" si="46"/>
        <v>0</v>
      </c>
      <c r="AO160">
        <f t="shared" si="47"/>
        <v>0</v>
      </c>
    </row>
    <row r="161" spans="1:41" ht="12.75">
      <c r="A161">
        <v>2008880</v>
      </c>
      <c r="B161" t="s">
        <v>673</v>
      </c>
      <c r="C161" t="s">
        <v>674</v>
      </c>
      <c r="D161" t="s">
        <v>167</v>
      </c>
      <c r="E161" t="s">
        <v>674</v>
      </c>
      <c r="F161" s="35">
        <v>67457</v>
      </c>
      <c r="G161" s="3">
        <v>218</v>
      </c>
      <c r="H161">
        <v>6208976325</v>
      </c>
      <c r="I161" s="4">
        <v>7</v>
      </c>
      <c r="J161" s="4" t="s">
        <v>45</v>
      </c>
      <c r="K161" t="s">
        <v>46</v>
      </c>
      <c r="L161" s="5" t="s">
        <v>47</v>
      </c>
      <c r="M161" s="5">
        <v>263</v>
      </c>
      <c r="N161" s="5" t="s">
        <v>47</v>
      </c>
      <c r="O161" s="5" t="s">
        <v>45</v>
      </c>
      <c r="P161" s="36">
        <v>13.541666667</v>
      </c>
      <c r="Q161" t="s">
        <v>46</v>
      </c>
      <c r="R161" t="s">
        <v>46</v>
      </c>
      <c r="S161" t="s">
        <v>45</v>
      </c>
      <c r="T161" t="s">
        <v>46</v>
      </c>
      <c r="U161" s="5" t="s">
        <v>46</v>
      </c>
      <c r="V161" s="37">
        <v>15115</v>
      </c>
      <c r="W161" s="37">
        <v>1423.8630976499999</v>
      </c>
      <c r="X161" s="37">
        <v>1782.214699435875</v>
      </c>
      <c r="Y161" s="37">
        <v>2080.990258597167</v>
      </c>
      <c r="Z161">
        <f t="shared" si="32"/>
        <v>1</v>
      </c>
      <c r="AA161">
        <f t="shared" si="33"/>
        <v>1</v>
      </c>
      <c r="AB161">
        <f t="shared" si="34"/>
        <v>0</v>
      </c>
      <c r="AC161">
        <f t="shared" si="35"/>
        <v>0</v>
      </c>
      <c r="AD161">
        <f t="shared" si="36"/>
        <v>0</v>
      </c>
      <c r="AE161">
        <f t="shared" si="37"/>
        <v>0</v>
      </c>
      <c r="AF161" s="38" t="str">
        <f t="shared" si="38"/>
        <v>SRSA</v>
      </c>
      <c r="AG161" s="38">
        <f t="shared" si="39"/>
        <v>0</v>
      </c>
      <c r="AH161" s="38">
        <f t="shared" si="40"/>
        <v>0</v>
      </c>
      <c r="AI161">
        <f t="shared" si="41"/>
        <v>1</v>
      </c>
      <c r="AJ161">
        <f t="shared" si="42"/>
        <v>0</v>
      </c>
      <c r="AK161">
        <f t="shared" si="43"/>
        <v>0</v>
      </c>
      <c r="AL161">
        <f t="shared" si="44"/>
        <v>0</v>
      </c>
      <c r="AM161">
        <f t="shared" si="45"/>
        <v>0</v>
      </c>
      <c r="AN161">
        <f t="shared" si="46"/>
        <v>0</v>
      </c>
      <c r="AO161">
        <f t="shared" si="47"/>
        <v>0</v>
      </c>
    </row>
    <row r="162" spans="1:41" ht="12.75">
      <c r="A162">
        <v>2008910</v>
      </c>
      <c r="B162" t="s">
        <v>675</v>
      </c>
      <c r="C162" t="s">
        <v>676</v>
      </c>
      <c r="D162" t="s">
        <v>677</v>
      </c>
      <c r="E162" t="s">
        <v>676</v>
      </c>
      <c r="F162" s="35">
        <v>67646</v>
      </c>
      <c r="G162" s="3">
        <v>98</v>
      </c>
      <c r="H162">
        <v>7856897595</v>
      </c>
      <c r="I162" s="4">
        <v>7</v>
      </c>
      <c r="J162" s="4" t="s">
        <v>45</v>
      </c>
      <c r="K162" t="s">
        <v>46</v>
      </c>
      <c r="L162" s="5" t="s">
        <v>47</v>
      </c>
      <c r="M162" s="5">
        <v>194.41</v>
      </c>
      <c r="N162" s="5" t="s">
        <v>47</v>
      </c>
      <c r="O162" s="5" t="s">
        <v>45</v>
      </c>
      <c r="P162" s="36">
        <v>20.276497696</v>
      </c>
      <c r="Q162" t="s">
        <v>45</v>
      </c>
      <c r="R162" t="s">
        <v>46</v>
      </c>
      <c r="S162" t="s">
        <v>45</v>
      </c>
      <c r="T162" t="s">
        <v>46</v>
      </c>
      <c r="U162" s="5" t="s">
        <v>46</v>
      </c>
      <c r="V162" s="37">
        <v>12850</v>
      </c>
      <c r="W162" s="37">
        <v>1220.4540837</v>
      </c>
      <c r="X162" s="37">
        <v>1461.4501056862132</v>
      </c>
      <c r="Y162" s="37">
        <v>2175.0675758936036</v>
      </c>
      <c r="Z162">
        <f t="shared" si="32"/>
        <v>1</v>
      </c>
      <c r="AA162">
        <f t="shared" si="33"/>
        <v>1</v>
      </c>
      <c r="AB162">
        <f t="shared" si="34"/>
        <v>0</v>
      </c>
      <c r="AC162">
        <f t="shared" si="35"/>
        <v>0</v>
      </c>
      <c r="AD162">
        <f t="shared" si="36"/>
        <v>0</v>
      </c>
      <c r="AE162">
        <f t="shared" si="37"/>
        <v>0</v>
      </c>
      <c r="AF162" s="38" t="str">
        <f t="shared" si="38"/>
        <v>SRSA</v>
      </c>
      <c r="AG162" s="38">
        <f t="shared" si="39"/>
        <v>0</v>
      </c>
      <c r="AH162" s="38">
        <f t="shared" si="40"/>
        <v>0</v>
      </c>
      <c r="AI162">
        <f t="shared" si="41"/>
        <v>1</v>
      </c>
      <c r="AJ162">
        <f t="shared" si="42"/>
        <v>1</v>
      </c>
      <c r="AK162" t="str">
        <f t="shared" si="43"/>
        <v>Initial</v>
      </c>
      <c r="AL162" t="str">
        <f t="shared" si="44"/>
        <v>SRSA</v>
      </c>
      <c r="AM162">
        <f t="shared" si="45"/>
        <v>0</v>
      </c>
      <c r="AN162">
        <f t="shared" si="46"/>
        <v>0</v>
      </c>
      <c r="AO162">
        <f t="shared" si="47"/>
        <v>0</v>
      </c>
    </row>
    <row r="163" spans="1:41" ht="12.75">
      <c r="A163">
        <v>2007410</v>
      </c>
      <c r="B163" t="s">
        <v>526</v>
      </c>
      <c r="C163" t="s">
        <v>527</v>
      </c>
      <c r="D163" t="s">
        <v>528</v>
      </c>
      <c r="E163" t="s">
        <v>527</v>
      </c>
      <c r="F163" s="35">
        <v>67459</v>
      </c>
      <c r="G163" s="3">
        <v>109</v>
      </c>
      <c r="H163">
        <v>7854725241</v>
      </c>
      <c r="I163" s="4">
        <v>7</v>
      </c>
      <c r="J163" s="4" t="s">
        <v>45</v>
      </c>
      <c r="K163" t="s">
        <v>46</v>
      </c>
      <c r="L163" s="5" t="s">
        <v>47</v>
      </c>
      <c r="M163" s="5">
        <v>495</v>
      </c>
      <c r="N163" s="5" t="s">
        <v>47</v>
      </c>
      <c r="O163" s="5" t="s">
        <v>45</v>
      </c>
      <c r="P163" s="36">
        <v>11.371841155</v>
      </c>
      <c r="Q163" t="s">
        <v>46</v>
      </c>
      <c r="R163" t="s">
        <v>46</v>
      </c>
      <c r="S163" t="s">
        <v>45</v>
      </c>
      <c r="T163" t="s">
        <v>46</v>
      </c>
      <c r="U163" s="5" t="s">
        <v>46</v>
      </c>
      <c r="V163" s="37">
        <v>24610</v>
      </c>
      <c r="W163" s="37">
        <v>2440.9081674</v>
      </c>
      <c r="X163" s="37">
        <v>3113.4025642974593</v>
      </c>
      <c r="Y163" s="37">
        <v>5204.357192838847</v>
      </c>
      <c r="Z163">
        <f t="shared" si="32"/>
        <v>1</v>
      </c>
      <c r="AA163">
        <f t="shared" si="33"/>
        <v>1</v>
      </c>
      <c r="AB163">
        <f t="shared" si="34"/>
        <v>0</v>
      </c>
      <c r="AC163">
        <f t="shared" si="35"/>
        <v>0</v>
      </c>
      <c r="AD163">
        <f t="shared" si="36"/>
        <v>0</v>
      </c>
      <c r="AE163">
        <f t="shared" si="37"/>
        <v>0</v>
      </c>
      <c r="AF163" s="38" t="str">
        <f t="shared" si="38"/>
        <v>SRSA</v>
      </c>
      <c r="AG163" s="38">
        <f t="shared" si="39"/>
        <v>0</v>
      </c>
      <c r="AH163" s="38">
        <f t="shared" si="40"/>
        <v>0</v>
      </c>
      <c r="AI163">
        <f t="shared" si="41"/>
        <v>1</v>
      </c>
      <c r="AJ163">
        <f t="shared" si="42"/>
        <v>0</v>
      </c>
      <c r="AK163">
        <f t="shared" si="43"/>
        <v>0</v>
      </c>
      <c r="AL163">
        <f t="shared" si="44"/>
        <v>0</v>
      </c>
      <c r="AM163">
        <f t="shared" si="45"/>
        <v>0</v>
      </c>
      <c r="AN163">
        <f t="shared" si="46"/>
        <v>0</v>
      </c>
      <c r="AO163">
        <f t="shared" si="47"/>
        <v>0</v>
      </c>
    </row>
    <row r="164" spans="1:41" ht="12.75">
      <c r="A164">
        <v>2008970</v>
      </c>
      <c r="B164" t="s">
        <v>682</v>
      </c>
      <c r="C164" t="s">
        <v>683</v>
      </c>
      <c r="D164" t="s">
        <v>684</v>
      </c>
      <c r="E164" t="s">
        <v>683</v>
      </c>
      <c r="F164" s="35">
        <v>66053</v>
      </c>
      <c r="G164" s="3">
        <v>550</v>
      </c>
      <c r="H164">
        <v>9138372944</v>
      </c>
      <c r="I164" s="4">
        <v>8</v>
      </c>
      <c r="J164" s="4" t="s">
        <v>45</v>
      </c>
      <c r="K164" t="s">
        <v>46</v>
      </c>
      <c r="L164" s="5" t="s">
        <v>47</v>
      </c>
      <c r="M164" s="5">
        <v>1226.3</v>
      </c>
      <c r="N164" s="5" t="s">
        <v>46</v>
      </c>
      <c r="O164" s="5" t="s">
        <v>46</v>
      </c>
      <c r="P164" s="36">
        <v>4.0774015204</v>
      </c>
      <c r="Q164" t="s">
        <v>46</v>
      </c>
      <c r="R164" t="s">
        <v>46</v>
      </c>
      <c r="S164" t="s">
        <v>45</v>
      </c>
      <c r="T164" t="s">
        <v>46</v>
      </c>
      <c r="U164" s="5" t="s">
        <v>46</v>
      </c>
      <c r="V164" s="37">
        <v>39626</v>
      </c>
      <c r="W164" s="37">
        <v>2238</v>
      </c>
      <c r="X164" s="37">
        <v>5192.739470872762</v>
      </c>
      <c r="Y164" s="37">
        <v>5580.666462024592</v>
      </c>
      <c r="Z164">
        <f t="shared" si="32"/>
        <v>1</v>
      </c>
      <c r="AA164">
        <f t="shared" si="33"/>
        <v>0</v>
      </c>
      <c r="AB164">
        <f t="shared" si="34"/>
        <v>0</v>
      </c>
      <c r="AC164">
        <f t="shared" si="35"/>
        <v>0</v>
      </c>
      <c r="AD164">
        <f t="shared" si="36"/>
        <v>0</v>
      </c>
      <c r="AE164">
        <f t="shared" si="37"/>
        <v>0</v>
      </c>
      <c r="AF164" s="38">
        <f t="shared" si="38"/>
        <v>0</v>
      </c>
      <c r="AG164" s="38">
        <f t="shared" si="39"/>
        <v>0</v>
      </c>
      <c r="AH164" s="38">
        <f t="shared" si="40"/>
        <v>0</v>
      </c>
      <c r="AI164">
        <f t="shared" si="41"/>
        <v>1</v>
      </c>
      <c r="AJ164">
        <f t="shared" si="42"/>
        <v>0</v>
      </c>
      <c r="AK164">
        <f t="shared" si="43"/>
        <v>0</v>
      </c>
      <c r="AL164">
        <f t="shared" si="44"/>
        <v>0</v>
      </c>
      <c r="AM164">
        <f t="shared" si="45"/>
        <v>0</v>
      </c>
      <c r="AN164">
        <f t="shared" si="46"/>
        <v>0</v>
      </c>
      <c r="AO164">
        <f t="shared" si="47"/>
        <v>0</v>
      </c>
    </row>
    <row r="165" spans="1:41" ht="12.75">
      <c r="A165">
        <v>2009000</v>
      </c>
      <c r="B165" t="s">
        <v>685</v>
      </c>
      <c r="C165" t="s">
        <v>686</v>
      </c>
      <c r="D165" t="s">
        <v>687</v>
      </c>
      <c r="E165" t="s">
        <v>686</v>
      </c>
      <c r="F165" s="35">
        <v>66451</v>
      </c>
      <c r="G165" s="3">
        <v>488</v>
      </c>
      <c r="H165">
        <v>7858284413</v>
      </c>
      <c r="I165" s="4">
        <v>7</v>
      </c>
      <c r="J165" s="4" t="s">
        <v>45</v>
      </c>
      <c r="K165" t="s">
        <v>46</v>
      </c>
      <c r="L165" s="5" t="s">
        <v>47</v>
      </c>
      <c r="M165" s="5">
        <v>438.44</v>
      </c>
      <c r="N165" s="5" t="s">
        <v>47</v>
      </c>
      <c r="O165" s="5" t="s">
        <v>45</v>
      </c>
      <c r="P165" s="36">
        <v>7.1129707113</v>
      </c>
      <c r="Q165" t="s">
        <v>46</v>
      </c>
      <c r="R165" t="s">
        <v>46</v>
      </c>
      <c r="S165" t="s">
        <v>45</v>
      </c>
      <c r="T165" t="s">
        <v>46</v>
      </c>
      <c r="U165" s="5" t="s">
        <v>46</v>
      </c>
      <c r="V165" s="37">
        <v>14810</v>
      </c>
      <c r="W165" s="37">
        <v>1220.4540837</v>
      </c>
      <c r="X165" s="37">
        <v>2093.415995030334</v>
      </c>
      <c r="Y165" s="37">
        <v>1825.099955550861</v>
      </c>
      <c r="Z165">
        <f t="shared" si="32"/>
        <v>1</v>
      </c>
      <c r="AA165">
        <f t="shared" si="33"/>
        <v>1</v>
      </c>
      <c r="AB165">
        <f t="shared" si="34"/>
        <v>0</v>
      </c>
      <c r="AC165">
        <f t="shared" si="35"/>
        <v>0</v>
      </c>
      <c r="AD165">
        <f t="shared" si="36"/>
        <v>0</v>
      </c>
      <c r="AE165">
        <f t="shared" si="37"/>
        <v>0</v>
      </c>
      <c r="AF165" s="38" t="str">
        <f t="shared" si="38"/>
        <v>SRSA</v>
      </c>
      <c r="AG165" s="38">
        <f t="shared" si="39"/>
        <v>0</v>
      </c>
      <c r="AH165" s="38">
        <f t="shared" si="40"/>
        <v>0</v>
      </c>
      <c r="AI165">
        <f t="shared" si="41"/>
        <v>1</v>
      </c>
      <c r="AJ165">
        <f t="shared" si="42"/>
        <v>0</v>
      </c>
      <c r="AK165">
        <f t="shared" si="43"/>
        <v>0</v>
      </c>
      <c r="AL165">
        <f t="shared" si="44"/>
        <v>0</v>
      </c>
      <c r="AM165">
        <f t="shared" si="45"/>
        <v>0</v>
      </c>
      <c r="AN165">
        <f t="shared" si="46"/>
        <v>0</v>
      </c>
      <c r="AO165">
        <f t="shared" si="47"/>
        <v>0</v>
      </c>
    </row>
    <row r="166" spans="1:41" ht="12.75">
      <c r="A166">
        <v>2009030</v>
      </c>
      <c r="B166" t="s">
        <v>688</v>
      </c>
      <c r="C166" t="s">
        <v>689</v>
      </c>
      <c r="D166" t="s">
        <v>690</v>
      </c>
      <c r="E166" t="s">
        <v>689</v>
      </c>
      <c r="F166" s="35">
        <v>67554</v>
      </c>
      <c r="G166" s="3">
        <v>3804</v>
      </c>
      <c r="H166">
        <v>6202575196</v>
      </c>
      <c r="I166" s="4">
        <v>6</v>
      </c>
      <c r="J166" s="4" t="s">
        <v>46</v>
      </c>
      <c r="K166" t="s">
        <v>46</v>
      </c>
      <c r="L166" s="5" t="s">
        <v>46</v>
      </c>
      <c r="M166" s="5">
        <v>787.4</v>
      </c>
      <c r="N166" s="5" t="s">
        <v>46</v>
      </c>
      <c r="O166" s="5" t="s">
        <v>46</v>
      </c>
      <c r="P166" s="36">
        <v>12.841854935</v>
      </c>
      <c r="Q166" t="s">
        <v>46</v>
      </c>
      <c r="R166" t="s">
        <v>46</v>
      </c>
      <c r="S166" t="s">
        <v>45</v>
      </c>
      <c r="T166" t="s">
        <v>46</v>
      </c>
      <c r="U166" s="5" t="s">
        <v>46</v>
      </c>
      <c r="V166" s="37">
        <v>42415</v>
      </c>
      <c r="W166" s="37">
        <v>5288.6343627</v>
      </c>
      <c r="X166" s="37">
        <v>6247.54760674213</v>
      </c>
      <c r="Y166" s="37">
        <v>6773.190536074217</v>
      </c>
      <c r="Z166">
        <f t="shared" si="32"/>
        <v>0</v>
      </c>
      <c r="AA166">
        <f t="shared" si="33"/>
        <v>0</v>
      </c>
      <c r="AB166">
        <f t="shared" si="34"/>
        <v>0</v>
      </c>
      <c r="AC166">
        <f t="shared" si="35"/>
        <v>0</v>
      </c>
      <c r="AD166">
        <f t="shared" si="36"/>
        <v>0</v>
      </c>
      <c r="AE166">
        <f t="shared" si="37"/>
        <v>0</v>
      </c>
      <c r="AF166" s="38">
        <f t="shared" si="38"/>
        <v>0</v>
      </c>
      <c r="AG166" s="38">
        <f t="shared" si="39"/>
        <v>0</v>
      </c>
      <c r="AH166" s="38">
        <f t="shared" si="40"/>
        <v>0</v>
      </c>
      <c r="AI166">
        <f t="shared" si="41"/>
        <v>1</v>
      </c>
      <c r="AJ166">
        <f t="shared" si="42"/>
        <v>0</v>
      </c>
      <c r="AK166">
        <f t="shared" si="43"/>
        <v>0</v>
      </c>
      <c r="AL166">
        <f t="shared" si="44"/>
        <v>0</v>
      </c>
      <c r="AM166">
        <f t="shared" si="45"/>
        <v>0</v>
      </c>
      <c r="AN166">
        <f t="shared" si="46"/>
        <v>0</v>
      </c>
      <c r="AO166">
        <f t="shared" si="47"/>
        <v>0</v>
      </c>
    </row>
    <row r="167" spans="1:41" ht="12.75">
      <c r="A167">
        <v>2009060</v>
      </c>
      <c r="B167" t="s">
        <v>691</v>
      </c>
      <c r="C167" t="s">
        <v>692</v>
      </c>
      <c r="D167" t="s">
        <v>693</v>
      </c>
      <c r="E167" t="s">
        <v>692</v>
      </c>
      <c r="F167" s="35">
        <v>67557</v>
      </c>
      <c r="G167" s="3">
        <v>487</v>
      </c>
      <c r="H167">
        <v>6203483415</v>
      </c>
      <c r="I167" s="4">
        <v>7</v>
      </c>
      <c r="J167" s="4" t="s">
        <v>45</v>
      </c>
      <c r="K167" t="s">
        <v>46</v>
      </c>
      <c r="L167" s="5" t="s">
        <v>47</v>
      </c>
      <c r="M167" s="5">
        <v>265.75</v>
      </c>
      <c r="N167" s="5" t="s">
        <v>47</v>
      </c>
      <c r="O167" s="5" t="s">
        <v>45</v>
      </c>
      <c r="P167" s="36">
        <v>18.506493506</v>
      </c>
      <c r="Q167" t="s">
        <v>46</v>
      </c>
      <c r="R167" t="s">
        <v>46</v>
      </c>
      <c r="S167" t="s">
        <v>45</v>
      </c>
      <c r="T167" t="s">
        <v>46</v>
      </c>
      <c r="U167" s="5" t="s">
        <v>46</v>
      </c>
      <c r="V167" s="37">
        <v>16399</v>
      </c>
      <c r="W167" s="37">
        <v>1627.2721116</v>
      </c>
      <c r="X167" s="37">
        <v>1963.8099096115602</v>
      </c>
      <c r="Y167" s="37">
        <v>3243.785900381118</v>
      </c>
      <c r="Z167">
        <f t="shared" si="32"/>
        <v>1</v>
      </c>
      <c r="AA167">
        <f t="shared" si="33"/>
        <v>1</v>
      </c>
      <c r="AB167">
        <f t="shared" si="34"/>
        <v>0</v>
      </c>
      <c r="AC167">
        <f t="shared" si="35"/>
        <v>0</v>
      </c>
      <c r="AD167">
        <f t="shared" si="36"/>
        <v>0</v>
      </c>
      <c r="AE167">
        <f t="shared" si="37"/>
        <v>0</v>
      </c>
      <c r="AF167" s="38" t="str">
        <f t="shared" si="38"/>
        <v>SRSA</v>
      </c>
      <c r="AG167" s="38">
        <f t="shared" si="39"/>
        <v>0</v>
      </c>
      <c r="AH167" s="38">
        <f t="shared" si="40"/>
        <v>0</v>
      </c>
      <c r="AI167">
        <f t="shared" si="41"/>
        <v>1</v>
      </c>
      <c r="AJ167">
        <f t="shared" si="42"/>
        <v>0</v>
      </c>
      <c r="AK167">
        <f t="shared" si="43"/>
        <v>0</v>
      </c>
      <c r="AL167">
        <f t="shared" si="44"/>
        <v>0</v>
      </c>
      <c r="AM167">
        <f t="shared" si="45"/>
        <v>0</v>
      </c>
      <c r="AN167">
        <f t="shared" si="46"/>
        <v>0</v>
      </c>
      <c r="AO167">
        <f t="shared" si="47"/>
        <v>0</v>
      </c>
    </row>
    <row r="168" spans="1:41" ht="12.75">
      <c r="A168">
        <v>2009090</v>
      </c>
      <c r="B168" t="s">
        <v>694</v>
      </c>
      <c r="C168" t="s">
        <v>695</v>
      </c>
      <c r="D168" t="s">
        <v>696</v>
      </c>
      <c r="E168" t="s">
        <v>697</v>
      </c>
      <c r="F168" s="35">
        <v>66860</v>
      </c>
      <c r="G168" s="3">
        <v>398</v>
      </c>
      <c r="H168">
        <v>6204372910</v>
      </c>
      <c r="I168" s="4">
        <v>7</v>
      </c>
      <c r="J168" s="4" t="s">
        <v>45</v>
      </c>
      <c r="K168" t="s">
        <v>46</v>
      </c>
      <c r="L168" s="5" t="s">
        <v>47</v>
      </c>
      <c r="M168" s="5">
        <v>276.67</v>
      </c>
      <c r="N168" s="5" t="s">
        <v>47</v>
      </c>
      <c r="O168" s="5" t="s">
        <v>45</v>
      </c>
      <c r="P168" s="36">
        <v>17.981072555</v>
      </c>
      <c r="Q168" t="s">
        <v>46</v>
      </c>
      <c r="R168" t="s">
        <v>45</v>
      </c>
      <c r="S168" t="s">
        <v>45</v>
      </c>
      <c r="T168" t="s">
        <v>46</v>
      </c>
      <c r="U168" s="5" t="s">
        <v>46</v>
      </c>
      <c r="V168" s="37">
        <v>23701</v>
      </c>
      <c r="W168" s="37">
        <v>2237.4991534500004</v>
      </c>
      <c r="X168" s="37">
        <v>2470.951362614509</v>
      </c>
      <c r="Y168" s="37">
        <v>3206.1549734625432</v>
      </c>
      <c r="Z168">
        <f t="shared" si="32"/>
        <v>1</v>
      </c>
      <c r="AA168">
        <f t="shared" si="33"/>
        <v>1</v>
      </c>
      <c r="AB168">
        <f t="shared" si="34"/>
        <v>0</v>
      </c>
      <c r="AC168">
        <f t="shared" si="35"/>
        <v>0</v>
      </c>
      <c r="AD168">
        <f t="shared" si="36"/>
        <v>0</v>
      </c>
      <c r="AE168">
        <f t="shared" si="37"/>
        <v>0</v>
      </c>
      <c r="AF168" s="38" t="str">
        <f t="shared" si="38"/>
        <v>SRSA</v>
      </c>
      <c r="AG168" s="38">
        <f t="shared" si="39"/>
        <v>0</v>
      </c>
      <c r="AH168" s="38">
        <f t="shared" si="40"/>
        <v>0</v>
      </c>
      <c r="AI168">
        <f t="shared" si="41"/>
        <v>1</v>
      </c>
      <c r="AJ168">
        <f t="shared" si="42"/>
        <v>0</v>
      </c>
      <c r="AK168">
        <f t="shared" si="43"/>
        <v>0</v>
      </c>
      <c r="AL168">
        <f t="shared" si="44"/>
        <v>0</v>
      </c>
      <c r="AM168">
        <f t="shared" si="45"/>
        <v>0</v>
      </c>
      <c r="AN168">
        <f t="shared" si="46"/>
        <v>0</v>
      </c>
      <c r="AO168">
        <f t="shared" si="47"/>
        <v>0</v>
      </c>
    </row>
    <row r="169" spans="1:41" ht="12.75">
      <c r="A169">
        <v>2009140</v>
      </c>
      <c r="B169" t="s">
        <v>702</v>
      </c>
      <c r="C169" t="s">
        <v>703</v>
      </c>
      <c r="D169" t="s">
        <v>704</v>
      </c>
      <c r="E169" t="s">
        <v>703</v>
      </c>
      <c r="F169" s="35">
        <v>67101</v>
      </c>
      <c r="G169" s="3">
        <v>580</v>
      </c>
      <c r="H169">
        <v>3167220614</v>
      </c>
      <c r="I169" s="4">
        <v>8</v>
      </c>
      <c r="J169" s="4" t="s">
        <v>45</v>
      </c>
      <c r="K169" t="s">
        <v>46</v>
      </c>
      <c r="L169" s="5" t="s">
        <v>47</v>
      </c>
      <c r="N169" s="5" t="s">
        <v>46</v>
      </c>
      <c r="O169" s="5" t="s">
        <v>46</v>
      </c>
      <c r="P169" s="36">
        <v>2.8616600791</v>
      </c>
      <c r="Q169" t="s">
        <v>46</v>
      </c>
      <c r="R169" t="s">
        <v>46</v>
      </c>
      <c r="S169" t="s">
        <v>45</v>
      </c>
      <c r="T169" t="s">
        <v>46</v>
      </c>
      <c r="U169" s="5" t="s">
        <v>46</v>
      </c>
      <c r="V169" s="37">
        <v>86538</v>
      </c>
      <c r="W169" s="37">
        <v>3457.9532371499995</v>
      </c>
      <c r="X169" s="37">
        <v>14832.101960508438</v>
      </c>
      <c r="Y169" s="37">
        <v>19852.195495893953</v>
      </c>
      <c r="Z169">
        <f t="shared" si="32"/>
        <v>1</v>
      </c>
      <c r="AA169">
        <f t="shared" si="33"/>
        <v>1</v>
      </c>
      <c r="AB169">
        <f t="shared" si="34"/>
        <v>0</v>
      </c>
      <c r="AC169">
        <f t="shared" si="35"/>
        <v>0</v>
      </c>
      <c r="AD169">
        <f t="shared" si="36"/>
        <v>0</v>
      </c>
      <c r="AE169">
        <f t="shared" si="37"/>
        <v>0</v>
      </c>
      <c r="AF169" s="38" t="str">
        <f t="shared" si="38"/>
        <v>SRSA</v>
      </c>
      <c r="AG169" s="38">
        <f t="shared" si="39"/>
        <v>0</v>
      </c>
      <c r="AH169" s="38" t="str">
        <f t="shared" si="40"/>
        <v>Trouble</v>
      </c>
      <c r="AI169">
        <f t="shared" si="41"/>
        <v>1</v>
      </c>
      <c r="AJ169">
        <f t="shared" si="42"/>
        <v>0</v>
      </c>
      <c r="AK169">
        <f t="shared" si="43"/>
        <v>0</v>
      </c>
      <c r="AL169">
        <f t="shared" si="44"/>
        <v>0</v>
      </c>
      <c r="AM169">
        <f t="shared" si="45"/>
        <v>0</v>
      </c>
      <c r="AN169">
        <f t="shared" si="46"/>
        <v>0</v>
      </c>
      <c r="AO169">
        <f t="shared" si="47"/>
        <v>0</v>
      </c>
    </row>
    <row r="170" spans="1:41" ht="12.75">
      <c r="A170">
        <v>2009180</v>
      </c>
      <c r="B170" t="s">
        <v>705</v>
      </c>
      <c r="C170" t="s">
        <v>706</v>
      </c>
      <c r="D170" t="s">
        <v>707</v>
      </c>
      <c r="E170" t="s">
        <v>706</v>
      </c>
      <c r="F170" s="35">
        <v>66502</v>
      </c>
      <c r="G170" s="3" t="s">
        <v>52</v>
      </c>
      <c r="H170">
        <v>7855872000</v>
      </c>
      <c r="I170" s="4" t="s">
        <v>202</v>
      </c>
      <c r="J170" s="4" t="s">
        <v>46</v>
      </c>
      <c r="K170" t="s">
        <v>46</v>
      </c>
      <c r="L170" s="5" t="s">
        <v>46</v>
      </c>
      <c r="M170" s="5">
        <v>4856</v>
      </c>
      <c r="N170" s="5" t="s">
        <v>46</v>
      </c>
      <c r="O170" s="5" t="s">
        <v>46</v>
      </c>
      <c r="P170" s="36">
        <v>10.348468849</v>
      </c>
      <c r="Q170" t="s">
        <v>46</v>
      </c>
      <c r="R170" t="s">
        <v>46</v>
      </c>
      <c r="S170" t="s">
        <v>46</v>
      </c>
      <c r="T170" t="s">
        <v>46</v>
      </c>
      <c r="U170" s="5" t="s">
        <v>46</v>
      </c>
      <c r="V170" s="37">
        <v>298533</v>
      </c>
      <c r="W170" s="37">
        <v>30307.94307855</v>
      </c>
      <c r="X170" s="37">
        <v>37490.82715361637</v>
      </c>
      <c r="Y170" s="37">
        <v>33440.72320619119</v>
      </c>
      <c r="Z170">
        <f t="shared" si="32"/>
        <v>0</v>
      </c>
      <c r="AA170">
        <f t="shared" si="33"/>
        <v>0</v>
      </c>
      <c r="AB170">
        <f t="shared" si="34"/>
        <v>0</v>
      </c>
      <c r="AC170">
        <f t="shared" si="35"/>
        <v>0</v>
      </c>
      <c r="AD170">
        <f t="shared" si="36"/>
        <v>0</v>
      </c>
      <c r="AE170">
        <f t="shared" si="37"/>
        <v>0</v>
      </c>
      <c r="AF170" s="38">
        <f t="shared" si="38"/>
        <v>0</v>
      </c>
      <c r="AG170" s="38">
        <f t="shared" si="39"/>
        <v>0</v>
      </c>
      <c r="AH170" s="38">
        <f t="shared" si="40"/>
        <v>0</v>
      </c>
      <c r="AI170">
        <f t="shared" si="41"/>
        <v>0</v>
      </c>
      <c r="AJ170">
        <f t="shared" si="42"/>
        <v>0</v>
      </c>
      <c r="AK170">
        <f t="shared" si="43"/>
        <v>0</v>
      </c>
      <c r="AL170">
        <f t="shared" si="44"/>
        <v>0</v>
      </c>
      <c r="AM170">
        <f t="shared" si="45"/>
        <v>0</v>
      </c>
      <c r="AN170">
        <f t="shared" si="46"/>
        <v>0</v>
      </c>
      <c r="AO170">
        <f t="shared" si="47"/>
        <v>0</v>
      </c>
    </row>
    <row r="171" spans="1:41" ht="12.75">
      <c r="A171">
        <v>2009210</v>
      </c>
      <c r="B171" t="s">
        <v>708</v>
      </c>
      <c r="C171" t="s">
        <v>709</v>
      </c>
      <c r="D171" t="s">
        <v>710</v>
      </c>
      <c r="E171" t="s">
        <v>709</v>
      </c>
      <c r="F171" s="35">
        <v>66956</v>
      </c>
      <c r="G171" s="3">
        <v>1999</v>
      </c>
      <c r="H171">
        <v>7853783102</v>
      </c>
      <c r="I171" s="4">
        <v>7</v>
      </c>
      <c r="J171" s="4" t="s">
        <v>45</v>
      </c>
      <c r="K171" t="s">
        <v>46</v>
      </c>
      <c r="L171" s="5" t="s">
        <v>47</v>
      </c>
      <c r="M171" s="5">
        <v>234.33</v>
      </c>
      <c r="N171" s="5" t="s">
        <v>47</v>
      </c>
      <c r="O171" s="5" t="s">
        <v>45</v>
      </c>
      <c r="P171" s="36">
        <v>15.476190476</v>
      </c>
      <c r="Q171" t="s">
        <v>46</v>
      </c>
      <c r="R171" t="s">
        <v>46</v>
      </c>
      <c r="S171" t="s">
        <v>45</v>
      </c>
      <c r="T171" t="s">
        <v>46</v>
      </c>
      <c r="U171" s="5" t="s">
        <v>46</v>
      </c>
      <c r="V171" s="37">
        <v>15429</v>
      </c>
      <c r="W171" s="37">
        <v>1627.2721116</v>
      </c>
      <c r="X171" s="37">
        <v>1917.0398708694865</v>
      </c>
      <c r="Y171" s="37">
        <v>2946.50157772438</v>
      </c>
      <c r="Z171">
        <f t="shared" si="32"/>
        <v>1</v>
      </c>
      <c r="AA171">
        <f t="shared" si="33"/>
        <v>1</v>
      </c>
      <c r="AB171">
        <f t="shared" si="34"/>
        <v>0</v>
      </c>
      <c r="AC171">
        <f t="shared" si="35"/>
        <v>0</v>
      </c>
      <c r="AD171">
        <f t="shared" si="36"/>
        <v>0</v>
      </c>
      <c r="AE171">
        <f t="shared" si="37"/>
        <v>0</v>
      </c>
      <c r="AF171" s="38" t="str">
        <f t="shared" si="38"/>
        <v>SRSA</v>
      </c>
      <c r="AG171" s="38">
        <f t="shared" si="39"/>
        <v>0</v>
      </c>
      <c r="AH171" s="38">
        <f t="shared" si="40"/>
        <v>0</v>
      </c>
      <c r="AI171">
        <f t="shared" si="41"/>
        <v>1</v>
      </c>
      <c r="AJ171">
        <f t="shared" si="42"/>
        <v>0</v>
      </c>
      <c r="AK171">
        <f t="shared" si="43"/>
        <v>0</v>
      </c>
      <c r="AL171">
        <f t="shared" si="44"/>
        <v>0</v>
      </c>
      <c r="AM171">
        <f t="shared" si="45"/>
        <v>0</v>
      </c>
      <c r="AN171">
        <f t="shared" si="46"/>
        <v>0</v>
      </c>
      <c r="AO171">
        <f t="shared" si="47"/>
        <v>0</v>
      </c>
    </row>
    <row r="172" spans="1:41" ht="12.75">
      <c r="A172">
        <v>2009480</v>
      </c>
      <c r="B172" t="s">
        <v>730</v>
      </c>
      <c r="C172" t="s">
        <v>731</v>
      </c>
      <c r="D172" t="s">
        <v>351</v>
      </c>
      <c r="E172" t="s">
        <v>732</v>
      </c>
      <c r="F172" s="35">
        <v>66510</v>
      </c>
      <c r="G172" s="3" t="s">
        <v>52</v>
      </c>
      <c r="H172">
        <v>7855493521</v>
      </c>
      <c r="I172" s="4">
        <v>7</v>
      </c>
      <c r="J172" s="4" t="s">
        <v>45</v>
      </c>
      <c r="K172" t="s">
        <v>46</v>
      </c>
      <c r="L172" s="5" t="s">
        <v>47</v>
      </c>
      <c r="M172" s="5">
        <v>253.37</v>
      </c>
      <c r="N172" s="5" t="s">
        <v>47</v>
      </c>
      <c r="O172" s="5" t="s">
        <v>45</v>
      </c>
      <c r="P172" s="36">
        <v>20.054945055</v>
      </c>
      <c r="Q172" t="s">
        <v>45</v>
      </c>
      <c r="R172" t="s">
        <v>45</v>
      </c>
      <c r="S172" t="s">
        <v>45</v>
      </c>
      <c r="T172" t="s">
        <v>46</v>
      </c>
      <c r="U172" s="5" t="s">
        <v>46</v>
      </c>
      <c r="V172" s="37">
        <v>13798</v>
      </c>
      <c r="W172" s="37">
        <v>1423.8630976499999</v>
      </c>
      <c r="X172" s="37">
        <v>1799.3256892195604</v>
      </c>
      <c r="Y172" s="37">
        <v>2325.5912835679014</v>
      </c>
      <c r="Z172">
        <f t="shared" si="32"/>
        <v>1</v>
      </c>
      <c r="AA172">
        <f t="shared" si="33"/>
        <v>1</v>
      </c>
      <c r="AB172">
        <f t="shared" si="34"/>
        <v>0</v>
      </c>
      <c r="AC172">
        <f t="shared" si="35"/>
        <v>0</v>
      </c>
      <c r="AD172">
        <f t="shared" si="36"/>
        <v>0</v>
      </c>
      <c r="AE172">
        <f t="shared" si="37"/>
        <v>0</v>
      </c>
      <c r="AF172" s="38" t="str">
        <f t="shared" si="38"/>
        <v>SRSA</v>
      </c>
      <c r="AG172" s="38">
        <f t="shared" si="39"/>
        <v>0</v>
      </c>
      <c r="AH172" s="38">
        <f t="shared" si="40"/>
        <v>0</v>
      </c>
      <c r="AI172">
        <f t="shared" si="41"/>
        <v>1</v>
      </c>
      <c r="AJ172">
        <f t="shared" si="42"/>
        <v>1</v>
      </c>
      <c r="AK172" t="str">
        <f t="shared" si="43"/>
        <v>Initial</v>
      </c>
      <c r="AL172" t="str">
        <f t="shared" si="44"/>
        <v>SRSA</v>
      </c>
      <c r="AM172">
        <f t="shared" si="45"/>
        <v>0</v>
      </c>
      <c r="AN172">
        <f t="shared" si="46"/>
        <v>0</v>
      </c>
      <c r="AO172">
        <f t="shared" si="47"/>
        <v>0</v>
      </c>
    </row>
    <row r="173" spans="1:41" ht="12.75">
      <c r="A173">
        <v>2009240</v>
      </c>
      <c r="B173" t="s">
        <v>711</v>
      </c>
      <c r="C173" t="s">
        <v>712</v>
      </c>
      <c r="D173" t="s">
        <v>713</v>
      </c>
      <c r="E173" t="s">
        <v>714</v>
      </c>
      <c r="F173" s="35">
        <v>66861</v>
      </c>
      <c r="G173" s="3">
        <v>1125</v>
      </c>
      <c r="H173">
        <v>6203822117</v>
      </c>
      <c r="I173" s="4">
        <v>7</v>
      </c>
      <c r="J173" s="4" t="s">
        <v>45</v>
      </c>
      <c r="K173" t="s">
        <v>46</v>
      </c>
      <c r="L173" s="5" t="s">
        <v>47</v>
      </c>
      <c r="N173" s="5" t="s">
        <v>46</v>
      </c>
      <c r="O173" s="5" t="s">
        <v>46</v>
      </c>
      <c r="P173" s="36">
        <v>11.677852349</v>
      </c>
      <c r="Q173" t="s">
        <v>46</v>
      </c>
      <c r="R173" t="s">
        <v>46</v>
      </c>
      <c r="S173" t="s">
        <v>45</v>
      </c>
      <c r="T173" t="s">
        <v>46</v>
      </c>
      <c r="U173" s="5" t="s">
        <v>46</v>
      </c>
      <c r="V173" s="37">
        <v>26565</v>
      </c>
      <c r="W173" s="37">
        <v>2644.31718135</v>
      </c>
      <c r="X173" s="37">
        <v>3777.071393312179</v>
      </c>
      <c r="Y173" s="37">
        <v>2703.029480561203</v>
      </c>
      <c r="Z173">
        <f t="shared" si="32"/>
        <v>1</v>
      </c>
      <c r="AA173">
        <f t="shared" si="33"/>
        <v>1</v>
      </c>
      <c r="AB173">
        <f t="shared" si="34"/>
        <v>0</v>
      </c>
      <c r="AC173">
        <f t="shared" si="35"/>
        <v>0</v>
      </c>
      <c r="AD173">
        <f t="shared" si="36"/>
        <v>0</v>
      </c>
      <c r="AE173">
        <f t="shared" si="37"/>
        <v>0</v>
      </c>
      <c r="AF173" s="38" t="str">
        <f t="shared" si="38"/>
        <v>SRSA</v>
      </c>
      <c r="AG173" s="38">
        <f t="shared" si="39"/>
        <v>0</v>
      </c>
      <c r="AH173" s="38" t="str">
        <f t="shared" si="40"/>
        <v>Trouble</v>
      </c>
      <c r="AI173">
        <f t="shared" si="41"/>
        <v>1</v>
      </c>
      <c r="AJ173">
        <f t="shared" si="42"/>
        <v>0</v>
      </c>
      <c r="AK173">
        <f t="shared" si="43"/>
        <v>0</v>
      </c>
      <c r="AL173">
        <f t="shared" si="44"/>
        <v>0</v>
      </c>
      <c r="AM173">
        <f t="shared" si="45"/>
        <v>0</v>
      </c>
      <c r="AN173">
        <f t="shared" si="46"/>
        <v>0</v>
      </c>
      <c r="AO173">
        <f t="shared" si="47"/>
        <v>0</v>
      </c>
    </row>
    <row r="174" spans="1:41" ht="12.75">
      <c r="A174">
        <v>2009660</v>
      </c>
      <c r="B174" t="s">
        <v>747</v>
      </c>
      <c r="C174" t="s">
        <v>748</v>
      </c>
      <c r="D174" t="s">
        <v>749</v>
      </c>
      <c r="E174" t="s">
        <v>750</v>
      </c>
      <c r="F174" s="35">
        <v>66755</v>
      </c>
      <c r="G174" s="3" t="s">
        <v>52</v>
      </c>
      <c r="H174">
        <v>6202374250</v>
      </c>
      <c r="I174" s="4">
        <v>7</v>
      </c>
      <c r="J174" s="4" t="s">
        <v>45</v>
      </c>
      <c r="K174" t="s">
        <v>46</v>
      </c>
      <c r="L174" s="5" t="s">
        <v>47</v>
      </c>
      <c r="M174" s="5">
        <v>357.02</v>
      </c>
      <c r="N174" s="5" t="s">
        <v>47</v>
      </c>
      <c r="O174" s="5" t="s">
        <v>45</v>
      </c>
      <c r="P174" s="36">
        <v>16.831683168</v>
      </c>
      <c r="Q174" t="s">
        <v>46</v>
      </c>
      <c r="R174" t="s">
        <v>45</v>
      </c>
      <c r="S174" t="s">
        <v>45</v>
      </c>
      <c r="T174" t="s">
        <v>46</v>
      </c>
      <c r="U174" s="5" t="s">
        <v>46</v>
      </c>
      <c r="V174" s="37">
        <v>25710</v>
      </c>
      <c r="W174" s="37">
        <v>2847.7261952999997</v>
      </c>
      <c r="X174" s="37">
        <v>3205.0986134143527</v>
      </c>
      <c r="Y174" s="37">
        <v>4263.584019874485</v>
      </c>
      <c r="Z174">
        <f t="shared" si="32"/>
        <v>1</v>
      </c>
      <c r="AA174">
        <f t="shared" si="33"/>
        <v>1</v>
      </c>
      <c r="AB174">
        <f t="shared" si="34"/>
        <v>0</v>
      </c>
      <c r="AC174">
        <f t="shared" si="35"/>
        <v>0</v>
      </c>
      <c r="AD174">
        <f t="shared" si="36"/>
        <v>0</v>
      </c>
      <c r="AE174">
        <f t="shared" si="37"/>
        <v>0</v>
      </c>
      <c r="AF174" s="38" t="str">
        <f t="shared" si="38"/>
        <v>SRSA</v>
      </c>
      <c r="AG174" s="38">
        <f t="shared" si="39"/>
        <v>0</v>
      </c>
      <c r="AH174" s="38">
        <f t="shared" si="40"/>
        <v>0</v>
      </c>
      <c r="AI174">
        <f t="shared" si="41"/>
        <v>1</v>
      </c>
      <c r="AJ174">
        <f t="shared" si="42"/>
        <v>0</v>
      </c>
      <c r="AK174">
        <f t="shared" si="43"/>
        <v>0</v>
      </c>
      <c r="AL174">
        <f t="shared" si="44"/>
        <v>0</v>
      </c>
      <c r="AM174">
        <f t="shared" si="45"/>
        <v>0</v>
      </c>
      <c r="AN174">
        <f t="shared" si="46"/>
        <v>0</v>
      </c>
      <c r="AO174">
        <f t="shared" si="47"/>
        <v>0</v>
      </c>
    </row>
    <row r="175" spans="1:41" ht="12.75">
      <c r="A175">
        <v>2000016</v>
      </c>
      <c r="B175" t="s">
        <v>84</v>
      </c>
      <c r="C175" t="s">
        <v>85</v>
      </c>
      <c r="D175" t="s">
        <v>86</v>
      </c>
      <c r="E175" t="s">
        <v>85</v>
      </c>
      <c r="F175" s="35">
        <v>66508</v>
      </c>
      <c r="G175" s="3">
        <v>1911</v>
      </c>
      <c r="H175">
        <v>7855625308</v>
      </c>
      <c r="I175" s="4" t="s">
        <v>87</v>
      </c>
      <c r="J175" s="4" t="s">
        <v>46</v>
      </c>
      <c r="K175" t="s">
        <v>46</v>
      </c>
      <c r="L175" s="5" t="s">
        <v>46</v>
      </c>
      <c r="M175" s="5">
        <v>835.01</v>
      </c>
      <c r="N175" s="5" t="s">
        <v>46</v>
      </c>
      <c r="O175" s="5" t="s">
        <v>46</v>
      </c>
      <c r="P175" s="36">
        <v>6.4806480648</v>
      </c>
      <c r="Q175" t="s">
        <v>46</v>
      </c>
      <c r="R175" t="s">
        <v>46</v>
      </c>
      <c r="S175" t="s">
        <v>45</v>
      </c>
      <c r="T175" t="s">
        <v>46</v>
      </c>
      <c r="U175" s="5" t="s">
        <v>46</v>
      </c>
      <c r="V175" s="37">
        <v>39869</v>
      </c>
      <c r="W175" s="37">
        <v>2644.3171813500003</v>
      </c>
      <c r="X175" s="37">
        <v>4372.07754472354</v>
      </c>
      <c r="Y175" s="37">
        <v>3684.444054597625</v>
      </c>
      <c r="Z175">
        <f t="shared" si="32"/>
        <v>0</v>
      </c>
      <c r="AA175">
        <f t="shared" si="33"/>
        <v>0</v>
      </c>
      <c r="AB175">
        <f t="shared" si="34"/>
        <v>0</v>
      </c>
      <c r="AC175">
        <f t="shared" si="35"/>
        <v>0</v>
      </c>
      <c r="AD175">
        <f t="shared" si="36"/>
        <v>0</v>
      </c>
      <c r="AE175">
        <f t="shared" si="37"/>
        <v>0</v>
      </c>
      <c r="AF175" s="38">
        <f t="shared" si="38"/>
        <v>0</v>
      </c>
      <c r="AG175" s="38">
        <f t="shared" si="39"/>
        <v>0</v>
      </c>
      <c r="AH175" s="38">
        <f t="shared" si="40"/>
        <v>0</v>
      </c>
      <c r="AI175">
        <f t="shared" si="41"/>
        <v>1</v>
      </c>
      <c r="AJ175">
        <f t="shared" si="42"/>
        <v>0</v>
      </c>
      <c r="AK175">
        <f t="shared" si="43"/>
        <v>0</v>
      </c>
      <c r="AL175">
        <f t="shared" si="44"/>
        <v>0</v>
      </c>
      <c r="AM175">
        <f t="shared" si="45"/>
        <v>0</v>
      </c>
      <c r="AN175">
        <f t="shared" si="46"/>
        <v>0</v>
      </c>
      <c r="AO175">
        <f t="shared" si="47"/>
        <v>0</v>
      </c>
    </row>
    <row r="176" spans="1:41" ht="12.75">
      <c r="A176">
        <v>2009360</v>
      </c>
      <c r="B176" t="s">
        <v>718</v>
      </c>
      <c r="C176" t="s">
        <v>719</v>
      </c>
      <c r="D176" t="s">
        <v>720</v>
      </c>
      <c r="E176" t="s">
        <v>719</v>
      </c>
      <c r="F176" s="35">
        <v>66054</v>
      </c>
      <c r="G176" s="3" t="s">
        <v>52</v>
      </c>
      <c r="H176">
        <v>9137962201</v>
      </c>
      <c r="I176" s="4">
        <v>7</v>
      </c>
      <c r="J176" s="4" t="s">
        <v>45</v>
      </c>
      <c r="K176" t="s">
        <v>46</v>
      </c>
      <c r="L176" s="5" t="s">
        <v>47</v>
      </c>
      <c r="M176" s="5">
        <v>517.17</v>
      </c>
      <c r="N176" s="5" t="s">
        <v>47</v>
      </c>
      <c r="O176" s="5" t="s">
        <v>45</v>
      </c>
      <c r="P176" s="36">
        <v>12.996941896</v>
      </c>
      <c r="Q176" t="s">
        <v>46</v>
      </c>
      <c r="R176" t="s">
        <v>46</v>
      </c>
      <c r="S176" t="s">
        <v>45</v>
      </c>
      <c r="T176" t="s">
        <v>46</v>
      </c>
      <c r="U176" s="5" t="s">
        <v>46</v>
      </c>
      <c r="V176" s="37">
        <v>21720</v>
      </c>
      <c r="W176" s="37">
        <v>1627.2721116000002</v>
      </c>
      <c r="X176" s="37">
        <v>2553.56869082259</v>
      </c>
      <c r="Y176" s="37">
        <v>2041.477785332664</v>
      </c>
      <c r="Z176">
        <f t="shared" si="32"/>
        <v>1</v>
      </c>
      <c r="AA176">
        <f t="shared" si="33"/>
        <v>1</v>
      </c>
      <c r="AB176">
        <f t="shared" si="34"/>
        <v>0</v>
      </c>
      <c r="AC176">
        <f t="shared" si="35"/>
        <v>0</v>
      </c>
      <c r="AD176">
        <f t="shared" si="36"/>
        <v>0</v>
      </c>
      <c r="AE176">
        <f t="shared" si="37"/>
        <v>0</v>
      </c>
      <c r="AF176" s="38" t="str">
        <f t="shared" si="38"/>
        <v>SRSA</v>
      </c>
      <c r="AG176" s="38">
        <f t="shared" si="39"/>
        <v>0</v>
      </c>
      <c r="AH176" s="38">
        <f t="shared" si="40"/>
        <v>0</v>
      </c>
      <c r="AI176">
        <f t="shared" si="41"/>
        <v>1</v>
      </c>
      <c r="AJ176">
        <f t="shared" si="42"/>
        <v>0</v>
      </c>
      <c r="AK176">
        <f t="shared" si="43"/>
        <v>0</v>
      </c>
      <c r="AL176">
        <f t="shared" si="44"/>
        <v>0</v>
      </c>
      <c r="AM176">
        <f t="shared" si="45"/>
        <v>0</v>
      </c>
      <c r="AN176">
        <f t="shared" si="46"/>
        <v>0</v>
      </c>
      <c r="AO176">
        <f t="shared" si="47"/>
        <v>0</v>
      </c>
    </row>
    <row r="177" spans="1:41" ht="12.75">
      <c r="A177">
        <v>2009390</v>
      </c>
      <c r="B177" t="s">
        <v>721</v>
      </c>
      <c r="C177" t="s">
        <v>722</v>
      </c>
      <c r="D177" t="s">
        <v>723</v>
      </c>
      <c r="E177" t="s">
        <v>722</v>
      </c>
      <c r="F177" s="35">
        <v>67460</v>
      </c>
      <c r="G177" s="3">
        <v>3499</v>
      </c>
      <c r="H177">
        <v>6202419400</v>
      </c>
      <c r="I177" s="4">
        <v>6</v>
      </c>
      <c r="J177" s="4" t="s">
        <v>46</v>
      </c>
      <c r="K177" t="s">
        <v>46</v>
      </c>
      <c r="L177" s="5" t="s">
        <v>46</v>
      </c>
      <c r="M177" s="5">
        <v>2422</v>
      </c>
      <c r="N177" s="5" t="s">
        <v>46</v>
      </c>
      <c r="O177" s="5" t="s">
        <v>46</v>
      </c>
      <c r="P177" s="36">
        <v>4.9325879645</v>
      </c>
      <c r="Q177" t="s">
        <v>46</v>
      </c>
      <c r="R177" t="s">
        <v>46</v>
      </c>
      <c r="S177" t="s">
        <v>45</v>
      </c>
      <c r="T177" t="s">
        <v>46</v>
      </c>
      <c r="U177" s="5" t="s">
        <v>46</v>
      </c>
      <c r="V177" s="37">
        <v>79718</v>
      </c>
      <c r="W177" s="37">
        <v>5898.861404549999</v>
      </c>
      <c r="X177" s="37">
        <v>10762.995453206035</v>
      </c>
      <c r="Y177" s="37">
        <v>9884.891882971138</v>
      </c>
      <c r="Z177">
        <f t="shared" si="32"/>
        <v>0</v>
      </c>
      <c r="AA177">
        <f t="shared" si="33"/>
        <v>0</v>
      </c>
      <c r="AB177">
        <f t="shared" si="34"/>
        <v>0</v>
      </c>
      <c r="AC177">
        <f t="shared" si="35"/>
        <v>0</v>
      </c>
      <c r="AD177">
        <f t="shared" si="36"/>
        <v>0</v>
      </c>
      <c r="AE177">
        <f t="shared" si="37"/>
        <v>0</v>
      </c>
      <c r="AF177" s="38">
        <f t="shared" si="38"/>
        <v>0</v>
      </c>
      <c r="AG177" s="38">
        <f t="shared" si="39"/>
        <v>0</v>
      </c>
      <c r="AH177" s="38">
        <f t="shared" si="40"/>
        <v>0</v>
      </c>
      <c r="AI177">
        <f t="shared" si="41"/>
        <v>1</v>
      </c>
      <c r="AJ177">
        <f t="shared" si="42"/>
        <v>0</v>
      </c>
      <c r="AK177">
        <f t="shared" si="43"/>
        <v>0</v>
      </c>
      <c r="AL177">
        <f t="shared" si="44"/>
        <v>0</v>
      </c>
      <c r="AM177">
        <f t="shared" si="45"/>
        <v>0</v>
      </c>
      <c r="AN177">
        <f t="shared" si="46"/>
        <v>0</v>
      </c>
      <c r="AO177">
        <f t="shared" si="47"/>
        <v>0</v>
      </c>
    </row>
    <row r="178" spans="1:41" ht="12.75">
      <c r="A178">
        <v>2009420</v>
      </c>
      <c r="B178" t="s">
        <v>724</v>
      </c>
      <c r="C178" t="s">
        <v>725</v>
      </c>
      <c r="D178" t="s">
        <v>726</v>
      </c>
      <c r="E178" t="s">
        <v>725</v>
      </c>
      <c r="F178" s="35">
        <v>67864</v>
      </c>
      <c r="G178" s="3">
        <v>400</v>
      </c>
      <c r="H178">
        <v>6208732081</v>
      </c>
      <c r="I178" s="4">
        <v>7</v>
      </c>
      <c r="J178" s="4" t="s">
        <v>45</v>
      </c>
      <c r="K178" t="s">
        <v>46</v>
      </c>
      <c r="L178" s="5" t="s">
        <v>47</v>
      </c>
      <c r="M178" s="5">
        <v>425.67</v>
      </c>
      <c r="N178" s="5" t="s">
        <v>47</v>
      </c>
      <c r="O178" s="5" t="s">
        <v>45</v>
      </c>
      <c r="P178" s="36">
        <v>10.021786492</v>
      </c>
      <c r="Q178" t="s">
        <v>46</v>
      </c>
      <c r="R178" t="s">
        <v>46</v>
      </c>
      <c r="S178" t="s">
        <v>45</v>
      </c>
      <c r="T178" t="s">
        <v>46</v>
      </c>
      <c r="U178" s="5" t="s">
        <v>46</v>
      </c>
      <c r="V178" s="37">
        <v>14905</v>
      </c>
      <c r="W178" s="37">
        <v>1220.4540837</v>
      </c>
      <c r="X178" s="37">
        <v>2090.6782366649445</v>
      </c>
      <c r="Y178" s="37">
        <v>3641.1684886412645</v>
      </c>
      <c r="Z178">
        <f t="shared" si="32"/>
        <v>1</v>
      </c>
      <c r="AA178">
        <f t="shared" si="33"/>
        <v>1</v>
      </c>
      <c r="AB178">
        <f t="shared" si="34"/>
        <v>0</v>
      </c>
      <c r="AC178">
        <f t="shared" si="35"/>
        <v>0</v>
      </c>
      <c r="AD178">
        <f t="shared" si="36"/>
        <v>0</v>
      </c>
      <c r="AE178">
        <f t="shared" si="37"/>
        <v>0</v>
      </c>
      <c r="AF178" s="38" t="str">
        <f t="shared" si="38"/>
        <v>SRSA</v>
      </c>
      <c r="AG178" s="38">
        <f t="shared" si="39"/>
        <v>0</v>
      </c>
      <c r="AH178" s="38">
        <f t="shared" si="40"/>
        <v>0</v>
      </c>
      <c r="AI178">
        <f t="shared" si="41"/>
        <v>1</v>
      </c>
      <c r="AJ178">
        <f t="shared" si="42"/>
        <v>0</v>
      </c>
      <c r="AK178">
        <f t="shared" si="43"/>
        <v>0</v>
      </c>
      <c r="AL178">
        <f t="shared" si="44"/>
        <v>0</v>
      </c>
      <c r="AM178">
        <f t="shared" si="45"/>
        <v>0</v>
      </c>
      <c r="AN178">
        <f t="shared" si="46"/>
        <v>0</v>
      </c>
      <c r="AO178">
        <f t="shared" si="47"/>
        <v>0</v>
      </c>
    </row>
    <row r="179" spans="1:41" ht="12.75">
      <c r="A179">
        <v>2005430</v>
      </c>
      <c r="B179" t="s">
        <v>330</v>
      </c>
      <c r="C179" t="s">
        <v>331</v>
      </c>
      <c r="D179" t="s">
        <v>332</v>
      </c>
      <c r="E179" t="s">
        <v>333</v>
      </c>
      <c r="F179" s="35">
        <v>66017</v>
      </c>
      <c r="G179" s="3">
        <v>9715</v>
      </c>
      <c r="H179">
        <v>7853596526</v>
      </c>
      <c r="I179" s="4">
        <v>7</v>
      </c>
      <c r="J179" s="4" t="s">
        <v>45</v>
      </c>
      <c r="K179" t="s">
        <v>46</v>
      </c>
      <c r="L179" s="5" t="s">
        <v>47</v>
      </c>
      <c r="M179" s="5">
        <v>195</v>
      </c>
      <c r="N179" s="5" t="s">
        <v>47</v>
      </c>
      <c r="O179" s="5" t="s">
        <v>45</v>
      </c>
      <c r="P179" s="36">
        <v>14.341085271</v>
      </c>
      <c r="Q179" t="s">
        <v>46</v>
      </c>
      <c r="R179" t="s">
        <v>45</v>
      </c>
      <c r="S179" t="s">
        <v>45</v>
      </c>
      <c r="T179" t="s">
        <v>46</v>
      </c>
      <c r="U179" s="5" t="s">
        <v>46</v>
      </c>
      <c r="V179" s="37">
        <v>12470</v>
      </c>
      <c r="W179" s="37">
        <v>1627.2721116</v>
      </c>
      <c r="X179" s="37">
        <v>1791.559279122459</v>
      </c>
      <c r="Y179" s="37">
        <v>1569.2096525045547</v>
      </c>
      <c r="Z179">
        <f t="shared" si="32"/>
        <v>1</v>
      </c>
      <c r="AA179">
        <f t="shared" si="33"/>
        <v>1</v>
      </c>
      <c r="AB179">
        <f t="shared" si="34"/>
        <v>0</v>
      </c>
      <c r="AC179">
        <f t="shared" si="35"/>
        <v>0</v>
      </c>
      <c r="AD179">
        <f t="shared" si="36"/>
        <v>0</v>
      </c>
      <c r="AE179">
        <f t="shared" si="37"/>
        <v>0</v>
      </c>
      <c r="AF179" s="38" t="str">
        <f t="shared" si="38"/>
        <v>SRSA</v>
      </c>
      <c r="AG179" s="38">
        <f t="shared" si="39"/>
        <v>0</v>
      </c>
      <c r="AH179" s="38">
        <f t="shared" si="40"/>
        <v>0</v>
      </c>
      <c r="AI179">
        <f t="shared" si="41"/>
        <v>1</v>
      </c>
      <c r="AJ179">
        <f t="shared" si="42"/>
        <v>0</v>
      </c>
      <c r="AK179">
        <f t="shared" si="43"/>
        <v>0</v>
      </c>
      <c r="AL179">
        <f t="shared" si="44"/>
        <v>0</v>
      </c>
      <c r="AM179">
        <f t="shared" si="45"/>
        <v>0</v>
      </c>
      <c r="AN179">
        <f t="shared" si="46"/>
        <v>0</v>
      </c>
      <c r="AO179">
        <f t="shared" si="47"/>
        <v>0</v>
      </c>
    </row>
    <row r="180" spans="1:41" ht="12.75">
      <c r="A180">
        <v>2003240</v>
      </c>
      <c r="B180" t="s">
        <v>104</v>
      </c>
      <c r="C180" t="s">
        <v>105</v>
      </c>
      <c r="D180" t="s">
        <v>106</v>
      </c>
      <c r="E180" t="s">
        <v>107</v>
      </c>
      <c r="F180" s="35">
        <v>66401</v>
      </c>
      <c r="G180" s="3">
        <v>157</v>
      </c>
      <c r="H180">
        <v>7857653394</v>
      </c>
      <c r="I180" s="4">
        <v>7</v>
      </c>
      <c r="J180" s="4" t="s">
        <v>45</v>
      </c>
      <c r="K180" t="s">
        <v>46</v>
      </c>
      <c r="L180" s="5" t="s">
        <v>47</v>
      </c>
      <c r="M180" s="5">
        <v>489.92</v>
      </c>
      <c r="N180" s="5" t="s">
        <v>47</v>
      </c>
      <c r="O180" s="5" t="s">
        <v>45</v>
      </c>
      <c r="P180" s="36">
        <v>4.2492917847</v>
      </c>
      <c r="Q180" t="s">
        <v>46</v>
      </c>
      <c r="R180" t="s">
        <v>46</v>
      </c>
      <c r="S180" t="s">
        <v>45</v>
      </c>
      <c r="T180" t="s">
        <v>46</v>
      </c>
      <c r="U180" s="5" t="s">
        <v>46</v>
      </c>
      <c r="V180" s="37">
        <v>23455</v>
      </c>
      <c r="W180" s="37">
        <v>1830</v>
      </c>
      <c r="X180" s="37">
        <v>2760.488165878131</v>
      </c>
      <c r="Y180" s="37">
        <v>4222.942618802425</v>
      </c>
      <c r="Z180">
        <f t="shared" si="32"/>
        <v>1</v>
      </c>
      <c r="AA180">
        <f t="shared" si="33"/>
        <v>1</v>
      </c>
      <c r="AB180">
        <f t="shared" si="34"/>
        <v>0</v>
      </c>
      <c r="AC180">
        <f t="shared" si="35"/>
        <v>0</v>
      </c>
      <c r="AD180">
        <f t="shared" si="36"/>
        <v>0</v>
      </c>
      <c r="AE180">
        <f t="shared" si="37"/>
        <v>0</v>
      </c>
      <c r="AF180" s="38" t="str">
        <f t="shared" si="38"/>
        <v>SRSA</v>
      </c>
      <c r="AG180" s="38">
        <f t="shared" si="39"/>
        <v>0</v>
      </c>
      <c r="AH180" s="38">
        <f t="shared" si="40"/>
        <v>0</v>
      </c>
      <c r="AI180">
        <f t="shared" si="41"/>
        <v>1</v>
      </c>
      <c r="AJ180">
        <f t="shared" si="42"/>
        <v>0</v>
      </c>
      <c r="AK180">
        <f t="shared" si="43"/>
        <v>0</v>
      </c>
      <c r="AL180">
        <f t="shared" si="44"/>
        <v>0</v>
      </c>
      <c r="AM180">
        <f t="shared" si="45"/>
        <v>0</v>
      </c>
      <c r="AN180">
        <f t="shared" si="46"/>
        <v>0</v>
      </c>
      <c r="AO180">
        <f t="shared" si="47"/>
        <v>0</v>
      </c>
    </row>
    <row r="181" spans="1:41" ht="12.75">
      <c r="A181">
        <v>2009600</v>
      </c>
      <c r="B181" t="s">
        <v>741</v>
      </c>
      <c r="C181" t="s">
        <v>742</v>
      </c>
      <c r="D181" t="s">
        <v>743</v>
      </c>
      <c r="E181" t="s">
        <v>742</v>
      </c>
      <c r="F181" s="35">
        <v>67865</v>
      </c>
      <c r="G181" s="3">
        <v>157</v>
      </c>
      <c r="H181">
        <v>6208854372</v>
      </c>
      <c r="I181" s="4">
        <v>7</v>
      </c>
      <c r="J181" s="4" t="s">
        <v>45</v>
      </c>
      <c r="K181" t="s">
        <v>46</v>
      </c>
      <c r="L181" s="5" t="s">
        <v>47</v>
      </c>
      <c r="M181" s="5">
        <v>243.64</v>
      </c>
      <c r="N181" s="5" t="s">
        <v>47</v>
      </c>
      <c r="O181" s="5" t="s">
        <v>45</v>
      </c>
      <c r="P181" s="36">
        <v>18.143459916</v>
      </c>
      <c r="Q181" t="s">
        <v>46</v>
      </c>
      <c r="R181" t="s">
        <v>46</v>
      </c>
      <c r="S181" t="s">
        <v>45</v>
      </c>
      <c r="T181" t="s">
        <v>46</v>
      </c>
      <c r="U181" s="5" t="s">
        <v>46</v>
      </c>
      <c r="V181" s="37">
        <v>8869</v>
      </c>
      <c r="W181" s="37">
        <v>813.6360558</v>
      </c>
      <c r="X181" s="37">
        <v>1248.8363954312754</v>
      </c>
      <c r="Y181" s="37">
        <v>1949.2820143821568</v>
      </c>
      <c r="Z181">
        <f t="shared" si="32"/>
        <v>1</v>
      </c>
      <c r="AA181">
        <f t="shared" si="33"/>
        <v>1</v>
      </c>
      <c r="AB181">
        <f t="shared" si="34"/>
        <v>0</v>
      </c>
      <c r="AC181">
        <f t="shared" si="35"/>
        <v>0</v>
      </c>
      <c r="AD181">
        <f t="shared" si="36"/>
        <v>0</v>
      </c>
      <c r="AE181">
        <f t="shared" si="37"/>
        <v>0</v>
      </c>
      <c r="AF181" s="38" t="str">
        <f t="shared" si="38"/>
        <v>SRSA</v>
      </c>
      <c r="AG181" s="38">
        <f t="shared" si="39"/>
        <v>0</v>
      </c>
      <c r="AH181" s="38">
        <f t="shared" si="40"/>
        <v>0</v>
      </c>
      <c r="AI181">
        <f t="shared" si="41"/>
        <v>1</v>
      </c>
      <c r="AJ181">
        <f t="shared" si="42"/>
        <v>0</v>
      </c>
      <c r="AK181">
        <f t="shared" si="43"/>
        <v>0</v>
      </c>
      <c r="AL181">
        <f t="shared" si="44"/>
        <v>0</v>
      </c>
      <c r="AM181">
        <f t="shared" si="45"/>
        <v>0</v>
      </c>
      <c r="AN181">
        <f t="shared" si="46"/>
        <v>0</v>
      </c>
      <c r="AO181">
        <f t="shared" si="47"/>
        <v>0</v>
      </c>
    </row>
    <row r="182" spans="1:41" ht="12.75">
      <c r="A182">
        <v>2009630</v>
      </c>
      <c r="B182" t="s">
        <v>744</v>
      </c>
      <c r="C182" t="s">
        <v>745</v>
      </c>
      <c r="D182" t="s">
        <v>746</v>
      </c>
      <c r="E182" t="s">
        <v>745</v>
      </c>
      <c r="F182" s="35">
        <v>67867</v>
      </c>
      <c r="G182" s="3">
        <v>355</v>
      </c>
      <c r="H182">
        <v>6208462293</v>
      </c>
      <c r="I182" s="4">
        <v>7</v>
      </c>
      <c r="J182" s="4" t="s">
        <v>45</v>
      </c>
      <c r="K182" t="s">
        <v>46</v>
      </c>
      <c r="L182" s="5" t="s">
        <v>47</v>
      </c>
      <c r="M182" s="5">
        <v>190.97</v>
      </c>
      <c r="N182" s="5" t="s">
        <v>47</v>
      </c>
      <c r="O182" s="5" t="s">
        <v>45</v>
      </c>
      <c r="P182" s="36">
        <v>12.820512821</v>
      </c>
      <c r="Q182" t="s">
        <v>46</v>
      </c>
      <c r="R182" t="s">
        <v>46</v>
      </c>
      <c r="S182" t="s">
        <v>45</v>
      </c>
      <c r="T182" t="s">
        <v>46</v>
      </c>
      <c r="U182" s="5" t="s">
        <v>46</v>
      </c>
      <c r="V182" s="37">
        <v>11787</v>
      </c>
      <c r="W182" s="37">
        <v>813</v>
      </c>
      <c r="X182" s="37">
        <v>1357.2059973946175</v>
      </c>
      <c r="Y182" s="37">
        <v>2306.775820108614</v>
      </c>
      <c r="Z182">
        <f t="shared" si="32"/>
        <v>1</v>
      </c>
      <c r="AA182">
        <f t="shared" si="33"/>
        <v>1</v>
      </c>
      <c r="AB182">
        <f t="shared" si="34"/>
        <v>0</v>
      </c>
      <c r="AC182">
        <f t="shared" si="35"/>
        <v>0</v>
      </c>
      <c r="AD182">
        <f t="shared" si="36"/>
        <v>0</v>
      </c>
      <c r="AE182">
        <f t="shared" si="37"/>
        <v>0</v>
      </c>
      <c r="AF182" s="38" t="str">
        <f t="shared" si="38"/>
        <v>SRSA</v>
      </c>
      <c r="AG182" s="38">
        <f t="shared" si="39"/>
        <v>0</v>
      </c>
      <c r="AH182" s="38">
        <f t="shared" si="40"/>
        <v>0</v>
      </c>
      <c r="AI182">
        <f t="shared" si="41"/>
        <v>1</v>
      </c>
      <c r="AJ182">
        <f t="shared" si="42"/>
        <v>0</v>
      </c>
      <c r="AK182">
        <f t="shared" si="43"/>
        <v>0</v>
      </c>
      <c r="AL182">
        <f t="shared" si="44"/>
        <v>0</v>
      </c>
      <c r="AM182">
        <f t="shared" si="45"/>
        <v>0</v>
      </c>
      <c r="AN182">
        <f t="shared" si="46"/>
        <v>0</v>
      </c>
      <c r="AO182">
        <f t="shared" si="47"/>
        <v>0</v>
      </c>
    </row>
    <row r="183" spans="1:41" ht="12.75">
      <c r="A183">
        <v>2005280</v>
      </c>
      <c r="B183" t="s">
        <v>313</v>
      </c>
      <c r="C183" t="s">
        <v>314</v>
      </c>
      <c r="D183" t="s">
        <v>315</v>
      </c>
      <c r="E183" t="s">
        <v>316</v>
      </c>
      <c r="F183" s="35">
        <v>66846</v>
      </c>
      <c r="G183" s="3" t="s">
        <v>52</v>
      </c>
      <c r="H183">
        <v>6207675192</v>
      </c>
      <c r="I183" s="4">
        <v>7</v>
      </c>
      <c r="J183" s="4" t="s">
        <v>45</v>
      </c>
      <c r="K183" t="s">
        <v>46</v>
      </c>
      <c r="L183" s="5" t="s">
        <v>47</v>
      </c>
      <c r="M183" s="5">
        <v>904.5</v>
      </c>
      <c r="N183" s="5" t="s">
        <v>45</v>
      </c>
      <c r="O183" s="5" t="s">
        <v>45</v>
      </c>
      <c r="P183" s="36">
        <v>12.625800549</v>
      </c>
      <c r="Q183" t="s">
        <v>46</v>
      </c>
      <c r="R183" t="s">
        <v>46</v>
      </c>
      <c r="S183" t="s">
        <v>45</v>
      </c>
      <c r="T183" t="s">
        <v>46</v>
      </c>
      <c r="U183" s="5" t="s">
        <v>46</v>
      </c>
      <c r="V183" s="37">
        <v>44899</v>
      </c>
      <c r="W183" s="37">
        <v>5085.22534875</v>
      </c>
      <c r="X183" s="37">
        <v>6295.011513137381</v>
      </c>
      <c r="Y183" s="37">
        <v>10264.211626310367</v>
      </c>
      <c r="Z183">
        <f t="shared" si="32"/>
        <v>1</v>
      </c>
      <c r="AA183">
        <f t="shared" si="33"/>
        <v>1</v>
      </c>
      <c r="AB183">
        <f t="shared" si="34"/>
        <v>0</v>
      </c>
      <c r="AC183">
        <f t="shared" si="35"/>
        <v>0</v>
      </c>
      <c r="AD183">
        <f t="shared" si="36"/>
        <v>0</v>
      </c>
      <c r="AE183">
        <f t="shared" si="37"/>
        <v>0</v>
      </c>
      <c r="AF183" s="38" t="str">
        <f t="shared" si="38"/>
        <v>SRSA</v>
      </c>
      <c r="AG183" s="38">
        <f t="shared" si="39"/>
        <v>0</v>
      </c>
      <c r="AH183" s="38">
        <f t="shared" si="40"/>
        <v>0</v>
      </c>
      <c r="AI183">
        <f t="shared" si="41"/>
        <v>1</v>
      </c>
      <c r="AJ183">
        <f t="shared" si="42"/>
        <v>0</v>
      </c>
      <c r="AK183">
        <f t="shared" si="43"/>
        <v>0</v>
      </c>
      <c r="AL183">
        <f t="shared" si="44"/>
        <v>0</v>
      </c>
      <c r="AM183">
        <f t="shared" si="45"/>
        <v>0</v>
      </c>
      <c r="AN183">
        <f t="shared" si="46"/>
        <v>0</v>
      </c>
      <c r="AO183">
        <f t="shared" si="47"/>
        <v>0</v>
      </c>
    </row>
    <row r="184" spans="1:41" ht="12.75">
      <c r="A184">
        <v>2009720</v>
      </c>
      <c r="B184" t="s">
        <v>751</v>
      </c>
      <c r="C184" t="s">
        <v>752</v>
      </c>
      <c r="D184" t="s">
        <v>351</v>
      </c>
      <c r="E184" t="s">
        <v>753</v>
      </c>
      <c r="F184" s="35">
        <v>67952</v>
      </c>
      <c r="G184" s="3">
        <v>158</v>
      </c>
      <c r="H184">
        <v>6205982205</v>
      </c>
      <c r="I184" s="4">
        <v>7</v>
      </c>
      <c r="J184" s="4" t="s">
        <v>45</v>
      </c>
      <c r="K184" t="s">
        <v>46</v>
      </c>
      <c r="L184" s="5" t="s">
        <v>47</v>
      </c>
      <c r="M184" s="5">
        <v>211</v>
      </c>
      <c r="N184" s="5" t="s">
        <v>47</v>
      </c>
      <c r="O184" s="5" t="s">
        <v>45</v>
      </c>
      <c r="P184" s="36">
        <v>10.396039604</v>
      </c>
      <c r="Q184" t="s">
        <v>46</v>
      </c>
      <c r="R184" t="s">
        <v>46</v>
      </c>
      <c r="S184" t="s">
        <v>45</v>
      </c>
      <c r="T184" t="s">
        <v>46</v>
      </c>
      <c r="U184" s="5" t="s">
        <v>46</v>
      </c>
      <c r="V184" s="37">
        <v>9792</v>
      </c>
      <c r="W184" s="37">
        <v>1017.04506975</v>
      </c>
      <c r="X184" s="37">
        <v>1386.6274717607257</v>
      </c>
      <c r="Y184" s="37">
        <v>2689.10603760133</v>
      </c>
      <c r="Z184">
        <f t="shared" si="32"/>
        <v>1</v>
      </c>
      <c r="AA184">
        <f t="shared" si="33"/>
        <v>1</v>
      </c>
      <c r="AB184">
        <f t="shared" si="34"/>
        <v>0</v>
      </c>
      <c r="AC184">
        <f t="shared" si="35"/>
        <v>0</v>
      </c>
      <c r="AD184">
        <f t="shared" si="36"/>
        <v>0</v>
      </c>
      <c r="AE184">
        <f t="shared" si="37"/>
        <v>0</v>
      </c>
      <c r="AF184" s="38" t="str">
        <f t="shared" si="38"/>
        <v>SRSA</v>
      </c>
      <c r="AG184" s="38">
        <f t="shared" si="39"/>
        <v>0</v>
      </c>
      <c r="AH184" s="38">
        <f t="shared" si="40"/>
        <v>0</v>
      </c>
      <c r="AI184">
        <f t="shared" si="41"/>
        <v>1</v>
      </c>
      <c r="AJ184">
        <f t="shared" si="42"/>
        <v>0</v>
      </c>
      <c r="AK184">
        <f t="shared" si="43"/>
        <v>0</v>
      </c>
      <c r="AL184">
        <f t="shared" si="44"/>
        <v>0</v>
      </c>
      <c r="AM184">
        <f t="shared" si="45"/>
        <v>0</v>
      </c>
      <c r="AN184">
        <f t="shared" si="46"/>
        <v>0</v>
      </c>
      <c r="AO184">
        <f t="shared" si="47"/>
        <v>0</v>
      </c>
    </row>
    <row r="185" spans="1:41" ht="12.75">
      <c r="A185">
        <v>2009780</v>
      </c>
      <c r="B185" t="s">
        <v>754</v>
      </c>
      <c r="C185" t="s">
        <v>755</v>
      </c>
      <c r="D185" t="s">
        <v>756</v>
      </c>
      <c r="E185" t="s">
        <v>755</v>
      </c>
      <c r="F185" s="35">
        <v>67107</v>
      </c>
      <c r="G185" s="3">
        <v>588</v>
      </c>
      <c r="H185">
        <v>6203458611</v>
      </c>
      <c r="I185" s="4">
        <v>7</v>
      </c>
      <c r="J185" s="4" t="s">
        <v>45</v>
      </c>
      <c r="K185" t="s">
        <v>46</v>
      </c>
      <c r="L185" s="5" t="s">
        <v>47</v>
      </c>
      <c r="N185" s="5" t="s">
        <v>46</v>
      </c>
      <c r="O185" s="5" t="s">
        <v>46</v>
      </c>
      <c r="P185" s="36">
        <v>3.2983508246</v>
      </c>
      <c r="Q185" t="s">
        <v>46</v>
      </c>
      <c r="R185" t="s">
        <v>46</v>
      </c>
      <c r="S185" t="s">
        <v>45</v>
      </c>
      <c r="T185" t="s">
        <v>46</v>
      </c>
      <c r="U185" s="5" t="s">
        <v>46</v>
      </c>
      <c r="V185" s="37">
        <v>16548</v>
      </c>
      <c r="W185" s="37">
        <v>1220.4540837</v>
      </c>
      <c r="X185" s="37">
        <v>2282.0931757117733</v>
      </c>
      <c r="Y185" s="37">
        <v>2136.3077211674718</v>
      </c>
      <c r="Z185">
        <f t="shared" si="32"/>
        <v>1</v>
      </c>
      <c r="AA185">
        <f t="shared" si="33"/>
        <v>1</v>
      </c>
      <c r="AB185">
        <f t="shared" si="34"/>
        <v>0</v>
      </c>
      <c r="AC185">
        <f t="shared" si="35"/>
        <v>0</v>
      </c>
      <c r="AD185">
        <f t="shared" si="36"/>
        <v>0</v>
      </c>
      <c r="AE185">
        <f t="shared" si="37"/>
        <v>0</v>
      </c>
      <c r="AF185" s="38" t="str">
        <f t="shared" si="38"/>
        <v>SRSA</v>
      </c>
      <c r="AG185" s="38">
        <f t="shared" si="39"/>
        <v>0</v>
      </c>
      <c r="AH185" s="38" t="str">
        <f t="shared" si="40"/>
        <v>Trouble</v>
      </c>
      <c r="AI185">
        <f t="shared" si="41"/>
        <v>1</v>
      </c>
      <c r="AJ185">
        <f t="shared" si="42"/>
        <v>0</v>
      </c>
      <c r="AK185">
        <f t="shared" si="43"/>
        <v>0</v>
      </c>
      <c r="AL185">
        <f t="shared" si="44"/>
        <v>0</v>
      </c>
      <c r="AM185">
        <f t="shared" si="45"/>
        <v>0</v>
      </c>
      <c r="AN185">
        <f t="shared" si="46"/>
        <v>0</v>
      </c>
      <c r="AO185">
        <f t="shared" si="47"/>
        <v>0</v>
      </c>
    </row>
    <row r="186" spans="1:41" ht="12.75">
      <c r="A186">
        <v>2009810</v>
      </c>
      <c r="B186" t="s">
        <v>757</v>
      </c>
      <c r="C186" t="s">
        <v>758</v>
      </c>
      <c r="D186" t="s">
        <v>759</v>
      </c>
      <c r="E186" t="s">
        <v>758</v>
      </c>
      <c r="F186" s="35">
        <v>67109</v>
      </c>
      <c r="G186" s="3">
        <v>6</v>
      </c>
      <c r="H186">
        <v>6205482521</v>
      </c>
      <c r="I186" s="4">
        <v>7</v>
      </c>
      <c r="J186" s="4" t="s">
        <v>45</v>
      </c>
      <c r="K186" t="s">
        <v>46</v>
      </c>
      <c r="L186" s="5" t="s">
        <v>47</v>
      </c>
      <c r="M186" s="5">
        <v>49.21</v>
      </c>
      <c r="N186" s="5" t="s">
        <v>47</v>
      </c>
      <c r="O186" s="5" t="s">
        <v>45</v>
      </c>
      <c r="P186" s="36">
        <v>13.541666667</v>
      </c>
      <c r="Q186" t="s">
        <v>46</v>
      </c>
      <c r="R186" t="s">
        <v>46</v>
      </c>
      <c r="S186" t="s">
        <v>45</v>
      </c>
      <c r="T186" t="s">
        <v>46</v>
      </c>
      <c r="U186" s="5" t="s">
        <v>46</v>
      </c>
      <c r="V186" s="37">
        <v>5117</v>
      </c>
      <c r="W186" s="37">
        <v>813.6360558</v>
      </c>
      <c r="X186" s="37">
        <v>858.7058283632441</v>
      </c>
      <c r="Y186" s="37">
        <v>662.3043137669104</v>
      </c>
      <c r="Z186">
        <f t="shared" si="32"/>
        <v>1</v>
      </c>
      <c r="AA186">
        <f t="shared" si="33"/>
        <v>1</v>
      </c>
      <c r="AB186">
        <f t="shared" si="34"/>
        <v>0</v>
      </c>
      <c r="AC186">
        <f t="shared" si="35"/>
        <v>0</v>
      </c>
      <c r="AD186">
        <f t="shared" si="36"/>
        <v>0</v>
      </c>
      <c r="AE186">
        <f t="shared" si="37"/>
        <v>0</v>
      </c>
      <c r="AF186" s="38" t="str">
        <f t="shared" si="38"/>
        <v>SRSA</v>
      </c>
      <c r="AG186" s="38">
        <f t="shared" si="39"/>
        <v>0</v>
      </c>
      <c r="AH186" s="38">
        <f t="shared" si="40"/>
        <v>0</v>
      </c>
      <c r="AI186">
        <f t="shared" si="41"/>
        <v>1</v>
      </c>
      <c r="AJ186">
        <f t="shared" si="42"/>
        <v>0</v>
      </c>
      <c r="AK186">
        <f t="shared" si="43"/>
        <v>0</v>
      </c>
      <c r="AL186">
        <f t="shared" si="44"/>
        <v>0</v>
      </c>
      <c r="AM186">
        <f t="shared" si="45"/>
        <v>0</v>
      </c>
      <c r="AN186">
        <f t="shared" si="46"/>
        <v>0</v>
      </c>
      <c r="AO186">
        <f t="shared" si="47"/>
        <v>0</v>
      </c>
    </row>
    <row r="187" spans="1:41" ht="12.75">
      <c r="A187">
        <v>2009840</v>
      </c>
      <c r="B187" t="s">
        <v>760</v>
      </c>
      <c r="C187" t="s">
        <v>761</v>
      </c>
      <c r="D187" t="s">
        <v>564</v>
      </c>
      <c r="E187" t="s">
        <v>761</v>
      </c>
      <c r="F187" s="35">
        <v>67110</v>
      </c>
      <c r="G187" s="3" t="s">
        <v>52</v>
      </c>
      <c r="H187">
        <v>3167771102</v>
      </c>
      <c r="I187" s="4">
        <v>3</v>
      </c>
      <c r="J187" s="4" t="s">
        <v>46</v>
      </c>
      <c r="K187" t="s">
        <v>46</v>
      </c>
      <c r="L187" s="5" t="s">
        <v>46</v>
      </c>
      <c r="M187" s="5">
        <v>1802.89</v>
      </c>
      <c r="N187" s="5" t="s">
        <v>46</v>
      </c>
      <c r="O187" s="5" t="s">
        <v>46</v>
      </c>
      <c r="P187" s="36">
        <v>10.48245614</v>
      </c>
      <c r="Q187" t="s">
        <v>46</v>
      </c>
      <c r="R187" t="s">
        <v>46</v>
      </c>
      <c r="S187" t="s">
        <v>46</v>
      </c>
      <c r="T187" t="s">
        <v>46</v>
      </c>
      <c r="U187" s="5" t="s">
        <v>46</v>
      </c>
      <c r="V187" s="37">
        <v>53929</v>
      </c>
      <c r="W187" s="37">
        <v>3661.3622510999994</v>
      </c>
      <c r="X187" s="37">
        <v>7344.551549636245</v>
      </c>
      <c r="Y187" s="37">
        <v>7230.782607404081</v>
      </c>
      <c r="Z187">
        <f t="shared" si="32"/>
        <v>0</v>
      </c>
      <c r="AA187">
        <f t="shared" si="33"/>
        <v>0</v>
      </c>
      <c r="AB187">
        <f t="shared" si="34"/>
        <v>0</v>
      </c>
      <c r="AC187">
        <f t="shared" si="35"/>
        <v>0</v>
      </c>
      <c r="AD187">
        <f t="shared" si="36"/>
        <v>0</v>
      </c>
      <c r="AE187">
        <f t="shared" si="37"/>
        <v>0</v>
      </c>
      <c r="AF187" s="38">
        <f t="shared" si="38"/>
        <v>0</v>
      </c>
      <c r="AG187" s="38">
        <f t="shared" si="39"/>
        <v>0</v>
      </c>
      <c r="AH187" s="38">
        <f t="shared" si="40"/>
        <v>0</v>
      </c>
      <c r="AI187">
        <f t="shared" si="41"/>
        <v>0</v>
      </c>
      <c r="AJ187">
        <f t="shared" si="42"/>
        <v>0</v>
      </c>
      <c r="AK187">
        <f t="shared" si="43"/>
        <v>0</v>
      </c>
      <c r="AL187">
        <f t="shared" si="44"/>
        <v>0</v>
      </c>
      <c r="AM187">
        <f t="shared" si="45"/>
        <v>0</v>
      </c>
      <c r="AN187">
        <f t="shared" si="46"/>
        <v>0</v>
      </c>
      <c r="AO187">
        <f t="shared" si="47"/>
        <v>0</v>
      </c>
    </row>
    <row r="188" spans="1:41" ht="12.75">
      <c r="A188">
        <v>2011580</v>
      </c>
      <c r="B188" t="s">
        <v>921</v>
      </c>
      <c r="C188" t="s">
        <v>922</v>
      </c>
      <c r="D188" t="s">
        <v>923</v>
      </c>
      <c r="E188" t="s">
        <v>924</v>
      </c>
      <c r="F188" s="35">
        <v>66538</v>
      </c>
      <c r="G188" s="3">
        <v>1924</v>
      </c>
      <c r="H188">
        <v>7853366101</v>
      </c>
      <c r="I188" s="4">
        <v>7</v>
      </c>
      <c r="J188" s="4" t="s">
        <v>45</v>
      </c>
      <c r="K188" t="s">
        <v>46</v>
      </c>
      <c r="L188" s="5" t="s">
        <v>47</v>
      </c>
      <c r="M188" s="5">
        <v>535</v>
      </c>
      <c r="N188" s="5" t="s">
        <v>47</v>
      </c>
      <c r="O188" s="5" t="s">
        <v>45</v>
      </c>
      <c r="P188" s="36">
        <v>6.9064748201</v>
      </c>
      <c r="Q188" t="s">
        <v>46</v>
      </c>
      <c r="R188" t="s">
        <v>46</v>
      </c>
      <c r="S188" t="s">
        <v>45</v>
      </c>
      <c r="T188" t="s">
        <v>46</v>
      </c>
      <c r="U188" s="5" t="s">
        <v>46</v>
      </c>
      <c r="V188" s="37">
        <v>19414</v>
      </c>
      <c r="W188" s="37">
        <v>2644.3171813499994</v>
      </c>
      <c r="X188" s="37">
        <v>3612.1214517974513</v>
      </c>
      <c r="Y188" s="37">
        <v>2430.9578789399093</v>
      </c>
      <c r="Z188">
        <f t="shared" si="32"/>
        <v>1</v>
      </c>
      <c r="AA188">
        <f t="shared" si="33"/>
        <v>1</v>
      </c>
      <c r="AB188">
        <f t="shared" si="34"/>
        <v>0</v>
      </c>
      <c r="AC188">
        <f t="shared" si="35"/>
        <v>0</v>
      </c>
      <c r="AD188">
        <f t="shared" si="36"/>
        <v>0</v>
      </c>
      <c r="AE188">
        <f t="shared" si="37"/>
        <v>0</v>
      </c>
      <c r="AF188" s="38" t="str">
        <f t="shared" si="38"/>
        <v>SRSA</v>
      </c>
      <c r="AG188" s="38">
        <f t="shared" si="39"/>
        <v>0</v>
      </c>
      <c r="AH188" s="38">
        <f t="shared" si="40"/>
        <v>0</v>
      </c>
      <c r="AI188">
        <f t="shared" si="41"/>
        <v>1</v>
      </c>
      <c r="AJ188">
        <f t="shared" si="42"/>
        <v>0</v>
      </c>
      <c r="AK188">
        <f t="shared" si="43"/>
        <v>0</v>
      </c>
      <c r="AL188">
        <f t="shared" si="44"/>
        <v>0</v>
      </c>
      <c r="AM188">
        <f t="shared" si="45"/>
        <v>0</v>
      </c>
      <c r="AN188">
        <f t="shared" si="46"/>
        <v>0</v>
      </c>
      <c r="AO188">
        <f t="shared" si="47"/>
        <v>0</v>
      </c>
    </row>
    <row r="189" spans="1:41" ht="12.75">
      <c r="A189">
        <v>2009900</v>
      </c>
      <c r="B189" t="s">
        <v>766</v>
      </c>
      <c r="C189" t="s">
        <v>767</v>
      </c>
      <c r="D189" t="s">
        <v>768</v>
      </c>
      <c r="E189" t="s">
        <v>767</v>
      </c>
      <c r="F189" s="35">
        <v>66757</v>
      </c>
      <c r="G189" s="3">
        <v>88</v>
      </c>
      <c r="H189">
        <v>6203252610</v>
      </c>
      <c r="I189" s="4">
        <v>6</v>
      </c>
      <c r="J189" s="4" t="s">
        <v>46</v>
      </c>
      <c r="K189" t="s">
        <v>46</v>
      </c>
      <c r="L189" s="5" t="s">
        <v>46</v>
      </c>
      <c r="M189" s="5">
        <v>737.3</v>
      </c>
      <c r="N189" s="5" t="s">
        <v>46</v>
      </c>
      <c r="O189" s="5" t="s">
        <v>46</v>
      </c>
      <c r="P189" s="36">
        <v>17.028985507</v>
      </c>
      <c r="Q189" t="s">
        <v>46</v>
      </c>
      <c r="R189" t="s">
        <v>45</v>
      </c>
      <c r="S189" t="s">
        <v>45</v>
      </c>
      <c r="T189" t="s">
        <v>46</v>
      </c>
      <c r="U189" s="5" t="s">
        <v>46</v>
      </c>
      <c r="V189" s="37">
        <v>49981</v>
      </c>
      <c r="W189" s="37">
        <v>4881.8163348</v>
      </c>
      <c r="X189" s="37">
        <v>5791.0452554370595</v>
      </c>
      <c r="Y189" s="37">
        <v>5652.165223169883</v>
      </c>
      <c r="Z189">
        <f t="shared" si="32"/>
        <v>0</v>
      </c>
      <c r="AA189">
        <f t="shared" si="33"/>
        <v>0</v>
      </c>
      <c r="AB189">
        <f t="shared" si="34"/>
        <v>0</v>
      </c>
      <c r="AC189">
        <f t="shared" si="35"/>
        <v>0</v>
      </c>
      <c r="AD189">
        <f t="shared" si="36"/>
        <v>0</v>
      </c>
      <c r="AE189">
        <f t="shared" si="37"/>
        <v>0</v>
      </c>
      <c r="AF189" s="38">
        <f t="shared" si="38"/>
        <v>0</v>
      </c>
      <c r="AG189" s="38">
        <f t="shared" si="39"/>
        <v>0</v>
      </c>
      <c r="AH189" s="38">
        <f t="shared" si="40"/>
        <v>0</v>
      </c>
      <c r="AI189">
        <f t="shared" si="41"/>
        <v>1</v>
      </c>
      <c r="AJ189">
        <f t="shared" si="42"/>
        <v>0</v>
      </c>
      <c r="AK189">
        <f t="shared" si="43"/>
        <v>0</v>
      </c>
      <c r="AL189">
        <f t="shared" si="44"/>
        <v>0</v>
      </c>
      <c r="AM189">
        <f t="shared" si="45"/>
        <v>0</v>
      </c>
      <c r="AN189">
        <f t="shared" si="46"/>
        <v>0</v>
      </c>
      <c r="AO189">
        <f t="shared" si="47"/>
        <v>0</v>
      </c>
    </row>
    <row r="190" spans="1:41" ht="12.75">
      <c r="A190">
        <v>2012480</v>
      </c>
      <c r="B190" t="s">
        <v>1007</v>
      </c>
      <c r="C190" t="s">
        <v>1008</v>
      </c>
      <c r="D190" t="s">
        <v>1009</v>
      </c>
      <c r="E190" t="s">
        <v>1010</v>
      </c>
      <c r="F190" s="35">
        <v>67584</v>
      </c>
      <c r="G190" s="3">
        <v>128</v>
      </c>
      <c r="H190">
        <v>7853912281</v>
      </c>
      <c r="I190" s="4">
        <v>7</v>
      </c>
      <c r="J190" s="4" t="s">
        <v>45</v>
      </c>
      <c r="K190" t="s">
        <v>46</v>
      </c>
      <c r="L190" s="5" t="s">
        <v>47</v>
      </c>
      <c r="M190" s="5">
        <v>22.29</v>
      </c>
      <c r="N190" s="5" t="s">
        <v>47</v>
      </c>
      <c r="O190" s="5" t="s">
        <v>45</v>
      </c>
      <c r="P190" s="36">
        <v>25.974025974</v>
      </c>
      <c r="Q190" t="s">
        <v>45</v>
      </c>
      <c r="R190" t="s">
        <v>46</v>
      </c>
      <c r="S190" t="s">
        <v>45</v>
      </c>
      <c r="T190" t="s">
        <v>46</v>
      </c>
      <c r="U190" s="5" t="s">
        <v>46</v>
      </c>
      <c r="V190" s="37">
        <v>6397</v>
      </c>
      <c r="W190" s="37">
        <v>813.6360558</v>
      </c>
      <c r="X190" s="37">
        <v>766.3064835313419</v>
      </c>
      <c r="Y190" s="37">
        <v>553.1746257030445</v>
      </c>
      <c r="Z190">
        <f t="shared" si="32"/>
        <v>1</v>
      </c>
      <c r="AA190">
        <f t="shared" si="33"/>
        <v>1</v>
      </c>
      <c r="AB190">
        <f t="shared" si="34"/>
        <v>0</v>
      </c>
      <c r="AC190">
        <f t="shared" si="35"/>
        <v>0</v>
      </c>
      <c r="AD190">
        <f t="shared" si="36"/>
        <v>0</v>
      </c>
      <c r="AE190">
        <f t="shared" si="37"/>
        <v>0</v>
      </c>
      <c r="AF190" s="38" t="str">
        <f t="shared" si="38"/>
        <v>SRSA</v>
      </c>
      <c r="AG190" s="38">
        <f t="shared" si="39"/>
        <v>0</v>
      </c>
      <c r="AH190" s="38">
        <f t="shared" si="40"/>
        <v>0</v>
      </c>
      <c r="AI190">
        <f t="shared" si="41"/>
        <v>1</v>
      </c>
      <c r="AJ190">
        <f t="shared" si="42"/>
        <v>1</v>
      </c>
      <c r="AK190" t="str">
        <f t="shared" si="43"/>
        <v>Initial</v>
      </c>
      <c r="AL190" t="str">
        <f t="shared" si="44"/>
        <v>SRSA</v>
      </c>
      <c r="AM190">
        <f t="shared" si="45"/>
        <v>0</v>
      </c>
      <c r="AN190">
        <f t="shared" si="46"/>
        <v>0</v>
      </c>
      <c r="AO190">
        <f t="shared" si="47"/>
        <v>0</v>
      </c>
    </row>
    <row r="191" spans="1:41" ht="12.75">
      <c r="A191">
        <v>2009930</v>
      </c>
      <c r="B191" t="s">
        <v>769</v>
      </c>
      <c r="C191" t="s">
        <v>770</v>
      </c>
      <c r="D191" t="s">
        <v>771</v>
      </c>
      <c r="E191" t="s">
        <v>770</v>
      </c>
      <c r="F191" s="35">
        <v>67560</v>
      </c>
      <c r="G191" s="3">
        <v>1695</v>
      </c>
      <c r="H191">
        <v>7857982210</v>
      </c>
      <c r="I191" s="4">
        <v>7</v>
      </c>
      <c r="J191" s="4" t="s">
        <v>45</v>
      </c>
      <c r="K191" t="s">
        <v>46</v>
      </c>
      <c r="L191" s="5" t="s">
        <v>47</v>
      </c>
      <c r="M191" s="5">
        <v>275.3</v>
      </c>
      <c r="N191" s="5" t="s">
        <v>47</v>
      </c>
      <c r="O191" s="5" t="s">
        <v>45</v>
      </c>
      <c r="P191" s="36">
        <v>5.6426332288</v>
      </c>
      <c r="Q191" t="s">
        <v>46</v>
      </c>
      <c r="R191" t="s">
        <v>46</v>
      </c>
      <c r="S191" t="s">
        <v>45</v>
      </c>
      <c r="T191" t="s">
        <v>46</v>
      </c>
      <c r="U191" s="5" t="s">
        <v>46</v>
      </c>
      <c r="V191" s="37">
        <v>10314</v>
      </c>
      <c r="W191" s="37">
        <v>813.6360558</v>
      </c>
      <c r="X191" s="37">
        <v>1450.7460748787648</v>
      </c>
      <c r="Y191" s="37">
        <v>2615.3494208409247</v>
      </c>
      <c r="Z191">
        <f t="shared" si="32"/>
        <v>1</v>
      </c>
      <c r="AA191">
        <f t="shared" si="33"/>
        <v>1</v>
      </c>
      <c r="AB191">
        <f t="shared" si="34"/>
        <v>0</v>
      </c>
      <c r="AC191">
        <f t="shared" si="35"/>
        <v>0</v>
      </c>
      <c r="AD191">
        <f t="shared" si="36"/>
        <v>0</v>
      </c>
      <c r="AE191">
        <f t="shared" si="37"/>
        <v>0</v>
      </c>
      <c r="AF191" s="38" t="str">
        <f t="shared" si="38"/>
        <v>SRSA</v>
      </c>
      <c r="AG191" s="38">
        <f t="shared" si="39"/>
        <v>0</v>
      </c>
      <c r="AH191" s="38">
        <f t="shared" si="40"/>
        <v>0</v>
      </c>
      <c r="AI191">
        <f t="shared" si="41"/>
        <v>1</v>
      </c>
      <c r="AJ191">
        <f t="shared" si="42"/>
        <v>0</v>
      </c>
      <c r="AK191">
        <f t="shared" si="43"/>
        <v>0</v>
      </c>
      <c r="AL191">
        <f t="shared" si="44"/>
        <v>0</v>
      </c>
      <c r="AM191">
        <f t="shared" si="45"/>
        <v>0</v>
      </c>
      <c r="AN191">
        <f t="shared" si="46"/>
        <v>0</v>
      </c>
      <c r="AO191">
        <f t="shared" si="47"/>
        <v>0</v>
      </c>
    </row>
    <row r="192" spans="1:41" ht="12.75">
      <c r="A192">
        <v>2009960</v>
      </c>
      <c r="B192" t="s">
        <v>772</v>
      </c>
      <c r="C192" t="s">
        <v>773</v>
      </c>
      <c r="D192" t="s">
        <v>774</v>
      </c>
      <c r="E192" t="s">
        <v>773</v>
      </c>
      <c r="F192" s="35">
        <v>67114</v>
      </c>
      <c r="G192" s="3">
        <v>3846</v>
      </c>
      <c r="H192">
        <v>3162846200</v>
      </c>
      <c r="I192" s="4" t="s">
        <v>118</v>
      </c>
      <c r="J192" s="4" t="s">
        <v>46</v>
      </c>
      <c r="K192" t="s">
        <v>46</v>
      </c>
      <c r="L192" s="5" t="s">
        <v>46</v>
      </c>
      <c r="M192" s="5">
        <v>3237.8</v>
      </c>
      <c r="N192" s="5" t="s">
        <v>46</v>
      </c>
      <c r="O192" s="5" t="s">
        <v>46</v>
      </c>
      <c r="P192" s="36">
        <v>11.54040404</v>
      </c>
      <c r="Q192" t="s">
        <v>46</v>
      </c>
      <c r="R192" t="s">
        <v>46</v>
      </c>
      <c r="S192" t="s">
        <v>46</v>
      </c>
      <c r="T192" t="s">
        <v>46</v>
      </c>
      <c r="U192" s="5" t="s">
        <v>46</v>
      </c>
      <c r="V192" s="37">
        <v>144451</v>
      </c>
      <c r="W192" s="37">
        <v>16679.5391439</v>
      </c>
      <c r="X192" s="37">
        <v>21780.83245397028</v>
      </c>
      <c r="Y192" s="37">
        <v>23598.35427063804</v>
      </c>
      <c r="Z192">
        <f t="shared" si="32"/>
        <v>0</v>
      </c>
      <c r="AA192">
        <f t="shared" si="33"/>
        <v>0</v>
      </c>
      <c r="AB192">
        <f t="shared" si="34"/>
        <v>0</v>
      </c>
      <c r="AC192">
        <f t="shared" si="35"/>
        <v>0</v>
      </c>
      <c r="AD192">
        <f t="shared" si="36"/>
        <v>0</v>
      </c>
      <c r="AE192">
        <f t="shared" si="37"/>
        <v>0</v>
      </c>
      <c r="AF192" s="38">
        <f t="shared" si="38"/>
        <v>0</v>
      </c>
      <c r="AG192" s="38">
        <f t="shared" si="39"/>
        <v>0</v>
      </c>
      <c r="AH192" s="38">
        <f t="shared" si="40"/>
        <v>0</v>
      </c>
      <c r="AI192">
        <f t="shared" si="41"/>
        <v>0</v>
      </c>
      <c r="AJ192">
        <f t="shared" si="42"/>
        <v>0</v>
      </c>
      <c r="AK192">
        <f t="shared" si="43"/>
        <v>0</v>
      </c>
      <c r="AL192">
        <f t="shared" si="44"/>
        <v>0</v>
      </c>
      <c r="AM192">
        <f t="shared" si="45"/>
        <v>0</v>
      </c>
      <c r="AN192">
        <f t="shared" si="46"/>
        <v>0</v>
      </c>
      <c r="AO192">
        <f t="shared" si="47"/>
        <v>0</v>
      </c>
    </row>
    <row r="193" spans="1:41" ht="12.75">
      <c r="A193">
        <v>2009990</v>
      </c>
      <c r="B193" t="s">
        <v>775</v>
      </c>
      <c r="C193" t="s">
        <v>776</v>
      </c>
      <c r="D193" t="s">
        <v>777</v>
      </c>
      <c r="E193" t="s">
        <v>555</v>
      </c>
      <c r="F193" s="35">
        <v>67501</v>
      </c>
      <c r="G193" s="3">
        <v>9199</v>
      </c>
      <c r="H193">
        <v>6206637141</v>
      </c>
      <c r="I193" s="4" t="s">
        <v>211</v>
      </c>
      <c r="J193" s="4" t="s">
        <v>45</v>
      </c>
      <c r="K193" t="s">
        <v>46</v>
      </c>
      <c r="L193" s="5" t="s">
        <v>47</v>
      </c>
      <c r="M193" s="5">
        <v>1136</v>
      </c>
      <c r="N193" s="5" t="s">
        <v>46</v>
      </c>
      <c r="O193" s="5" t="s">
        <v>46</v>
      </c>
      <c r="P193" s="36">
        <v>12.433661865</v>
      </c>
      <c r="Q193" t="s">
        <v>46</v>
      </c>
      <c r="R193" t="s">
        <v>45</v>
      </c>
      <c r="S193" t="s">
        <v>45</v>
      </c>
      <c r="T193" t="s">
        <v>46</v>
      </c>
      <c r="U193" s="5" t="s">
        <v>46</v>
      </c>
      <c r="V193" s="37">
        <v>83904</v>
      </c>
      <c r="W193" s="37">
        <v>7932.95154405</v>
      </c>
      <c r="X193" s="37">
        <v>9098.572232961245</v>
      </c>
      <c r="Y193" s="37">
        <v>7933.728322243052</v>
      </c>
      <c r="Z193">
        <f t="shared" si="32"/>
        <v>1</v>
      </c>
      <c r="AA193">
        <f t="shared" si="33"/>
        <v>0</v>
      </c>
      <c r="AB193">
        <f t="shared" si="34"/>
        <v>0</v>
      </c>
      <c r="AC193">
        <f t="shared" si="35"/>
        <v>0</v>
      </c>
      <c r="AD193">
        <f t="shared" si="36"/>
        <v>0</v>
      </c>
      <c r="AE193">
        <f t="shared" si="37"/>
        <v>0</v>
      </c>
      <c r="AF193" s="38">
        <f t="shared" si="38"/>
        <v>0</v>
      </c>
      <c r="AG193" s="38">
        <f t="shared" si="39"/>
        <v>0</v>
      </c>
      <c r="AH193" s="38">
        <f t="shared" si="40"/>
        <v>0</v>
      </c>
      <c r="AI193">
        <f t="shared" si="41"/>
        <v>1</v>
      </c>
      <c r="AJ193">
        <f t="shared" si="42"/>
        <v>0</v>
      </c>
      <c r="AK193">
        <f t="shared" si="43"/>
        <v>0</v>
      </c>
      <c r="AL193">
        <f t="shared" si="44"/>
        <v>0</v>
      </c>
      <c r="AM193">
        <f t="shared" si="45"/>
        <v>0</v>
      </c>
      <c r="AN193">
        <f t="shared" si="46"/>
        <v>0</v>
      </c>
      <c r="AO193">
        <f t="shared" si="47"/>
        <v>0</v>
      </c>
    </row>
    <row r="194" spans="1:41" ht="12.75">
      <c r="A194">
        <v>2009120</v>
      </c>
      <c r="B194" t="s">
        <v>698</v>
      </c>
      <c r="C194" t="s">
        <v>699</v>
      </c>
      <c r="D194" t="s">
        <v>700</v>
      </c>
      <c r="E194" t="s">
        <v>701</v>
      </c>
      <c r="F194" s="35">
        <v>66944</v>
      </c>
      <c r="G194" s="3">
        <v>9056</v>
      </c>
      <c r="H194">
        <v>7857782910</v>
      </c>
      <c r="I194" s="4">
        <v>7</v>
      </c>
      <c r="J194" s="4" t="s">
        <v>45</v>
      </c>
      <c r="K194" t="s">
        <v>46</v>
      </c>
      <c r="L194" s="5" t="s">
        <v>47</v>
      </c>
      <c r="M194" s="5">
        <v>110.19</v>
      </c>
      <c r="N194" s="5" t="s">
        <v>47</v>
      </c>
      <c r="O194" s="5" t="s">
        <v>45</v>
      </c>
      <c r="P194" s="36">
        <v>15.432098765</v>
      </c>
      <c r="Q194" t="s">
        <v>46</v>
      </c>
      <c r="R194" t="s">
        <v>45</v>
      </c>
      <c r="S194" t="s">
        <v>45</v>
      </c>
      <c r="T194" t="s">
        <v>46</v>
      </c>
      <c r="U194" s="5" t="s">
        <v>46</v>
      </c>
      <c r="V194" s="37">
        <v>20380</v>
      </c>
      <c r="W194" s="37">
        <v>2237.4991534500004</v>
      </c>
      <c r="X194" s="37">
        <v>2093.3688547211805</v>
      </c>
      <c r="Y194" s="37">
        <v>937.010080272504</v>
      </c>
      <c r="Z194">
        <f t="shared" si="32"/>
        <v>1</v>
      </c>
      <c r="AA194">
        <f t="shared" si="33"/>
        <v>1</v>
      </c>
      <c r="AB194">
        <f t="shared" si="34"/>
        <v>0</v>
      </c>
      <c r="AC194">
        <f t="shared" si="35"/>
        <v>0</v>
      </c>
      <c r="AD194">
        <f t="shared" si="36"/>
        <v>0</v>
      </c>
      <c r="AE194">
        <f t="shared" si="37"/>
        <v>0</v>
      </c>
      <c r="AF194" s="38" t="str">
        <f t="shared" si="38"/>
        <v>SRSA</v>
      </c>
      <c r="AG194" s="38">
        <f t="shared" si="39"/>
        <v>0</v>
      </c>
      <c r="AH194" s="38">
        <f t="shared" si="40"/>
        <v>0</v>
      </c>
      <c r="AI194">
        <f t="shared" si="41"/>
        <v>1</v>
      </c>
      <c r="AJ194">
        <f t="shared" si="42"/>
        <v>0</v>
      </c>
      <c r="AK194">
        <f t="shared" si="43"/>
        <v>0</v>
      </c>
      <c r="AL194">
        <f t="shared" si="44"/>
        <v>0</v>
      </c>
      <c r="AM194">
        <f t="shared" si="45"/>
        <v>0</v>
      </c>
      <c r="AN194">
        <f t="shared" si="46"/>
        <v>0</v>
      </c>
      <c r="AO194">
        <f t="shared" si="47"/>
        <v>0</v>
      </c>
    </row>
    <row r="195" spans="1:41" ht="12.75">
      <c r="A195">
        <v>2004830</v>
      </c>
      <c r="B195" t="s">
        <v>270</v>
      </c>
      <c r="C195" t="s">
        <v>271</v>
      </c>
      <c r="D195" t="s">
        <v>272</v>
      </c>
      <c r="E195" t="s">
        <v>273</v>
      </c>
      <c r="F195" s="35">
        <v>66436</v>
      </c>
      <c r="G195" s="3">
        <v>1794</v>
      </c>
      <c r="H195">
        <v>7853642194</v>
      </c>
      <c r="I195" s="4">
        <v>6</v>
      </c>
      <c r="J195" s="4" t="s">
        <v>46</v>
      </c>
      <c r="K195" t="s">
        <v>46</v>
      </c>
      <c r="L195" s="5" t="s">
        <v>45</v>
      </c>
      <c r="M195" s="5">
        <v>435.59</v>
      </c>
      <c r="N195" s="5" t="s">
        <v>47</v>
      </c>
      <c r="O195" s="5" t="s">
        <v>45</v>
      </c>
      <c r="P195" s="36">
        <v>7.7108433735</v>
      </c>
      <c r="Q195" t="s">
        <v>46</v>
      </c>
      <c r="R195" t="s">
        <v>46</v>
      </c>
      <c r="S195" t="s">
        <v>45</v>
      </c>
      <c r="T195" t="s">
        <v>46</v>
      </c>
      <c r="U195" s="5" t="s">
        <v>46</v>
      </c>
      <c r="V195" s="37">
        <v>14881</v>
      </c>
      <c r="W195" s="37">
        <v>1220.4540837</v>
      </c>
      <c r="X195" s="37">
        <v>1966.7946706310609</v>
      </c>
      <c r="Y195" s="37">
        <v>1616.2483111527729</v>
      </c>
      <c r="Z195">
        <f t="shared" si="32"/>
        <v>1</v>
      </c>
      <c r="AA195">
        <f t="shared" si="33"/>
        <v>1</v>
      </c>
      <c r="AB195">
        <f t="shared" si="34"/>
        <v>0</v>
      </c>
      <c r="AC195">
        <f t="shared" si="35"/>
        <v>0</v>
      </c>
      <c r="AD195">
        <f t="shared" si="36"/>
        <v>0</v>
      </c>
      <c r="AE195">
        <f t="shared" si="37"/>
        <v>0</v>
      </c>
      <c r="AF195" s="38" t="str">
        <f t="shared" si="38"/>
        <v>SRSA</v>
      </c>
      <c r="AG195" s="38">
        <f t="shared" si="39"/>
        <v>0</v>
      </c>
      <c r="AH195" s="38">
        <f t="shared" si="40"/>
        <v>0</v>
      </c>
      <c r="AI195">
        <f t="shared" si="41"/>
        <v>1</v>
      </c>
      <c r="AJ195">
        <f t="shared" si="42"/>
        <v>0</v>
      </c>
      <c r="AK195">
        <f t="shared" si="43"/>
        <v>0</v>
      </c>
      <c r="AL195">
        <f t="shared" si="44"/>
        <v>0</v>
      </c>
      <c r="AM195">
        <f t="shared" si="45"/>
        <v>0</v>
      </c>
      <c r="AN195">
        <f t="shared" si="46"/>
        <v>0</v>
      </c>
      <c r="AO195">
        <f t="shared" si="47"/>
        <v>0</v>
      </c>
    </row>
    <row r="196" spans="1:41" ht="12.75">
      <c r="A196">
        <v>2003210</v>
      </c>
      <c r="B196" t="s">
        <v>100</v>
      </c>
      <c r="C196" t="s">
        <v>101</v>
      </c>
      <c r="D196" t="s">
        <v>102</v>
      </c>
      <c r="E196" t="s">
        <v>103</v>
      </c>
      <c r="F196" s="35">
        <v>66835</v>
      </c>
      <c r="G196" s="3" t="s">
        <v>52</v>
      </c>
      <c r="H196">
        <v>6204435116</v>
      </c>
      <c r="I196" s="4">
        <v>7</v>
      </c>
      <c r="J196" s="4" t="s">
        <v>45</v>
      </c>
      <c r="K196" t="s">
        <v>46</v>
      </c>
      <c r="L196" s="5" t="s">
        <v>47</v>
      </c>
      <c r="M196" s="5">
        <v>621</v>
      </c>
      <c r="N196" s="5" t="s">
        <v>46</v>
      </c>
      <c r="O196" s="5" t="s">
        <v>46</v>
      </c>
      <c r="P196" s="36">
        <v>8.2070707071</v>
      </c>
      <c r="Q196" t="s">
        <v>46</v>
      </c>
      <c r="R196" t="s">
        <v>46</v>
      </c>
      <c r="S196" t="s">
        <v>45</v>
      </c>
      <c r="T196" t="s">
        <v>46</v>
      </c>
      <c r="U196" s="5" t="s">
        <v>46</v>
      </c>
      <c r="V196" s="37">
        <v>28835</v>
      </c>
      <c r="W196" s="37">
        <v>2847.7261952999997</v>
      </c>
      <c r="X196" s="37">
        <v>3871.2864823258446</v>
      </c>
      <c r="Y196" s="37">
        <v>5174.252451303987</v>
      </c>
      <c r="Z196">
        <f t="shared" si="32"/>
        <v>1</v>
      </c>
      <c r="AA196">
        <f t="shared" si="33"/>
        <v>0</v>
      </c>
      <c r="AB196">
        <f t="shared" si="34"/>
        <v>0</v>
      </c>
      <c r="AC196">
        <f t="shared" si="35"/>
        <v>0</v>
      </c>
      <c r="AD196">
        <f t="shared" si="36"/>
        <v>0</v>
      </c>
      <c r="AE196">
        <f t="shared" si="37"/>
        <v>0</v>
      </c>
      <c r="AF196" s="38">
        <f t="shared" si="38"/>
        <v>0</v>
      </c>
      <c r="AG196" s="38">
        <f t="shared" si="39"/>
        <v>0</v>
      </c>
      <c r="AH196" s="38">
        <f t="shared" si="40"/>
        <v>0</v>
      </c>
      <c r="AI196">
        <f t="shared" si="41"/>
        <v>1</v>
      </c>
      <c r="AJ196">
        <f t="shared" si="42"/>
        <v>0</v>
      </c>
      <c r="AK196">
        <f t="shared" si="43"/>
        <v>0</v>
      </c>
      <c r="AL196">
        <f t="shared" si="44"/>
        <v>0</v>
      </c>
      <c r="AM196">
        <f t="shared" si="45"/>
        <v>0</v>
      </c>
      <c r="AN196">
        <f t="shared" si="46"/>
        <v>0</v>
      </c>
      <c r="AO196">
        <f t="shared" si="47"/>
        <v>0</v>
      </c>
    </row>
    <row r="197" spans="1:41" ht="12.75">
      <c r="A197">
        <v>2009570</v>
      </c>
      <c r="B197" t="s">
        <v>737</v>
      </c>
      <c r="C197" t="s">
        <v>738</v>
      </c>
      <c r="D197" t="s">
        <v>739</v>
      </c>
      <c r="E197" t="s">
        <v>740</v>
      </c>
      <c r="F197" s="35">
        <v>67467</v>
      </c>
      <c r="G197" s="3">
        <v>257</v>
      </c>
      <c r="H197">
        <v>7853922167</v>
      </c>
      <c r="I197" s="4">
        <v>7</v>
      </c>
      <c r="J197" s="4" t="s">
        <v>45</v>
      </c>
      <c r="K197" t="s">
        <v>46</v>
      </c>
      <c r="L197" s="5" t="s">
        <v>47</v>
      </c>
      <c r="M197" s="5">
        <v>514.76</v>
      </c>
      <c r="N197" s="5" t="s">
        <v>47</v>
      </c>
      <c r="O197" s="5" t="s">
        <v>45</v>
      </c>
      <c r="P197" s="36">
        <v>7.204610951</v>
      </c>
      <c r="Q197" t="s">
        <v>46</v>
      </c>
      <c r="R197" t="s">
        <v>46</v>
      </c>
      <c r="S197" t="s">
        <v>45</v>
      </c>
      <c r="T197" t="s">
        <v>46</v>
      </c>
      <c r="U197" s="5" t="s">
        <v>46</v>
      </c>
      <c r="V197" s="37">
        <v>25934</v>
      </c>
      <c r="W197" s="37">
        <v>2644.31718135</v>
      </c>
      <c r="X197" s="37">
        <v>3644.0619660603306</v>
      </c>
      <c r="Y197" s="37">
        <v>6924.090553017699</v>
      </c>
      <c r="Z197">
        <f t="shared" si="32"/>
        <v>1</v>
      </c>
      <c r="AA197">
        <f t="shared" si="33"/>
        <v>1</v>
      </c>
      <c r="AB197">
        <f t="shared" si="34"/>
        <v>0</v>
      </c>
      <c r="AC197">
        <f t="shared" si="35"/>
        <v>0</v>
      </c>
      <c r="AD197">
        <f t="shared" si="36"/>
        <v>0</v>
      </c>
      <c r="AE197">
        <f t="shared" si="37"/>
        <v>0</v>
      </c>
      <c r="AF197" s="38" t="str">
        <f t="shared" si="38"/>
        <v>SRSA</v>
      </c>
      <c r="AG197" s="38">
        <f t="shared" si="39"/>
        <v>0</v>
      </c>
      <c r="AH197" s="38">
        <f t="shared" si="40"/>
        <v>0</v>
      </c>
      <c r="AI197">
        <f t="shared" si="41"/>
        <v>1</v>
      </c>
      <c r="AJ197">
        <f t="shared" si="42"/>
        <v>0</v>
      </c>
      <c r="AK197">
        <f t="shared" si="43"/>
        <v>0</v>
      </c>
      <c r="AL197">
        <f t="shared" si="44"/>
        <v>0</v>
      </c>
      <c r="AM197">
        <f t="shared" si="45"/>
        <v>0</v>
      </c>
      <c r="AN197">
        <f t="shared" si="46"/>
        <v>0</v>
      </c>
      <c r="AO197">
        <f t="shared" si="47"/>
        <v>0</v>
      </c>
    </row>
    <row r="198" spans="1:41" ht="12.75">
      <c r="A198">
        <v>2003480</v>
      </c>
      <c r="B198" t="s">
        <v>130</v>
      </c>
      <c r="C198" t="s">
        <v>131</v>
      </c>
      <c r="D198" t="s">
        <v>132</v>
      </c>
      <c r="E198" t="s">
        <v>133</v>
      </c>
      <c r="F198" s="35">
        <v>66712</v>
      </c>
      <c r="G198" s="3">
        <v>669</v>
      </c>
      <c r="H198">
        <v>6203474116</v>
      </c>
      <c r="I198" s="4">
        <v>7</v>
      </c>
      <c r="J198" s="4" t="s">
        <v>45</v>
      </c>
      <c r="K198" t="s">
        <v>46</v>
      </c>
      <c r="L198" s="5" t="s">
        <v>47</v>
      </c>
      <c r="M198" s="5">
        <v>543.36</v>
      </c>
      <c r="N198" s="5" t="s">
        <v>47</v>
      </c>
      <c r="O198" s="5" t="s">
        <v>45</v>
      </c>
      <c r="P198" s="36">
        <v>21.40077821</v>
      </c>
      <c r="Q198" t="s">
        <v>45</v>
      </c>
      <c r="R198" t="s">
        <v>46</v>
      </c>
      <c r="S198" t="s">
        <v>45</v>
      </c>
      <c r="T198" t="s">
        <v>46</v>
      </c>
      <c r="U198" s="5" t="s">
        <v>46</v>
      </c>
      <c r="V198" s="37">
        <v>43368</v>
      </c>
      <c r="W198" s="37">
        <v>4271.58929295</v>
      </c>
      <c r="X198" s="37">
        <v>4702.130149788801</v>
      </c>
      <c r="Y198" s="37">
        <v>4338.845873711634</v>
      </c>
      <c r="Z198">
        <f aca="true" t="shared" si="48" ref="Z198:Z261">IF(OR(J198="YES",L198="YES"),1,0)</f>
        <v>1</v>
      </c>
      <c r="AA198">
        <f aca="true" t="shared" si="49" ref="AA198:AA261">IF(OR(M198&lt;600,N198="YES"),1,0)</f>
        <v>1</v>
      </c>
      <c r="AB198">
        <f aca="true" t="shared" si="50" ref="AB198:AB261">IF(AND(OR(J198="YES",L198="YES"),(Z198=0)),"Trouble",0)</f>
        <v>0</v>
      </c>
      <c r="AC198">
        <f aca="true" t="shared" si="51" ref="AC198:AC261">IF(AND(OR(M198&lt;600,N198="YES"),(AA198=0)),"Trouble",0)</f>
        <v>0</v>
      </c>
      <c r="AD198">
        <f aca="true" t="shared" si="52" ref="AD198:AD261">IF(AND(AND(J198="NO",L198="NO"),(O198="YES")),"Trouble",0)</f>
        <v>0</v>
      </c>
      <c r="AE198">
        <f aca="true" t="shared" si="53" ref="AE198:AE261">IF(AND(AND(M198&gt;=600,N198="NO"),(O198="YES")),"Trouble",0)</f>
        <v>0</v>
      </c>
      <c r="AF198" s="38" t="str">
        <f aca="true" t="shared" si="54" ref="AF198:AF261">IF(AND(Z198=1,AA198=1),"SRSA",0)</f>
        <v>SRSA</v>
      </c>
      <c r="AG198" s="38">
        <f aca="true" t="shared" si="55" ref="AG198:AG261">IF(AND(AF198=0,O198="YES"),"Trouble",0)</f>
        <v>0</v>
      </c>
      <c r="AH198" s="38">
        <f aca="true" t="shared" si="56" ref="AH198:AH261">IF(AND(AF198="SRSA",O198="NO"),"Trouble",0)</f>
        <v>0</v>
      </c>
      <c r="AI198">
        <f aca="true" t="shared" si="57" ref="AI198:AI261">IF(S198="YES",1,0)</f>
        <v>1</v>
      </c>
      <c r="AJ198">
        <f aca="true" t="shared" si="58" ref="AJ198:AJ261">IF(P198&gt;=20,1,0)</f>
        <v>1</v>
      </c>
      <c r="AK198" t="str">
        <f aca="true" t="shared" si="59" ref="AK198:AK261">IF(AND(AI198=1,AJ198=1),"Initial",0)</f>
        <v>Initial</v>
      </c>
      <c r="AL198" t="str">
        <f aca="true" t="shared" si="60" ref="AL198:AL261">IF(AND(AF198="SRSA",AK198="Initial"),"SRSA",0)</f>
        <v>SRSA</v>
      </c>
      <c r="AM198">
        <f aca="true" t="shared" si="61" ref="AM198:AM261">IF(AND(AK198="Initial",AL198=0),"RLIS",0)</f>
        <v>0</v>
      </c>
      <c r="AN198">
        <f aca="true" t="shared" si="62" ref="AN198:AN261">IF(AND(AM198=0,U198="YES"),"Trouble",0)</f>
        <v>0</v>
      </c>
      <c r="AO198">
        <f aca="true" t="shared" si="63" ref="AO198:AO261">IF(AND(U198="NO",AM198="RLIS"),"Trouble",0)</f>
        <v>0</v>
      </c>
    </row>
    <row r="199" spans="1:41" ht="12.75">
      <c r="A199">
        <v>2003270</v>
      </c>
      <c r="B199" t="s">
        <v>108</v>
      </c>
      <c r="C199" t="s">
        <v>109</v>
      </c>
      <c r="D199" t="s">
        <v>110</v>
      </c>
      <c r="E199" t="s">
        <v>111</v>
      </c>
      <c r="F199" s="35">
        <v>67622</v>
      </c>
      <c r="G199" s="3" t="s">
        <v>52</v>
      </c>
      <c r="H199">
        <v>7856692445</v>
      </c>
      <c r="I199" s="4">
        <v>7</v>
      </c>
      <c r="J199" s="4" t="s">
        <v>45</v>
      </c>
      <c r="K199" t="s">
        <v>46</v>
      </c>
      <c r="L199" s="5" t="s">
        <v>47</v>
      </c>
      <c r="M199" s="5">
        <v>157.21</v>
      </c>
      <c r="N199" s="5" t="s">
        <v>47</v>
      </c>
      <c r="O199" s="5" t="s">
        <v>45</v>
      </c>
      <c r="P199" s="36">
        <v>17.741935484</v>
      </c>
      <c r="Q199" t="s">
        <v>46</v>
      </c>
      <c r="R199" t="s">
        <v>46</v>
      </c>
      <c r="S199" t="s">
        <v>45</v>
      </c>
      <c r="T199" t="s">
        <v>46</v>
      </c>
      <c r="U199" s="5" t="s">
        <v>46</v>
      </c>
      <c r="V199" s="37">
        <v>9751</v>
      </c>
      <c r="W199" s="37">
        <v>1220.4540837</v>
      </c>
      <c r="X199" s="37">
        <v>1386.1617506379966</v>
      </c>
      <c r="Y199" s="37">
        <v>1896.5987166961522</v>
      </c>
      <c r="Z199">
        <f t="shared" si="48"/>
        <v>1</v>
      </c>
      <c r="AA199">
        <f t="shared" si="49"/>
        <v>1</v>
      </c>
      <c r="AB199">
        <f t="shared" si="50"/>
        <v>0</v>
      </c>
      <c r="AC199">
        <f t="shared" si="51"/>
        <v>0</v>
      </c>
      <c r="AD199">
        <f t="shared" si="52"/>
        <v>0</v>
      </c>
      <c r="AE199">
        <f t="shared" si="53"/>
        <v>0</v>
      </c>
      <c r="AF199" s="38" t="str">
        <f t="shared" si="54"/>
        <v>SRSA</v>
      </c>
      <c r="AG199" s="38">
        <f t="shared" si="55"/>
        <v>0</v>
      </c>
      <c r="AH199" s="38">
        <f t="shared" si="56"/>
        <v>0</v>
      </c>
      <c r="AI199">
        <f t="shared" si="57"/>
        <v>1</v>
      </c>
      <c r="AJ199">
        <f t="shared" si="58"/>
        <v>0</v>
      </c>
      <c r="AK199">
        <f t="shared" si="59"/>
        <v>0</v>
      </c>
      <c r="AL199">
        <f t="shared" si="60"/>
        <v>0</v>
      </c>
      <c r="AM199">
        <f t="shared" si="61"/>
        <v>0</v>
      </c>
      <c r="AN199">
        <f t="shared" si="62"/>
        <v>0</v>
      </c>
      <c r="AO199">
        <f t="shared" si="63"/>
        <v>0</v>
      </c>
    </row>
    <row r="200" spans="1:41" ht="12.75">
      <c r="A200">
        <v>2010020</v>
      </c>
      <c r="B200" t="s">
        <v>778</v>
      </c>
      <c r="C200" t="s">
        <v>779</v>
      </c>
      <c r="D200" t="s">
        <v>780</v>
      </c>
      <c r="E200" t="s">
        <v>781</v>
      </c>
      <c r="F200" s="35">
        <v>67654</v>
      </c>
      <c r="G200" s="3">
        <v>1899</v>
      </c>
      <c r="H200">
        <v>7858773386</v>
      </c>
      <c r="I200" s="4">
        <v>6</v>
      </c>
      <c r="J200" s="4" t="s">
        <v>46</v>
      </c>
      <c r="K200" t="s">
        <v>46</v>
      </c>
      <c r="L200" s="5" t="s">
        <v>46</v>
      </c>
      <c r="M200" s="5">
        <v>723.04</v>
      </c>
      <c r="N200" s="5" t="s">
        <v>45</v>
      </c>
      <c r="O200" s="5" t="s">
        <v>46</v>
      </c>
      <c r="P200" s="36">
        <v>15.945945946</v>
      </c>
      <c r="Q200" t="s">
        <v>46</v>
      </c>
      <c r="R200" t="s">
        <v>46</v>
      </c>
      <c r="S200" t="s">
        <v>45</v>
      </c>
      <c r="T200" t="s">
        <v>46</v>
      </c>
      <c r="U200" s="5" t="s">
        <v>46</v>
      </c>
      <c r="V200" s="37">
        <v>31866</v>
      </c>
      <c r="W200" s="37">
        <v>3051.1352092500006</v>
      </c>
      <c r="X200" s="37">
        <v>4120.184918984027</v>
      </c>
      <c r="Y200" s="37">
        <v>2726.3606552507194</v>
      </c>
      <c r="Z200">
        <f t="shared" si="48"/>
        <v>0</v>
      </c>
      <c r="AA200">
        <f t="shared" si="49"/>
        <v>1</v>
      </c>
      <c r="AB200">
        <f t="shared" si="50"/>
        <v>0</v>
      </c>
      <c r="AC200">
        <f t="shared" si="51"/>
        <v>0</v>
      </c>
      <c r="AD200">
        <f t="shared" si="52"/>
        <v>0</v>
      </c>
      <c r="AE200">
        <f t="shared" si="53"/>
        <v>0</v>
      </c>
      <c r="AF200" s="38">
        <f t="shared" si="54"/>
        <v>0</v>
      </c>
      <c r="AG200" s="38">
        <f t="shared" si="55"/>
        <v>0</v>
      </c>
      <c r="AH200" s="38">
        <f t="shared" si="56"/>
        <v>0</v>
      </c>
      <c r="AI200">
        <f t="shared" si="57"/>
        <v>1</v>
      </c>
      <c r="AJ200">
        <f t="shared" si="58"/>
        <v>0</v>
      </c>
      <c r="AK200">
        <f t="shared" si="59"/>
        <v>0</v>
      </c>
      <c r="AL200">
        <f t="shared" si="60"/>
        <v>0</v>
      </c>
      <c r="AM200">
        <f t="shared" si="61"/>
        <v>0</v>
      </c>
      <c r="AN200">
        <f t="shared" si="62"/>
        <v>0</v>
      </c>
      <c r="AO200">
        <f t="shared" si="63"/>
        <v>0</v>
      </c>
    </row>
    <row r="201" spans="1:41" ht="12.75">
      <c r="A201">
        <v>2010050</v>
      </c>
      <c r="B201" t="s">
        <v>782</v>
      </c>
      <c r="C201" t="s">
        <v>783</v>
      </c>
      <c r="D201" t="s">
        <v>784</v>
      </c>
      <c r="E201" t="s">
        <v>783</v>
      </c>
      <c r="F201" s="35">
        <v>67748</v>
      </c>
      <c r="G201" s="3" t="s">
        <v>52</v>
      </c>
      <c r="H201">
        <v>7856724588</v>
      </c>
      <c r="I201" s="4">
        <v>7</v>
      </c>
      <c r="J201" s="4" t="s">
        <v>45</v>
      </c>
      <c r="K201" t="s">
        <v>46</v>
      </c>
      <c r="L201" s="5" t="s">
        <v>47</v>
      </c>
      <c r="M201" s="5">
        <v>380.55</v>
      </c>
      <c r="N201" s="5" t="s">
        <v>47</v>
      </c>
      <c r="O201" s="5" t="s">
        <v>45</v>
      </c>
      <c r="P201" s="36">
        <v>10.931899642</v>
      </c>
      <c r="Q201" t="s">
        <v>46</v>
      </c>
      <c r="R201" t="s">
        <v>46</v>
      </c>
      <c r="S201" t="s">
        <v>45</v>
      </c>
      <c r="T201" t="s">
        <v>46</v>
      </c>
      <c r="U201" s="5" t="s">
        <v>46</v>
      </c>
      <c r="V201" s="37">
        <v>27614</v>
      </c>
      <c r="W201" s="37">
        <v>2847.7261952999993</v>
      </c>
      <c r="X201" s="37">
        <v>3513.096429520693</v>
      </c>
      <c r="Y201" s="37">
        <v>5497.878422803728</v>
      </c>
      <c r="Z201">
        <f t="shared" si="48"/>
        <v>1</v>
      </c>
      <c r="AA201">
        <f t="shared" si="49"/>
        <v>1</v>
      </c>
      <c r="AB201">
        <f t="shared" si="50"/>
        <v>0</v>
      </c>
      <c r="AC201">
        <f t="shared" si="51"/>
        <v>0</v>
      </c>
      <c r="AD201">
        <f t="shared" si="52"/>
        <v>0</v>
      </c>
      <c r="AE201">
        <f t="shared" si="53"/>
        <v>0</v>
      </c>
      <c r="AF201" s="38" t="str">
        <f t="shared" si="54"/>
        <v>SRSA</v>
      </c>
      <c r="AG201" s="38">
        <f t="shared" si="55"/>
        <v>0</v>
      </c>
      <c r="AH201" s="38">
        <f t="shared" si="56"/>
        <v>0</v>
      </c>
      <c r="AI201">
        <f t="shared" si="57"/>
        <v>1</v>
      </c>
      <c r="AJ201">
        <f t="shared" si="58"/>
        <v>0</v>
      </c>
      <c r="AK201">
        <f t="shared" si="59"/>
        <v>0</v>
      </c>
      <c r="AL201">
        <f t="shared" si="60"/>
        <v>0</v>
      </c>
      <c r="AM201">
        <f t="shared" si="61"/>
        <v>0</v>
      </c>
      <c r="AN201">
        <f t="shared" si="62"/>
        <v>0</v>
      </c>
      <c r="AO201">
        <f t="shared" si="63"/>
        <v>0</v>
      </c>
    </row>
    <row r="202" spans="1:41" ht="12.75">
      <c r="A202">
        <v>2010080</v>
      </c>
      <c r="B202" t="s">
        <v>785</v>
      </c>
      <c r="C202" t="s">
        <v>786</v>
      </c>
      <c r="D202" t="s">
        <v>787</v>
      </c>
      <c r="E202" t="s">
        <v>786</v>
      </c>
      <c r="F202" s="35">
        <v>67749</v>
      </c>
      <c r="G202" s="3">
        <v>2110</v>
      </c>
      <c r="H202">
        <v>7854753805</v>
      </c>
      <c r="I202" s="4">
        <v>7</v>
      </c>
      <c r="J202" s="4" t="s">
        <v>45</v>
      </c>
      <c r="K202" t="s">
        <v>46</v>
      </c>
      <c r="L202" s="5" t="s">
        <v>47</v>
      </c>
      <c r="M202" s="5">
        <v>448.67</v>
      </c>
      <c r="N202" s="5" t="s">
        <v>47</v>
      </c>
      <c r="O202" s="5" t="s">
        <v>45</v>
      </c>
      <c r="P202" s="36">
        <v>14.572864322</v>
      </c>
      <c r="Q202" t="s">
        <v>46</v>
      </c>
      <c r="R202" t="s">
        <v>46</v>
      </c>
      <c r="S202" t="s">
        <v>45</v>
      </c>
      <c r="T202" t="s">
        <v>46</v>
      </c>
      <c r="U202" s="5" t="s">
        <v>46</v>
      </c>
      <c r="V202" s="37">
        <v>26378</v>
      </c>
      <c r="W202" s="37">
        <v>2847.7261952999997</v>
      </c>
      <c r="X202" s="37">
        <v>3433.245143863494</v>
      </c>
      <c r="Y202" s="37">
        <v>5287.145232059711</v>
      </c>
      <c r="Z202">
        <f t="shared" si="48"/>
        <v>1</v>
      </c>
      <c r="AA202">
        <f t="shared" si="49"/>
        <v>1</v>
      </c>
      <c r="AB202">
        <f t="shared" si="50"/>
        <v>0</v>
      </c>
      <c r="AC202">
        <f t="shared" si="51"/>
        <v>0</v>
      </c>
      <c r="AD202">
        <f t="shared" si="52"/>
        <v>0</v>
      </c>
      <c r="AE202">
        <f t="shared" si="53"/>
        <v>0</v>
      </c>
      <c r="AF202" s="38" t="str">
        <f t="shared" si="54"/>
        <v>SRSA</v>
      </c>
      <c r="AG202" s="38">
        <f t="shared" si="55"/>
        <v>0</v>
      </c>
      <c r="AH202" s="38">
        <f t="shared" si="56"/>
        <v>0</v>
      </c>
      <c r="AI202">
        <f t="shared" si="57"/>
        <v>1</v>
      </c>
      <c r="AJ202">
        <f t="shared" si="58"/>
        <v>0</v>
      </c>
      <c r="AK202">
        <f t="shared" si="59"/>
        <v>0</v>
      </c>
      <c r="AL202">
        <f t="shared" si="60"/>
        <v>0</v>
      </c>
      <c r="AM202">
        <f t="shared" si="61"/>
        <v>0</v>
      </c>
      <c r="AN202">
        <f t="shared" si="62"/>
        <v>0</v>
      </c>
      <c r="AO202">
        <f t="shared" si="63"/>
        <v>0</v>
      </c>
    </row>
    <row r="203" spans="1:41" ht="12.75">
      <c r="A203">
        <v>2010140</v>
      </c>
      <c r="B203" t="s">
        <v>788</v>
      </c>
      <c r="C203" t="s">
        <v>789</v>
      </c>
      <c r="D203" t="s">
        <v>790</v>
      </c>
      <c r="E203" t="s">
        <v>789</v>
      </c>
      <c r="F203" s="35">
        <v>66063</v>
      </c>
      <c r="G203" s="3">
        <v>2000</v>
      </c>
      <c r="H203">
        <v>9137807000</v>
      </c>
      <c r="I203" s="4" t="s">
        <v>791</v>
      </c>
      <c r="J203" s="4" t="s">
        <v>46</v>
      </c>
      <c r="K203" t="s">
        <v>46</v>
      </c>
      <c r="L203" s="5" t="s">
        <v>46</v>
      </c>
      <c r="M203" s="5">
        <v>21290.29</v>
      </c>
      <c r="N203" s="5" t="s">
        <v>46</v>
      </c>
      <c r="O203" s="5" t="s">
        <v>46</v>
      </c>
      <c r="P203" s="36">
        <v>5.3802069968</v>
      </c>
      <c r="Q203" t="s">
        <v>46</v>
      </c>
      <c r="R203" t="s">
        <v>46</v>
      </c>
      <c r="S203" t="s">
        <v>46</v>
      </c>
      <c r="T203" t="s">
        <v>46</v>
      </c>
      <c r="U203" s="5" t="s">
        <v>46</v>
      </c>
      <c r="V203" s="37">
        <v>437769</v>
      </c>
      <c r="W203" s="37">
        <v>25426.12674375</v>
      </c>
      <c r="X203" s="37">
        <v>72791.93793696546</v>
      </c>
      <c r="Y203" s="37">
        <v>104682.84142989798</v>
      </c>
      <c r="Z203">
        <f t="shared" si="48"/>
        <v>0</v>
      </c>
      <c r="AA203">
        <f t="shared" si="49"/>
        <v>0</v>
      </c>
      <c r="AB203">
        <f t="shared" si="50"/>
        <v>0</v>
      </c>
      <c r="AC203">
        <f t="shared" si="51"/>
        <v>0</v>
      </c>
      <c r="AD203">
        <f t="shared" si="52"/>
        <v>0</v>
      </c>
      <c r="AE203">
        <f t="shared" si="53"/>
        <v>0</v>
      </c>
      <c r="AF203" s="38">
        <f t="shared" si="54"/>
        <v>0</v>
      </c>
      <c r="AG203" s="38">
        <f t="shared" si="55"/>
        <v>0</v>
      </c>
      <c r="AH203" s="38">
        <f t="shared" si="56"/>
        <v>0</v>
      </c>
      <c r="AI203">
        <f t="shared" si="57"/>
        <v>0</v>
      </c>
      <c r="AJ203">
        <f t="shared" si="58"/>
        <v>0</v>
      </c>
      <c r="AK203">
        <f t="shared" si="59"/>
        <v>0</v>
      </c>
      <c r="AL203">
        <f t="shared" si="60"/>
        <v>0</v>
      </c>
      <c r="AM203">
        <f t="shared" si="61"/>
        <v>0</v>
      </c>
      <c r="AN203">
        <f t="shared" si="62"/>
        <v>0</v>
      </c>
      <c r="AO203">
        <f t="shared" si="63"/>
        <v>0</v>
      </c>
    </row>
    <row r="204" spans="1:41" ht="12.75">
      <c r="A204">
        <v>2010170</v>
      </c>
      <c r="B204" t="s">
        <v>792</v>
      </c>
      <c r="C204" t="s">
        <v>793</v>
      </c>
      <c r="D204" t="s">
        <v>794</v>
      </c>
      <c r="E204" t="s">
        <v>795</v>
      </c>
      <c r="F204" s="35">
        <v>66521</v>
      </c>
      <c r="G204" s="3" t="s">
        <v>52</v>
      </c>
      <c r="H204">
        <v>7858894614</v>
      </c>
      <c r="I204" s="4">
        <v>7</v>
      </c>
      <c r="J204" s="4" t="s">
        <v>45</v>
      </c>
      <c r="K204" t="s">
        <v>46</v>
      </c>
      <c r="L204" s="5" t="s">
        <v>47</v>
      </c>
      <c r="M204" s="5">
        <v>331.29</v>
      </c>
      <c r="N204" s="5" t="s">
        <v>47</v>
      </c>
      <c r="O204" s="5" t="s">
        <v>45</v>
      </c>
      <c r="P204" s="36">
        <v>17.258883249</v>
      </c>
      <c r="Q204" t="s">
        <v>46</v>
      </c>
      <c r="R204" t="s">
        <v>46</v>
      </c>
      <c r="S204" t="s">
        <v>45</v>
      </c>
      <c r="T204" t="s">
        <v>46</v>
      </c>
      <c r="U204" s="5" t="s">
        <v>46</v>
      </c>
      <c r="V204" s="37">
        <v>16630</v>
      </c>
      <c r="W204" s="37">
        <v>1220.4540837</v>
      </c>
      <c r="X204" s="37">
        <v>1825.3438217525932</v>
      </c>
      <c r="Y204" s="37">
        <v>2765.8731285152226</v>
      </c>
      <c r="Z204">
        <f t="shared" si="48"/>
        <v>1</v>
      </c>
      <c r="AA204">
        <f t="shared" si="49"/>
        <v>1</v>
      </c>
      <c r="AB204">
        <f t="shared" si="50"/>
        <v>0</v>
      </c>
      <c r="AC204">
        <f t="shared" si="51"/>
        <v>0</v>
      </c>
      <c r="AD204">
        <f t="shared" si="52"/>
        <v>0</v>
      </c>
      <c r="AE204">
        <f t="shared" si="53"/>
        <v>0</v>
      </c>
      <c r="AF204" s="38" t="str">
        <f t="shared" si="54"/>
        <v>SRSA</v>
      </c>
      <c r="AG204" s="38">
        <f t="shared" si="55"/>
        <v>0</v>
      </c>
      <c r="AH204" s="38">
        <f t="shared" si="56"/>
        <v>0</v>
      </c>
      <c r="AI204">
        <f t="shared" si="57"/>
        <v>1</v>
      </c>
      <c r="AJ204">
        <f t="shared" si="58"/>
        <v>0</v>
      </c>
      <c r="AK204">
        <f t="shared" si="59"/>
        <v>0</v>
      </c>
      <c r="AL204">
        <f t="shared" si="60"/>
        <v>0</v>
      </c>
      <c r="AM204">
        <f t="shared" si="61"/>
        <v>0</v>
      </c>
      <c r="AN204">
        <f t="shared" si="62"/>
        <v>0</v>
      </c>
      <c r="AO204">
        <f t="shared" si="63"/>
        <v>0</v>
      </c>
    </row>
    <row r="205" spans="1:41" ht="12.75">
      <c r="A205">
        <v>2010230</v>
      </c>
      <c r="B205" t="s">
        <v>796</v>
      </c>
      <c r="C205" t="s">
        <v>797</v>
      </c>
      <c r="D205" t="s">
        <v>798</v>
      </c>
      <c r="E205" t="s">
        <v>797</v>
      </c>
      <c r="F205" s="35">
        <v>66523</v>
      </c>
      <c r="G205" s="3">
        <v>1357</v>
      </c>
      <c r="H205">
        <v>7855283176</v>
      </c>
      <c r="I205" s="4">
        <v>6</v>
      </c>
      <c r="J205" s="4" t="s">
        <v>46</v>
      </c>
      <c r="K205" t="s">
        <v>46</v>
      </c>
      <c r="L205" s="5" t="s">
        <v>46</v>
      </c>
      <c r="M205" s="5">
        <v>739.3</v>
      </c>
      <c r="N205" s="5" t="s">
        <v>46</v>
      </c>
      <c r="O205" s="5" t="s">
        <v>46</v>
      </c>
      <c r="P205" s="36">
        <v>5.4187192118</v>
      </c>
      <c r="Q205" t="s">
        <v>46</v>
      </c>
      <c r="R205" t="s">
        <v>46</v>
      </c>
      <c r="S205" t="s">
        <v>45</v>
      </c>
      <c r="T205" t="s">
        <v>46</v>
      </c>
      <c r="U205" s="5" t="s">
        <v>46</v>
      </c>
      <c r="V205" s="37">
        <v>28479</v>
      </c>
      <c r="W205" s="37">
        <v>2847.7261952999997</v>
      </c>
      <c r="X205" s="37">
        <v>4020.722459770032</v>
      </c>
      <c r="Y205" s="37">
        <v>2833.6087969686564</v>
      </c>
      <c r="Z205">
        <f t="shared" si="48"/>
        <v>0</v>
      </c>
      <c r="AA205">
        <f t="shared" si="49"/>
        <v>0</v>
      </c>
      <c r="AB205">
        <f t="shared" si="50"/>
        <v>0</v>
      </c>
      <c r="AC205">
        <f t="shared" si="51"/>
        <v>0</v>
      </c>
      <c r="AD205">
        <f t="shared" si="52"/>
        <v>0</v>
      </c>
      <c r="AE205">
        <f t="shared" si="53"/>
        <v>0</v>
      </c>
      <c r="AF205" s="38">
        <f t="shared" si="54"/>
        <v>0</v>
      </c>
      <c r="AG205" s="38">
        <f t="shared" si="55"/>
        <v>0</v>
      </c>
      <c r="AH205" s="38">
        <f t="shared" si="56"/>
        <v>0</v>
      </c>
      <c r="AI205">
        <f t="shared" si="57"/>
        <v>1</v>
      </c>
      <c r="AJ205">
        <f t="shared" si="58"/>
        <v>0</v>
      </c>
      <c r="AK205">
        <f t="shared" si="59"/>
        <v>0</v>
      </c>
      <c r="AL205">
        <f t="shared" si="60"/>
        <v>0</v>
      </c>
      <c r="AM205">
        <f t="shared" si="61"/>
        <v>0</v>
      </c>
      <c r="AN205">
        <f t="shared" si="62"/>
        <v>0</v>
      </c>
      <c r="AO205">
        <f t="shared" si="63"/>
        <v>0</v>
      </c>
    </row>
    <row r="206" spans="1:41" ht="12.75">
      <c r="A206">
        <v>2010260</v>
      </c>
      <c r="B206" t="s">
        <v>799</v>
      </c>
      <c r="C206" t="s">
        <v>800</v>
      </c>
      <c r="D206" t="s">
        <v>801</v>
      </c>
      <c r="E206" t="s">
        <v>800</v>
      </c>
      <c r="F206" s="35">
        <v>66064</v>
      </c>
      <c r="G206" s="3">
        <v>1696</v>
      </c>
      <c r="H206">
        <v>9137554172</v>
      </c>
      <c r="I206" s="4">
        <v>3</v>
      </c>
      <c r="J206" s="4" t="s">
        <v>46</v>
      </c>
      <c r="K206" t="s">
        <v>46</v>
      </c>
      <c r="L206" s="5" t="s">
        <v>46</v>
      </c>
      <c r="N206" s="5" t="s">
        <v>46</v>
      </c>
      <c r="O206" s="5" t="s">
        <v>46</v>
      </c>
      <c r="P206" s="36">
        <v>18.201438849</v>
      </c>
      <c r="Q206" t="s">
        <v>46</v>
      </c>
      <c r="R206" t="s">
        <v>46</v>
      </c>
      <c r="S206" t="s">
        <v>46</v>
      </c>
      <c r="T206" t="s">
        <v>46</v>
      </c>
      <c r="U206" s="5" t="s">
        <v>46</v>
      </c>
      <c r="V206" s="37">
        <v>79365</v>
      </c>
      <c r="W206" s="37">
        <v>7729.5425301000005</v>
      </c>
      <c r="X206" s="37">
        <v>9013.254858635097</v>
      </c>
      <c r="Y206" s="37">
        <v>8869.609474707999</v>
      </c>
      <c r="Z206">
        <f t="shared" si="48"/>
        <v>0</v>
      </c>
      <c r="AA206">
        <f t="shared" si="49"/>
        <v>1</v>
      </c>
      <c r="AB206">
        <f t="shared" si="50"/>
        <v>0</v>
      </c>
      <c r="AC206">
        <f t="shared" si="51"/>
        <v>0</v>
      </c>
      <c r="AD206">
        <f t="shared" si="52"/>
        <v>0</v>
      </c>
      <c r="AE206">
        <f t="shared" si="53"/>
        <v>0</v>
      </c>
      <c r="AF206" s="38">
        <f t="shared" si="54"/>
        <v>0</v>
      </c>
      <c r="AG206" s="38">
        <f t="shared" si="55"/>
        <v>0</v>
      </c>
      <c r="AH206" s="38">
        <f t="shared" si="56"/>
        <v>0</v>
      </c>
      <c r="AI206">
        <f t="shared" si="57"/>
        <v>0</v>
      </c>
      <c r="AJ206">
        <f t="shared" si="58"/>
        <v>0</v>
      </c>
      <c r="AK206">
        <f t="shared" si="59"/>
        <v>0</v>
      </c>
      <c r="AL206">
        <f t="shared" si="60"/>
        <v>0</v>
      </c>
      <c r="AM206">
        <f t="shared" si="61"/>
        <v>0</v>
      </c>
      <c r="AN206">
        <f t="shared" si="62"/>
        <v>0</v>
      </c>
      <c r="AO206">
        <f t="shared" si="63"/>
        <v>0</v>
      </c>
    </row>
    <row r="207" spans="1:41" ht="12.75">
      <c r="A207">
        <v>2010290</v>
      </c>
      <c r="B207" t="s">
        <v>802</v>
      </c>
      <c r="C207" t="s">
        <v>803</v>
      </c>
      <c r="D207" t="s">
        <v>804</v>
      </c>
      <c r="E207" t="s">
        <v>805</v>
      </c>
      <c r="F207" s="35">
        <v>67473</v>
      </c>
      <c r="G207" s="3">
        <v>209</v>
      </c>
      <c r="H207">
        <v>7853462145</v>
      </c>
      <c r="I207" s="4">
        <v>7</v>
      </c>
      <c r="J207" s="4" t="s">
        <v>45</v>
      </c>
      <c r="K207" t="s">
        <v>46</v>
      </c>
      <c r="L207" s="5" t="s">
        <v>47</v>
      </c>
      <c r="M207" s="5">
        <v>420.13</v>
      </c>
      <c r="N207" s="5" t="s">
        <v>47</v>
      </c>
      <c r="O207" s="5" t="s">
        <v>45</v>
      </c>
      <c r="P207" s="36">
        <v>16.837782341</v>
      </c>
      <c r="Q207" t="s">
        <v>46</v>
      </c>
      <c r="R207" t="s">
        <v>45</v>
      </c>
      <c r="S207" t="s">
        <v>45</v>
      </c>
      <c r="T207" t="s">
        <v>46</v>
      </c>
      <c r="U207" s="5" t="s">
        <v>46</v>
      </c>
      <c r="V207" s="37">
        <v>28068</v>
      </c>
      <c r="W207" s="37">
        <v>2644.31718135</v>
      </c>
      <c r="X207" s="37">
        <v>3190.05037046654</v>
      </c>
      <c r="Y207" s="37">
        <v>5019.965650937833</v>
      </c>
      <c r="Z207">
        <f t="shared" si="48"/>
        <v>1</v>
      </c>
      <c r="AA207">
        <f t="shared" si="49"/>
        <v>1</v>
      </c>
      <c r="AB207">
        <f t="shared" si="50"/>
        <v>0</v>
      </c>
      <c r="AC207">
        <f t="shared" si="51"/>
        <v>0</v>
      </c>
      <c r="AD207">
        <f t="shared" si="52"/>
        <v>0</v>
      </c>
      <c r="AE207">
        <f t="shared" si="53"/>
        <v>0</v>
      </c>
      <c r="AF207" s="38" t="str">
        <f t="shared" si="54"/>
        <v>SRSA</v>
      </c>
      <c r="AG207" s="38">
        <f t="shared" si="55"/>
        <v>0</v>
      </c>
      <c r="AH207" s="38">
        <f t="shared" si="56"/>
        <v>0</v>
      </c>
      <c r="AI207">
        <f t="shared" si="57"/>
        <v>1</v>
      </c>
      <c r="AJ207">
        <f t="shared" si="58"/>
        <v>0</v>
      </c>
      <c r="AK207">
        <f t="shared" si="59"/>
        <v>0</v>
      </c>
      <c r="AL207">
        <f t="shared" si="60"/>
        <v>0</v>
      </c>
      <c r="AM207">
        <f t="shared" si="61"/>
        <v>0</v>
      </c>
      <c r="AN207">
        <f t="shared" si="62"/>
        <v>0</v>
      </c>
      <c r="AO207">
        <f t="shared" si="63"/>
        <v>0</v>
      </c>
    </row>
    <row r="208" spans="1:41" ht="12.75">
      <c r="A208">
        <v>2010320</v>
      </c>
      <c r="B208" t="s">
        <v>806</v>
      </c>
      <c r="C208" t="s">
        <v>807</v>
      </c>
      <c r="D208" t="s">
        <v>808</v>
      </c>
      <c r="E208" t="s">
        <v>809</v>
      </c>
      <c r="F208" s="35">
        <v>66066</v>
      </c>
      <c r="G208" s="3">
        <v>5022</v>
      </c>
      <c r="H208">
        <v>7858632539</v>
      </c>
      <c r="I208" s="4">
        <v>7</v>
      </c>
      <c r="J208" s="4" t="s">
        <v>45</v>
      </c>
      <c r="K208" t="s">
        <v>46</v>
      </c>
      <c r="L208" s="5" t="s">
        <v>47</v>
      </c>
      <c r="M208" s="5">
        <v>684.5</v>
      </c>
      <c r="N208" s="5" t="s">
        <v>46</v>
      </c>
      <c r="O208" s="5" t="s">
        <v>46</v>
      </c>
      <c r="P208" s="36">
        <v>6.6233766234</v>
      </c>
      <c r="Q208" t="s">
        <v>46</v>
      </c>
      <c r="R208" t="s">
        <v>46</v>
      </c>
      <c r="S208" t="s">
        <v>45</v>
      </c>
      <c r="T208" t="s">
        <v>46</v>
      </c>
      <c r="U208" s="5" t="s">
        <v>46</v>
      </c>
      <c r="V208" s="37">
        <v>34614</v>
      </c>
      <c r="W208" s="37">
        <v>3457.9532371499995</v>
      </c>
      <c r="X208" s="37">
        <v>4304.280312932822</v>
      </c>
      <c r="Y208" s="37">
        <v>4353.8982444790645</v>
      </c>
      <c r="Z208">
        <f t="shared" si="48"/>
        <v>1</v>
      </c>
      <c r="AA208">
        <f t="shared" si="49"/>
        <v>0</v>
      </c>
      <c r="AB208">
        <f t="shared" si="50"/>
        <v>0</v>
      </c>
      <c r="AC208">
        <f t="shared" si="51"/>
        <v>0</v>
      </c>
      <c r="AD208">
        <f t="shared" si="52"/>
        <v>0</v>
      </c>
      <c r="AE208">
        <f t="shared" si="53"/>
        <v>0</v>
      </c>
      <c r="AF208" s="38">
        <f t="shared" si="54"/>
        <v>0</v>
      </c>
      <c r="AG208" s="38">
        <f t="shared" si="55"/>
        <v>0</v>
      </c>
      <c r="AH208" s="38">
        <f t="shared" si="56"/>
        <v>0</v>
      </c>
      <c r="AI208">
        <f t="shared" si="57"/>
        <v>1</v>
      </c>
      <c r="AJ208">
        <f t="shared" si="58"/>
        <v>0</v>
      </c>
      <c r="AK208">
        <f t="shared" si="59"/>
        <v>0</v>
      </c>
      <c r="AL208">
        <f t="shared" si="60"/>
        <v>0</v>
      </c>
      <c r="AM208">
        <f t="shared" si="61"/>
        <v>0</v>
      </c>
      <c r="AN208">
        <f t="shared" si="62"/>
        <v>0</v>
      </c>
      <c r="AO208">
        <f t="shared" si="63"/>
        <v>0</v>
      </c>
    </row>
    <row r="209" spans="1:41" ht="12.75">
      <c r="A209">
        <v>2010350</v>
      </c>
      <c r="B209" t="s">
        <v>810</v>
      </c>
      <c r="C209" t="s">
        <v>811</v>
      </c>
      <c r="D209" t="s">
        <v>564</v>
      </c>
      <c r="E209" t="s">
        <v>811</v>
      </c>
      <c r="F209" s="35">
        <v>67356</v>
      </c>
      <c r="G209" s="3">
        <v>129</v>
      </c>
      <c r="H209">
        <v>6207952126</v>
      </c>
      <c r="I209" s="4" t="s">
        <v>53</v>
      </c>
      <c r="J209" s="4" t="s">
        <v>46</v>
      </c>
      <c r="K209" t="s">
        <v>46</v>
      </c>
      <c r="L209" s="5" t="s">
        <v>46</v>
      </c>
      <c r="M209" s="5">
        <v>510.07</v>
      </c>
      <c r="N209" s="5" t="s">
        <v>46</v>
      </c>
      <c r="O209" s="5" t="s">
        <v>46</v>
      </c>
      <c r="P209" s="36">
        <v>21.286031042</v>
      </c>
      <c r="Q209" t="s">
        <v>45</v>
      </c>
      <c r="R209" t="s">
        <v>45</v>
      </c>
      <c r="S209" t="s">
        <v>45</v>
      </c>
      <c r="T209" t="s">
        <v>46</v>
      </c>
      <c r="U209" s="5" t="s">
        <v>45</v>
      </c>
      <c r="V209" s="37">
        <v>25000</v>
      </c>
      <c r="W209" s="37">
        <v>2644.31718135</v>
      </c>
      <c r="X209" s="37">
        <v>3240.242607165351</v>
      </c>
      <c r="Y209" s="37">
        <v>3751.803413781873</v>
      </c>
      <c r="Z209">
        <f t="shared" si="48"/>
        <v>0</v>
      </c>
      <c r="AA209">
        <f t="shared" si="49"/>
        <v>1</v>
      </c>
      <c r="AB209">
        <f t="shared" si="50"/>
        <v>0</v>
      </c>
      <c r="AC209">
        <f t="shared" si="51"/>
        <v>0</v>
      </c>
      <c r="AD209">
        <f t="shared" si="52"/>
        <v>0</v>
      </c>
      <c r="AE209">
        <f t="shared" si="53"/>
        <v>0</v>
      </c>
      <c r="AF209" s="38">
        <f t="shared" si="54"/>
        <v>0</v>
      </c>
      <c r="AG209" s="38">
        <f t="shared" si="55"/>
        <v>0</v>
      </c>
      <c r="AH209" s="38">
        <f t="shared" si="56"/>
        <v>0</v>
      </c>
      <c r="AI209">
        <f t="shared" si="57"/>
        <v>1</v>
      </c>
      <c r="AJ209">
        <f t="shared" si="58"/>
        <v>1</v>
      </c>
      <c r="AK209" t="str">
        <f t="shared" si="59"/>
        <v>Initial</v>
      </c>
      <c r="AL209">
        <f t="shared" si="60"/>
        <v>0</v>
      </c>
      <c r="AM209" t="str">
        <f t="shared" si="61"/>
        <v>RLIS</v>
      </c>
      <c r="AN209">
        <f t="shared" si="62"/>
        <v>0</v>
      </c>
      <c r="AO209">
        <f t="shared" si="63"/>
        <v>0</v>
      </c>
    </row>
    <row r="210" spans="1:41" ht="12.75">
      <c r="A210">
        <v>2004020</v>
      </c>
      <c r="B210" t="s">
        <v>182</v>
      </c>
      <c r="C210" t="s">
        <v>183</v>
      </c>
      <c r="D210" t="s">
        <v>184</v>
      </c>
      <c r="E210" t="s">
        <v>185</v>
      </c>
      <c r="F210" s="35">
        <v>67511</v>
      </c>
      <c r="G210" s="3" t="s">
        <v>52</v>
      </c>
      <c r="H210">
        <v>6209234661</v>
      </c>
      <c r="I210" s="4">
        <v>7</v>
      </c>
      <c r="J210" s="4" t="s">
        <v>45</v>
      </c>
      <c r="K210" t="s">
        <v>46</v>
      </c>
      <c r="L210" s="5" t="s">
        <v>47</v>
      </c>
      <c r="M210" s="5">
        <v>240</v>
      </c>
      <c r="N210" s="5" t="s">
        <v>47</v>
      </c>
      <c r="O210" s="5" t="s">
        <v>45</v>
      </c>
      <c r="P210" s="36">
        <v>14.516129032</v>
      </c>
      <c r="Q210" t="s">
        <v>46</v>
      </c>
      <c r="R210" t="s">
        <v>46</v>
      </c>
      <c r="S210" t="s">
        <v>45</v>
      </c>
      <c r="T210" t="s">
        <v>46</v>
      </c>
      <c r="U210" s="5" t="s">
        <v>46</v>
      </c>
      <c r="V210" s="37">
        <v>11582</v>
      </c>
      <c r="W210" s="37">
        <v>1423.8630976499999</v>
      </c>
      <c r="X210" s="37">
        <v>1784.4961647403666</v>
      </c>
      <c r="Y210" s="37">
        <v>2916.3968361895204</v>
      </c>
      <c r="Z210">
        <f t="shared" si="48"/>
        <v>1</v>
      </c>
      <c r="AA210">
        <f t="shared" si="49"/>
        <v>1</v>
      </c>
      <c r="AB210">
        <f t="shared" si="50"/>
        <v>0</v>
      </c>
      <c r="AC210">
        <f t="shared" si="51"/>
        <v>0</v>
      </c>
      <c r="AD210">
        <f t="shared" si="52"/>
        <v>0</v>
      </c>
      <c r="AE210">
        <f t="shared" si="53"/>
        <v>0</v>
      </c>
      <c r="AF210" s="38" t="str">
        <f t="shared" si="54"/>
        <v>SRSA</v>
      </c>
      <c r="AG210" s="38">
        <f t="shared" si="55"/>
        <v>0</v>
      </c>
      <c r="AH210" s="38">
        <f t="shared" si="56"/>
        <v>0</v>
      </c>
      <c r="AI210">
        <f t="shared" si="57"/>
        <v>1</v>
      </c>
      <c r="AJ210">
        <f t="shared" si="58"/>
        <v>0</v>
      </c>
      <c r="AK210">
        <f t="shared" si="59"/>
        <v>0</v>
      </c>
      <c r="AL210">
        <f t="shared" si="60"/>
        <v>0</v>
      </c>
      <c r="AM210">
        <f t="shared" si="61"/>
        <v>0</v>
      </c>
      <c r="AN210">
        <f t="shared" si="62"/>
        <v>0</v>
      </c>
      <c r="AO210">
        <f t="shared" si="63"/>
        <v>0</v>
      </c>
    </row>
    <row r="211" spans="1:41" ht="12.75">
      <c r="A211">
        <v>2000015</v>
      </c>
      <c r="B211" t="s">
        <v>81</v>
      </c>
      <c r="C211" t="s">
        <v>82</v>
      </c>
      <c r="D211" t="s">
        <v>83</v>
      </c>
      <c r="E211" t="s">
        <v>82</v>
      </c>
      <c r="F211" s="35">
        <v>66067</v>
      </c>
      <c r="G211" s="3">
        <v>2223</v>
      </c>
      <c r="H211">
        <v>7852298010</v>
      </c>
      <c r="I211" s="4">
        <v>6</v>
      </c>
      <c r="J211" s="4" t="s">
        <v>46</v>
      </c>
      <c r="K211" t="s">
        <v>46</v>
      </c>
      <c r="L211" s="5" t="s">
        <v>46</v>
      </c>
      <c r="M211" s="5">
        <v>2102.33</v>
      </c>
      <c r="N211" s="5" t="s">
        <v>46</v>
      </c>
      <c r="O211" s="5" t="s">
        <v>46</v>
      </c>
      <c r="P211" s="36">
        <v>11.201478743</v>
      </c>
      <c r="Q211" t="s">
        <v>46</v>
      </c>
      <c r="R211" t="s">
        <v>45</v>
      </c>
      <c r="S211" t="s">
        <v>45</v>
      </c>
      <c r="T211" t="s">
        <v>46</v>
      </c>
      <c r="U211" s="5" t="s">
        <v>46</v>
      </c>
      <c r="V211" s="37">
        <v>151603</v>
      </c>
      <c r="W211" s="37">
        <v>14238.630976499999</v>
      </c>
      <c r="X211" s="37">
        <v>17127.440809141113</v>
      </c>
      <c r="Y211" s="37">
        <v>15204.776021450009</v>
      </c>
      <c r="Z211">
        <f t="shared" si="48"/>
        <v>0</v>
      </c>
      <c r="AA211">
        <f t="shared" si="49"/>
        <v>0</v>
      </c>
      <c r="AB211">
        <f t="shared" si="50"/>
        <v>0</v>
      </c>
      <c r="AC211">
        <f t="shared" si="51"/>
        <v>0</v>
      </c>
      <c r="AD211">
        <f t="shared" si="52"/>
        <v>0</v>
      </c>
      <c r="AE211">
        <f t="shared" si="53"/>
        <v>0</v>
      </c>
      <c r="AF211" s="38">
        <f t="shared" si="54"/>
        <v>0</v>
      </c>
      <c r="AG211" s="38">
        <f t="shared" si="55"/>
        <v>0</v>
      </c>
      <c r="AH211" s="38">
        <f t="shared" si="56"/>
        <v>0</v>
      </c>
      <c r="AI211">
        <f t="shared" si="57"/>
        <v>1</v>
      </c>
      <c r="AJ211">
        <f t="shared" si="58"/>
        <v>0</v>
      </c>
      <c r="AK211">
        <f t="shared" si="59"/>
        <v>0</v>
      </c>
      <c r="AL211">
        <f t="shared" si="60"/>
        <v>0</v>
      </c>
      <c r="AM211">
        <f t="shared" si="61"/>
        <v>0</v>
      </c>
      <c r="AN211">
        <f t="shared" si="62"/>
        <v>0</v>
      </c>
      <c r="AO211">
        <f t="shared" si="63"/>
        <v>0</v>
      </c>
    </row>
    <row r="212" spans="1:41" ht="12.75">
      <c r="A212">
        <v>2010440</v>
      </c>
      <c r="B212" t="s">
        <v>816</v>
      </c>
      <c r="C212" t="s">
        <v>817</v>
      </c>
      <c r="D212" t="s">
        <v>818</v>
      </c>
      <c r="E212" t="s">
        <v>817</v>
      </c>
      <c r="F212" s="35">
        <v>67119</v>
      </c>
      <c r="G212" s="3">
        <v>937</v>
      </c>
      <c r="H212">
        <v>6204552227</v>
      </c>
      <c r="I212" s="4">
        <v>7</v>
      </c>
      <c r="J212" s="4" t="s">
        <v>45</v>
      </c>
      <c r="K212" t="s">
        <v>46</v>
      </c>
      <c r="L212" s="5" t="s">
        <v>47</v>
      </c>
      <c r="M212" s="5">
        <v>374</v>
      </c>
      <c r="N212" s="5" t="s">
        <v>47</v>
      </c>
      <c r="O212" s="5" t="s">
        <v>45</v>
      </c>
      <c r="P212" s="36">
        <v>14.348785872</v>
      </c>
      <c r="Q212" t="s">
        <v>46</v>
      </c>
      <c r="R212" t="s">
        <v>46</v>
      </c>
      <c r="S212" t="s">
        <v>45</v>
      </c>
      <c r="T212" t="s">
        <v>46</v>
      </c>
      <c r="U212" s="5" t="s">
        <v>46</v>
      </c>
      <c r="V212" s="37">
        <v>20312</v>
      </c>
      <c r="W212" s="37">
        <v>1830.6811255499997</v>
      </c>
      <c r="X212" s="37">
        <v>2347.314799234736</v>
      </c>
      <c r="Y212" s="37">
        <v>1429.9752229058292</v>
      </c>
      <c r="Z212">
        <f t="shared" si="48"/>
        <v>1</v>
      </c>
      <c r="AA212">
        <f t="shared" si="49"/>
        <v>1</v>
      </c>
      <c r="AB212">
        <f t="shared" si="50"/>
        <v>0</v>
      </c>
      <c r="AC212">
        <f t="shared" si="51"/>
        <v>0</v>
      </c>
      <c r="AD212">
        <f t="shared" si="52"/>
        <v>0</v>
      </c>
      <c r="AE212">
        <f t="shared" si="53"/>
        <v>0</v>
      </c>
      <c r="AF212" s="38" t="str">
        <f t="shared" si="54"/>
        <v>SRSA</v>
      </c>
      <c r="AG212" s="38">
        <f t="shared" si="55"/>
        <v>0</v>
      </c>
      <c r="AH212" s="38">
        <f t="shared" si="56"/>
        <v>0</v>
      </c>
      <c r="AI212">
        <f t="shared" si="57"/>
        <v>1</v>
      </c>
      <c r="AJ212">
        <f t="shared" si="58"/>
        <v>0</v>
      </c>
      <c r="AK212">
        <f t="shared" si="59"/>
        <v>0</v>
      </c>
      <c r="AL212">
        <f t="shared" si="60"/>
        <v>0</v>
      </c>
      <c r="AM212">
        <f t="shared" si="61"/>
        <v>0</v>
      </c>
      <c r="AN212">
        <f t="shared" si="62"/>
        <v>0</v>
      </c>
      <c r="AO212">
        <f t="shared" si="63"/>
        <v>0</v>
      </c>
    </row>
    <row r="213" spans="1:41" ht="12.75">
      <c r="A213">
        <v>2010470</v>
      </c>
      <c r="B213" t="s">
        <v>819</v>
      </c>
      <c r="C213" t="s">
        <v>820</v>
      </c>
      <c r="D213" t="s">
        <v>821</v>
      </c>
      <c r="E213" t="s">
        <v>820</v>
      </c>
      <c r="F213" s="35">
        <v>67657</v>
      </c>
      <c r="G213" s="3">
        <v>21</v>
      </c>
      <c r="H213">
        <v>7857374635</v>
      </c>
      <c r="I213" s="4">
        <v>7</v>
      </c>
      <c r="J213" s="4" t="s">
        <v>45</v>
      </c>
      <c r="K213" t="s">
        <v>46</v>
      </c>
      <c r="L213" s="5" t="s">
        <v>47</v>
      </c>
      <c r="M213" s="5">
        <v>149.41</v>
      </c>
      <c r="N213" s="5" t="s">
        <v>47</v>
      </c>
      <c r="O213" s="5" t="s">
        <v>45</v>
      </c>
      <c r="P213" s="36">
        <v>8.4848484848</v>
      </c>
      <c r="Q213" t="s">
        <v>46</v>
      </c>
      <c r="R213" t="s">
        <v>46</v>
      </c>
      <c r="S213" t="s">
        <v>45</v>
      </c>
      <c r="T213" t="s">
        <v>46</v>
      </c>
      <c r="U213" s="5" t="s">
        <v>46</v>
      </c>
      <c r="V213" s="37">
        <v>9262</v>
      </c>
      <c r="W213" s="37">
        <v>813.6360557999999</v>
      </c>
      <c r="X213" s="37">
        <v>1018.4083996776427</v>
      </c>
      <c r="Y213" s="37">
        <v>1633.1822282661315</v>
      </c>
      <c r="Z213">
        <f t="shared" si="48"/>
        <v>1</v>
      </c>
      <c r="AA213">
        <f t="shared" si="49"/>
        <v>1</v>
      </c>
      <c r="AB213">
        <f t="shared" si="50"/>
        <v>0</v>
      </c>
      <c r="AC213">
        <f t="shared" si="51"/>
        <v>0</v>
      </c>
      <c r="AD213">
        <f t="shared" si="52"/>
        <v>0</v>
      </c>
      <c r="AE213">
        <f t="shared" si="53"/>
        <v>0</v>
      </c>
      <c r="AF213" s="38" t="str">
        <f t="shared" si="54"/>
        <v>SRSA</v>
      </c>
      <c r="AG213" s="38">
        <f t="shared" si="55"/>
        <v>0</v>
      </c>
      <c r="AH213" s="38">
        <f t="shared" si="56"/>
        <v>0</v>
      </c>
      <c r="AI213">
        <f t="shared" si="57"/>
        <v>1</v>
      </c>
      <c r="AJ213">
        <f t="shared" si="58"/>
        <v>0</v>
      </c>
      <c r="AK213">
        <f t="shared" si="59"/>
        <v>0</v>
      </c>
      <c r="AL213">
        <f t="shared" si="60"/>
        <v>0</v>
      </c>
      <c r="AM213">
        <f t="shared" si="61"/>
        <v>0</v>
      </c>
      <c r="AN213">
        <f t="shared" si="62"/>
        <v>0</v>
      </c>
      <c r="AO213">
        <f t="shared" si="63"/>
        <v>0</v>
      </c>
    </row>
    <row r="214" spans="1:41" ht="12.75">
      <c r="A214">
        <v>2010500</v>
      </c>
      <c r="B214" t="s">
        <v>822</v>
      </c>
      <c r="C214" t="s">
        <v>823</v>
      </c>
      <c r="D214" t="s">
        <v>824</v>
      </c>
      <c r="E214" t="s">
        <v>823</v>
      </c>
      <c r="F214" s="35">
        <v>66071</v>
      </c>
      <c r="G214" s="3">
        <v>268</v>
      </c>
      <c r="H214">
        <v>9132943646</v>
      </c>
      <c r="I214" s="4">
        <v>3</v>
      </c>
      <c r="J214" s="4" t="s">
        <v>46</v>
      </c>
      <c r="K214" t="s">
        <v>46</v>
      </c>
      <c r="L214" s="5" t="s">
        <v>46</v>
      </c>
      <c r="N214" s="5" t="s">
        <v>46</v>
      </c>
      <c r="O214" s="5" t="s">
        <v>46</v>
      </c>
      <c r="P214" s="36">
        <v>7.5181546348</v>
      </c>
      <c r="Q214" t="s">
        <v>46</v>
      </c>
      <c r="R214" t="s">
        <v>46</v>
      </c>
      <c r="S214" t="s">
        <v>46</v>
      </c>
      <c r="T214" t="s">
        <v>46</v>
      </c>
      <c r="U214" s="5" t="s">
        <v>46</v>
      </c>
      <c r="V214" s="37">
        <v>51998</v>
      </c>
      <c r="W214" s="37">
        <v>3661.3622510999994</v>
      </c>
      <c r="X214" s="37">
        <v>8122.759364998265</v>
      </c>
      <c r="Y214" s="37">
        <v>8514.373524596656</v>
      </c>
      <c r="Z214">
        <f t="shared" si="48"/>
        <v>0</v>
      </c>
      <c r="AA214">
        <f t="shared" si="49"/>
        <v>1</v>
      </c>
      <c r="AB214">
        <f t="shared" si="50"/>
        <v>0</v>
      </c>
      <c r="AC214">
        <f t="shared" si="51"/>
        <v>0</v>
      </c>
      <c r="AD214">
        <f t="shared" si="52"/>
        <v>0</v>
      </c>
      <c r="AE214">
        <f t="shared" si="53"/>
        <v>0</v>
      </c>
      <c r="AF214" s="38">
        <f t="shared" si="54"/>
        <v>0</v>
      </c>
      <c r="AG214" s="38">
        <f t="shared" si="55"/>
        <v>0</v>
      </c>
      <c r="AH214" s="38">
        <f t="shared" si="56"/>
        <v>0</v>
      </c>
      <c r="AI214">
        <f t="shared" si="57"/>
        <v>0</v>
      </c>
      <c r="AJ214">
        <f t="shared" si="58"/>
        <v>0</v>
      </c>
      <c r="AK214">
        <f t="shared" si="59"/>
        <v>0</v>
      </c>
      <c r="AL214">
        <f t="shared" si="60"/>
        <v>0</v>
      </c>
      <c r="AM214">
        <f t="shared" si="61"/>
        <v>0</v>
      </c>
      <c r="AN214">
        <f t="shared" si="62"/>
        <v>0</v>
      </c>
      <c r="AO214">
        <f t="shared" si="63"/>
        <v>0</v>
      </c>
    </row>
    <row r="215" spans="1:41" ht="12.75">
      <c r="A215">
        <v>2009850</v>
      </c>
      <c r="B215" t="s">
        <v>762</v>
      </c>
      <c r="C215" t="s">
        <v>763</v>
      </c>
      <c r="D215" t="s">
        <v>764</v>
      </c>
      <c r="E215" t="s">
        <v>765</v>
      </c>
      <c r="F215" s="35">
        <v>67651</v>
      </c>
      <c r="G215" s="3">
        <v>10</v>
      </c>
      <c r="H215">
        <v>7858854849</v>
      </c>
      <c r="I215" s="4">
        <v>7</v>
      </c>
      <c r="J215" s="4" t="s">
        <v>45</v>
      </c>
      <c r="K215" t="s">
        <v>46</v>
      </c>
      <c r="L215" s="5" t="s">
        <v>47</v>
      </c>
      <c r="M215" s="5">
        <v>133.37</v>
      </c>
      <c r="N215" s="5" t="s">
        <v>47</v>
      </c>
      <c r="O215" s="5" t="s">
        <v>45</v>
      </c>
      <c r="P215" s="36">
        <v>17.24137931</v>
      </c>
      <c r="Q215" t="s">
        <v>46</v>
      </c>
      <c r="R215" t="s">
        <v>45</v>
      </c>
      <c r="S215" t="s">
        <v>45</v>
      </c>
      <c r="T215" t="s">
        <v>46</v>
      </c>
      <c r="U215" s="5" t="s">
        <v>46</v>
      </c>
      <c r="V215" s="37">
        <v>10298</v>
      </c>
      <c r="W215" s="37">
        <v>1220.4540837</v>
      </c>
      <c r="X215" s="37">
        <v>1330.2658506779571</v>
      </c>
      <c r="Y215" s="37">
        <v>1787.4690286322866</v>
      </c>
      <c r="Z215">
        <f t="shared" si="48"/>
        <v>1</v>
      </c>
      <c r="AA215">
        <f t="shared" si="49"/>
        <v>1</v>
      </c>
      <c r="AB215">
        <f t="shared" si="50"/>
        <v>0</v>
      </c>
      <c r="AC215">
        <f t="shared" si="51"/>
        <v>0</v>
      </c>
      <c r="AD215">
        <f t="shared" si="52"/>
        <v>0</v>
      </c>
      <c r="AE215">
        <f t="shared" si="53"/>
        <v>0</v>
      </c>
      <c r="AF215" s="38" t="str">
        <f t="shared" si="54"/>
        <v>SRSA</v>
      </c>
      <c r="AG215" s="38">
        <f t="shared" si="55"/>
        <v>0</v>
      </c>
      <c r="AH215" s="38">
        <f t="shared" si="56"/>
        <v>0</v>
      </c>
      <c r="AI215">
        <f t="shared" si="57"/>
        <v>1</v>
      </c>
      <c r="AJ215">
        <f t="shared" si="58"/>
        <v>0</v>
      </c>
      <c r="AK215">
        <f t="shared" si="59"/>
        <v>0</v>
      </c>
      <c r="AL215">
        <f t="shared" si="60"/>
        <v>0</v>
      </c>
      <c r="AM215">
        <f t="shared" si="61"/>
        <v>0</v>
      </c>
      <c r="AN215">
        <f t="shared" si="62"/>
        <v>0</v>
      </c>
      <c r="AO215">
        <f t="shared" si="63"/>
        <v>0</v>
      </c>
    </row>
    <row r="216" spans="1:41" ht="12.75">
      <c r="A216">
        <v>2010560</v>
      </c>
      <c r="B216" t="s">
        <v>825</v>
      </c>
      <c r="C216" t="s">
        <v>826</v>
      </c>
      <c r="D216" t="s">
        <v>827</v>
      </c>
      <c r="E216" t="s">
        <v>826</v>
      </c>
      <c r="F216" s="35">
        <v>67357</v>
      </c>
      <c r="G216" s="3">
        <v>1056</v>
      </c>
      <c r="H216">
        <v>6204215950</v>
      </c>
      <c r="I216" s="4">
        <v>6</v>
      </c>
      <c r="J216" s="4" t="s">
        <v>46</v>
      </c>
      <c r="K216" t="s">
        <v>46</v>
      </c>
      <c r="L216" s="5" t="s">
        <v>46</v>
      </c>
      <c r="M216" s="5">
        <v>1539.78</v>
      </c>
      <c r="N216" s="5" t="s">
        <v>46</v>
      </c>
      <c r="O216" s="5" t="s">
        <v>46</v>
      </c>
      <c r="P216" s="36">
        <v>18.045112782</v>
      </c>
      <c r="Q216" t="s">
        <v>46</v>
      </c>
      <c r="R216" t="s">
        <v>45</v>
      </c>
      <c r="S216" t="s">
        <v>45</v>
      </c>
      <c r="T216" t="s">
        <v>46</v>
      </c>
      <c r="U216" s="5" t="s">
        <v>46</v>
      </c>
      <c r="V216" s="37">
        <v>118791</v>
      </c>
      <c r="W216" s="37">
        <v>12407.94985095</v>
      </c>
      <c r="X216" s="37">
        <v>13977.050222725402</v>
      </c>
      <c r="Y216" s="37">
        <v>13278.072563218997</v>
      </c>
      <c r="Z216">
        <f t="shared" si="48"/>
        <v>0</v>
      </c>
      <c r="AA216">
        <f t="shared" si="49"/>
        <v>0</v>
      </c>
      <c r="AB216">
        <f t="shared" si="50"/>
        <v>0</v>
      </c>
      <c r="AC216">
        <f t="shared" si="51"/>
        <v>0</v>
      </c>
      <c r="AD216">
        <f t="shared" si="52"/>
        <v>0</v>
      </c>
      <c r="AE216">
        <f t="shared" si="53"/>
        <v>0</v>
      </c>
      <c r="AF216" s="38">
        <f t="shared" si="54"/>
        <v>0</v>
      </c>
      <c r="AG216" s="38">
        <f t="shared" si="55"/>
        <v>0</v>
      </c>
      <c r="AH216" s="38">
        <f t="shared" si="56"/>
        <v>0</v>
      </c>
      <c r="AI216">
        <f t="shared" si="57"/>
        <v>1</v>
      </c>
      <c r="AJ216">
        <f t="shared" si="58"/>
        <v>0</v>
      </c>
      <c r="AK216">
        <f t="shared" si="59"/>
        <v>0</v>
      </c>
      <c r="AL216">
        <f t="shared" si="60"/>
        <v>0</v>
      </c>
      <c r="AM216">
        <f t="shared" si="61"/>
        <v>0</v>
      </c>
      <c r="AN216">
        <f t="shared" si="62"/>
        <v>0</v>
      </c>
      <c r="AO216">
        <f t="shared" si="63"/>
        <v>0</v>
      </c>
    </row>
    <row r="217" spans="1:41" ht="12.75">
      <c r="A217">
        <v>2011280</v>
      </c>
      <c r="B217" t="s">
        <v>895</v>
      </c>
      <c r="C217" t="s">
        <v>896</v>
      </c>
      <c r="D217" t="s">
        <v>677</v>
      </c>
      <c r="E217" t="s">
        <v>897</v>
      </c>
      <c r="F217" s="35">
        <v>67574</v>
      </c>
      <c r="G217" s="3">
        <v>98</v>
      </c>
      <c r="H217">
        <v>6205274212</v>
      </c>
      <c r="I217" s="4">
        <v>7</v>
      </c>
      <c r="J217" s="4" t="s">
        <v>45</v>
      </c>
      <c r="K217" t="s">
        <v>46</v>
      </c>
      <c r="L217" s="5" t="s">
        <v>47</v>
      </c>
      <c r="M217" s="5">
        <v>169</v>
      </c>
      <c r="N217" s="5" t="s">
        <v>47</v>
      </c>
      <c r="O217" s="5" t="s">
        <v>45</v>
      </c>
      <c r="P217" s="36">
        <v>13.422818792</v>
      </c>
      <c r="Q217" t="s">
        <v>46</v>
      </c>
      <c r="R217" t="s">
        <v>46</v>
      </c>
      <c r="S217" t="s">
        <v>45</v>
      </c>
      <c r="T217" t="s">
        <v>46</v>
      </c>
      <c r="U217" s="5" t="s">
        <v>46</v>
      </c>
      <c r="V217" s="37">
        <v>2476</v>
      </c>
      <c r="W217" s="37">
        <v>406.8180279</v>
      </c>
      <c r="X217" s="37">
        <v>695.1436221548713</v>
      </c>
      <c r="Y217" s="37">
        <v>1712.2071747951377</v>
      </c>
      <c r="Z217">
        <f t="shared" si="48"/>
        <v>1</v>
      </c>
      <c r="AA217">
        <f t="shared" si="49"/>
        <v>1</v>
      </c>
      <c r="AB217">
        <f t="shared" si="50"/>
        <v>0</v>
      </c>
      <c r="AC217">
        <f t="shared" si="51"/>
        <v>0</v>
      </c>
      <c r="AD217">
        <f t="shared" si="52"/>
        <v>0</v>
      </c>
      <c r="AE217">
        <f t="shared" si="53"/>
        <v>0</v>
      </c>
      <c r="AF217" s="38" t="str">
        <f t="shared" si="54"/>
        <v>SRSA</v>
      </c>
      <c r="AG217" s="38">
        <f t="shared" si="55"/>
        <v>0</v>
      </c>
      <c r="AH217" s="38">
        <f t="shared" si="56"/>
        <v>0</v>
      </c>
      <c r="AI217">
        <f t="shared" si="57"/>
        <v>1</v>
      </c>
      <c r="AJ217">
        <f t="shared" si="58"/>
        <v>0</v>
      </c>
      <c r="AK217">
        <f t="shared" si="59"/>
        <v>0</v>
      </c>
      <c r="AL217">
        <f t="shared" si="60"/>
        <v>0</v>
      </c>
      <c r="AM217">
        <f t="shared" si="61"/>
        <v>0</v>
      </c>
      <c r="AN217">
        <f t="shared" si="62"/>
        <v>0</v>
      </c>
      <c r="AO217">
        <f t="shared" si="63"/>
        <v>0</v>
      </c>
    </row>
    <row r="218" spans="1:41" ht="12.75">
      <c r="A218">
        <v>2010590</v>
      </c>
      <c r="B218" t="s">
        <v>828</v>
      </c>
      <c r="C218" t="s">
        <v>829</v>
      </c>
      <c r="D218" t="s">
        <v>830</v>
      </c>
      <c r="E218" t="s">
        <v>831</v>
      </c>
      <c r="F218" s="35">
        <v>66866</v>
      </c>
      <c r="G218" s="3" t="s">
        <v>52</v>
      </c>
      <c r="H218">
        <v>6209832198</v>
      </c>
      <c r="I218" s="4">
        <v>7</v>
      </c>
      <c r="J218" s="4" t="s">
        <v>45</v>
      </c>
      <c r="K218" t="s">
        <v>46</v>
      </c>
      <c r="L218" s="5" t="s">
        <v>47</v>
      </c>
      <c r="M218" s="5">
        <v>361.11</v>
      </c>
      <c r="N218" s="5" t="s">
        <v>47</v>
      </c>
      <c r="O218" s="5" t="s">
        <v>45</v>
      </c>
      <c r="P218" s="36">
        <v>12.361623616</v>
      </c>
      <c r="Q218" t="s">
        <v>46</v>
      </c>
      <c r="R218" t="s">
        <v>46</v>
      </c>
      <c r="S218" t="s">
        <v>45</v>
      </c>
      <c r="T218" t="s">
        <v>46</v>
      </c>
      <c r="U218" s="5" t="s">
        <v>46</v>
      </c>
      <c r="V218" s="37">
        <v>21910</v>
      </c>
      <c r="W218" s="37">
        <v>2034.0901395</v>
      </c>
      <c r="X218" s="37">
        <v>2680.6274521591004</v>
      </c>
      <c r="Y218" s="37">
        <v>3416.8881642065603</v>
      </c>
      <c r="Z218">
        <f t="shared" si="48"/>
        <v>1</v>
      </c>
      <c r="AA218">
        <f t="shared" si="49"/>
        <v>1</v>
      </c>
      <c r="AB218">
        <f t="shared" si="50"/>
        <v>0</v>
      </c>
      <c r="AC218">
        <f t="shared" si="51"/>
        <v>0</v>
      </c>
      <c r="AD218">
        <f t="shared" si="52"/>
        <v>0</v>
      </c>
      <c r="AE218">
        <f t="shared" si="53"/>
        <v>0</v>
      </c>
      <c r="AF218" s="38" t="str">
        <f t="shared" si="54"/>
        <v>SRSA</v>
      </c>
      <c r="AG218" s="38">
        <f t="shared" si="55"/>
        <v>0</v>
      </c>
      <c r="AH218" s="38">
        <f t="shared" si="56"/>
        <v>0</v>
      </c>
      <c r="AI218">
        <f t="shared" si="57"/>
        <v>1</v>
      </c>
      <c r="AJ218">
        <f t="shared" si="58"/>
        <v>0</v>
      </c>
      <c r="AK218">
        <f t="shared" si="59"/>
        <v>0</v>
      </c>
      <c r="AL218">
        <f t="shared" si="60"/>
        <v>0</v>
      </c>
      <c r="AM218">
        <f t="shared" si="61"/>
        <v>0</v>
      </c>
      <c r="AN218">
        <f t="shared" si="62"/>
        <v>0</v>
      </c>
      <c r="AO218">
        <f t="shared" si="63"/>
        <v>0</v>
      </c>
    </row>
    <row r="219" spans="1:41" ht="12.75">
      <c r="A219">
        <v>2010620</v>
      </c>
      <c r="B219" t="s">
        <v>832</v>
      </c>
      <c r="C219" t="s">
        <v>833</v>
      </c>
      <c r="D219" t="s">
        <v>834</v>
      </c>
      <c r="E219" t="s">
        <v>835</v>
      </c>
      <c r="F219" s="35">
        <v>66073</v>
      </c>
      <c r="G219" s="3">
        <v>729</v>
      </c>
      <c r="H219">
        <v>7855975138</v>
      </c>
      <c r="I219" s="4" t="s">
        <v>597</v>
      </c>
      <c r="J219" s="4" t="s">
        <v>45</v>
      </c>
      <c r="K219" t="s">
        <v>46</v>
      </c>
      <c r="L219" s="5" t="s">
        <v>47</v>
      </c>
      <c r="M219" s="5">
        <v>940.6</v>
      </c>
      <c r="N219" s="5" t="s">
        <v>46</v>
      </c>
      <c r="O219" s="5" t="s">
        <v>46</v>
      </c>
      <c r="P219" s="36">
        <v>6.1739130435</v>
      </c>
      <c r="Q219" t="s">
        <v>46</v>
      </c>
      <c r="R219" t="s">
        <v>46</v>
      </c>
      <c r="S219" t="s">
        <v>45</v>
      </c>
      <c r="T219" t="s">
        <v>46</v>
      </c>
      <c r="U219" s="5" t="s">
        <v>46</v>
      </c>
      <c r="V219" s="37">
        <v>39709</v>
      </c>
      <c r="W219" s="37">
        <v>2847.7261952999997</v>
      </c>
      <c r="X219" s="37">
        <v>4609.340508328816</v>
      </c>
      <c r="Y219" s="37">
        <v>3804.4867114678773</v>
      </c>
      <c r="Z219">
        <f t="shared" si="48"/>
        <v>1</v>
      </c>
      <c r="AA219">
        <f t="shared" si="49"/>
        <v>0</v>
      </c>
      <c r="AB219">
        <f t="shared" si="50"/>
        <v>0</v>
      </c>
      <c r="AC219">
        <f t="shared" si="51"/>
        <v>0</v>
      </c>
      <c r="AD219">
        <f t="shared" si="52"/>
        <v>0</v>
      </c>
      <c r="AE219">
        <f t="shared" si="53"/>
        <v>0</v>
      </c>
      <c r="AF219" s="38">
        <f t="shared" si="54"/>
        <v>0</v>
      </c>
      <c r="AG219" s="38">
        <f t="shared" si="55"/>
        <v>0</v>
      </c>
      <c r="AH219" s="38">
        <f t="shared" si="56"/>
        <v>0</v>
      </c>
      <c r="AI219">
        <f t="shared" si="57"/>
        <v>1</v>
      </c>
      <c r="AJ219">
        <f t="shared" si="58"/>
        <v>0</v>
      </c>
      <c r="AK219">
        <f t="shared" si="59"/>
        <v>0</v>
      </c>
      <c r="AL219">
        <f t="shared" si="60"/>
        <v>0</v>
      </c>
      <c r="AM219">
        <f t="shared" si="61"/>
        <v>0</v>
      </c>
      <c r="AN219">
        <f t="shared" si="62"/>
        <v>0</v>
      </c>
      <c r="AO219">
        <f t="shared" si="63"/>
        <v>0</v>
      </c>
    </row>
    <row r="220" spans="1:41" ht="12.75">
      <c r="A220">
        <v>2010650</v>
      </c>
      <c r="B220" t="s">
        <v>836</v>
      </c>
      <c r="C220" t="s">
        <v>837</v>
      </c>
      <c r="D220" t="s">
        <v>838</v>
      </c>
      <c r="E220" t="s">
        <v>837</v>
      </c>
      <c r="F220" s="35">
        <v>67661</v>
      </c>
      <c r="G220" s="3">
        <v>2798</v>
      </c>
      <c r="H220">
        <v>7855435281</v>
      </c>
      <c r="I220" s="4">
        <v>6</v>
      </c>
      <c r="J220" s="4" t="s">
        <v>46</v>
      </c>
      <c r="K220" t="s">
        <v>46</v>
      </c>
      <c r="L220" s="5" t="s">
        <v>46</v>
      </c>
      <c r="M220" s="5">
        <v>611.41</v>
      </c>
      <c r="N220" s="5" t="s">
        <v>45</v>
      </c>
      <c r="O220" s="5" t="s">
        <v>46</v>
      </c>
      <c r="P220" s="36">
        <v>11.789772727</v>
      </c>
      <c r="Q220" t="s">
        <v>46</v>
      </c>
      <c r="R220" t="s">
        <v>46</v>
      </c>
      <c r="S220" t="s">
        <v>45</v>
      </c>
      <c r="T220" t="s">
        <v>46</v>
      </c>
      <c r="U220" s="5" t="s">
        <v>46</v>
      </c>
      <c r="V220" s="37">
        <v>22067</v>
      </c>
      <c r="W220" s="37">
        <v>2237.4991534500004</v>
      </c>
      <c r="X220" s="37">
        <v>3258.056892664046</v>
      </c>
      <c r="Y220" s="37">
        <v>4779.127718658956</v>
      </c>
      <c r="Z220">
        <f t="shared" si="48"/>
        <v>0</v>
      </c>
      <c r="AA220">
        <f t="shared" si="49"/>
        <v>1</v>
      </c>
      <c r="AB220">
        <f t="shared" si="50"/>
        <v>0</v>
      </c>
      <c r="AC220">
        <f t="shared" si="51"/>
        <v>0</v>
      </c>
      <c r="AD220">
        <f t="shared" si="52"/>
        <v>0</v>
      </c>
      <c r="AE220">
        <f t="shared" si="53"/>
        <v>0</v>
      </c>
      <c r="AF220" s="38">
        <f t="shared" si="54"/>
        <v>0</v>
      </c>
      <c r="AG220" s="38">
        <f t="shared" si="55"/>
        <v>0</v>
      </c>
      <c r="AH220" s="38">
        <f t="shared" si="56"/>
        <v>0</v>
      </c>
      <c r="AI220">
        <f t="shared" si="57"/>
        <v>1</v>
      </c>
      <c r="AJ220">
        <f t="shared" si="58"/>
        <v>0</v>
      </c>
      <c r="AK220">
        <f t="shared" si="59"/>
        <v>0</v>
      </c>
      <c r="AL220">
        <f t="shared" si="60"/>
        <v>0</v>
      </c>
      <c r="AM220">
        <f t="shared" si="61"/>
        <v>0</v>
      </c>
      <c r="AN220">
        <f t="shared" si="62"/>
        <v>0</v>
      </c>
      <c r="AO220">
        <f t="shared" si="63"/>
        <v>0</v>
      </c>
    </row>
    <row r="221" spans="1:41" ht="12.75">
      <c r="A221">
        <v>2005310</v>
      </c>
      <c r="B221" t="s">
        <v>317</v>
      </c>
      <c r="C221" t="s">
        <v>318</v>
      </c>
      <c r="D221" t="s">
        <v>319</v>
      </c>
      <c r="E221" t="s">
        <v>320</v>
      </c>
      <c r="F221" s="35">
        <v>66966</v>
      </c>
      <c r="G221" s="3" t="s">
        <v>52</v>
      </c>
      <c r="H221">
        <v>7853352206</v>
      </c>
      <c r="I221" s="4">
        <v>7</v>
      </c>
      <c r="J221" s="4" t="s">
        <v>45</v>
      </c>
      <c r="K221" t="s">
        <v>46</v>
      </c>
      <c r="L221" s="5" t="s">
        <v>47</v>
      </c>
      <c r="M221" s="5">
        <v>261.7</v>
      </c>
      <c r="N221" s="5" t="s">
        <v>47</v>
      </c>
      <c r="O221" s="5" t="s">
        <v>45</v>
      </c>
      <c r="P221" s="36">
        <v>17.915309446</v>
      </c>
      <c r="Q221" t="s">
        <v>46</v>
      </c>
      <c r="R221" t="s">
        <v>46</v>
      </c>
      <c r="S221" t="s">
        <v>45</v>
      </c>
      <c r="T221" t="s">
        <v>46</v>
      </c>
      <c r="U221" s="5" t="s">
        <v>46</v>
      </c>
      <c r="V221" s="37">
        <v>10091</v>
      </c>
      <c r="W221" s="37">
        <v>1220.4540837</v>
      </c>
      <c r="X221" s="37">
        <v>1608.6046178259094</v>
      </c>
      <c r="Y221" s="37">
        <v>2923.923021573235</v>
      </c>
      <c r="Z221">
        <f t="shared" si="48"/>
        <v>1</v>
      </c>
      <c r="AA221">
        <f t="shared" si="49"/>
        <v>1</v>
      </c>
      <c r="AB221">
        <f t="shared" si="50"/>
        <v>0</v>
      </c>
      <c r="AC221">
        <f t="shared" si="51"/>
        <v>0</v>
      </c>
      <c r="AD221">
        <f t="shared" si="52"/>
        <v>0</v>
      </c>
      <c r="AE221">
        <f t="shared" si="53"/>
        <v>0</v>
      </c>
      <c r="AF221" s="38" t="str">
        <f t="shared" si="54"/>
        <v>SRSA</v>
      </c>
      <c r="AG221" s="38">
        <f t="shared" si="55"/>
        <v>0</v>
      </c>
      <c r="AH221" s="38">
        <f t="shared" si="56"/>
        <v>0</v>
      </c>
      <c r="AI221">
        <f t="shared" si="57"/>
        <v>1</v>
      </c>
      <c r="AJ221">
        <f t="shared" si="58"/>
        <v>0</v>
      </c>
      <c r="AK221">
        <f t="shared" si="59"/>
        <v>0</v>
      </c>
      <c r="AL221">
        <f t="shared" si="60"/>
        <v>0</v>
      </c>
      <c r="AM221">
        <f t="shared" si="61"/>
        <v>0</v>
      </c>
      <c r="AN221">
        <f t="shared" si="62"/>
        <v>0</v>
      </c>
      <c r="AO221">
        <f t="shared" si="63"/>
        <v>0</v>
      </c>
    </row>
    <row r="222" spans="1:41" ht="12.75">
      <c r="A222">
        <v>2010680</v>
      </c>
      <c r="B222" t="s">
        <v>839</v>
      </c>
      <c r="C222" t="s">
        <v>840</v>
      </c>
      <c r="D222" t="s">
        <v>841</v>
      </c>
      <c r="E222" t="s">
        <v>592</v>
      </c>
      <c r="F222" s="35">
        <v>66109</v>
      </c>
      <c r="G222" s="3">
        <v>9387</v>
      </c>
      <c r="H222">
        <v>9137212088</v>
      </c>
      <c r="I222" s="4">
        <v>2</v>
      </c>
      <c r="J222" s="4" t="s">
        <v>46</v>
      </c>
      <c r="K222" t="s">
        <v>46</v>
      </c>
      <c r="L222" s="5" t="s">
        <v>46</v>
      </c>
      <c r="M222" s="5">
        <v>1243.8</v>
      </c>
      <c r="N222" s="5" t="s">
        <v>46</v>
      </c>
      <c r="O222" s="5" t="s">
        <v>46</v>
      </c>
      <c r="P222" s="36">
        <v>2.6845637584</v>
      </c>
      <c r="Q222" t="s">
        <v>46</v>
      </c>
      <c r="R222" t="s">
        <v>46</v>
      </c>
      <c r="S222" t="s">
        <v>46</v>
      </c>
      <c r="T222" t="s">
        <v>46</v>
      </c>
      <c r="U222" s="5" t="s">
        <v>46</v>
      </c>
      <c r="V222" s="37">
        <v>28886</v>
      </c>
      <c r="W222" s="37">
        <v>1220.4540837</v>
      </c>
      <c r="X222" s="37">
        <v>3852.4257447932123</v>
      </c>
      <c r="Y222" s="37">
        <v>4726.444420972952</v>
      </c>
      <c r="Z222">
        <f t="shared" si="48"/>
        <v>0</v>
      </c>
      <c r="AA222">
        <f t="shared" si="49"/>
        <v>0</v>
      </c>
      <c r="AB222">
        <f t="shared" si="50"/>
        <v>0</v>
      </c>
      <c r="AC222">
        <f t="shared" si="51"/>
        <v>0</v>
      </c>
      <c r="AD222">
        <f t="shared" si="52"/>
        <v>0</v>
      </c>
      <c r="AE222">
        <f t="shared" si="53"/>
        <v>0</v>
      </c>
      <c r="AF222" s="38">
        <f t="shared" si="54"/>
        <v>0</v>
      </c>
      <c r="AG222" s="38">
        <f t="shared" si="55"/>
        <v>0</v>
      </c>
      <c r="AH222" s="38">
        <f t="shared" si="56"/>
        <v>0</v>
      </c>
      <c r="AI222">
        <f t="shared" si="57"/>
        <v>0</v>
      </c>
      <c r="AJ222">
        <f t="shared" si="58"/>
        <v>0</v>
      </c>
      <c r="AK222">
        <f t="shared" si="59"/>
        <v>0</v>
      </c>
      <c r="AL222">
        <f t="shared" si="60"/>
        <v>0</v>
      </c>
      <c r="AM222">
        <f t="shared" si="61"/>
        <v>0</v>
      </c>
      <c r="AN222">
        <f t="shared" si="62"/>
        <v>0</v>
      </c>
      <c r="AO222">
        <f t="shared" si="63"/>
        <v>0</v>
      </c>
    </row>
    <row r="223" spans="1:41" ht="12.75">
      <c r="A223">
        <v>2010710</v>
      </c>
      <c r="B223" t="s">
        <v>842</v>
      </c>
      <c r="C223" t="s">
        <v>843</v>
      </c>
      <c r="D223" t="s">
        <v>844</v>
      </c>
      <c r="E223" t="s">
        <v>843</v>
      </c>
      <c r="F223" s="35">
        <v>66762</v>
      </c>
      <c r="G223" s="3">
        <v>75</v>
      </c>
      <c r="H223">
        <v>6202353100</v>
      </c>
      <c r="I223" s="4">
        <v>6</v>
      </c>
      <c r="J223" s="4" t="s">
        <v>46</v>
      </c>
      <c r="K223" t="s">
        <v>46</v>
      </c>
      <c r="L223" s="5" t="s">
        <v>46</v>
      </c>
      <c r="M223" s="5">
        <v>2261.5</v>
      </c>
      <c r="N223" s="5" t="s">
        <v>46</v>
      </c>
      <c r="O223" s="5" t="s">
        <v>46</v>
      </c>
      <c r="P223" s="36">
        <v>21.123321123</v>
      </c>
      <c r="Q223" t="s">
        <v>45</v>
      </c>
      <c r="R223" t="s">
        <v>46</v>
      </c>
      <c r="S223" t="s">
        <v>45</v>
      </c>
      <c r="T223" t="s">
        <v>46</v>
      </c>
      <c r="U223" s="5" t="s">
        <v>45</v>
      </c>
      <c r="V223" s="37">
        <v>206031</v>
      </c>
      <c r="W223" s="37">
        <v>24205.672660050004</v>
      </c>
      <c r="X223" s="37">
        <v>26015.795806940398</v>
      </c>
      <c r="Y223" s="37">
        <v>20996.928292756988</v>
      </c>
      <c r="Z223">
        <f t="shared" si="48"/>
        <v>0</v>
      </c>
      <c r="AA223">
        <f t="shared" si="49"/>
        <v>0</v>
      </c>
      <c r="AB223">
        <f t="shared" si="50"/>
        <v>0</v>
      </c>
      <c r="AC223">
        <f t="shared" si="51"/>
        <v>0</v>
      </c>
      <c r="AD223">
        <f t="shared" si="52"/>
        <v>0</v>
      </c>
      <c r="AE223">
        <f t="shared" si="53"/>
        <v>0</v>
      </c>
      <c r="AF223" s="38">
        <f t="shared" si="54"/>
        <v>0</v>
      </c>
      <c r="AG223" s="38">
        <f t="shared" si="55"/>
        <v>0</v>
      </c>
      <c r="AH223" s="38">
        <f t="shared" si="56"/>
        <v>0</v>
      </c>
      <c r="AI223">
        <f t="shared" si="57"/>
        <v>1</v>
      </c>
      <c r="AJ223">
        <f t="shared" si="58"/>
        <v>1</v>
      </c>
      <c r="AK223" t="str">
        <f t="shared" si="59"/>
        <v>Initial</v>
      </c>
      <c r="AL223">
        <f t="shared" si="60"/>
        <v>0</v>
      </c>
      <c r="AM223" t="str">
        <f t="shared" si="61"/>
        <v>RLIS</v>
      </c>
      <c r="AN223">
        <f t="shared" si="62"/>
        <v>0</v>
      </c>
      <c r="AO223">
        <f t="shared" si="63"/>
        <v>0</v>
      </c>
    </row>
    <row r="224" spans="1:41" ht="12.75">
      <c r="A224">
        <v>2010740</v>
      </c>
      <c r="B224" t="s">
        <v>845</v>
      </c>
      <c r="C224" t="s">
        <v>846</v>
      </c>
      <c r="D224" t="s">
        <v>847</v>
      </c>
      <c r="E224" t="s">
        <v>846</v>
      </c>
      <c r="F224" s="35">
        <v>67663</v>
      </c>
      <c r="G224" s="3" t="s">
        <v>52</v>
      </c>
      <c r="H224">
        <v>7854344678</v>
      </c>
      <c r="I224" s="4">
        <v>7</v>
      </c>
      <c r="J224" s="4" t="s">
        <v>45</v>
      </c>
      <c r="K224" t="s">
        <v>46</v>
      </c>
      <c r="L224" s="5" t="s">
        <v>47</v>
      </c>
      <c r="M224" s="5">
        <v>336.35</v>
      </c>
      <c r="N224" s="5" t="s">
        <v>47</v>
      </c>
      <c r="O224" s="5" t="s">
        <v>45</v>
      </c>
      <c r="P224" s="36">
        <v>13.819577735</v>
      </c>
      <c r="Q224" t="s">
        <v>46</v>
      </c>
      <c r="R224" t="s">
        <v>46</v>
      </c>
      <c r="S224" t="s">
        <v>45</v>
      </c>
      <c r="T224" t="s">
        <v>46</v>
      </c>
      <c r="U224" s="5" t="s">
        <v>46</v>
      </c>
      <c r="V224" s="37">
        <v>26357</v>
      </c>
      <c r="W224" s="37">
        <v>2440.9081674</v>
      </c>
      <c r="X224" s="37">
        <v>3053.4000267893352</v>
      </c>
      <c r="Y224" s="37">
        <v>4833.316253421704</v>
      </c>
      <c r="Z224">
        <f t="shared" si="48"/>
        <v>1</v>
      </c>
      <c r="AA224">
        <f t="shared" si="49"/>
        <v>1</v>
      </c>
      <c r="AB224">
        <f t="shared" si="50"/>
        <v>0</v>
      </c>
      <c r="AC224">
        <f t="shared" si="51"/>
        <v>0</v>
      </c>
      <c r="AD224">
        <f t="shared" si="52"/>
        <v>0</v>
      </c>
      <c r="AE224">
        <f t="shared" si="53"/>
        <v>0</v>
      </c>
      <c r="AF224" s="38" t="str">
        <f t="shared" si="54"/>
        <v>SRSA</v>
      </c>
      <c r="AG224" s="38">
        <f t="shared" si="55"/>
        <v>0</v>
      </c>
      <c r="AH224" s="38">
        <f t="shared" si="56"/>
        <v>0</v>
      </c>
      <c r="AI224">
        <f t="shared" si="57"/>
        <v>1</v>
      </c>
      <c r="AJ224">
        <f t="shared" si="58"/>
        <v>0</v>
      </c>
      <c r="AK224">
        <f t="shared" si="59"/>
        <v>0</v>
      </c>
      <c r="AL224">
        <f t="shared" si="60"/>
        <v>0</v>
      </c>
      <c r="AM224">
        <f t="shared" si="61"/>
        <v>0</v>
      </c>
      <c r="AN224">
        <f t="shared" si="62"/>
        <v>0</v>
      </c>
      <c r="AO224">
        <f t="shared" si="63"/>
        <v>0</v>
      </c>
    </row>
    <row r="225" spans="1:41" ht="12.75">
      <c r="A225">
        <v>2010770</v>
      </c>
      <c r="B225" t="s">
        <v>848</v>
      </c>
      <c r="C225" t="s">
        <v>849</v>
      </c>
      <c r="D225" t="s">
        <v>850</v>
      </c>
      <c r="E225" t="s">
        <v>849</v>
      </c>
      <c r="F225" s="35">
        <v>66075</v>
      </c>
      <c r="G225" s="3" t="s">
        <v>52</v>
      </c>
      <c r="H225">
        <v>9133528534</v>
      </c>
      <c r="I225" s="4">
        <v>7</v>
      </c>
      <c r="J225" s="4" t="s">
        <v>45</v>
      </c>
      <c r="K225" t="s">
        <v>46</v>
      </c>
      <c r="L225" s="5" t="s">
        <v>47</v>
      </c>
      <c r="M225" s="5">
        <v>346.41</v>
      </c>
      <c r="N225" s="5" t="s">
        <v>47</v>
      </c>
      <c r="O225" s="5" t="s">
        <v>45</v>
      </c>
      <c r="P225" s="36">
        <v>27.725118483</v>
      </c>
      <c r="Q225" t="s">
        <v>45</v>
      </c>
      <c r="R225" t="s">
        <v>45</v>
      </c>
      <c r="S225" t="s">
        <v>45</v>
      </c>
      <c r="T225" t="s">
        <v>46</v>
      </c>
      <c r="U225" s="5" t="s">
        <v>46</v>
      </c>
      <c r="V225" s="37">
        <v>20090</v>
      </c>
      <c r="W225" s="37">
        <v>2034.0901395000003</v>
      </c>
      <c r="X225" s="37">
        <v>2540.3173359328784</v>
      </c>
      <c r="Y225" s="37">
        <v>2854.3058067738725</v>
      </c>
      <c r="Z225">
        <f t="shared" si="48"/>
        <v>1</v>
      </c>
      <c r="AA225">
        <f t="shared" si="49"/>
        <v>1</v>
      </c>
      <c r="AB225">
        <f t="shared" si="50"/>
        <v>0</v>
      </c>
      <c r="AC225">
        <f t="shared" si="51"/>
        <v>0</v>
      </c>
      <c r="AD225">
        <f t="shared" si="52"/>
        <v>0</v>
      </c>
      <c r="AE225">
        <f t="shared" si="53"/>
        <v>0</v>
      </c>
      <c r="AF225" s="38" t="str">
        <f t="shared" si="54"/>
        <v>SRSA</v>
      </c>
      <c r="AG225" s="38">
        <f t="shared" si="55"/>
        <v>0</v>
      </c>
      <c r="AH225" s="38">
        <f t="shared" si="56"/>
        <v>0</v>
      </c>
      <c r="AI225">
        <f t="shared" si="57"/>
        <v>1</v>
      </c>
      <c r="AJ225">
        <f t="shared" si="58"/>
        <v>1</v>
      </c>
      <c r="AK225" t="str">
        <f t="shared" si="59"/>
        <v>Initial</v>
      </c>
      <c r="AL225" t="str">
        <f t="shared" si="60"/>
        <v>SRSA</v>
      </c>
      <c r="AM225">
        <f t="shared" si="61"/>
        <v>0</v>
      </c>
      <c r="AN225">
        <f t="shared" si="62"/>
        <v>0</v>
      </c>
      <c r="AO225">
        <f t="shared" si="63"/>
        <v>0</v>
      </c>
    </row>
    <row r="226" spans="1:41" ht="12.75">
      <c r="A226">
        <v>2007770</v>
      </c>
      <c r="B226" t="s">
        <v>572</v>
      </c>
      <c r="C226" t="s">
        <v>573</v>
      </c>
      <c r="D226" t="s">
        <v>574</v>
      </c>
      <c r="E226" t="s">
        <v>575</v>
      </c>
      <c r="F226" s="35">
        <v>67643</v>
      </c>
      <c r="G226" s="3">
        <v>160</v>
      </c>
      <c r="H226">
        <v>7856782414</v>
      </c>
      <c r="I226" s="4">
        <v>7</v>
      </c>
      <c r="J226" s="4" t="s">
        <v>45</v>
      </c>
      <c r="K226" t="s">
        <v>46</v>
      </c>
      <c r="L226" s="5" t="s">
        <v>47</v>
      </c>
      <c r="M226" s="5">
        <v>70.8</v>
      </c>
      <c r="N226" s="5" t="s">
        <v>47</v>
      </c>
      <c r="O226" s="5" t="s">
        <v>45</v>
      </c>
      <c r="P226" s="36">
        <v>22.988505747</v>
      </c>
      <c r="Q226" t="s">
        <v>45</v>
      </c>
      <c r="R226" t="s">
        <v>46</v>
      </c>
      <c r="S226" t="s">
        <v>45</v>
      </c>
      <c r="T226" t="s">
        <v>46</v>
      </c>
      <c r="U226" s="5" t="s">
        <v>46</v>
      </c>
      <c r="V226" s="37">
        <v>7445</v>
      </c>
      <c r="W226" s="37">
        <v>1017.0450697500002</v>
      </c>
      <c r="X226" s="37">
        <v>1026.6122467119812</v>
      </c>
      <c r="Y226" s="37">
        <v>989.6933779585082</v>
      </c>
      <c r="Z226">
        <f t="shared" si="48"/>
        <v>1</v>
      </c>
      <c r="AA226">
        <f t="shared" si="49"/>
        <v>1</v>
      </c>
      <c r="AB226">
        <f t="shared" si="50"/>
        <v>0</v>
      </c>
      <c r="AC226">
        <f t="shared" si="51"/>
        <v>0</v>
      </c>
      <c r="AD226">
        <f t="shared" si="52"/>
        <v>0</v>
      </c>
      <c r="AE226">
        <f t="shared" si="53"/>
        <v>0</v>
      </c>
      <c r="AF226" s="38" t="str">
        <f t="shared" si="54"/>
        <v>SRSA</v>
      </c>
      <c r="AG226" s="38">
        <f t="shared" si="55"/>
        <v>0</v>
      </c>
      <c r="AH226" s="38">
        <f t="shared" si="56"/>
        <v>0</v>
      </c>
      <c r="AI226">
        <f t="shared" si="57"/>
        <v>1</v>
      </c>
      <c r="AJ226">
        <f t="shared" si="58"/>
        <v>1</v>
      </c>
      <c r="AK226" t="str">
        <f t="shared" si="59"/>
        <v>Initial</v>
      </c>
      <c r="AL226" t="str">
        <f t="shared" si="60"/>
        <v>SRSA</v>
      </c>
      <c r="AM226">
        <f t="shared" si="61"/>
        <v>0</v>
      </c>
      <c r="AN226">
        <f t="shared" si="62"/>
        <v>0</v>
      </c>
      <c r="AO226">
        <f t="shared" si="63"/>
        <v>0</v>
      </c>
    </row>
    <row r="227" spans="1:41" ht="12.75">
      <c r="A227">
        <v>2008250</v>
      </c>
      <c r="B227" t="s">
        <v>627</v>
      </c>
      <c r="C227" t="s">
        <v>628</v>
      </c>
      <c r="D227" t="s">
        <v>629</v>
      </c>
      <c r="E227" t="s">
        <v>630</v>
      </c>
      <c r="F227" s="35">
        <v>66040</v>
      </c>
      <c r="G227" s="3" t="s">
        <v>52</v>
      </c>
      <c r="H227">
        <v>9137572677</v>
      </c>
      <c r="I227" s="4">
        <v>7</v>
      </c>
      <c r="J227" s="4" t="s">
        <v>45</v>
      </c>
      <c r="K227" t="s">
        <v>46</v>
      </c>
      <c r="L227" s="5" t="s">
        <v>47</v>
      </c>
      <c r="N227" s="5" t="s">
        <v>46</v>
      </c>
      <c r="O227" s="5" t="s">
        <v>46</v>
      </c>
      <c r="P227" s="36">
        <v>9.7804391218</v>
      </c>
      <c r="Q227" t="s">
        <v>46</v>
      </c>
      <c r="R227" t="s">
        <v>46</v>
      </c>
      <c r="S227" t="s">
        <v>45</v>
      </c>
      <c r="T227" t="s">
        <v>46</v>
      </c>
      <c r="U227" s="5" t="s">
        <v>46</v>
      </c>
      <c r="V227" s="37">
        <v>53668</v>
      </c>
      <c r="W227" s="37">
        <v>5085.22534875</v>
      </c>
      <c r="X227" s="37">
        <v>6305.734400068492</v>
      </c>
      <c r="Y227" s="37">
        <v>3618.2136232209336</v>
      </c>
      <c r="Z227">
        <f t="shared" si="48"/>
        <v>1</v>
      </c>
      <c r="AA227">
        <f t="shared" si="49"/>
        <v>1</v>
      </c>
      <c r="AB227">
        <f t="shared" si="50"/>
        <v>0</v>
      </c>
      <c r="AC227">
        <f t="shared" si="51"/>
        <v>0</v>
      </c>
      <c r="AD227">
        <f t="shared" si="52"/>
        <v>0</v>
      </c>
      <c r="AE227">
        <f t="shared" si="53"/>
        <v>0</v>
      </c>
      <c r="AF227" s="38" t="str">
        <f t="shared" si="54"/>
        <v>SRSA</v>
      </c>
      <c r="AG227" s="38">
        <f t="shared" si="55"/>
        <v>0</v>
      </c>
      <c r="AH227" s="38" t="str">
        <f t="shared" si="56"/>
        <v>Trouble</v>
      </c>
      <c r="AI227">
        <f t="shared" si="57"/>
        <v>1</v>
      </c>
      <c r="AJ227">
        <f t="shared" si="58"/>
        <v>0</v>
      </c>
      <c r="AK227">
        <f t="shared" si="59"/>
        <v>0</v>
      </c>
      <c r="AL227">
        <f t="shared" si="60"/>
        <v>0</v>
      </c>
      <c r="AM227">
        <f t="shared" si="61"/>
        <v>0</v>
      </c>
      <c r="AN227">
        <f t="shared" si="62"/>
        <v>0</v>
      </c>
      <c r="AO227">
        <f t="shared" si="63"/>
        <v>0</v>
      </c>
    </row>
    <row r="228" spans="1:41" ht="12.75">
      <c r="A228">
        <v>2010890</v>
      </c>
      <c r="B228" t="s">
        <v>855</v>
      </c>
      <c r="C228" t="s">
        <v>856</v>
      </c>
      <c r="D228" t="s">
        <v>857</v>
      </c>
      <c r="E228" t="s">
        <v>856</v>
      </c>
      <c r="F228" s="35">
        <v>67124</v>
      </c>
      <c r="G228" s="3">
        <v>1606</v>
      </c>
      <c r="H228">
        <v>6206724500</v>
      </c>
      <c r="I228" s="4">
        <v>6</v>
      </c>
      <c r="J228" s="4" t="s">
        <v>46</v>
      </c>
      <c r="K228" t="s">
        <v>46</v>
      </c>
      <c r="L228" s="5" t="s">
        <v>46</v>
      </c>
      <c r="M228" s="5">
        <v>1016.24</v>
      </c>
      <c r="N228" s="5" t="s">
        <v>46</v>
      </c>
      <c r="O228" s="5" t="s">
        <v>46</v>
      </c>
      <c r="P228" s="36">
        <v>12.746386334</v>
      </c>
      <c r="Q228" t="s">
        <v>46</v>
      </c>
      <c r="R228" t="s">
        <v>46</v>
      </c>
      <c r="S228" t="s">
        <v>45</v>
      </c>
      <c r="T228" t="s">
        <v>46</v>
      </c>
      <c r="U228" s="5" t="s">
        <v>46</v>
      </c>
      <c r="V228" s="37">
        <v>52928</v>
      </c>
      <c r="W228" s="37">
        <v>5288.6343627</v>
      </c>
      <c r="X228" s="37">
        <v>7053.133005758046</v>
      </c>
      <c r="Y228" s="37">
        <v>7898.731560208778</v>
      </c>
      <c r="Z228">
        <f t="shared" si="48"/>
        <v>0</v>
      </c>
      <c r="AA228">
        <f t="shared" si="49"/>
        <v>0</v>
      </c>
      <c r="AB228">
        <f t="shared" si="50"/>
        <v>0</v>
      </c>
      <c r="AC228">
        <f t="shared" si="51"/>
        <v>0</v>
      </c>
      <c r="AD228">
        <f t="shared" si="52"/>
        <v>0</v>
      </c>
      <c r="AE228">
        <f t="shared" si="53"/>
        <v>0</v>
      </c>
      <c r="AF228" s="38">
        <f t="shared" si="54"/>
        <v>0</v>
      </c>
      <c r="AG228" s="38">
        <f t="shared" si="55"/>
        <v>0</v>
      </c>
      <c r="AH228" s="38">
        <f t="shared" si="56"/>
        <v>0</v>
      </c>
      <c r="AI228">
        <f t="shared" si="57"/>
        <v>1</v>
      </c>
      <c r="AJ228">
        <f t="shared" si="58"/>
        <v>0</v>
      </c>
      <c r="AK228">
        <f t="shared" si="59"/>
        <v>0</v>
      </c>
      <c r="AL228">
        <f t="shared" si="60"/>
        <v>0</v>
      </c>
      <c r="AM228">
        <f t="shared" si="61"/>
        <v>0</v>
      </c>
      <c r="AN228">
        <f t="shared" si="62"/>
        <v>0</v>
      </c>
      <c r="AO228">
        <f t="shared" si="63"/>
        <v>0</v>
      </c>
    </row>
    <row r="229" spans="1:41" ht="12.75">
      <c r="A229">
        <v>2010920</v>
      </c>
      <c r="B229" t="s">
        <v>858</v>
      </c>
      <c r="C229" t="s">
        <v>859</v>
      </c>
      <c r="D229" t="s">
        <v>167</v>
      </c>
      <c r="E229" t="s">
        <v>859</v>
      </c>
      <c r="F229" s="35">
        <v>67570</v>
      </c>
      <c r="G229" s="3">
        <v>218</v>
      </c>
      <c r="H229">
        <v>6204596241</v>
      </c>
      <c r="I229" s="4">
        <v>7</v>
      </c>
      <c r="J229" s="4" t="s">
        <v>45</v>
      </c>
      <c r="K229" t="s">
        <v>46</v>
      </c>
      <c r="L229" s="5" t="s">
        <v>47</v>
      </c>
      <c r="M229" s="5">
        <v>301.5</v>
      </c>
      <c r="N229" s="5" t="s">
        <v>47</v>
      </c>
      <c r="O229" s="5" t="s">
        <v>45</v>
      </c>
      <c r="P229" s="36">
        <v>8.1920903955</v>
      </c>
      <c r="Q229" t="s">
        <v>46</v>
      </c>
      <c r="R229" t="s">
        <v>46</v>
      </c>
      <c r="S229" t="s">
        <v>45</v>
      </c>
      <c r="T229" t="s">
        <v>46</v>
      </c>
      <c r="U229" s="5" t="s">
        <v>46</v>
      </c>
      <c r="V229" s="37">
        <v>7302</v>
      </c>
      <c r="W229" s="37">
        <v>1017.04506975</v>
      </c>
      <c r="X229" s="37">
        <v>1560.4751279629713</v>
      </c>
      <c r="Y229" s="37">
        <v>2434.720971631767</v>
      </c>
      <c r="Z229">
        <f t="shared" si="48"/>
        <v>1</v>
      </c>
      <c r="AA229">
        <f t="shared" si="49"/>
        <v>1</v>
      </c>
      <c r="AB229">
        <f t="shared" si="50"/>
        <v>0</v>
      </c>
      <c r="AC229">
        <f t="shared" si="51"/>
        <v>0</v>
      </c>
      <c r="AD229">
        <f t="shared" si="52"/>
        <v>0</v>
      </c>
      <c r="AE229">
        <f t="shared" si="53"/>
        <v>0</v>
      </c>
      <c r="AF229" s="38" t="str">
        <f t="shared" si="54"/>
        <v>SRSA</v>
      </c>
      <c r="AG229" s="38">
        <f t="shared" si="55"/>
        <v>0</v>
      </c>
      <c r="AH229" s="38">
        <f t="shared" si="56"/>
        <v>0</v>
      </c>
      <c r="AI229">
        <f t="shared" si="57"/>
        <v>1</v>
      </c>
      <c r="AJ229">
        <f t="shared" si="58"/>
        <v>0</v>
      </c>
      <c r="AK229">
        <f t="shared" si="59"/>
        <v>0</v>
      </c>
      <c r="AL229">
        <f t="shared" si="60"/>
        <v>0</v>
      </c>
      <c r="AM229">
        <f t="shared" si="61"/>
        <v>0</v>
      </c>
      <c r="AN229">
        <f t="shared" si="62"/>
        <v>0</v>
      </c>
      <c r="AO229">
        <f t="shared" si="63"/>
        <v>0</v>
      </c>
    </row>
    <row r="230" spans="1:41" ht="12.75">
      <c r="A230">
        <v>2010950</v>
      </c>
      <c r="B230" t="s">
        <v>860</v>
      </c>
      <c r="C230" t="s">
        <v>861</v>
      </c>
      <c r="D230" t="s">
        <v>862</v>
      </c>
      <c r="E230" t="s">
        <v>863</v>
      </c>
      <c r="F230" s="35">
        <v>67752</v>
      </c>
      <c r="G230" s="3" t="s">
        <v>52</v>
      </c>
      <c r="H230">
        <v>7857542470</v>
      </c>
      <c r="I230" s="4">
        <v>7</v>
      </c>
      <c r="J230" s="4" t="s">
        <v>45</v>
      </c>
      <c r="K230" t="s">
        <v>46</v>
      </c>
      <c r="L230" s="5" t="s">
        <v>47</v>
      </c>
      <c r="M230" s="5">
        <v>351.88</v>
      </c>
      <c r="N230" s="5" t="s">
        <v>47</v>
      </c>
      <c r="O230" s="5" t="s">
        <v>45</v>
      </c>
      <c r="P230" s="36">
        <v>11.581920904</v>
      </c>
      <c r="Q230" t="s">
        <v>46</v>
      </c>
      <c r="R230" t="s">
        <v>46</v>
      </c>
      <c r="S230" t="s">
        <v>45</v>
      </c>
      <c r="T230" t="s">
        <v>46</v>
      </c>
      <c r="U230" s="5" t="s">
        <v>46</v>
      </c>
      <c r="V230" s="37">
        <v>11193</v>
      </c>
      <c r="W230" s="37">
        <v>1017.04506975</v>
      </c>
      <c r="X230" s="37">
        <v>1636.9042156634337</v>
      </c>
      <c r="Y230" s="37">
        <v>2686.848181986216</v>
      </c>
      <c r="Z230">
        <f t="shared" si="48"/>
        <v>1</v>
      </c>
      <c r="AA230">
        <f t="shared" si="49"/>
        <v>1</v>
      </c>
      <c r="AB230">
        <f t="shared" si="50"/>
        <v>0</v>
      </c>
      <c r="AC230">
        <f t="shared" si="51"/>
        <v>0</v>
      </c>
      <c r="AD230">
        <f t="shared" si="52"/>
        <v>0</v>
      </c>
      <c r="AE230">
        <f t="shared" si="53"/>
        <v>0</v>
      </c>
      <c r="AF230" s="38" t="str">
        <f t="shared" si="54"/>
        <v>SRSA</v>
      </c>
      <c r="AG230" s="38">
        <f t="shared" si="55"/>
        <v>0</v>
      </c>
      <c r="AH230" s="38">
        <f t="shared" si="56"/>
        <v>0</v>
      </c>
      <c r="AI230">
        <f t="shared" si="57"/>
        <v>1</v>
      </c>
      <c r="AJ230">
        <f t="shared" si="58"/>
        <v>0</v>
      </c>
      <c r="AK230">
        <f t="shared" si="59"/>
        <v>0</v>
      </c>
      <c r="AL230">
        <f t="shared" si="60"/>
        <v>0</v>
      </c>
      <c r="AM230">
        <f t="shared" si="61"/>
        <v>0</v>
      </c>
      <c r="AN230">
        <f t="shared" si="62"/>
        <v>0</v>
      </c>
      <c r="AO230">
        <f t="shared" si="63"/>
        <v>0</v>
      </c>
    </row>
    <row r="231" spans="1:41" ht="12.75">
      <c r="A231"/>
      <c r="B231"/>
      <c r="C231" t="s">
        <v>1065</v>
      </c>
      <c r="F231" s="35"/>
      <c r="I231" s="4">
        <v>7</v>
      </c>
      <c r="J231" s="4" t="s">
        <v>45</v>
      </c>
      <c r="M231" s="5">
        <f>314.16+75.59</f>
        <v>389.75</v>
      </c>
      <c r="O231" s="5" t="s">
        <v>45</v>
      </c>
      <c r="P231" s="39"/>
      <c r="U231" s="5"/>
      <c r="V231" s="37">
        <f>17530+7672</f>
        <v>25202</v>
      </c>
      <c r="W231" s="5">
        <f>2034+814</f>
        <v>2848</v>
      </c>
      <c r="X231" s="5">
        <f>2449+867</f>
        <v>3316</v>
      </c>
      <c r="Y231" s="5">
        <f>2653+937</f>
        <v>3590</v>
      </c>
      <c r="Z231">
        <f t="shared" si="48"/>
        <v>1</v>
      </c>
      <c r="AA231">
        <f t="shared" si="49"/>
        <v>1</v>
      </c>
      <c r="AB231">
        <f t="shared" si="50"/>
        <v>0</v>
      </c>
      <c r="AC231">
        <f t="shared" si="51"/>
        <v>0</v>
      </c>
      <c r="AD231">
        <f t="shared" si="52"/>
        <v>0</v>
      </c>
      <c r="AE231">
        <f t="shared" si="53"/>
        <v>0</v>
      </c>
      <c r="AF231" s="38" t="str">
        <f t="shared" si="54"/>
        <v>SRSA</v>
      </c>
      <c r="AG231" s="38">
        <f t="shared" si="55"/>
        <v>0</v>
      </c>
      <c r="AH231" s="38">
        <f t="shared" si="56"/>
        <v>0</v>
      </c>
      <c r="AI231">
        <f t="shared" si="57"/>
        <v>0</v>
      </c>
      <c r="AJ231">
        <f t="shared" si="58"/>
        <v>0</v>
      </c>
      <c r="AK231">
        <f t="shared" si="59"/>
        <v>0</v>
      </c>
      <c r="AL231">
        <f t="shared" si="60"/>
        <v>0</v>
      </c>
      <c r="AM231">
        <f t="shared" si="61"/>
        <v>0</v>
      </c>
      <c r="AN231">
        <f t="shared" si="62"/>
        <v>0</v>
      </c>
      <c r="AO231">
        <f t="shared" si="63"/>
        <v>0</v>
      </c>
    </row>
    <row r="232" spans="1:41" ht="12.75">
      <c r="A232">
        <v>2006240</v>
      </c>
      <c r="B232" t="s">
        <v>412</v>
      </c>
      <c r="C232" t="s">
        <v>413</v>
      </c>
      <c r="D232" t="s">
        <v>414</v>
      </c>
      <c r="E232" t="s">
        <v>415</v>
      </c>
      <c r="F232" s="35">
        <v>67154</v>
      </c>
      <c r="G232" s="3">
        <v>243</v>
      </c>
      <c r="H232">
        <v>3167992115</v>
      </c>
      <c r="I232" s="4">
        <v>8</v>
      </c>
      <c r="J232" s="4" t="s">
        <v>45</v>
      </c>
      <c r="K232" t="s">
        <v>46</v>
      </c>
      <c r="L232" s="5" t="s">
        <v>47</v>
      </c>
      <c r="M232" s="5">
        <v>509.67</v>
      </c>
      <c r="N232" s="5" t="s">
        <v>47</v>
      </c>
      <c r="O232" s="5" t="s">
        <v>45</v>
      </c>
      <c r="P232" s="36">
        <v>7.6112412178</v>
      </c>
      <c r="Q232" t="s">
        <v>46</v>
      </c>
      <c r="R232" t="s">
        <v>46</v>
      </c>
      <c r="S232" t="s">
        <v>45</v>
      </c>
      <c r="T232" t="s">
        <v>46</v>
      </c>
      <c r="U232" s="5" t="s">
        <v>46</v>
      </c>
      <c r="V232" s="37">
        <v>18088</v>
      </c>
      <c r="W232" s="37">
        <v>1017.04506975</v>
      </c>
      <c r="X232" s="37">
        <v>2603.104772115546</v>
      </c>
      <c r="Y232" s="37">
        <v>2937.0938459947365</v>
      </c>
      <c r="Z232">
        <f t="shared" si="48"/>
        <v>1</v>
      </c>
      <c r="AA232">
        <f t="shared" si="49"/>
        <v>1</v>
      </c>
      <c r="AB232">
        <f t="shared" si="50"/>
        <v>0</v>
      </c>
      <c r="AC232">
        <f t="shared" si="51"/>
        <v>0</v>
      </c>
      <c r="AD232">
        <f t="shared" si="52"/>
        <v>0</v>
      </c>
      <c r="AE232">
        <f t="shared" si="53"/>
        <v>0</v>
      </c>
      <c r="AF232" s="38" t="str">
        <f t="shared" si="54"/>
        <v>SRSA</v>
      </c>
      <c r="AG232" s="38">
        <f t="shared" si="55"/>
        <v>0</v>
      </c>
      <c r="AH232" s="38">
        <f t="shared" si="56"/>
        <v>0</v>
      </c>
      <c r="AI232">
        <f t="shared" si="57"/>
        <v>1</v>
      </c>
      <c r="AJ232">
        <f t="shared" si="58"/>
        <v>0</v>
      </c>
      <c r="AK232">
        <f t="shared" si="59"/>
        <v>0</v>
      </c>
      <c r="AL232">
        <f t="shared" si="60"/>
        <v>0</v>
      </c>
      <c r="AM232">
        <f t="shared" si="61"/>
        <v>0</v>
      </c>
      <c r="AN232">
        <f t="shared" si="62"/>
        <v>0</v>
      </c>
      <c r="AO232">
        <f t="shared" si="63"/>
        <v>0</v>
      </c>
    </row>
    <row r="233" spans="1:41" ht="12.75">
      <c r="A233">
        <v>2011080</v>
      </c>
      <c r="B233" t="s">
        <v>875</v>
      </c>
      <c r="C233" t="s">
        <v>876</v>
      </c>
      <c r="D233" t="s">
        <v>877</v>
      </c>
      <c r="E233" t="s">
        <v>878</v>
      </c>
      <c r="F233" s="35">
        <v>67001</v>
      </c>
      <c r="G233" s="3">
        <v>68</v>
      </c>
      <c r="H233">
        <v>3164442165</v>
      </c>
      <c r="I233" s="4" t="s">
        <v>597</v>
      </c>
      <c r="J233" s="4" t="s">
        <v>45</v>
      </c>
      <c r="K233" t="s">
        <v>46</v>
      </c>
      <c r="L233" s="5" t="s">
        <v>47</v>
      </c>
      <c r="M233" s="5">
        <v>1797.78</v>
      </c>
      <c r="N233" s="5" t="s">
        <v>46</v>
      </c>
      <c r="O233" s="5" t="s">
        <v>46</v>
      </c>
      <c r="P233" s="36">
        <v>3.679245283</v>
      </c>
      <c r="Q233" t="s">
        <v>46</v>
      </c>
      <c r="R233" t="s">
        <v>46</v>
      </c>
      <c r="S233" t="s">
        <v>45</v>
      </c>
      <c r="T233" t="s">
        <v>46</v>
      </c>
      <c r="U233" s="5" t="s">
        <v>46</v>
      </c>
      <c r="V233" s="37">
        <v>37819</v>
      </c>
      <c r="W233" s="37">
        <v>2237.4991534500004</v>
      </c>
      <c r="X233" s="37">
        <v>6170.347353847332</v>
      </c>
      <c r="Y233" s="37">
        <v>7193.151680485507</v>
      </c>
      <c r="Z233">
        <f t="shared" si="48"/>
        <v>1</v>
      </c>
      <c r="AA233">
        <f t="shared" si="49"/>
        <v>0</v>
      </c>
      <c r="AB233">
        <f t="shared" si="50"/>
        <v>0</v>
      </c>
      <c r="AC233">
        <f t="shared" si="51"/>
        <v>0</v>
      </c>
      <c r="AD233">
        <f t="shared" si="52"/>
        <v>0</v>
      </c>
      <c r="AE233">
        <f t="shared" si="53"/>
        <v>0</v>
      </c>
      <c r="AF233" s="38">
        <f t="shared" si="54"/>
        <v>0</v>
      </c>
      <c r="AG233" s="38">
        <f t="shared" si="55"/>
        <v>0</v>
      </c>
      <c r="AH233" s="38">
        <f t="shared" si="56"/>
        <v>0</v>
      </c>
      <c r="AI233">
        <f t="shared" si="57"/>
        <v>1</v>
      </c>
      <c r="AJ233">
        <f t="shared" si="58"/>
        <v>0</v>
      </c>
      <c r="AK233">
        <f t="shared" si="59"/>
        <v>0</v>
      </c>
      <c r="AL233">
        <f t="shared" si="60"/>
        <v>0</v>
      </c>
      <c r="AM233">
        <f t="shared" si="61"/>
        <v>0</v>
      </c>
      <c r="AN233">
        <f t="shared" si="62"/>
        <v>0</v>
      </c>
      <c r="AO233">
        <f t="shared" si="63"/>
        <v>0</v>
      </c>
    </row>
    <row r="234" spans="1:41" ht="12.75">
      <c r="A234">
        <v>2003930</v>
      </c>
      <c r="B234" t="s">
        <v>174</v>
      </c>
      <c r="C234" t="s">
        <v>175</v>
      </c>
      <c r="D234" t="s">
        <v>176</v>
      </c>
      <c r="E234" t="s">
        <v>177</v>
      </c>
      <c r="F234" s="35">
        <v>66935</v>
      </c>
      <c r="G234" s="3">
        <v>469</v>
      </c>
      <c r="H234">
        <v>7855275621</v>
      </c>
      <c r="I234" s="4">
        <v>6</v>
      </c>
      <c r="J234" s="4" t="s">
        <v>46</v>
      </c>
      <c r="K234" t="s">
        <v>46</v>
      </c>
      <c r="L234" s="5" t="s">
        <v>46</v>
      </c>
      <c r="M234" s="5">
        <v>483.27</v>
      </c>
      <c r="N234" s="5" t="s">
        <v>47</v>
      </c>
      <c r="O234" s="5" t="s">
        <v>46</v>
      </c>
      <c r="P234" s="36">
        <v>15.177065767</v>
      </c>
      <c r="Q234" t="s">
        <v>46</v>
      </c>
      <c r="R234" t="s">
        <v>46</v>
      </c>
      <c r="S234" t="s">
        <v>45</v>
      </c>
      <c r="T234" t="s">
        <v>46</v>
      </c>
      <c r="U234" s="5" t="s">
        <v>46</v>
      </c>
      <c r="V234" s="37">
        <v>32214</v>
      </c>
      <c r="W234" s="37">
        <v>3457.9532371499995</v>
      </c>
      <c r="X234" s="37">
        <v>4005.180211513998</v>
      </c>
      <c r="Y234" s="37">
        <v>3988.1256348305205</v>
      </c>
      <c r="Z234">
        <f t="shared" si="48"/>
        <v>0</v>
      </c>
      <c r="AA234">
        <f t="shared" si="49"/>
        <v>1</v>
      </c>
      <c r="AB234">
        <f t="shared" si="50"/>
        <v>0</v>
      </c>
      <c r="AC234">
        <f t="shared" si="51"/>
        <v>0</v>
      </c>
      <c r="AD234">
        <f t="shared" si="52"/>
        <v>0</v>
      </c>
      <c r="AE234">
        <f t="shared" si="53"/>
        <v>0</v>
      </c>
      <c r="AF234" s="38">
        <f t="shared" si="54"/>
        <v>0</v>
      </c>
      <c r="AG234" s="38">
        <f t="shared" si="55"/>
        <v>0</v>
      </c>
      <c r="AH234" s="38">
        <f t="shared" si="56"/>
        <v>0</v>
      </c>
      <c r="AI234">
        <f t="shared" si="57"/>
        <v>1</v>
      </c>
      <c r="AJ234">
        <f t="shared" si="58"/>
        <v>0</v>
      </c>
      <c r="AK234">
        <f t="shared" si="59"/>
        <v>0</v>
      </c>
      <c r="AL234">
        <f t="shared" si="60"/>
        <v>0</v>
      </c>
      <c r="AM234">
        <f t="shared" si="61"/>
        <v>0</v>
      </c>
      <c r="AN234">
        <f t="shared" si="62"/>
        <v>0</v>
      </c>
      <c r="AO234">
        <f t="shared" si="63"/>
        <v>0</v>
      </c>
    </row>
    <row r="235" spans="1:41" ht="12.75">
      <c r="A235">
        <v>2011100</v>
      </c>
      <c r="B235" t="s">
        <v>879</v>
      </c>
      <c r="C235" t="s">
        <v>880</v>
      </c>
      <c r="D235" t="s">
        <v>881</v>
      </c>
      <c r="E235" t="s">
        <v>882</v>
      </c>
      <c r="F235" s="35">
        <v>66531</v>
      </c>
      <c r="G235" s="3">
        <v>326</v>
      </c>
      <c r="H235">
        <v>7854854000</v>
      </c>
      <c r="I235" s="4">
        <v>7</v>
      </c>
      <c r="J235" s="4" t="s">
        <v>45</v>
      </c>
      <c r="K235" t="s">
        <v>46</v>
      </c>
      <c r="L235" s="5" t="s">
        <v>47</v>
      </c>
      <c r="M235" s="5">
        <v>587.14</v>
      </c>
      <c r="N235" s="5" t="s">
        <v>46</v>
      </c>
      <c r="O235" s="5" t="s">
        <v>45</v>
      </c>
      <c r="P235" s="36">
        <v>11.657303371</v>
      </c>
      <c r="Q235" t="s">
        <v>46</v>
      </c>
      <c r="R235" t="s">
        <v>46</v>
      </c>
      <c r="S235" t="s">
        <v>45</v>
      </c>
      <c r="T235" t="s">
        <v>46</v>
      </c>
      <c r="U235" s="5" t="s">
        <v>46</v>
      </c>
      <c r="V235" s="37">
        <v>17830</v>
      </c>
      <c r="W235" s="37">
        <v>1423.8630976499999</v>
      </c>
      <c r="X235" s="37">
        <v>2533.957517265795</v>
      </c>
      <c r="Y235" s="37">
        <v>2280.434171265612</v>
      </c>
      <c r="Z235">
        <f t="shared" si="48"/>
        <v>1</v>
      </c>
      <c r="AA235">
        <f t="shared" si="49"/>
        <v>1</v>
      </c>
      <c r="AB235">
        <f t="shared" si="50"/>
        <v>0</v>
      </c>
      <c r="AC235">
        <f t="shared" si="51"/>
        <v>0</v>
      </c>
      <c r="AD235">
        <f t="shared" si="52"/>
        <v>0</v>
      </c>
      <c r="AE235">
        <f t="shared" si="53"/>
        <v>0</v>
      </c>
      <c r="AF235" s="38" t="str">
        <f t="shared" si="54"/>
        <v>SRSA</v>
      </c>
      <c r="AG235" s="38">
        <f t="shared" si="55"/>
        <v>0</v>
      </c>
      <c r="AH235" s="38">
        <f t="shared" si="56"/>
        <v>0</v>
      </c>
      <c r="AI235">
        <f t="shared" si="57"/>
        <v>1</v>
      </c>
      <c r="AJ235">
        <f t="shared" si="58"/>
        <v>0</v>
      </c>
      <c r="AK235">
        <f t="shared" si="59"/>
        <v>0</v>
      </c>
      <c r="AL235">
        <f t="shared" si="60"/>
        <v>0</v>
      </c>
      <c r="AM235">
        <f t="shared" si="61"/>
        <v>0</v>
      </c>
      <c r="AN235">
        <f t="shared" si="62"/>
        <v>0</v>
      </c>
      <c r="AO235">
        <f t="shared" si="63"/>
        <v>0</v>
      </c>
    </row>
    <row r="236" spans="1:41" ht="12.75">
      <c r="A236">
        <v>2011130</v>
      </c>
      <c r="B236" t="s">
        <v>883</v>
      </c>
      <c r="C236" t="s">
        <v>884</v>
      </c>
      <c r="D236" t="s">
        <v>885</v>
      </c>
      <c r="E236" t="s">
        <v>884</v>
      </c>
      <c r="F236" s="35">
        <v>66770</v>
      </c>
      <c r="G236" s="3">
        <v>290</v>
      </c>
      <c r="H236">
        <v>6208483386</v>
      </c>
      <c r="I236" s="4">
        <v>7</v>
      </c>
      <c r="J236" s="4" t="s">
        <v>45</v>
      </c>
      <c r="K236" t="s">
        <v>46</v>
      </c>
      <c r="L236" s="5" t="s">
        <v>47</v>
      </c>
      <c r="M236" s="5">
        <v>772.28</v>
      </c>
      <c r="N236" s="5" t="s">
        <v>46</v>
      </c>
      <c r="O236" s="5" t="s">
        <v>46</v>
      </c>
      <c r="P236" s="36">
        <v>18.637532134</v>
      </c>
      <c r="Q236" t="s">
        <v>46</v>
      </c>
      <c r="R236" t="s">
        <v>46</v>
      </c>
      <c r="S236" t="s">
        <v>45</v>
      </c>
      <c r="T236" t="s">
        <v>46</v>
      </c>
      <c r="U236" s="5" t="s">
        <v>46</v>
      </c>
      <c r="V236" s="37">
        <v>21332</v>
      </c>
      <c r="W236" s="37">
        <v>2644.31718135</v>
      </c>
      <c r="X236" s="37">
        <v>4026.2074045626423</v>
      </c>
      <c r="Y236" s="37">
        <v>6131.959541381708</v>
      </c>
      <c r="Z236">
        <f t="shared" si="48"/>
        <v>1</v>
      </c>
      <c r="AA236">
        <f t="shared" si="49"/>
        <v>0</v>
      </c>
      <c r="AB236">
        <f t="shared" si="50"/>
        <v>0</v>
      </c>
      <c r="AC236">
        <f t="shared" si="51"/>
        <v>0</v>
      </c>
      <c r="AD236">
        <f t="shared" si="52"/>
        <v>0</v>
      </c>
      <c r="AE236">
        <f t="shared" si="53"/>
        <v>0</v>
      </c>
      <c r="AF236" s="38">
        <f t="shared" si="54"/>
        <v>0</v>
      </c>
      <c r="AG236" s="38">
        <f t="shared" si="55"/>
        <v>0</v>
      </c>
      <c r="AH236" s="38">
        <f t="shared" si="56"/>
        <v>0</v>
      </c>
      <c r="AI236">
        <f t="shared" si="57"/>
        <v>1</v>
      </c>
      <c r="AJ236">
        <f t="shared" si="58"/>
        <v>0</v>
      </c>
      <c r="AK236">
        <f t="shared" si="59"/>
        <v>0</v>
      </c>
      <c r="AL236">
        <f t="shared" si="60"/>
        <v>0</v>
      </c>
      <c r="AM236">
        <f t="shared" si="61"/>
        <v>0</v>
      </c>
      <c r="AN236">
        <f t="shared" si="62"/>
        <v>0</v>
      </c>
      <c r="AO236">
        <f t="shared" si="63"/>
        <v>0</v>
      </c>
    </row>
    <row r="237" spans="1:41" ht="12.75">
      <c r="A237">
        <v>2000004</v>
      </c>
      <c r="B237" t="s">
        <v>57</v>
      </c>
      <c r="C237" t="s">
        <v>58</v>
      </c>
      <c r="D237" t="s">
        <v>59</v>
      </c>
      <c r="E237" t="s">
        <v>60</v>
      </c>
      <c r="F237" s="35">
        <v>66549</v>
      </c>
      <c r="G237" s="3">
        <v>70</v>
      </c>
      <c r="H237">
        <v>7854573732</v>
      </c>
      <c r="I237" s="4">
        <v>7</v>
      </c>
      <c r="J237" s="4" t="s">
        <v>45</v>
      </c>
      <c r="K237" t="s">
        <v>45</v>
      </c>
      <c r="L237" s="5" t="s">
        <v>47</v>
      </c>
      <c r="M237" s="5">
        <v>723.79</v>
      </c>
      <c r="N237" s="5" t="s">
        <v>46</v>
      </c>
      <c r="O237" s="5" t="s">
        <v>46</v>
      </c>
      <c r="P237" s="36">
        <v>15.702479339</v>
      </c>
      <c r="Q237" t="s">
        <v>46</v>
      </c>
      <c r="R237" t="s">
        <v>46</v>
      </c>
      <c r="S237" t="s">
        <v>45</v>
      </c>
      <c r="T237" t="s">
        <v>46</v>
      </c>
      <c r="U237" s="5" t="s">
        <v>46</v>
      </c>
      <c r="V237" s="37">
        <v>25803</v>
      </c>
      <c r="W237" s="37">
        <v>2034.0901395000003</v>
      </c>
      <c r="X237" s="37">
        <v>3367.3485088110147</v>
      </c>
      <c r="Y237" s="37">
        <v>2841.1349823523715</v>
      </c>
      <c r="Z237">
        <f t="shared" si="48"/>
        <v>1</v>
      </c>
      <c r="AA237">
        <f t="shared" si="49"/>
        <v>0</v>
      </c>
      <c r="AB237">
        <f t="shared" si="50"/>
        <v>0</v>
      </c>
      <c r="AC237">
        <f t="shared" si="51"/>
        <v>0</v>
      </c>
      <c r="AD237">
        <f t="shared" si="52"/>
        <v>0</v>
      </c>
      <c r="AE237">
        <f t="shared" si="53"/>
        <v>0</v>
      </c>
      <c r="AF237" s="38">
        <f t="shared" si="54"/>
        <v>0</v>
      </c>
      <c r="AG237" s="38">
        <f t="shared" si="55"/>
        <v>0</v>
      </c>
      <c r="AH237" s="38">
        <f t="shared" si="56"/>
        <v>0</v>
      </c>
      <c r="AI237">
        <f t="shared" si="57"/>
        <v>1</v>
      </c>
      <c r="AJ237">
        <f t="shared" si="58"/>
        <v>0</v>
      </c>
      <c r="AK237">
        <f t="shared" si="59"/>
        <v>0</v>
      </c>
      <c r="AL237">
        <f t="shared" si="60"/>
        <v>0</v>
      </c>
      <c r="AM237">
        <f t="shared" si="61"/>
        <v>0</v>
      </c>
      <c r="AN237">
        <f t="shared" si="62"/>
        <v>0</v>
      </c>
      <c r="AO237">
        <f t="shared" si="63"/>
        <v>0</v>
      </c>
    </row>
    <row r="238" spans="1:41" ht="12.75">
      <c r="A238">
        <v>2011190</v>
      </c>
      <c r="B238" t="s">
        <v>886</v>
      </c>
      <c r="C238" t="s">
        <v>887</v>
      </c>
      <c r="D238" t="s">
        <v>323</v>
      </c>
      <c r="E238" t="s">
        <v>887</v>
      </c>
      <c r="F238" s="35">
        <v>67954</v>
      </c>
      <c r="G238" s="3">
        <v>167</v>
      </c>
      <c r="H238">
        <v>6205934344</v>
      </c>
      <c r="I238" s="4">
        <v>7</v>
      </c>
      <c r="J238" s="4" t="s">
        <v>45</v>
      </c>
      <c r="K238" t="s">
        <v>46</v>
      </c>
      <c r="L238" s="5" t="s">
        <v>47</v>
      </c>
      <c r="M238" s="5">
        <v>213.8</v>
      </c>
      <c r="N238" s="5" t="s">
        <v>47</v>
      </c>
      <c r="O238" s="5" t="s">
        <v>45</v>
      </c>
      <c r="P238" s="36">
        <v>15.463917526</v>
      </c>
      <c r="Q238" t="s">
        <v>46</v>
      </c>
      <c r="R238" t="s">
        <v>46</v>
      </c>
      <c r="S238" t="s">
        <v>45</v>
      </c>
      <c r="T238" t="s">
        <v>46</v>
      </c>
      <c r="U238" s="5" t="s">
        <v>46</v>
      </c>
      <c r="V238" s="37">
        <v>10834</v>
      </c>
      <c r="W238" s="37">
        <v>1423.8630976499999</v>
      </c>
      <c r="X238" s="37">
        <v>1694.3782852129557</v>
      </c>
      <c r="Y238" s="37">
        <v>2799.7409627419393</v>
      </c>
      <c r="Z238">
        <f t="shared" si="48"/>
        <v>1</v>
      </c>
      <c r="AA238">
        <f t="shared" si="49"/>
        <v>1</v>
      </c>
      <c r="AB238">
        <f t="shared" si="50"/>
        <v>0</v>
      </c>
      <c r="AC238">
        <f t="shared" si="51"/>
        <v>0</v>
      </c>
      <c r="AD238">
        <f t="shared" si="52"/>
        <v>0</v>
      </c>
      <c r="AE238">
        <f t="shared" si="53"/>
        <v>0</v>
      </c>
      <c r="AF238" s="38" t="str">
        <f t="shared" si="54"/>
        <v>SRSA</v>
      </c>
      <c r="AG238" s="38">
        <f t="shared" si="55"/>
        <v>0</v>
      </c>
      <c r="AH238" s="38">
        <f t="shared" si="56"/>
        <v>0</v>
      </c>
      <c r="AI238">
        <f t="shared" si="57"/>
        <v>1</v>
      </c>
      <c r="AJ238">
        <f t="shared" si="58"/>
        <v>0</v>
      </c>
      <c r="AK238">
        <f t="shared" si="59"/>
        <v>0</v>
      </c>
      <c r="AL238">
        <f t="shared" si="60"/>
        <v>0</v>
      </c>
      <c r="AM238">
        <f t="shared" si="61"/>
        <v>0</v>
      </c>
      <c r="AN238">
        <f t="shared" si="62"/>
        <v>0</v>
      </c>
      <c r="AO238">
        <f t="shared" si="63"/>
        <v>0</v>
      </c>
    </row>
    <row r="239" spans="1:41" ht="12.75">
      <c r="A239">
        <v>2011250</v>
      </c>
      <c r="B239" t="s">
        <v>891</v>
      </c>
      <c r="C239" t="s">
        <v>892</v>
      </c>
      <c r="D239" t="s">
        <v>893</v>
      </c>
      <c r="E239" t="s">
        <v>894</v>
      </c>
      <c r="F239" s="35">
        <v>67133</v>
      </c>
      <c r="G239" s="3">
        <v>9785</v>
      </c>
      <c r="H239">
        <v>3167763300</v>
      </c>
      <c r="I239" s="4">
        <v>8</v>
      </c>
      <c r="J239" s="4" t="s">
        <v>45</v>
      </c>
      <c r="K239" t="s">
        <v>46</v>
      </c>
      <c r="L239" s="5" t="s">
        <v>47</v>
      </c>
      <c r="M239" s="5">
        <v>1711.2</v>
      </c>
      <c r="N239" s="5" t="s">
        <v>46</v>
      </c>
      <c r="O239" s="5" t="s">
        <v>46</v>
      </c>
      <c r="P239" s="36">
        <v>6.3341645885</v>
      </c>
      <c r="Q239" t="s">
        <v>46</v>
      </c>
      <c r="R239" t="s">
        <v>46</v>
      </c>
      <c r="S239" t="s">
        <v>45</v>
      </c>
      <c r="T239" t="s">
        <v>46</v>
      </c>
      <c r="U239" s="5" t="s">
        <v>46</v>
      </c>
      <c r="V239" s="37">
        <v>39588</v>
      </c>
      <c r="W239" s="37">
        <v>2034.0901395</v>
      </c>
      <c r="X239" s="37">
        <v>5722.961435698397</v>
      </c>
      <c r="Y239" s="37">
        <v>6726.528186695184</v>
      </c>
      <c r="Z239">
        <f t="shared" si="48"/>
        <v>1</v>
      </c>
      <c r="AA239">
        <f t="shared" si="49"/>
        <v>0</v>
      </c>
      <c r="AB239">
        <f t="shared" si="50"/>
        <v>0</v>
      </c>
      <c r="AC239">
        <f t="shared" si="51"/>
        <v>0</v>
      </c>
      <c r="AD239">
        <f t="shared" si="52"/>
        <v>0</v>
      </c>
      <c r="AE239">
        <f t="shared" si="53"/>
        <v>0</v>
      </c>
      <c r="AF239" s="38">
        <f t="shared" si="54"/>
        <v>0</v>
      </c>
      <c r="AG239" s="38">
        <f t="shared" si="55"/>
        <v>0</v>
      </c>
      <c r="AH239" s="38">
        <f t="shared" si="56"/>
        <v>0</v>
      </c>
      <c r="AI239">
        <f t="shared" si="57"/>
        <v>1</v>
      </c>
      <c r="AJ239">
        <f t="shared" si="58"/>
        <v>0</v>
      </c>
      <c r="AK239">
        <f t="shared" si="59"/>
        <v>0</v>
      </c>
      <c r="AL239">
        <f t="shared" si="60"/>
        <v>0</v>
      </c>
      <c r="AM239">
        <f t="shared" si="61"/>
        <v>0</v>
      </c>
      <c r="AN239">
        <f t="shared" si="62"/>
        <v>0</v>
      </c>
      <c r="AO239">
        <f t="shared" si="63"/>
        <v>0</v>
      </c>
    </row>
    <row r="240" spans="1:41" ht="12.75">
      <c r="A240">
        <v>2009320</v>
      </c>
      <c r="B240" t="s">
        <v>715</v>
      </c>
      <c r="C240" t="s">
        <v>716</v>
      </c>
      <c r="D240" t="s">
        <v>481</v>
      </c>
      <c r="E240" t="s">
        <v>717</v>
      </c>
      <c r="F240" s="35">
        <v>66509</v>
      </c>
      <c r="G240" s="3">
        <v>219</v>
      </c>
      <c r="H240">
        <v>7859662246</v>
      </c>
      <c r="I240" s="4">
        <v>7</v>
      </c>
      <c r="J240" s="4" t="s">
        <v>45</v>
      </c>
      <c r="K240" t="s">
        <v>46</v>
      </c>
      <c r="L240" s="5" t="s">
        <v>47</v>
      </c>
      <c r="M240" s="5">
        <v>836.77</v>
      </c>
      <c r="N240" s="5" t="s">
        <v>46</v>
      </c>
      <c r="O240" s="5" t="s">
        <v>46</v>
      </c>
      <c r="P240" s="36">
        <v>10.264227642</v>
      </c>
      <c r="Q240" t="s">
        <v>46</v>
      </c>
      <c r="R240" t="s">
        <v>45</v>
      </c>
      <c r="S240" t="s">
        <v>45</v>
      </c>
      <c r="T240" t="s">
        <v>46</v>
      </c>
      <c r="U240" s="5" t="s">
        <v>46</v>
      </c>
      <c r="V240" s="37">
        <v>52181</v>
      </c>
      <c r="W240" s="37">
        <v>4678.40732085</v>
      </c>
      <c r="X240" s="37">
        <v>5748.619428835349</v>
      </c>
      <c r="Y240" s="37">
        <v>3241.904354035189</v>
      </c>
      <c r="Z240">
        <f t="shared" si="48"/>
        <v>1</v>
      </c>
      <c r="AA240">
        <f t="shared" si="49"/>
        <v>0</v>
      </c>
      <c r="AB240">
        <f t="shared" si="50"/>
        <v>0</v>
      </c>
      <c r="AC240">
        <f t="shared" si="51"/>
        <v>0</v>
      </c>
      <c r="AD240">
        <f t="shared" si="52"/>
        <v>0</v>
      </c>
      <c r="AE240">
        <f t="shared" si="53"/>
        <v>0</v>
      </c>
      <c r="AF240" s="38">
        <f t="shared" si="54"/>
        <v>0</v>
      </c>
      <c r="AG240" s="38">
        <f t="shared" si="55"/>
        <v>0</v>
      </c>
      <c r="AH240" s="38">
        <f t="shared" si="56"/>
        <v>0</v>
      </c>
      <c r="AI240">
        <f t="shared" si="57"/>
        <v>1</v>
      </c>
      <c r="AJ240">
        <f t="shared" si="58"/>
        <v>0</v>
      </c>
      <c r="AK240">
        <f t="shared" si="59"/>
        <v>0</v>
      </c>
      <c r="AL240">
        <f t="shared" si="60"/>
        <v>0</v>
      </c>
      <c r="AM240">
        <f t="shared" si="61"/>
        <v>0</v>
      </c>
      <c r="AN240">
        <f t="shared" si="62"/>
        <v>0</v>
      </c>
      <c r="AO240">
        <f t="shared" si="63"/>
        <v>0</v>
      </c>
    </row>
    <row r="241" spans="1:41" ht="12.75">
      <c r="A241">
        <v>2007440</v>
      </c>
      <c r="B241" t="s">
        <v>529</v>
      </c>
      <c r="C241" t="s">
        <v>530</v>
      </c>
      <c r="D241" t="s">
        <v>531</v>
      </c>
      <c r="E241" t="s">
        <v>532</v>
      </c>
      <c r="F241" s="35">
        <v>67451</v>
      </c>
      <c r="G241" s="3">
        <v>217</v>
      </c>
      <c r="H241">
        <v>7853667215</v>
      </c>
      <c r="I241" s="4">
        <v>7</v>
      </c>
      <c r="J241" s="4" t="s">
        <v>45</v>
      </c>
      <c r="K241" t="s">
        <v>46</v>
      </c>
      <c r="L241" s="5" t="s">
        <v>47</v>
      </c>
      <c r="M241" s="5">
        <v>398.16</v>
      </c>
      <c r="N241" s="5" t="s">
        <v>47</v>
      </c>
      <c r="O241" s="5" t="s">
        <v>45</v>
      </c>
      <c r="P241" s="36">
        <v>17.975206612</v>
      </c>
      <c r="Q241" t="s">
        <v>46</v>
      </c>
      <c r="R241" t="s">
        <v>46</v>
      </c>
      <c r="S241" t="s">
        <v>45</v>
      </c>
      <c r="T241" t="s">
        <v>46</v>
      </c>
      <c r="U241" s="5" t="s">
        <v>46</v>
      </c>
      <c r="V241" s="37">
        <v>22651</v>
      </c>
      <c r="W241" s="37">
        <v>2440.9081674</v>
      </c>
      <c r="X241" s="37">
        <v>2932.0260725903922</v>
      </c>
      <c r="Y241" s="37">
        <v>3160.997861160254</v>
      </c>
      <c r="Z241">
        <f t="shared" si="48"/>
        <v>1</v>
      </c>
      <c r="AA241">
        <f t="shared" si="49"/>
        <v>1</v>
      </c>
      <c r="AB241">
        <f t="shared" si="50"/>
        <v>0</v>
      </c>
      <c r="AC241">
        <f t="shared" si="51"/>
        <v>0</v>
      </c>
      <c r="AD241">
        <f t="shared" si="52"/>
        <v>0</v>
      </c>
      <c r="AE241">
        <f t="shared" si="53"/>
        <v>0</v>
      </c>
      <c r="AF241" s="38" t="str">
        <f t="shared" si="54"/>
        <v>SRSA</v>
      </c>
      <c r="AG241" s="38">
        <f t="shared" si="55"/>
        <v>0</v>
      </c>
      <c r="AH241" s="38">
        <f t="shared" si="56"/>
        <v>0</v>
      </c>
      <c r="AI241">
        <f t="shared" si="57"/>
        <v>1</v>
      </c>
      <c r="AJ241">
        <f t="shared" si="58"/>
        <v>0</v>
      </c>
      <c r="AK241">
        <f t="shared" si="59"/>
        <v>0</v>
      </c>
      <c r="AL241">
        <f t="shared" si="60"/>
        <v>0</v>
      </c>
      <c r="AM241">
        <f t="shared" si="61"/>
        <v>0</v>
      </c>
      <c r="AN241">
        <f t="shared" si="62"/>
        <v>0</v>
      </c>
      <c r="AO241">
        <f t="shared" si="63"/>
        <v>0</v>
      </c>
    </row>
    <row r="242" spans="1:41" ht="12.75">
      <c r="A242">
        <v>2011310</v>
      </c>
      <c r="B242" t="s">
        <v>898</v>
      </c>
      <c r="C242" t="s">
        <v>899</v>
      </c>
      <c r="D242" t="s">
        <v>900</v>
      </c>
      <c r="E242" t="s">
        <v>901</v>
      </c>
      <c r="F242" s="35">
        <v>67665</v>
      </c>
      <c r="G242" s="3" t="s">
        <v>52</v>
      </c>
      <c r="H242">
        <v>7854832173</v>
      </c>
      <c r="I242" s="4" t="s">
        <v>53</v>
      </c>
      <c r="J242" s="4" t="s">
        <v>46</v>
      </c>
      <c r="K242" t="s">
        <v>46</v>
      </c>
      <c r="L242" s="5" t="s">
        <v>46</v>
      </c>
      <c r="N242" s="5" t="s">
        <v>45</v>
      </c>
      <c r="O242" s="5" t="s">
        <v>46</v>
      </c>
      <c r="P242" s="36">
        <v>15.339966833</v>
      </c>
      <c r="Q242" t="s">
        <v>46</v>
      </c>
      <c r="R242" t="s">
        <v>46</v>
      </c>
      <c r="S242" t="s">
        <v>45</v>
      </c>
      <c r="T242" t="s">
        <v>46</v>
      </c>
      <c r="U242" s="5" t="s">
        <v>46</v>
      </c>
      <c r="V242" s="37">
        <v>61657</v>
      </c>
      <c r="W242" s="37">
        <v>6102.2704185</v>
      </c>
      <c r="X242" s="37">
        <v>7324.361518214751</v>
      </c>
      <c r="Y242" s="37">
        <v>11112.412719055035</v>
      </c>
      <c r="Z242">
        <f t="shared" si="48"/>
        <v>0</v>
      </c>
      <c r="AA242">
        <f t="shared" si="49"/>
        <v>1</v>
      </c>
      <c r="AB242">
        <f t="shared" si="50"/>
        <v>0</v>
      </c>
      <c r="AC242">
        <f t="shared" si="51"/>
        <v>0</v>
      </c>
      <c r="AD242">
        <f t="shared" si="52"/>
        <v>0</v>
      </c>
      <c r="AE242">
        <f t="shared" si="53"/>
        <v>0</v>
      </c>
      <c r="AF242" s="38">
        <f t="shared" si="54"/>
        <v>0</v>
      </c>
      <c r="AG242" s="38">
        <f t="shared" si="55"/>
        <v>0</v>
      </c>
      <c r="AH242" s="38">
        <f t="shared" si="56"/>
        <v>0</v>
      </c>
      <c r="AI242">
        <f t="shared" si="57"/>
        <v>1</v>
      </c>
      <c r="AJ242">
        <f t="shared" si="58"/>
        <v>0</v>
      </c>
      <c r="AK242">
        <f t="shared" si="59"/>
        <v>0</v>
      </c>
      <c r="AL242">
        <f t="shared" si="60"/>
        <v>0</v>
      </c>
      <c r="AM242">
        <f t="shared" si="61"/>
        <v>0</v>
      </c>
      <c r="AN242">
        <f t="shared" si="62"/>
        <v>0</v>
      </c>
      <c r="AO242">
        <f t="shared" si="63"/>
        <v>0</v>
      </c>
    </row>
    <row r="243" spans="1:41" ht="12.75">
      <c r="A243">
        <v>2000005</v>
      </c>
      <c r="B243" t="s">
        <v>61</v>
      </c>
      <c r="C243" t="s">
        <v>62</v>
      </c>
      <c r="D243" t="s">
        <v>63</v>
      </c>
      <c r="E243" t="s">
        <v>62</v>
      </c>
      <c r="F243" s="35">
        <v>66534</v>
      </c>
      <c r="G243" s="3">
        <v>2898</v>
      </c>
      <c r="H243">
        <v>7852842175</v>
      </c>
      <c r="I243" s="4">
        <v>7</v>
      </c>
      <c r="J243" s="4" t="s">
        <v>45</v>
      </c>
      <c r="K243" t="s">
        <v>46</v>
      </c>
      <c r="L243" s="5" t="s">
        <v>47</v>
      </c>
      <c r="N243" s="5" t="s">
        <v>46</v>
      </c>
      <c r="O243" s="5" t="s">
        <v>46</v>
      </c>
      <c r="P243" s="36">
        <v>13.894324853</v>
      </c>
      <c r="Q243" t="s">
        <v>46</v>
      </c>
      <c r="R243" t="s">
        <v>46</v>
      </c>
      <c r="S243" t="s">
        <v>45</v>
      </c>
      <c r="T243" t="s">
        <v>46</v>
      </c>
      <c r="U243" s="5" t="s">
        <v>46</v>
      </c>
      <c r="V243" s="37">
        <v>42124</v>
      </c>
      <c r="W243" s="37">
        <v>4678.40732085</v>
      </c>
      <c r="X243" s="37">
        <v>6000.72134498165</v>
      </c>
      <c r="Y243" s="37">
        <v>3657.7260964854368</v>
      </c>
      <c r="Z243">
        <f t="shared" si="48"/>
        <v>1</v>
      </c>
      <c r="AA243">
        <f t="shared" si="49"/>
        <v>1</v>
      </c>
      <c r="AB243">
        <f t="shared" si="50"/>
        <v>0</v>
      </c>
      <c r="AC243">
        <f t="shared" si="51"/>
        <v>0</v>
      </c>
      <c r="AD243">
        <f t="shared" si="52"/>
        <v>0</v>
      </c>
      <c r="AE243">
        <f t="shared" si="53"/>
        <v>0</v>
      </c>
      <c r="AF243" s="38" t="str">
        <f t="shared" si="54"/>
        <v>SRSA</v>
      </c>
      <c r="AG243" s="38">
        <f t="shared" si="55"/>
        <v>0</v>
      </c>
      <c r="AH243" s="38" t="str">
        <f t="shared" si="56"/>
        <v>Trouble</v>
      </c>
      <c r="AI243">
        <f t="shared" si="57"/>
        <v>1</v>
      </c>
      <c r="AJ243">
        <f t="shared" si="58"/>
        <v>0</v>
      </c>
      <c r="AK243">
        <f t="shared" si="59"/>
        <v>0</v>
      </c>
      <c r="AL243">
        <f t="shared" si="60"/>
        <v>0</v>
      </c>
      <c r="AM243">
        <f t="shared" si="61"/>
        <v>0</v>
      </c>
      <c r="AN243">
        <f t="shared" si="62"/>
        <v>0</v>
      </c>
      <c r="AO243">
        <f t="shared" si="63"/>
        <v>0</v>
      </c>
    </row>
    <row r="244" spans="1:41" ht="12.75">
      <c r="A244">
        <v>2011370</v>
      </c>
      <c r="B244" t="s">
        <v>902</v>
      </c>
      <c r="C244" t="s">
        <v>374</v>
      </c>
      <c r="D244" t="s">
        <v>903</v>
      </c>
      <c r="E244" t="s">
        <v>374</v>
      </c>
      <c r="F244" s="35">
        <v>67402</v>
      </c>
      <c r="G244" s="3">
        <v>797</v>
      </c>
      <c r="H244">
        <v>7853094700</v>
      </c>
      <c r="I244" s="4">
        <v>5</v>
      </c>
      <c r="J244" s="4" t="s">
        <v>46</v>
      </c>
      <c r="K244" t="s">
        <v>46</v>
      </c>
      <c r="L244" s="5" t="s">
        <v>46</v>
      </c>
      <c r="M244" s="5">
        <v>7070.39</v>
      </c>
      <c r="N244" s="5" t="s">
        <v>46</v>
      </c>
      <c r="O244" s="5" t="s">
        <v>46</v>
      </c>
      <c r="P244" s="36">
        <v>11.903168228</v>
      </c>
      <c r="Q244" t="s">
        <v>46</v>
      </c>
      <c r="R244" t="s">
        <v>46</v>
      </c>
      <c r="S244" t="s">
        <v>46</v>
      </c>
      <c r="T244" t="s">
        <v>46</v>
      </c>
      <c r="U244" s="5" t="s">
        <v>46</v>
      </c>
      <c r="V244" s="37">
        <v>383447</v>
      </c>
      <c r="W244" s="37">
        <v>38445</v>
      </c>
      <c r="X244" s="37">
        <v>49756.74824074122</v>
      </c>
      <c r="Y244" s="37">
        <v>56224.36790904209</v>
      </c>
      <c r="Z244">
        <f t="shared" si="48"/>
        <v>0</v>
      </c>
      <c r="AA244">
        <f t="shared" si="49"/>
        <v>0</v>
      </c>
      <c r="AB244">
        <f t="shared" si="50"/>
        <v>0</v>
      </c>
      <c r="AC244">
        <f t="shared" si="51"/>
        <v>0</v>
      </c>
      <c r="AD244">
        <f t="shared" si="52"/>
        <v>0</v>
      </c>
      <c r="AE244">
        <f t="shared" si="53"/>
        <v>0</v>
      </c>
      <c r="AF244" s="38">
        <f t="shared" si="54"/>
        <v>0</v>
      </c>
      <c r="AG244" s="38">
        <f t="shared" si="55"/>
        <v>0</v>
      </c>
      <c r="AH244" s="38">
        <f t="shared" si="56"/>
        <v>0</v>
      </c>
      <c r="AI244">
        <f t="shared" si="57"/>
        <v>0</v>
      </c>
      <c r="AJ244">
        <f t="shared" si="58"/>
        <v>0</v>
      </c>
      <c r="AK244">
        <f t="shared" si="59"/>
        <v>0</v>
      </c>
      <c r="AL244">
        <f t="shared" si="60"/>
        <v>0</v>
      </c>
      <c r="AM244">
        <f t="shared" si="61"/>
        <v>0</v>
      </c>
      <c r="AN244">
        <f t="shared" si="62"/>
        <v>0</v>
      </c>
      <c r="AO244">
        <f t="shared" si="63"/>
        <v>0</v>
      </c>
    </row>
    <row r="245" spans="1:41" ht="12.75">
      <c r="A245">
        <v>2010410</v>
      </c>
      <c r="B245" t="s">
        <v>812</v>
      </c>
      <c r="C245" t="s">
        <v>813</v>
      </c>
      <c r="D245" t="s">
        <v>814</v>
      </c>
      <c r="E245" t="s">
        <v>815</v>
      </c>
      <c r="F245" s="35">
        <v>66414</v>
      </c>
      <c r="G245" s="3">
        <v>310</v>
      </c>
      <c r="H245">
        <v>7856657168</v>
      </c>
      <c r="I245" s="4">
        <v>7</v>
      </c>
      <c r="J245" s="4" t="s">
        <v>45</v>
      </c>
      <c r="K245" t="s">
        <v>46</v>
      </c>
      <c r="L245" s="5" t="s">
        <v>47</v>
      </c>
      <c r="M245" s="5">
        <v>1208.5</v>
      </c>
      <c r="N245" s="5" t="s">
        <v>46</v>
      </c>
      <c r="O245" s="5" t="s">
        <v>46</v>
      </c>
      <c r="P245" s="36">
        <v>12.079062958</v>
      </c>
      <c r="Q245" t="s">
        <v>46</v>
      </c>
      <c r="R245" t="s">
        <v>46</v>
      </c>
      <c r="S245" t="s">
        <v>45</v>
      </c>
      <c r="T245" t="s">
        <v>46</v>
      </c>
      <c r="U245" s="5" t="s">
        <v>46</v>
      </c>
      <c r="V245" s="37">
        <v>60751</v>
      </c>
      <c r="W245" s="37">
        <v>5492.04337665</v>
      </c>
      <c r="X245" s="37">
        <v>7398.309278265767</v>
      </c>
      <c r="Y245" s="37">
        <v>4877.720747185621</v>
      </c>
      <c r="Z245">
        <f t="shared" si="48"/>
        <v>1</v>
      </c>
      <c r="AA245">
        <f t="shared" si="49"/>
        <v>0</v>
      </c>
      <c r="AB245">
        <f t="shared" si="50"/>
        <v>0</v>
      </c>
      <c r="AC245">
        <f t="shared" si="51"/>
        <v>0</v>
      </c>
      <c r="AD245">
        <f t="shared" si="52"/>
        <v>0</v>
      </c>
      <c r="AE245">
        <f t="shared" si="53"/>
        <v>0</v>
      </c>
      <c r="AF245" s="38">
        <f t="shared" si="54"/>
        <v>0</v>
      </c>
      <c r="AG245" s="38">
        <f t="shared" si="55"/>
        <v>0</v>
      </c>
      <c r="AH245" s="38">
        <f t="shared" si="56"/>
        <v>0</v>
      </c>
      <c r="AI245">
        <f t="shared" si="57"/>
        <v>1</v>
      </c>
      <c r="AJ245">
        <f t="shared" si="58"/>
        <v>0</v>
      </c>
      <c r="AK245">
        <f t="shared" si="59"/>
        <v>0</v>
      </c>
      <c r="AL245">
        <f t="shared" si="60"/>
        <v>0</v>
      </c>
      <c r="AM245">
        <f t="shared" si="61"/>
        <v>0</v>
      </c>
      <c r="AN245">
        <f t="shared" si="62"/>
        <v>0</v>
      </c>
      <c r="AO245">
        <f t="shared" si="63"/>
        <v>0</v>
      </c>
    </row>
    <row r="246" spans="1:41" ht="12.75">
      <c r="A246">
        <v>2011400</v>
      </c>
      <c r="B246" t="s">
        <v>904</v>
      </c>
      <c r="C246" t="s">
        <v>905</v>
      </c>
      <c r="D246" t="s">
        <v>906</v>
      </c>
      <c r="E246" t="s">
        <v>905</v>
      </c>
      <c r="F246" s="35">
        <v>67870</v>
      </c>
      <c r="G246" s="3">
        <v>279</v>
      </c>
      <c r="H246">
        <v>6206492234</v>
      </c>
      <c r="I246" s="4">
        <v>7</v>
      </c>
      <c r="J246" s="4" t="s">
        <v>45</v>
      </c>
      <c r="K246" t="s">
        <v>46</v>
      </c>
      <c r="L246" s="5" t="s">
        <v>47</v>
      </c>
      <c r="M246" s="5">
        <v>414.99</v>
      </c>
      <c r="N246" s="5" t="s">
        <v>47</v>
      </c>
      <c r="O246" s="5" t="s">
        <v>45</v>
      </c>
      <c r="P246" s="36">
        <v>13.390928726</v>
      </c>
      <c r="Q246" t="s">
        <v>46</v>
      </c>
      <c r="R246" t="s">
        <v>45</v>
      </c>
      <c r="S246" t="s">
        <v>45</v>
      </c>
      <c r="T246" t="s">
        <v>46</v>
      </c>
      <c r="U246" s="5" t="s">
        <v>46</v>
      </c>
      <c r="V246" s="37">
        <v>26106</v>
      </c>
      <c r="W246" s="37">
        <v>2440.9081674</v>
      </c>
      <c r="X246" s="37">
        <v>2937.7297358516207</v>
      </c>
      <c r="Y246" s="37">
        <v>4662.471845211375</v>
      </c>
      <c r="Z246">
        <f t="shared" si="48"/>
        <v>1</v>
      </c>
      <c r="AA246">
        <f t="shared" si="49"/>
        <v>1</v>
      </c>
      <c r="AB246">
        <f t="shared" si="50"/>
        <v>0</v>
      </c>
      <c r="AC246">
        <f t="shared" si="51"/>
        <v>0</v>
      </c>
      <c r="AD246">
        <f t="shared" si="52"/>
        <v>0</v>
      </c>
      <c r="AE246">
        <f t="shared" si="53"/>
        <v>0</v>
      </c>
      <c r="AF246" s="38" t="str">
        <f t="shared" si="54"/>
        <v>SRSA</v>
      </c>
      <c r="AG246" s="38">
        <f t="shared" si="55"/>
        <v>0</v>
      </c>
      <c r="AH246" s="38">
        <f t="shared" si="56"/>
        <v>0</v>
      </c>
      <c r="AI246">
        <f t="shared" si="57"/>
        <v>1</v>
      </c>
      <c r="AJ246">
        <f t="shared" si="58"/>
        <v>0</v>
      </c>
      <c r="AK246">
        <f t="shared" si="59"/>
        <v>0</v>
      </c>
      <c r="AL246">
        <f t="shared" si="60"/>
        <v>0</v>
      </c>
      <c r="AM246">
        <f t="shared" si="61"/>
        <v>0</v>
      </c>
      <c r="AN246">
        <f t="shared" si="62"/>
        <v>0</v>
      </c>
      <c r="AO246">
        <f t="shared" si="63"/>
        <v>0</v>
      </c>
    </row>
    <row r="247" spans="1:41" ht="12.75">
      <c r="A247">
        <v>2000017</v>
      </c>
      <c r="B247" t="s">
        <v>88</v>
      </c>
      <c r="C247" t="s">
        <v>89</v>
      </c>
      <c r="D247" t="s">
        <v>90</v>
      </c>
      <c r="E247" t="s">
        <v>91</v>
      </c>
      <c r="F247" s="35">
        <v>67871</v>
      </c>
      <c r="G247" s="3" t="s">
        <v>52</v>
      </c>
      <c r="H247">
        <v>6208727600</v>
      </c>
      <c r="I247" s="4" t="s">
        <v>53</v>
      </c>
      <c r="J247" s="4" t="s">
        <v>46</v>
      </c>
      <c r="K247" t="s">
        <v>46</v>
      </c>
      <c r="L247" s="5" t="s">
        <v>46</v>
      </c>
      <c r="M247" s="5">
        <v>886.92</v>
      </c>
      <c r="N247" s="5" t="s">
        <v>45</v>
      </c>
      <c r="O247" s="5" t="s">
        <v>46</v>
      </c>
      <c r="P247" s="36">
        <v>9.6863468635</v>
      </c>
      <c r="Q247" t="s">
        <v>46</v>
      </c>
      <c r="R247" t="s">
        <v>46</v>
      </c>
      <c r="S247" t="s">
        <v>45</v>
      </c>
      <c r="T247" t="s">
        <v>46</v>
      </c>
      <c r="U247" s="5" t="s">
        <v>46</v>
      </c>
      <c r="V247" s="37">
        <v>38008</v>
      </c>
      <c r="W247" s="37">
        <v>3864.7712650500002</v>
      </c>
      <c r="X247" s="37">
        <v>5351.910324631616</v>
      </c>
      <c r="Y247" s="37">
        <v>7345.556934505734</v>
      </c>
      <c r="Z247">
        <f t="shared" si="48"/>
        <v>0</v>
      </c>
      <c r="AA247">
        <f t="shared" si="49"/>
        <v>1</v>
      </c>
      <c r="AB247">
        <f t="shared" si="50"/>
        <v>0</v>
      </c>
      <c r="AC247">
        <f t="shared" si="51"/>
        <v>0</v>
      </c>
      <c r="AD247">
        <f t="shared" si="52"/>
        <v>0</v>
      </c>
      <c r="AE247">
        <f t="shared" si="53"/>
        <v>0</v>
      </c>
      <c r="AF247" s="38">
        <f t="shared" si="54"/>
        <v>0</v>
      </c>
      <c r="AG247" s="38">
        <f t="shared" si="55"/>
        <v>0</v>
      </c>
      <c r="AH247" s="38">
        <f t="shared" si="56"/>
        <v>0</v>
      </c>
      <c r="AI247">
        <f t="shared" si="57"/>
        <v>1</v>
      </c>
      <c r="AJ247">
        <f t="shared" si="58"/>
        <v>0</v>
      </c>
      <c r="AK247">
        <f t="shared" si="59"/>
        <v>0</v>
      </c>
      <c r="AL247">
        <f t="shared" si="60"/>
        <v>0</v>
      </c>
      <c r="AM247">
        <f t="shared" si="61"/>
        <v>0</v>
      </c>
      <c r="AN247">
        <f t="shared" si="62"/>
        <v>0</v>
      </c>
      <c r="AO247">
        <f t="shared" si="63"/>
        <v>0</v>
      </c>
    </row>
    <row r="248" spans="1:41" ht="12.75">
      <c r="A248">
        <v>2011490</v>
      </c>
      <c r="B248" t="s">
        <v>910</v>
      </c>
      <c r="C248" t="s">
        <v>911</v>
      </c>
      <c r="D248" t="s">
        <v>912</v>
      </c>
      <c r="E248" t="s">
        <v>98</v>
      </c>
      <c r="F248" s="35">
        <v>66608</v>
      </c>
      <c r="G248" s="3">
        <v>1900</v>
      </c>
      <c r="H248">
        <v>7855758600</v>
      </c>
      <c r="I248" s="4" t="s">
        <v>99</v>
      </c>
      <c r="J248" s="4" t="s">
        <v>46</v>
      </c>
      <c r="K248" t="s">
        <v>46</v>
      </c>
      <c r="L248" s="5" t="s">
        <v>46</v>
      </c>
      <c r="N248" s="5" t="s">
        <v>46</v>
      </c>
      <c r="O248" s="5" t="s">
        <v>46</v>
      </c>
      <c r="P248" s="36">
        <v>6.7246835443</v>
      </c>
      <c r="Q248" t="s">
        <v>46</v>
      </c>
      <c r="R248" t="s">
        <v>46</v>
      </c>
      <c r="S248" t="s">
        <v>46</v>
      </c>
      <c r="T248" t="s">
        <v>46</v>
      </c>
      <c r="U248" s="5" t="s">
        <v>46</v>
      </c>
      <c r="V248" s="37">
        <v>115542</v>
      </c>
      <c r="W248" s="37">
        <v>7322.724502199999</v>
      </c>
      <c r="X248" s="37">
        <v>13390.26490142553</v>
      </c>
      <c r="Y248" s="37">
        <v>16917.73581478352</v>
      </c>
      <c r="Z248">
        <f t="shared" si="48"/>
        <v>0</v>
      </c>
      <c r="AA248">
        <f t="shared" si="49"/>
        <v>1</v>
      </c>
      <c r="AB248">
        <f t="shared" si="50"/>
        <v>0</v>
      </c>
      <c r="AC248">
        <f t="shared" si="51"/>
        <v>0</v>
      </c>
      <c r="AD248">
        <f t="shared" si="52"/>
        <v>0</v>
      </c>
      <c r="AE248">
        <f t="shared" si="53"/>
        <v>0</v>
      </c>
      <c r="AF248" s="38">
        <f t="shared" si="54"/>
        <v>0</v>
      </c>
      <c r="AG248" s="38">
        <f t="shared" si="55"/>
        <v>0</v>
      </c>
      <c r="AH248" s="38">
        <f t="shared" si="56"/>
        <v>0</v>
      </c>
      <c r="AI248">
        <f t="shared" si="57"/>
        <v>0</v>
      </c>
      <c r="AJ248">
        <f t="shared" si="58"/>
        <v>0</v>
      </c>
      <c r="AK248">
        <f t="shared" si="59"/>
        <v>0</v>
      </c>
      <c r="AL248">
        <f t="shared" si="60"/>
        <v>0</v>
      </c>
      <c r="AM248">
        <f t="shared" si="61"/>
        <v>0</v>
      </c>
      <c r="AN248">
        <f t="shared" si="62"/>
        <v>0</v>
      </c>
      <c r="AO248">
        <f t="shared" si="63"/>
        <v>0</v>
      </c>
    </row>
    <row r="249" spans="1:41" ht="12.75">
      <c r="A249">
        <v>2011550</v>
      </c>
      <c r="B249" t="s">
        <v>917</v>
      </c>
      <c r="C249" t="s">
        <v>918</v>
      </c>
      <c r="D249" t="s">
        <v>919</v>
      </c>
      <c r="E249" t="s">
        <v>920</v>
      </c>
      <c r="F249" s="35">
        <v>67135</v>
      </c>
      <c r="G249" s="3">
        <v>1559</v>
      </c>
      <c r="H249">
        <v>3167725783</v>
      </c>
      <c r="I249" s="4">
        <v>8</v>
      </c>
      <c r="J249" s="4" t="s">
        <v>45</v>
      </c>
      <c r="K249" t="s">
        <v>46</v>
      </c>
      <c r="L249" s="5" t="s">
        <v>47</v>
      </c>
      <c r="M249" s="5">
        <v>501</v>
      </c>
      <c r="N249" s="5" t="s">
        <v>47</v>
      </c>
      <c r="O249" s="5" t="s">
        <v>45</v>
      </c>
      <c r="P249" s="36">
        <v>13.100436681</v>
      </c>
      <c r="Q249" t="s">
        <v>46</v>
      </c>
      <c r="R249" t="s">
        <v>46</v>
      </c>
      <c r="S249" t="s">
        <v>45</v>
      </c>
      <c r="T249" t="s">
        <v>46</v>
      </c>
      <c r="U249" s="5" t="s">
        <v>46</v>
      </c>
      <c r="V249" s="37">
        <v>16594</v>
      </c>
      <c r="W249" s="37">
        <v>1017.04506975</v>
      </c>
      <c r="X249" s="37">
        <v>1923.2281113771055</v>
      </c>
      <c r="Y249" s="37">
        <v>1815.6922238212173</v>
      </c>
      <c r="Z249">
        <f t="shared" si="48"/>
        <v>1</v>
      </c>
      <c r="AA249">
        <f t="shared" si="49"/>
        <v>1</v>
      </c>
      <c r="AB249">
        <f t="shared" si="50"/>
        <v>0</v>
      </c>
      <c r="AC249">
        <f t="shared" si="51"/>
        <v>0</v>
      </c>
      <c r="AD249">
        <f t="shared" si="52"/>
        <v>0</v>
      </c>
      <c r="AE249">
        <f t="shared" si="53"/>
        <v>0</v>
      </c>
      <c r="AF249" s="38" t="str">
        <f t="shared" si="54"/>
        <v>SRSA</v>
      </c>
      <c r="AG249" s="38">
        <f t="shared" si="55"/>
        <v>0</v>
      </c>
      <c r="AH249" s="38">
        <f t="shared" si="56"/>
        <v>0</v>
      </c>
      <c r="AI249">
        <f t="shared" si="57"/>
        <v>1</v>
      </c>
      <c r="AJ249">
        <f t="shared" si="58"/>
        <v>0</v>
      </c>
      <c r="AK249">
        <f t="shared" si="59"/>
        <v>0</v>
      </c>
      <c r="AL249">
        <f t="shared" si="60"/>
        <v>0</v>
      </c>
      <c r="AM249">
        <f t="shared" si="61"/>
        <v>0</v>
      </c>
      <c r="AN249">
        <f t="shared" si="62"/>
        <v>0</v>
      </c>
      <c r="AO249">
        <f t="shared" si="63"/>
        <v>0</v>
      </c>
    </row>
    <row r="250" spans="1:41" ht="12.75">
      <c r="A250">
        <v>2012180</v>
      </c>
      <c r="B250" t="s">
        <v>977</v>
      </c>
      <c r="C250" t="s">
        <v>978</v>
      </c>
      <c r="D250" t="s">
        <v>979</v>
      </c>
      <c r="E250" t="s">
        <v>980</v>
      </c>
      <c r="F250" s="35">
        <v>66542</v>
      </c>
      <c r="G250" s="3">
        <v>9799</v>
      </c>
      <c r="H250">
        <v>7853795800</v>
      </c>
      <c r="I250" s="4" t="s">
        <v>157</v>
      </c>
      <c r="J250" s="4" t="s">
        <v>46</v>
      </c>
      <c r="K250" t="s">
        <v>46</v>
      </c>
      <c r="L250" s="5" t="s">
        <v>46</v>
      </c>
      <c r="M250" s="5">
        <v>3067</v>
      </c>
      <c r="N250" s="5" t="s">
        <v>46</v>
      </c>
      <c r="O250" s="5" t="s">
        <v>46</v>
      </c>
      <c r="P250" s="36">
        <v>7.3306772908</v>
      </c>
      <c r="Q250" t="s">
        <v>46</v>
      </c>
      <c r="R250" t="s">
        <v>46</v>
      </c>
      <c r="S250" t="s">
        <v>46</v>
      </c>
      <c r="T250" t="s">
        <v>46</v>
      </c>
      <c r="U250" s="5" t="s">
        <v>46</v>
      </c>
      <c r="V250" s="37">
        <v>104283</v>
      </c>
      <c r="W250" s="37">
        <v>6915.906474299999</v>
      </c>
      <c r="X250" s="37">
        <v>13041.675859022904</v>
      </c>
      <c r="Y250" s="37">
        <v>16960.635071470693</v>
      </c>
      <c r="Z250">
        <f t="shared" si="48"/>
        <v>0</v>
      </c>
      <c r="AA250">
        <f t="shared" si="49"/>
        <v>0</v>
      </c>
      <c r="AB250">
        <f t="shared" si="50"/>
        <v>0</v>
      </c>
      <c r="AC250">
        <f t="shared" si="51"/>
        <v>0</v>
      </c>
      <c r="AD250">
        <f t="shared" si="52"/>
        <v>0</v>
      </c>
      <c r="AE250">
        <f t="shared" si="53"/>
        <v>0</v>
      </c>
      <c r="AF250" s="38">
        <f t="shared" si="54"/>
        <v>0</v>
      </c>
      <c r="AG250" s="38">
        <f t="shared" si="55"/>
        <v>0</v>
      </c>
      <c r="AH250" s="38">
        <f t="shared" si="56"/>
        <v>0</v>
      </c>
      <c r="AI250">
        <f t="shared" si="57"/>
        <v>0</v>
      </c>
      <c r="AJ250">
        <f t="shared" si="58"/>
        <v>0</v>
      </c>
      <c r="AK250">
        <f t="shared" si="59"/>
        <v>0</v>
      </c>
      <c r="AL250">
        <f t="shared" si="60"/>
        <v>0</v>
      </c>
      <c r="AM250">
        <f t="shared" si="61"/>
        <v>0</v>
      </c>
      <c r="AN250">
        <f t="shared" si="62"/>
        <v>0</v>
      </c>
      <c r="AO250">
        <f t="shared" si="63"/>
        <v>0</v>
      </c>
    </row>
    <row r="251" spans="1:41" ht="12.75">
      <c r="A251">
        <v>2011640</v>
      </c>
      <c r="B251" t="s">
        <v>929</v>
      </c>
      <c r="C251" t="s">
        <v>930</v>
      </c>
      <c r="D251" t="s">
        <v>931</v>
      </c>
      <c r="E251" t="s">
        <v>932</v>
      </c>
      <c r="F251" s="35">
        <v>66204</v>
      </c>
      <c r="G251" s="3">
        <v>1798</v>
      </c>
      <c r="H251">
        <v>9139936200</v>
      </c>
      <c r="I251" s="4" t="s">
        <v>933</v>
      </c>
      <c r="J251" s="4" t="s">
        <v>46</v>
      </c>
      <c r="K251" t="s">
        <v>46</v>
      </c>
      <c r="L251" s="5" t="s">
        <v>46</v>
      </c>
      <c r="M251" s="5">
        <v>27378.35</v>
      </c>
      <c r="N251" s="5" t="s">
        <v>46</v>
      </c>
      <c r="O251" s="5" t="s">
        <v>46</v>
      </c>
      <c r="P251" s="36">
        <v>4.8033414549</v>
      </c>
      <c r="Q251" t="s">
        <v>46</v>
      </c>
      <c r="R251" t="s">
        <v>46</v>
      </c>
      <c r="S251" t="s">
        <v>46</v>
      </c>
      <c r="T251" t="s">
        <v>46</v>
      </c>
      <c r="U251" s="5" t="s">
        <v>46</v>
      </c>
      <c r="V251" s="37">
        <v>880273</v>
      </c>
      <c r="W251" s="37">
        <v>54310.206724649994</v>
      </c>
      <c r="X251" s="37">
        <v>123410.15430252778</v>
      </c>
      <c r="Y251" s="37">
        <v>157191.53161500004</v>
      </c>
      <c r="Z251">
        <f t="shared" si="48"/>
        <v>0</v>
      </c>
      <c r="AA251">
        <f t="shared" si="49"/>
        <v>0</v>
      </c>
      <c r="AB251">
        <f t="shared" si="50"/>
        <v>0</v>
      </c>
      <c r="AC251">
        <f t="shared" si="51"/>
        <v>0</v>
      </c>
      <c r="AD251">
        <f t="shared" si="52"/>
        <v>0</v>
      </c>
      <c r="AE251">
        <f t="shared" si="53"/>
        <v>0</v>
      </c>
      <c r="AF251" s="38">
        <f t="shared" si="54"/>
        <v>0</v>
      </c>
      <c r="AG251" s="38">
        <f t="shared" si="55"/>
        <v>0</v>
      </c>
      <c r="AH251" s="38">
        <f t="shared" si="56"/>
        <v>0</v>
      </c>
      <c r="AI251">
        <f t="shared" si="57"/>
        <v>0</v>
      </c>
      <c r="AJ251">
        <f t="shared" si="58"/>
        <v>0</v>
      </c>
      <c r="AK251">
        <f t="shared" si="59"/>
        <v>0</v>
      </c>
      <c r="AL251">
        <f t="shared" si="60"/>
        <v>0</v>
      </c>
      <c r="AM251">
        <f t="shared" si="61"/>
        <v>0</v>
      </c>
      <c r="AN251">
        <f t="shared" si="62"/>
        <v>0</v>
      </c>
      <c r="AO251">
        <f t="shared" si="63"/>
        <v>0</v>
      </c>
    </row>
    <row r="252" spans="1:41" ht="12.75">
      <c r="A252">
        <v>2011700</v>
      </c>
      <c r="B252" t="s">
        <v>934</v>
      </c>
      <c r="C252" t="s">
        <v>935</v>
      </c>
      <c r="D252" t="s">
        <v>936</v>
      </c>
      <c r="E252" t="s">
        <v>935</v>
      </c>
      <c r="F252" s="35">
        <v>66539</v>
      </c>
      <c r="G252" s="3">
        <v>39</v>
      </c>
      <c r="H252">
        <v>7855824026</v>
      </c>
      <c r="I252" s="4">
        <v>8</v>
      </c>
      <c r="J252" s="4" t="s">
        <v>45</v>
      </c>
      <c r="K252" t="s">
        <v>46</v>
      </c>
      <c r="L252" s="5" t="s">
        <v>47</v>
      </c>
      <c r="M252" s="5">
        <v>707.4</v>
      </c>
      <c r="N252" s="5" t="s">
        <v>46</v>
      </c>
      <c r="O252" s="5" t="s">
        <v>46</v>
      </c>
      <c r="P252" s="36">
        <v>2.7285129604</v>
      </c>
      <c r="Q252" t="s">
        <v>46</v>
      </c>
      <c r="R252" t="s">
        <v>46</v>
      </c>
      <c r="S252" t="s">
        <v>45</v>
      </c>
      <c r="T252" t="s">
        <v>46</v>
      </c>
      <c r="U252" s="5" t="s">
        <v>46</v>
      </c>
      <c r="V252" s="37">
        <v>8486</v>
      </c>
      <c r="W252" s="37">
        <v>610.22704185</v>
      </c>
      <c r="X252" s="37">
        <v>2076.789582493039</v>
      </c>
      <c r="Y252" s="37">
        <v>2611.586328149067</v>
      </c>
      <c r="Z252">
        <f t="shared" si="48"/>
        <v>1</v>
      </c>
      <c r="AA252">
        <f t="shared" si="49"/>
        <v>0</v>
      </c>
      <c r="AB252">
        <f t="shared" si="50"/>
        <v>0</v>
      </c>
      <c r="AC252">
        <f t="shared" si="51"/>
        <v>0</v>
      </c>
      <c r="AD252">
        <f t="shared" si="52"/>
        <v>0</v>
      </c>
      <c r="AE252">
        <f t="shared" si="53"/>
        <v>0</v>
      </c>
      <c r="AF252" s="38">
        <f t="shared" si="54"/>
        <v>0</v>
      </c>
      <c r="AG252" s="38">
        <f t="shared" si="55"/>
        <v>0</v>
      </c>
      <c r="AH252" s="38">
        <f t="shared" si="56"/>
        <v>0</v>
      </c>
      <c r="AI252">
        <f t="shared" si="57"/>
        <v>1</v>
      </c>
      <c r="AJ252">
        <f t="shared" si="58"/>
        <v>0</v>
      </c>
      <c r="AK252">
        <f t="shared" si="59"/>
        <v>0</v>
      </c>
      <c r="AL252">
        <f t="shared" si="60"/>
        <v>0</v>
      </c>
      <c r="AM252">
        <f t="shared" si="61"/>
        <v>0</v>
      </c>
      <c r="AN252">
        <f t="shared" si="62"/>
        <v>0</v>
      </c>
      <c r="AO252">
        <f t="shared" si="63"/>
        <v>0</v>
      </c>
    </row>
    <row r="253" spans="1:41" ht="12.75">
      <c r="A253">
        <v>2011430</v>
      </c>
      <c r="B253" t="s">
        <v>907</v>
      </c>
      <c r="C253" t="s">
        <v>908</v>
      </c>
      <c r="D253" t="s">
        <v>909</v>
      </c>
      <c r="E253" t="s">
        <v>856</v>
      </c>
      <c r="F253" s="35">
        <v>67124</v>
      </c>
      <c r="G253" s="3">
        <v>8204</v>
      </c>
      <c r="H253">
        <v>6206725651</v>
      </c>
      <c r="I253" s="4">
        <v>7</v>
      </c>
      <c r="J253" s="4" t="s">
        <v>45</v>
      </c>
      <c r="K253" t="s">
        <v>46</v>
      </c>
      <c r="L253" s="5" t="s">
        <v>47</v>
      </c>
      <c r="M253" s="5">
        <v>338.3</v>
      </c>
      <c r="N253" s="5" t="s">
        <v>47</v>
      </c>
      <c r="O253" s="5" t="s">
        <v>45</v>
      </c>
      <c r="P253" s="36">
        <v>20.717131474</v>
      </c>
      <c r="Q253" t="s">
        <v>45</v>
      </c>
      <c r="R253" t="s">
        <v>46</v>
      </c>
      <c r="S253" t="s">
        <v>45</v>
      </c>
      <c r="T253" t="s">
        <v>46</v>
      </c>
      <c r="U253" s="5" t="s">
        <v>46</v>
      </c>
      <c r="V253" s="37">
        <v>27582</v>
      </c>
      <c r="W253" s="37">
        <v>2440.9081674</v>
      </c>
      <c r="X253" s="37">
        <v>2862.441380803404</v>
      </c>
      <c r="Y253" s="37">
        <v>2931.44920695695</v>
      </c>
      <c r="Z253">
        <f t="shared" si="48"/>
        <v>1</v>
      </c>
      <c r="AA253">
        <f t="shared" si="49"/>
        <v>1</v>
      </c>
      <c r="AB253">
        <f t="shared" si="50"/>
        <v>0</v>
      </c>
      <c r="AC253">
        <f t="shared" si="51"/>
        <v>0</v>
      </c>
      <c r="AD253">
        <f t="shared" si="52"/>
        <v>0</v>
      </c>
      <c r="AE253">
        <f t="shared" si="53"/>
        <v>0</v>
      </c>
      <c r="AF253" s="38" t="str">
        <f t="shared" si="54"/>
        <v>SRSA</v>
      </c>
      <c r="AG253" s="38">
        <f t="shared" si="55"/>
        <v>0</v>
      </c>
      <c r="AH253" s="38">
        <f t="shared" si="56"/>
        <v>0</v>
      </c>
      <c r="AI253">
        <f t="shared" si="57"/>
        <v>1</v>
      </c>
      <c r="AJ253">
        <f t="shared" si="58"/>
        <v>1</v>
      </c>
      <c r="AK253" t="str">
        <f t="shared" si="59"/>
        <v>Initial</v>
      </c>
      <c r="AL253" t="str">
        <f t="shared" si="60"/>
        <v>SRSA</v>
      </c>
      <c r="AM253">
        <f t="shared" si="61"/>
        <v>0</v>
      </c>
      <c r="AN253">
        <f t="shared" si="62"/>
        <v>0</v>
      </c>
      <c r="AO253">
        <f t="shared" si="63"/>
        <v>0</v>
      </c>
    </row>
    <row r="254" spans="1:41" ht="12.75">
      <c r="A254">
        <v>2000007</v>
      </c>
      <c r="B254" t="s">
        <v>67</v>
      </c>
      <c r="C254" t="s">
        <v>68</v>
      </c>
      <c r="D254" t="s">
        <v>69</v>
      </c>
      <c r="E254" t="s">
        <v>68</v>
      </c>
      <c r="F254" s="35">
        <v>66967</v>
      </c>
      <c r="G254" s="3">
        <v>329</v>
      </c>
      <c r="H254">
        <v>7852826665</v>
      </c>
      <c r="I254" s="4">
        <v>7</v>
      </c>
      <c r="J254" s="4" t="s">
        <v>45</v>
      </c>
      <c r="K254" t="s">
        <v>46</v>
      </c>
      <c r="L254" s="5" t="s">
        <v>47</v>
      </c>
      <c r="M254" s="5">
        <v>465.24</v>
      </c>
      <c r="N254" s="5" t="s">
        <v>47</v>
      </c>
      <c r="O254" s="5" t="s">
        <v>45</v>
      </c>
      <c r="P254" s="36">
        <v>17.277486911</v>
      </c>
      <c r="Q254" t="s">
        <v>46</v>
      </c>
      <c r="R254" t="s">
        <v>46</v>
      </c>
      <c r="S254" t="s">
        <v>45</v>
      </c>
      <c r="T254" t="s">
        <v>46</v>
      </c>
      <c r="U254" s="5" t="s">
        <v>46</v>
      </c>
      <c r="V254" s="37">
        <v>28682</v>
      </c>
      <c r="W254" s="37">
        <v>3051.13520925</v>
      </c>
      <c r="X254" s="37">
        <v>3651.3437989110416</v>
      </c>
      <c r="Y254" s="37">
        <v>5418.853476274721</v>
      </c>
      <c r="Z254">
        <f t="shared" si="48"/>
        <v>1</v>
      </c>
      <c r="AA254">
        <f t="shared" si="49"/>
        <v>1</v>
      </c>
      <c r="AB254">
        <f t="shared" si="50"/>
        <v>0</v>
      </c>
      <c r="AC254">
        <f t="shared" si="51"/>
        <v>0</v>
      </c>
      <c r="AD254">
        <f t="shared" si="52"/>
        <v>0</v>
      </c>
      <c r="AE254">
        <f t="shared" si="53"/>
        <v>0</v>
      </c>
      <c r="AF254" s="38" t="str">
        <f t="shared" si="54"/>
        <v>SRSA</v>
      </c>
      <c r="AG254" s="38">
        <f t="shared" si="55"/>
        <v>0</v>
      </c>
      <c r="AH254" s="38">
        <f t="shared" si="56"/>
        <v>0</v>
      </c>
      <c r="AI254">
        <f t="shared" si="57"/>
        <v>1</v>
      </c>
      <c r="AJ254">
        <f t="shared" si="58"/>
        <v>0</v>
      </c>
      <c r="AK254">
        <f t="shared" si="59"/>
        <v>0</v>
      </c>
      <c r="AL254">
        <f t="shared" si="60"/>
        <v>0</v>
      </c>
      <c r="AM254">
        <f t="shared" si="61"/>
        <v>0</v>
      </c>
      <c r="AN254">
        <f t="shared" si="62"/>
        <v>0</v>
      </c>
      <c r="AO254">
        <f t="shared" si="63"/>
        <v>0</v>
      </c>
    </row>
    <row r="255" spans="1:41" ht="12.75">
      <c r="A255">
        <v>2011010</v>
      </c>
      <c r="B255" t="s">
        <v>867</v>
      </c>
      <c r="C255" t="s">
        <v>868</v>
      </c>
      <c r="D255" t="s">
        <v>869</v>
      </c>
      <c r="E255" t="s">
        <v>870</v>
      </c>
      <c r="F255" s="35">
        <v>67572</v>
      </c>
      <c r="G255" s="3">
        <v>248</v>
      </c>
      <c r="H255">
        <v>7857312434</v>
      </c>
      <c r="I255" s="4">
        <v>7</v>
      </c>
      <c r="J255" s="4" t="s">
        <v>45</v>
      </c>
      <c r="K255" t="s">
        <v>46</v>
      </c>
      <c r="L255" s="5" t="s">
        <v>47</v>
      </c>
      <c r="M255" s="5">
        <v>125.4</v>
      </c>
      <c r="N255" s="5" t="s">
        <v>47</v>
      </c>
      <c r="O255" s="5" t="s">
        <v>45</v>
      </c>
      <c r="P255" s="36">
        <v>23.611111111</v>
      </c>
      <c r="Q255" t="s">
        <v>45</v>
      </c>
      <c r="R255" t="s">
        <v>45</v>
      </c>
      <c r="S255" t="s">
        <v>45</v>
      </c>
      <c r="T255" t="s">
        <v>46</v>
      </c>
      <c r="U255" s="5" t="s">
        <v>46</v>
      </c>
      <c r="V255" s="37">
        <v>8415</v>
      </c>
      <c r="W255" s="37">
        <v>813.6360558</v>
      </c>
      <c r="X255" s="37">
        <v>946.5422425861633</v>
      </c>
      <c r="Y255" s="37">
        <v>1343.4240909931082</v>
      </c>
      <c r="Z255">
        <f t="shared" si="48"/>
        <v>1</v>
      </c>
      <c r="AA255">
        <f t="shared" si="49"/>
        <v>1</v>
      </c>
      <c r="AB255">
        <f t="shared" si="50"/>
        <v>0</v>
      </c>
      <c r="AC255">
        <f t="shared" si="51"/>
        <v>0</v>
      </c>
      <c r="AD255">
        <f t="shared" si="52"/>
        <v>0</v>
      </c>
      <c r="AE255">
        <f t="shared" si="53"/>
        <v>0</v>
      </c>
      <c r="AF255" s="38" t="str">
        <f t="shared" si="54"/>
        <v>SRSA</v>
      </c>
      <c r="AG255" s="38">
        <f t="shared" si="55"/>
        <v>0</v>
      </c>
      <c r="AH255" s="38">
        <f t="shared" si="56"/>
        <v>0</v>
      </c>
      <c r="AI255">
        <f t="shared" si="57"/>
        <v>1</v>
      </c>
      <c r="AJ255">
        <f t="shared" si="58"/>
        <v>1</v>
      </c>
      <c r="AK255" t="str">
        <f t="shared" si="59"/>
        <v>Initial</v>
      </c>
      <c r="AL255" t="str">
        <f t="shared" si="60"/>
        <v>SRSA</v>
      </c>
      <c r="AM255">
        <f t="shared" si="61"/>
        <v>0</v>
      </c>
      <c r="AN255">
        <f t="shared" si="62"/>
        <v>0</v>
      </c>
      <c r="AO255">
        <f t="shared" si="63"/>
        <v>0</v>
      </c>
    </row>
    <row r="256" spans="1:41" ht="12.75">
      <c r="A256">
        <v>2000002</v>
      </c>
      <c r="B256" t="s">
        <v>48</v>
      </c>
      <c r="C256" t="s">
        <v>49</v>
      </c>
      <c r="D256" t="s">
        <v>50</v>
      </c>
      <c r="E256" t="s">
        <v>51</v>
      </c>
      <c r="F256" s="35">
        <v>67456</v>
      </c>
      <c r="G256" s="3" t="s">
        <v>52</v>
      </c>
      <c r="H256">
        <v>7852272981</v>
      </c>
      <c r="I256" s="4" t="s">
        <v>53</v>
      </c>
      <c r="J256" s="4" t="s">
        <v>46</v>
      </c>
      <c r="K256" t="s">
        <v>46</v>
      </c>
      <c r="L256" s="5" t="s">
        <v>46</v>
      </c>
      <c r="M256" s="5">
        <v>467.59</v>
      </c>
      <c r="N256" s="5" t="s">
        <v>47</v>
      </c>
      <c r="O256" s="5" t="s">
        <v>46</v>
      </c>
      <c r="P256" s="36">
        <v>7.0780399274</v>
      </c>
      <c r="Q256" t="s">
        <v>46</v>
      </c>
      <c r="R256" t="s">
        <v>46</v>
      </c>
      <c r="S256" t="s">
        <v>45</v>
      </c>
      <c r="T256" t="s">
        <v>46</v>
      </c>
      <c r="U256" s="5" t="s">
        <v>46</v>
      </c>
      <c r="V256" s="37">
        <v>23807</v>
      </c>
      <c r="W256" s="37">
        <v>2034.0901395</v>
      </c>
      <c r="X256" s="37">
        <v>3918.7786729065892</v>
      </c>
      <c r="Y256" s="37">
        <v>3750.674485974316</v>
      </c>
      <c r="Z256">
        <f t="shared" si="48"/>
        <v>0</v>
      </c>
      <c r="AA256">
        <f t="shared" si="49"/>
        <v>1</v>
      </c>
      <c r="AB256">
        <f t="shared" si="50"/>
        <v>0</v>
      </c>
      <c r="AC256">
        <f t="shared" si="51"/>
        <v>0</v>
      </c>
      <c r="AD256">
        <f t="shared" si="52"/>
        <v>0</v>
      </c>
      <c r="AE256">
        <f t="shared" si="53"/>
        <v>0</v>
      </c>
      <c r="AF256" s="38">
        <f t="shared" si="54"/>
        <v>0</v>
      </c>
      <c r="AG256" s="38">
        <f t="shared" si="55"/>
        <v>0</v>
      </c>
      <c r="AH256" s="38">
        <f t="shared" si="56"/>
        <v>0</v>
      </c>
      <c r="AI256">
        <f t="shared" si="57"/>
        <v>1</v>
      </c>
      <c r="AJ256">
        <f t="shared" si="58"/>
        <v>0</v>
      </c>
      <c r="AK256">
        <f t="shared" si="59"/>
        <v>0</v>
      </c>
      <c r="AL256">
        <f t="shared" si="60"/>
        <v>0</v>
      </c>
      <c r="AM256">
        <f t="shared" si="61"/>
        <v>0</v>
      </c>
      <c r="AN256">
        <f t="shared" si="62"/>
        <v>0</v>
      </c>
      <c r="AO256">
        <f t="shared" si="63"/>
        <v>0</v>
      </c>
    </row>
    <row r="257" spans="1:41" ht="12.75">
      <c r="A257">
        <v>2011760</v>
      </c>
      <c r="B257" t="s">
        <v>937</v>
      </c>
      <c r="C257" t="s">
        <v>938</v>
      </c>
      <c r="D257" t="s">
        <v>939</v>
      </c>
      <c r="E257" t="s">
        <v>938</v>
      </c>
      <c r="F257" s="35">
        <v>67480</v>
      </c>
      <c r="G257" s="3" t="s">
        <v>52</v>
      </c>
      <c r="H257">
        <v>7856552541</v>
      </c>
      <c r="I257" s="4">
        <v>7</v>
      </c>
      <c r="J257" s="4" t="s">
        <v>45</v>
      </c>
      <c r="K257" t="s">
        <v>46</v>
      </c>
      <c r="L257" s="5" t="s">
        <v>47</v>
      </c>
      <c r="M257" s="5">
        <v>387.27</v>
      </c>
      <c r="N257" s="5" t="s">
        <v>47</v>
      </c>
      <c r="O257" s="5" t="s">
        <v>45</v>
      </c>
      <c r="P257" s="36">
        <v>17.46031746</v>
      </c>
      <c r="Q257" t="s">
        <v>46</v>
      </c>
      <c r="R257" t="s">
        <v>46</v>
      </c>
      <c r="S257" t="s">
        <v>45</v>
      </c>
      <c r="T257" t="s">
        <v>46</v>
      </c>
      <c r="U257" s="5" t="s">
        <v>46</v>
      </c>
      <c r="V257" s="37">
        <v>18193</v>
      </c>
      <c r="W257" s="37">
        <v>1830.6811255499997</v>
      </c>
      <c r="X257" s="37">
        <v>2455.684401198078</v>
      </c>
      <c r="Y257" s="37">
        <v>1608.7221257690578</v>
      </c>
      <c r="Z257">
        <f t="shared" si="48"/>
        <v>1</v>
      </c>
      <c r="AA257">
        <f t="shared" si="49"/>
        <v>1</v>
      </c>
      <c r="AB257">
        <f t="shared" si="50"/>
        <v>0</v>
      </c>
      <c r="AC257">
        <f t="shared" si="51"/>
        <v>0</v>
      </c>
      <c r="AD257">
        <f t="shared" si="52"/>
        <v>0</v>
      </c>
      <c r="AE257">
        <f t="shared" si="53"/>
        <v>0</v>
      </c>
      <c r="AF257" s="38" t="str">
        <f t="shared" si="54"/>
        <v>SRSA</v>
      </c>
      <c r="AG257" s="38">
        <f t="shared" si="55"/>
        <v>0</v>
      </c>
      <c r="AH257" s="38">
        <f t="shared" si="56"/>
        <v>0</v>
      </c>
      <c r="AI257">
        <f t="shared" si="57"/>
        <v>1</v>
      </c>
      <c r="AJ257">
        <f t="shared" si="58"/>
        <v>0</v>
      </c>
      <c r="AK257">
        <f t="shared" si="59"/>
        <v>0</v>
      </c>
      <c r="AL257">
        <f t="shared" si="60"/>
        <v>0</v>
      </c>
      <c r="AM257">
        <f t="shared" si="61"/>
        <v>0</v>
      </c>
      <c r="AN257">
        <f t="shared" si="62"/>
        <v>0</v>
      </c>
      <c r="AO257">
        <f t="shared" si="63"/>
        <v>0</v>
      </c>
    </row>
    <row r="258" spans="1:41" ht="12.75">
      <c r="A258">
        <v>2008130</v>
      </c>
      <c r="B258" t="s">
        <v>612</v>
      </c>
      <c r="C258" t="s">
        <v>613</v>
      </c>
      <c r="D258" t="s">
        <v>614</v>
      </c>
      <c r="E258" t="s">
        <v>615</v>
      </c>
      <c r="F258" s="35">
        <v>67070</v>
      </c>
      <c r="G258" s="3" t="s">
        <v>52</v>
      </c>
      <c r="H258">
        <v>6208254115</v>
      </c>
      <c r="I258" s="4">
        <v>7</v>
      </c>
      <c r="J258" s="4" t="s">
        <v>45</v>
      </c>
      <c r="K258" t="s">
        <v>46</v>
      </c>
      <c r="L258" s="5" t="s">
        <v>47</v>
      </c>
      <c r="M258" s="5">
        <v>283.87</v>
      </c>
      <c r="N258" s="5" t="s">
        <v>47</v>
      </c>
      <c r="O258" s="5" t="s">
        <v>45</v>
      </c>
      <c r="P258" s="36">
        <v>30.538922156</v>
      </c>
      <c r="Q258" t="s">
        <v>45</v>
      </c>
      <c r="R258" t="s">
        <v>45</v>
      </c>
      <c r="S258" t="s">
        <v>45</v>
      </c>
      <c r="T258" t="s">
        <v>46</v>
      </c>
      <c r="U258" s="5" t="s">
        <v>46</v>
      </c>
      <c r="V258" s="37">
        <v>13757</v>
      </c>
      <c r="W258" s="37">
        <v>1423.86309765</v>
      </c>
      <c r="X258" s="37">
        <v>1880.3177075290057</v>
      </c>
      <c r="Y258" s="37">
        <v>3322.8108469101244</v>
      </c>
      <c r="Z258">
        <f t="shared" si="48"/>
        <v>1</v>
      </c>
      <c r="AA258">
        <f t="shared" si="49"/>
        <v>1</v>
      </c>
      <c r="AB258">
        <f t="shared" si="50"/>
        <v>0</v>
      </c>
      <c r="AC258">
        <f t="shared" si="51"/>
        <v>0</v>
      </c>
      <c r="AD258">
        <f t="shared" si="52"/>
        <v>0</v>
      </c>
      <c r="AE258">
        <f t="shared" si="53"/>
        <v>0</v>
      </c>
      <c r="AF258" s="38" t="str">
        <f t="shared" si="54"/>
        <v>SRSA</v>
      </c>
      <c r="AG258" s="38">
        <f t="shared" si="55"/>
        <v>0</v>
      </c>
      <c r="AH258" s="38">
        <f t="shared" si="56"/>
        <v>0</v>
      </c>
      <c r="AI258">
        <f t="shared" si="57"/>
        <v>1</v>
      </c>
      <c r="AJ258">
        <f t="shared" si="58"/>
        <v>1</v>
      </c>
      <c r="AK258" t="str">
        <f t="shared" si="59"/>
        <v>Initial</v>
      </c>
      <c r="AL258" t="str">
        <f t="shared" si="60"/>
        <v>SRSA</v>
      </c>
      <c r="AM258">
        <f t="shared" si="61"/>
        <v>0</v>
      </c>
      <c r="AN258">
        <f t="shared" si="62"/>
        <v>0</v>
      </c>
      <c r="AO258">
        <f t="shared" si="63"/>
        <v>0</v>
      </c>
    </row>
    <row r="259" spans="1:41" ht="12.75">
      <c r="A259">
        <v>2007470</v>
      </c>
      <c r="B259" t="s">
        <v>533</v>
      </c>
      <c r="C259" t="s">
        <v>534</v>
      </c>
      <c r="D259" t="s">
        <v>535</v>
      </c>
      <c r="E259" t="s">
        <v>536</v>
      </c>
      <c r="F259" s="35">
        <v>66439</v>
      </c>
      <c r="G259" s="3">
        <v>1696</v>
      </c>
      <c r="H259">
        <v>7854862611</v>
      </c>
      <c r="I259" s="4">
        <v>7</v>
      </c>
      <c r="J259" s="4" t="s">
        <v>45</v>
      </c>
      <c r="K259" t="s">
        <v>46</v>
      </c>
      <c r="L259" s="5" t="s">
        <v>47</v>
      </c>
      <c r="M259" s="5">
        <v>609.76</v>
      </c>
      <c r="N259" s="5" t="s">
        <v>46</v>
      </c>
      <c r="O259" s="5" t="s">
        <v>46</v>
      </c>
      <c r="P259" s="36">
        <v>20.149253731</v>
      </c>
      <c r="Q259" t="s">
        <v>45</v>
      </c>
      <c r="R259" t="s">
        <v>46</v>
      </c>
      <c r="S259" t="s">
        <v>45</v>
      </c>
      <c r="T259" t="s">
        <v>46</v>
      </c>
      <c r="U259" s="5" t="s">
        <v>45</v>
      </c>
      <c r="V259" s="37">
        <v>45669</v>
      </c>
      <c r="W259" s="37">
        <v>4881.8163348</v>
      </c>
      <c r="X259" s="37">
        <v>5493.314033200931</v>
      </c>
      <c r="Y259" s="37">
        <v>5018.084104591903</v>
      </c>
      <c r="Z259">
        <f t="shared" si="48"/>
        <v>1</v>
      </c>
      <c r="AA259">
        <f t="shared" si="49"/>
        <v>0</v>
      </c>
      <c r="AB259">
        <f t="shared" si="50"/>
        <v>0</v>
      </c>
      <c r="AC259">
        <f t="shared" si="51"/>
        <v>0</v>
      </c>
      <c r="AD259">
        <f t="shared" si="52"/>
        <v>0</v>
      </c>
      <c r="AE259">
        <f t="shared" si="53"/>
        <v>0</v>
      </c>
      <c r="AF259" s="38">
        <f t="shared" si="54"/>
        <v>0</v>
      </c>
      <c r="AG259" s="38">
        <f t="shared" si="55"/>
        <v>0</v>
      </c>
      <c r="AH259" s="38">
        <f t="shared" si="56"/>
        <v>0</v>
      </c>
      <c r="AI259">
        <f t="shared" si="57"/>
        <v>1</v>
      </c>
      <c r="AJ259">
        <f t="shared" si="58"/>
        <v>1</v>
      </c>
      <c r="AK259" t="str">
        <f t="shared" si="59"/>
        <v>Initial</v>
      </c>
      <c r="AL259">
        <f t="shared" si="60"/>
        <v>0</v>
      </c>
      <c r="AM259" t="str">
        <f t="shared" si="61"/>
        <v>RLIS</v>
      </c>
      <c r="AN259">
        <f t="shared" si="62"/>
        <v>0</v>
      </c>
      <c r="AO259">
        <f t="shared" si="63"/>
        <v>0</v>
      </c>
    </row>
    <row r="260" spans="1:41" ht="12.75">
      <c r="A260">
        <v>2011790</v>
      </c>
      <c r="B260" t="s">
        <v>940</v>
      </c>
      <c r="C260" t="s">
        <v>941</v>
      </c>
      <c r="D260" t="s">
        <v>942</v>
      </c>
      <c r="E260" t="s">
        <v>941</v>
      </c>
      <c r="F260" s="35">
        <v>67140</v>
      </c>
      <c r="G260" s="3">
        <v>229</v>
      </c>
      <c r="H260">
        <v>6208925216</v>
      </c>
      <c r="I260" s="4">
        <v>7</v>
      </c>
      <c r="J260" s="4" t="s">
        <v>45</v>
      </c>
      <c r="K260" t="s">
        <v>46</v>
      </c>
      <c r="L260" s="5" t="s">
        <v>47</v>
      </c>
      <c r="M260" s="5">
        <v>216</v>
      </c>
      <c r="N260" s="5" t="s">
        <v>47</v>
      </c>
      <c r="O260" s="5" t="s">
        <v>45</v>
      </c>
      <c r="P260" s="36">
        <v>17.256637168</v>
      </c>
      <c r="Q260" t="s">
        <v>46</v>
      </c>
      <c r="R260" t="s">
        <v>45</v>
      </c>
      <c r="S260" t="s">
        <v>45</v>
      </c>
      <c r="T260" t="s">
        <v>46</v>
      </c>
      <c r="U260" s="5" t="s">
        <v>46</v>
      </c>
      <c r="V260" s="37">
        <v>18184</v>
      </c>
      <c r="W260" s="37">
        <v>1627.2721116</v>
      </c>
      <c r="X260" s="37">
        <v>1879.3956933453783</v>
      </c>
      <c r="Y260" s="37">
        <v>1858.967789777578</v>
      </c>
      <c r="Z260">
        <f t="shared" si="48"/>
        <v>1</v>
      </c>
      <c r="AA260">
        <f t="shared" si="49"/>
        <v>1</v>
      </c>
      <c r="AB260">
        <f t="shared" si="50"/>
        <v>0</v>
      </c>
      <c r="AC260">
        <f t="shared" si="51"/>
        <v>0</v>
      </c>
      <c r="AD260">
        <f t="shared" si="52"/>
        <v>0</v>
      </c>
      <c r="AE260">
        <f t="shared" si="53"/>
        <v>0</v>
      </c>
      <c r="AF260" s="38" t="str">
        <f t="shared" si="54"/>
        <v>SRSA</v>
      </c>
      <c r="AG260" s="38">
        <f t="shared" si="55"/>
        <v>0</v>
      </c>
      <c r="AH260" s="38">
        <f t="shared" si="56"/>
        <v>0</v>
      </c>
      <c r="AI260">
        <f t="shared" si="57"/>
        <v>1</v>
      </c>
      <c r="AJ260">
        <f t="shared" si="58"/>
        <v>0</v>
      </c>
      <c r="AK260">
        <f t="shared" si="59"/>
        <v>0</v>
      </c>
      <c r="AL260">
        <f t="shared" si="60"/>
        <v>0</v>
      </c>
      <c r="AM260">
        <f t="shared" si="61"/>
        <v>0</v>
      </c>
      <c r="AN260">
        <f t="shared" si="62"/>
        <v>0</v>
      </c>
      <c r="AO260">
        <f t="shared" si="63"/>
        <v>0</v>
      </c>
    </row>
    <row r="261" spans="1:41" ht="12.75">
      <c r="A261">
        <v>2000001</v>
      </c>
      <c r="B261" t="s">
        <v>41</v>
      </c>
      <c r="C261" t="s">
        <v>42</v>
      </c>
      <c r="D261" t="s">
        <v>43</v>
      </c>
      <c r="E261" t="s">
        <v>44</v>
      </c>
      <c r="F261" s="35">
        <v>67448</v>
      </c>
      <c r="G261" s="3">
        <v>9762</v>
      </c>
      <c r="H261">
        <v>7855364291</v>
      </c>
      <c r="I261" s="4">
        <v>7</v>
      </c>
      <c r="J261" s="4" t="s">
        <v>45</v>
      </c>
      <c r="K261" t="s">
        <v>46</v>
      </c>
      <c r="L261" s="5" t="s">
        <v>47</v>
      </c>
      <c r="M261" s="5">
        <v>635.5</v>
      </c>
      <c r="N261" s="5" t="s">
        <v>46</v>
      </c>
      <c r="O261" s="5" t="s">
        <v>46</v>
      </c>
      <c r="P261" s="36">
        <v>4.6153846154</v>
      </c>
      <c r="Q261" t="s">
        <v>46</v>
      </c>
      <c r="R261" t="s">
        <v>46</v>
      </c>
      <c r="S261" t="s">
        <v>45</v>
      </c>
      <c r="T261" t="s">
        <v>46</v>
      </c>
      <c r="U261" s="5" t="s">
        <v>46</v>
      </c>
      <c r="V261" s="37">
        <v>18052</v>
      </c>
      <c r="W261" s="37">
        <v>1220.4540837</v>
      </c>
      <c r="X261" s="37">
        <v>2428.7913947905713</v>
      </c>
      <c r="Y261" s="37">
        <v>2378.2745812539056</v>
      </c>
      <c r="Z261">
        <f t="shared" si="48"/>
        <v>1</v>
      </c>
      <c r="AA261">
        <f t="shared" si="49"/>
        <v>0</v>
      </c>
      <c r="AB261">
        <f t="shared" si="50"/>
        <v>0</v>
      </c>
      <c r="AC261">
        <f t="shared" si="51"/>
        <v>0</v>
      </c>
      <c r="AD261">
        <f t="shared" si="52"/>
        <v>0</v>
      </c>
      <c r="AE261">
        <f t="shared" si="53"/>
        <v>0</v>
      </c>
      <c r="AF261" s="38">
        <f t="shared" si="54"/>
        <v>0</v>
      </c>
      <c r="AG261" s="38">
        <f t="shared" si="55"/>
        <v>0</v>
      </c>
      <c r="AH261" s="38">
        <f t="shared" si="56"/>
        <v>0</v>
      </c>
      <c r="AI261">
        <f t="shared" si="57"/>
        <v>1</v>
      </c>
      <c r="AJ261">
        <f t="shared" si="58"/>
        <v>0</v>
      </c>
      <c r="AK261">
        <f t="shared" si="59"/>
        <v>0</v>
      </c>
      <c r="AL261">
        <f t="shared" si="60"/>
        <v>0</v>
      </c>
      <c r="AM261">
        <f t="shared" si="61"/>
        <v>0</v>
      </c>
      <c r="AN261">
        <f t="shared" si="62"/>
        <v>0</v>
      </c>
      <c r="AO261">
        <f t="shared" si="63"/>
        <v>0</v>
      </c>
    </row>
    <row r="262" spans="1:41" ht="12.75">
      <c r="A262">
        <v>2006510</v>
      </c>
      <c r="B262" t="s">
        <v>442</v>
      </c>
      <c r="C262" t="s">
        <v>443</v>
      </c>
      <c r="D262" t="s">
        <v>444</v>
      </c>
      <c r="E262" t="s">
        <v>445</v>
      </c>
      <c r="F262" s="35">
        <v>67445</v>
      </c>
      <c r="G262" s="3">
        <v>427</v>
      </c>
      <c r="H262">
        <v>8774343255</v>
      </c>
      <c r="I262" s="4">
        <v>7</v>
      </c>
      <c r="J262" s="4" t="s">
        <v>45</v>
      </c>
      <c r="K262" t="s">
        <v>46</v>
      </c>
      <c r="L262" s="5" t="s">
        <v>47</v>
      </c>
      <c r="M262" s="5">
        <v>186.18</v>
      </c>
      <c r="N262" s="5" t="s">
        <v>47</v>
      </c>
      <c r="O262" s="5" t="s">
        <v>45</v>
      </c>
      <c r="P262" s="36">
        <v>21.710526316</v>
      </c>
      <c r="Q262" t="s">
        <v>45</v>
      </c>
      <c r="R262" t="s">
        <v>46</v>
      </c>
      <c r="S262" t="s">
        <v>45</v>
      </c>
      <c r="T262" t="s">
        <v>46</v>
      </c>
      <c r="U262" s="5" t="s">
        <v>46</v>
      </c>
      <c r="V262" s="37">
        <v>19128</v>
      </c>
      <c r="W262" s="37">
        <v>1830.6811255499997</v>
      </c>
      <c r="X262" s="37">
        <v>1981.1396178638645</v>
      </c>
      <c r="Y262" s="37">
        <v>2525.0351962363457</v>
      </c>
      <c r="Z262">
        <f aca="true" t="shared" si="64" ref="Z262:Z307">IF(OR(J262="YES",L262="YES"),1,0)</f>
        <v>1</v>
      </c>
      <c r="AA262">
        <f aca="true" t="shared" si="65" ref="AA262:AA307">IF(OR(M262&lt;600,N262="YES"),1,0)</f>
        <v>1</v>
      </c>
      <c r="AB262">
        <f aca="true" t="shared" si="66" ref="AB262:AB307">IF(AND(OR(J262="YES",L262="YES"),(Z262=0)),"Trouble",0)</f>
        <v>0</v>
      </c>
      <c r="AC262">
        <f aca="true" t="shared" si="67" ref="AC262:AC307">IF(AND(OR(M262&lt;600,N262="YES"),(AA262=0)),"Trouble",0)</f>
        <v>0</v>
      </c>
      <c r="AD262">
        <f aca="true" t="shared" si="68" ref="AD262:AD307">IF(AND(AND(J262="NO",L262="NO"),(O262="YES")),"Trouble",0)</f>
        <v>0</v>
      </c>
      <c r="AE262">
        <f aca="true" t="shared" si="69" ref="AE262:AE307">IF(AND(AND(M262&gt;=600,N262="NO"),(O262="YES")),"Trouble",0)</f>
        <v>0</v>
      </c>
      <c r="AF262" s="38" t="str">
        <f aca="true" t="shared" si="70" ref="AF262:AF307">IF(AND(Z262=1,AA262=1),"SRSA",0)</f>
        <v>SRSA</v>
      </c>
      <c r="AG262" s="38">
        <f aca="true" t="shared" si="71" ref="AG262:AG307">IF(AND(AF262=0,O262="YES"),"Trouble",0)</f>
        <v>0</v>
      </c>
      <c r="AH262" s="38">
        <f aca="true" t="shared" si="72" ref="AH262:AH307">IF(AND(AF262="SRSA",O262="NO"),"Trouble",0)</f>
        <v>0</v>
      </c>
      <c r="AI262">
        <f aca="true" t="shared" si="73" ref="AI262:AI307">IF(S262="YES",1,0)</f>
        <v>1</v>
      </c>
      <c r="AJ262">
        <f aca="true" t="shared" si="74" ref="AJ262:AJ307">IF(P262&gt;=20,1,0)</f>
        <v>1</v>
      </c>
      <c r="AK262" t="str">
        <f aca="true" t="shared" si="75" ref="AK262:AK307">IF(AND(AI262=1,AJ262=1),"Initial",0)</f>
        <v>Initial</v>
      </c>
      <c r="AL262" t="str">
        <f aca="true" t="shared" si="76" ref="AL262:AL307">IF(AND(AF262="SRSA",AK262="Initial"),"SRSA",0)</f>
        <v>SRSA</v>
      </c>
      <c r="AM262">
        <f aca="true" t="shared" si="77" ref="AM262:AM307">IF(AND(AK262="Initial",AL262=0),"RLIS",0)</f>
        <v>0</v>
      </c>
      <c r="AN262">
        <f aca="true" t="shared" si="78" ref="AN262:AN307">IF(AND(AM262=0,U262="YES"),"Trouble",0)</f>
        <v>0</v>
      </c>
      <c r="AO262">
        <f aca="true" t="shared" si="79" ref="AO262:AO307">IF(AND(U262="NO",AM262="RLIS"),"Trouble",0)</f>
        <v>0</v>
      </c>
    </row>
    <row r="263" spans="1:41" ht="12.75">
      <c r="A263">
        <v>2006930</v>
      </c>
      <c r="B263" t="s">
        <v>482</v>
      </c>
      <c r="C263" t="s">
        <v>483</v>
      </c>
      <c r="D263" t="s">
        <v>484</v>
      </c>
      <c r="E263" t="s">
        <v>485</v>
      </c>
      <c r="F263" s="35">
        <v>66854</v>
      </c>
      <c r="G263" s="3" t="s">
        <v>52</v>
      </c>
      <c r="H263">
        <v>6203925519</v>
      </c>
      <c r="I263" s="4">
        <v>7</v>
      </c>
      <c r="J263" s="4" t="s">
        <v>45</v>
      </c>
      <c r="K263" t="s">
        <v>46</v>
      </c>
      <c r="L263" s="5" t="s">
        <v>47</v>
      </c>
      <c r="M263" s="5">
        <v>543</v>
      </c>
      <c r="N263" s="5" t="s">
        <v>47</v>
      </c>
      <c r="O263" s="5" t="s">
        <v>45</v>
      </c>
      <c r="P263" s="36">
        <v>6.7988668555</v>
      </c>
      <c r="Q263" t="s">
        <v>46</v>
      </c>
      <c r="R263" t="s">
        <v>46</v>
      </c>
      <c r="S263" t="s">
        <v>45</v>
      </c>
      <c r="T263" t="s">
        <v>46</v>
      </c>
      <c r="U263" s="5" t="s">
        <v>46</v>
      </c>
      <c r="V263" s="37">
        <v>21173</v>
      </c>
      <c r="W263" s="37">
        <v>1830</v>
      </c>
      <c r="X263" s="37">
        <v>2964.451164099662</v>
      </c>
      <c r="Y263" s="37">
        <v>2447.891796053268</v>
      </c>
      <c r="Z263">
        <f t="shared" si="64"/>
        <v>1</v>
      </c>
      <c r="AA263">
        <f t="shared" si="65"/>
        <v>1</v>
      </c>
      <c r="AB263">
        <f t="shared" si="66"/>
        <v>0</v>
      </c>
      <c r="AC263">
        <f t="shared" si="67"/>
        <v>0</v>
      </c>
      <c r="AD263">
        <f t="shared" si="68"/>
        <v>0</v>
      </c>
      <c r="AE263">
        <f t="shared" si="69"/>
        <v>0</v>
      </c>
      <c r="AF263" s="38" t="str">
        <f t="shared" si="70"/>
        <v>SRSA</v>
      </c>
      <c r="AG263" s="38">
        <f t="shared" si="71"/>
        <v>0</v>
      </c>
      <c r="AH263" s="38">
        <f t="shared" si="72"/>
        <v>0</v>
      </c>
      <c r="AI263">
        <f t="shared" si="73"/>
        <v>1</v>
      </c>
      <c r="AJ263">
        <f t="shared" si="74"/>
        <v>0</v>
      </c>
      <c r="AK263">
        <f t="shared" si="75"/>
        <v>0</v>
      </c>
      <c r="AL263">
        <f t="shared" si="76"/>
        <v>0</v>
      </c>
      <c r="AM263">
        <f t="shared" si="77"/>
        <v>0</v>
      </c>
      <c r="AN263">
        <f t="shared" si="78"/>
        <v>0</v>
      </c>
      <c r="AO263">
        <f t="shared" si="79"/>
        <v>0</v>
      </c>
    </row>
    <row r="264" spans="1:41" ht="12.75">
      <c r="A264">
        <v>2011820</v>
      </c>
      <c r="B264" t="s">
        <v>943</v>
      </c>
      <c r="C264" t="s">
        <v>944</v>
      </c>
      <c r="D264" t="s">
        <v>945</v>
      </c>
      <c r="E264" t="s">
        <v>944</v>
      </c>
      <c r="F264" s="35">
        <v>67876</v>
      </c>
      <c r="G264" s="3">
        <v>338</v>
      </c>
      <c r="H264">
        <v>6203852676</v>
      </c>
      <c r="I264" s="4">
        <v>7</v>
      </c>
      <c r="J264" s="4" t="s">
        <v>45</v>
      </c>
      <c r="K264" t="s">
        <v>46</v>
      </c>
      <c r="L264" s="5" t="s">
        <v>47</v>
      </c>
      <c r="M264" s="5">
        <v>273.75</v>
      </c>
      <c r="N264" s="5" t="s">
        <v>47</v>
      </c>
      <c r="O264" s="5" t="s">
        <v>45</v>
      </c>
      <c r="P264" s="36">
        <v>8.2236842105</v>
      </c>
      <c r="Q264" t="s">
        <v>46</v>
      </c>
      <c r="R264" t="s">
        <v>46</v>
      </c>
      <c r="S264" t="s">
        <v>45</v>
      </c>
      <c r="T264" t="s">
        <v>46</v>
      </c>
      <c r="U264" s="5" t="s">
        <v>46</v>
      </c>
      <c r="V264" s="37">
        <v>8989</v>
      </c>
      <c r="W264" s="37">
        <v>610.22704185</v>
      </c>
      <c r="X264" s="37">
        <v>1247.4769443104112</v>
      </c>
      <c r="Y264" s="37">
        <v>2487.4042693177717</v>
      </c>
      <c r="Z264">
        <f t="shared" si="64"/>
        <v>1</v>
      </c>
      <c r="AA264">
        <f t="shared" si="65"/>
        <v>1</v>
      </c>
      <c r="AB264">
        <f t="shared" si="66"/>
        <v>0</v>
      </c>
      <c r="AC264">
        <f t="shared" si="67"/>
        <v>0</v>
      </c>
      <c r="AD264">
        <f t="shared" si="68"/>
        <v>0</v>
      </c>
      <c r="AE264">
        <f t="shared" si="69"/>
        <v>0</v>
      </c>
      <c r="AF264" s="38" t="str">
        <f t="shared" si="70"/>
        <v>SRSA</v>
      </c>
      <c r="AG264" s="38">
        <f t="shared" si="71"/>
        <v>0</v>
      </c>
      <c r="AH264" s="38">
        <f t="shared" si="72"/>
        <v>0</v>
      </c>
      <c r="AI264">
        <f t="shared" si="73"/>
        <v>1</v>
      </c>
      <c r="AJ264">
        <f t="shared" si="74"/>
        <v>0</v>
      </c>
      <c r="AK264">
        <f t="shared" si="75"/>
        <v>0</v>
      </c>
      <c r="AL264">
        <f t="shared" si="76"/>
        <v>0</v>
      </c>
      <c r="AM264">
        <f t="shared" si="77"/>
        <v>0</v>
      </c>
      <c r="AN264">
        <f t="shared" si="78"/>
        <v>0</v>
      </c>
      <c r="AO264">
        <f t="shared" si="79"/>
        <v>0</v>
      </c>
    </row>
    <row r="265" spans="1:41" ht="12.75">
      <c r="A265">
        <v>2011850</v>
      </c>
      <c r="B265" t="s">
        <v>946</v>
      </c>
      <c r="C265" t="s">
        <v>947</v>
      </c>
      <c r="D265" t="s">
        <v>948</v>
      </c>
      <c r="E265" t="s">
        <v>947</v>
      </c>
      <c r="F265" s="35">
        <v>66083</v>
      </c>
      <c r="G265" s="3" t="s">
        <v>52</v>
      </c>
      <c r="H265">
        <v>9135927200</v>
      </c>
      <c r="I265" s="4">
        <v>8</v>
      </c>
      <c r="J265" s="4" t="s">
        <v>45</v>
      </c>
      <c r="K265" t="s">
        <v>46</v>
      </c>
      <c r="L265" s="5" t="s">
        <v>47</v>
      </c>
      <c r="M265" s="5">
        <v>1531.3</v>
      </c>
      <c r="N265" s="5" t="s">
        <v>46</v>
      </c>
      <c r="O265" s="5" t="s">
        <v>46</v>
      </c>
      <c r="P265" s="36">
        <v>4.393442623</v>
      </c>
      <c r="Q265" t="s">
        <v>46</v>
      </c>
      <c r="R265" t="s">
        <v>46</v>
      </c>
      <c r="S265" t="s">
        <v>45</v>
      </c>
      <c r="T265" t="s">
        <v>46</v>
      </c>
      <c r="U265" s="5" t="s">
        <v>46</v>
      </c>
      <c r="V265" s="37">
        <v>42834</v>
      </c>
      <c r="W265" s="37">
        <v>2440.9081674</v>
      </c>
      <c r="X265" s="37">
        <v>5365.893259421829</v>
      </c>
      <c r="Y265" s="37">
        <v>5594.96621425365</v>
      </c>
      <c r="Z265">
        <f t="shared" si="64"/>
        <v>1</v>
      </c>
      <c r="AA265">
        <f t="shared" si="65"/>
        <v>0</v>
      </c>
      <c r="AB265">
        <f t="shared" si="66"/>
        <v>0</v>
      </c>
      <c r="AC265">
        <f t="shared" si="67"/>
        <v>0</v>
      </c>
      <c r="AD265">
        <f t="shared" si="68"/>
        <v>0</v>
      </c>
      <c r="AE265">
        <f t="shared" si="69"/>
        <v>0</v>
      </c>
      <c r="AF265" s="38">
        <f t="shared" si="70"/>
        <v>0</v>
      </c>
      <c r="AG265" s="38">
        <f t="shared" si="71"/>
        <v>0</v>
      </c>
      <c r="AH265" s="38">
        <f t="shared" si="72"/>
        <v>0</v>
      </c>
      <c r="AI265">
        <f t="shared" si="73"/>
        <v>1</v>
      </c>
      <c r="AJ265">
        <f t="shared" si="74"/>
        <v>0</v>
      </c>
      <c r="AK265">
        <f t="shared" si="75"/>
        <v>0</v>
      </c>
      <c r="AL265">
        <f t="shared" si="76"/>
        <v>0</v>
      </c>
      <c r="AM265">
        <f t="shared" si="77"/>
        <v>0</v>
      </c>
      <c r="AN265">
        <f t="shared" si="78"/>
        <v>0</v>
      </c>
      <c r="AO265">
        <f t="shared" si="79"/>
        <v>0</v>
      </c>
    </row>
    <row r="266" spans="1:41" ht="12.75">
      <c r="A266">
        <v>2011880</v>
      </c>
      <c r="B266" t="s">
        <v>949</v>
      </c>
      <c r="C266" t="s">
        <v>950</v>
      </c>
      <c r="D266" t="s">
        <v>951</v>
      </c>
      <c r="E266" t="s">
        <v>952</v>
      </c>
      <c r="F266" s="35">
        <v>67756</v>
      </c>
      <c r="G266" s="3">
        <v>1110</v>
      </c>
      <c r="H266">
        <v>7853328182</v>
      </c>
      <c r="I266" s="4">
        <v>7</v>
      </c>
      <c r="J266" s="4" t="s">
        <v>45</v>
      </c>
      <c r="K266" t="s">
        <v>46</v>
      </c>
      <c r="L266" s="5" t="s">
        <v>47</v>
      </c>
      <c r="M266" s="5">
        <v>376.81</v>
      </c>
      <c r="N266" s="5" t="s">
        <v>47</v>
      </c>
      <c r="O266" s="5" t="s">
        <v>45</v>
      </c>
      <c r="P266" s="36">
        <v>12.938596491</v>
      </c>
      <c r="Q266" t="s">
        <v>46</v>
      </c>
      <c r="R266" t="s">
        <v>46</v>
      </c>
      <c r="S266" t="s">
        <v>45</v>
      </c>
      <c r="T266" t="s">
        <v>46</v>
      </c>
      <c r="U266" s="5" t="s">
        <v>46</v>
      </c>
      <c r="V266" s="37">
        <v>19900</v>
      </c>
      <c r="W266" s="37">
        <v>2034.0901395000003</v>
      </c>
      <c r="X266" s="37">
        <v>2541.4580685851242</v>
      </c>
      <c r="Y266" s="37">
        <v>4169.50670257805</v>
      </c>
      <c r="Z266">
        <f t="shared" si="64"/>
        <v>1</v>
      </c>
      <c r="AA266">
        <f t="shared" si="65"/>
        <v>1</v>
      </c>
      <c r="AB266">
        <f t="shared" si="66"/>
        <v>0</v>
      </c>
      <c r="AC266">
        <f t="shared" si="67"/>
        <v>0</v>
      </c>
      <c r="AD266">
        <f t="shared" si="68"/>
        <v>0</v>
      </c>
      <c r="AE266">
        <f t="shared" si="69"/>
        <v>0</v>
      </c>
      <c r="AF266" s="38" t="str">
        <f t="shared" si="70"/>
        <v>SRSA</v>
      </c>
      <c r="AG266" s="38">
        <f t="shared" si="71"/>
        <v>0</v>
      </c>
      <c r="AH266" s="38">
        <f t="shared" si="72"/>
        <v>0</v>
      </c>
      <c r="AI266">
        <f t="shared" si="73"/>
        <v>1</v>
      </c>
      <c r="AJ266">
        <f t="shared" si="74"/>
        <v>0</v>
      </c>
      <c r="AK266">
        <f t="shared" si="75"/>
        <v>0</v>
      </c>
      <c r="AL266">
        <f t="shared" si="76"/>
        <v>0</v>
      </c>
      <c r="AM266">
        <f t="shared" si="77"/>
        <v>0</v>
      </c>
      <c r="AN266">
        <f t="shared" si="78"/>
        <v>0</v>
      </c>
      <c r="AO266">
        <f t="shared" si="79"/>
        <v>0</v>
      </c>
    </row>
    <row r="267" spans="1:41" ht="12.75">
      <c r="A267">
        <v>2011910</v>
      </c>
      <c r="B267" t="s">
        <v>953</v>
      </c>
      <c r="C267" t="s">
        <v>954</v>
      </c>
      <c r="D267" t="s">
        <v>955</v>
      </c>
      <c r="E267" t="s">
        <v>956</v>
      </c>
      <c r="F267" s="35">
        <v>67576</v>
      </c>
      <c r="G267" s="3">
        <v>1836</v>
      </c>
      <c r="H267">
        <v>6205493564</v>
      </c>
      <c r="I267" s="4">
        <v>7</v>
      </c>
      <c r="J267" s="4" t="s">
        <v>45</v>
      </c>
      <c r="K267" t="s">
        <v>46</v>
      </c>
      <c r="L267" s="5" t="s">
        <v>47</v>
      </c>
      <c r="M267" s="5">
        <v>341</v>
      </c>
      <c r="N267" s="5" t="s">
        <v>47</v>
      </c>
      <c r="O267" s="5" t="s">
        <v>45</v>
      </c>
      <c r="P267" s="36">
        <v>8.2324455206</v>
      </c>
      <c r="Q267" t="s">
        <v>46</v>
      </c>
      <c r="R267" t="s">
        <v>46</v>
      </c>
      <c r="S267" t="s">
        <v>45</v>
      </c>
      <c r="T267" t="s">
        <v>46</v>
      </c>
      <c r="U267" s="5" t="s">
        <v>46</v>
      </c>
      <c r="V267" s="37">
        <v>17938</v>
      </c>
      <c r="W267" s="37">
        <v>1830.6811255499997</v>
      </c>
      <c r="X267" s="37">
        <v>2468.916899964128</v>
      </c>
      <c r="Y267" s="37">
        <v>4480.338158925475</v>
      </c>
      <c r="Z267">
        <f t="shared" si="64"/>
        <v>1</v>
      </c>
      <c r="AA267">
        <f t="shared" si="65"/>
        <v>1</v>
      </c>
      <c r="AB267">
        <f t="shared" si="66"/>
        <v>0</v>
      </c>
      <c r="AC267">
        <f t="shared" si="67"/>
        <v>0</v>
      </c>
      <c r="AD267">
        <f t="shared" si="68"/>
        <v>0</v>
      </c>
      <c r="AE267">
        <f t="shared" si="69"/>
        <v>0</v>
      </c>
      <c r="AF267" s="38" t="str">
        <f t="shared" si="70"/>
        <v>SRSA</v>
      </c>
      <c r="AG267" s="38">
        <f t="shared" si="71"/>
        <v>0</v>
      </c>
      <c r="AH267" s="38">
        <f t="shared" si="72"/>
        <v>0</v>
      </c>
      <c r="AI267">
        <f t="shared" si="73"/>
        <v>1</v>
      </c>
      <c r="AJ267">
        <f t="shared" si="74"/>
        <v>0</v>
      </c>
      <c r="AK267">
        <f t="shared" si="75"/>
        <v>0</v>
      </c>
      <c r="AL267">
        <f t="shared" si="76"/>
        <v>0</v>
      </c>
      <c r="AM267">
        <f t="shared" si="77"/>
        <v>0</v>
      </c>
      <c r="AN267">
        <f t="shared" si="78"/>
        <v>0</v>
      </c>
      <c r="AO267">
        <f t="shared" si="79"/>
        <v>0</v>
      </c>
    </row>
    <row r="268" spans="1:41" ht="12.75">
      <c r="A268">
        <v>2011970</v>
      </c>
      <c r="B268" t="s">
        <v>957</v>
      </c>
      <c r="C268" t="s">
        <v>958</v>
      </c>
      <c r="D268" t="s">
        <v>959</v>
      </c>
      <c r="E268" t="s">
        <v>958</v>
      </c>
      <c r="F268" s="35">
        <v>67578</v>
      </c>
      <c r="G268" s="3">
        <v>400</v>
      </c>
      <c r="H268">
        <v>6202345243</v>
      </c>
      <c r="I268" s="4">
        <v>7</v>
      </c>
      <c r="J268" s="4" t="s">
        <v>45</v>
      </c>
      <c r="K268" t="s">
        <v>46</v>
      </c>
      <c r="L268" s="5" t="s">
        <v>47</v>
      </c>
      <c r="M268" s="5">
        <v>261.64</v>
      </c>
      <c r="N268" s="5" t="s">
        <v>47</v>
      </c>
      <c r="O268" s="5" t="s">
        <v>45</v>
      </c>
      <c r="P268" s="36">
        <v>25.077399381</v>
      </c>
      <c r="Q268" t="s">
        <v>45</v>
      </c>
      <c r="R268" t="s">
        <v>46</v>
      </c>
      <c r="S268" t="s">
        <v>45</v>
      </c>
      <c r="T268" t="s">
        <v>46</v>
      </c>
      <c r="U268" s="5" t="s">
        <v>46</v>
      </c>
      <c r="V268" s="37">
        <v>21501</v>
      </c>
      <c r="W268" s="37">
        <v>2440.9081674</v>
      </c>
      <c r="X268" s="37">
        <v>2720.7623853944874</v>
      </c>
      <c r="Y268" s="37">
        <v>3788.681722162076</v>
      </c>
      <c r="Z268">
        <f t="shared" si="64"/>
        <v>1</v>
      </c>
      <c r="AA268">
        <f t="shared" si="65"/>
        <v>1</v>
      </c>
      <c r="AB268">
        <f t="shared" si="66"/>
        <v>0</v>
      </c>
      <c r="AC268">
        <f t="shared" si="67"/>
        <v>0</v>
      </c>
      <c r="AD268">
        <f t="shared" si="68"/>
        <v>0</v>
      </c>
      <c r="AE268">
        <f t="shared" si="69"/>
        <v>0</v>
      </c>
      <c r="AF268" s="38" t="str">
        <f t="shared" si="70"/>
        <v>SRSA</v>
      </c>
      <c r="AG268" s="38">
        <f t="shared" si="71"/>
        <v>0</v>
      </c>
      <c r="AH268" s="38">
        <f t="shared" si="72"/>
        <v>0</v>
      </c>
      <c r="AI268">
        <f t="shared" si="73"/>
        <v>1</v>
      </c>
      <c r="AJ268">
        <f t="shared" si="74"/>
        <v>1</v>
      </c>
      <c r="AK268" t="str">
        <f t="shared" si="75"/>
        <v>Initial</v>
      </c>
      <c r="AL268" t="str">
        <f t="shared" si="76"/>
        <v>SRSA</v>
      </c>
      <c r="AM268">
        <f t="shared" si="77"/>
        <v>0</v>
      </c>
      <c r="AN268">
        <f t="shared" si="78"/>
        <v>0</v>
      </c>
      <c r="AO268">
        <f t="shared" si="79"/>
        <v>0</v>
      </c>
    </row>
    <row r="269" spans="1:41" ht="12.75">
      <c r="A269">
        <v>2007860</v>
      </c>
      <c r="B269" t="s">
        <v>583</v>
      </c>
      <c r="C269" t="s">
        <v>584</v>
      </c>
      <c r="D269" t="s">
        <v>585</v>
      </c>
      <c r="E269" t="s">
        <v>586</v>
      </c>
      <c r="F269" s="35">
        <v>67855</v>
      </c>
      <c r="G269" s="3" t="s">
        <v>52</v>
      </c>
      <c r="H269">
        <v>6204926226</v>
      </c>
      <c r="I269" s="4">
        <v>7</v>
      </c>
      <c r="J269" s="4" t="s">
        <v>45</v>
      </c>
      <c r="K269" t="s">
        <v>46</v>
      </c>
      <c r="L269" s="5" t="s">
        <v>47</v>
      </c>
      <c r="M269" s="5">
        <v>471.45</v>
      </c>
      <c r="N269" s="5" t="s">
        <v>47</v>
      </c>
      <c r="O269" s="5" t="s">
        <v>45</v>
      </c>
      <c r="P269" s="36">
        <v>15.827338129</v>
      </c>
      <c r="Q269" t="s">
        <v>46</v>
      </c>
      <c r="R269" t="s">
        <v>46</v>
      </c>
      <c r="S269" t="s">
        <v>45</v>
      </c>
      <c r="T269" t="s">
        <v>46</v>
      </c>
      <c r="U269" s="5" t="s">
        <v>46</v>
      </c>
      <c r="V269" s="37">
        <v>22145</v>
      </c>
      <c r="W269" s="37">
        <v>2644.31718135</v>
      </c>
      <c r="X269" s="37">
        <v>3386.4845331832503</v>
      </c>
      <c r="Y269" s="37">
        <v>5991.596183975425</v>
      </c>
      <c r="Z269">
        <f t="shared" si="64"/>
        <v>1</v>
      </c>
      <c r="AA269">
        <f t="shared" si="65"/>
        <v>1</v>
      </c>
      <c r="AB269">
        <f t="shared" si="66"/>
        <v>0</v>
      </c>
      <c r="AC269">
        <f t="shared" si="67"/>
        <v>0</v>
      </c>
      <c r="AD269">
        <f t="shared" si="68"/>
        <v>0</v>
      </c>
      <c r="AE269">
        <f t="shared" si="69"/>
        <v>0</v>
      </c>
      <c r="AF269" s="38" t="str">
        <f t="shared" si="70"/>
        <v>SRSA</v>
      </c>
      <c r="AG269" s="38">
        <f t="shared" si="71"/>
        <v>0</v>
      </c>
      <c r="AH269" s="38">
        <f t="shared" si="72"/>
        <v>0</v>
      </c>
      <c r="AI269">
        <f t="shared" si="73"/>
        <v>1</v>
      </c>
      <c r="AJ269">
        <f t="shared" si="74"/>
        <v>0</v>
      </c>
      <c r="AK269">
        <f t="shared" si="75"/>
        <v>0</v>
      </c>
      <c r="AL269">
        <f t="shared" si="76"/>
        <v>0</v>
      </c>
      <c r="AM269">
        <f t="shared" si="77"/>
        <v>0</v>
      </c>
      <c r="AN269">
        <f t="shared" si="78"/>
        <v>0</v>
      </c>
      <c r="AO269">
        <f t="shared" si="79"/>
        <v>0</v>
      </c>
    </row>
    <row r="270" spans="1:41" ht="12.75">
      <c r="A270">
        <v>2012030</v>
      </c>
      <c r="B270" t="s">
        <v>963</v>
      </c>
      <c r="C270" t="s">
        <v>964</v>
      </c>
      <c r="D270" t="s">
        <v>72</v>
      </c>
      <c r="E270" t="s">
        <v>964</v>
      </c>
      <c r="F270" s="35">
        <v>67579</v>
      </c>
      <c r="G270" s="3" t="s">
        <v>52</v>
      </c>
      <c r="H270">
        <v>6202783621</v>
      </c>
      <c r="I270" s="4">
        <v>7</v>
      </c>
      <c r="J270" s="4" t="s">
        <v>45</v>
      </c>
      <c r="K270" t="s">
        <v>46</v>
      </c>
      <c r="L270" s="5" t="s">
        <v>47</v>
      </c>
      <c r="M270" s="5">
        <v>483.74</v>
      </c>
      <c r="N270" s="5" t="s">
        <v>47</v>
      </c>
      <c r="O270" s="5" t="s">
        <v>45</v>
      </c>
      <c r="P270" s="36">
        <v>12.216404887</v>
      </c>
      <c r="Q270" t="s">
        <v>46</v>
      </c>
      <c r="R270" t="s">
        <v>46</v>
      </c>
      <c r="S270" t="s">
        <v>45</v>
      </c>
      <c r="T270" t="s">
        <v>46</v>
      </c>
      <c r="U270" s="5" t="s">
        <v>46</v>
      </c>
      <c r="V270" s="37">
        <v>26239</v>
      </c>
      <c r="W270" s="37">
        <v>3254.5442232</v>
      </c>
      <c r="X270" s="37">
        <v>3774.761643822196</v>
      </c>
      <c r="Y270" s="37">
        <v>3390.5465153635582</v>
      </c>
      <c r="Z270">
        <f t="shared" si="64"/>
        <v>1</v>
      </c>
      <c r="AA270">
        <f t="shared" si="65"/>
        <v>1</v>
      </c>
      <c r="AB270">
        <f t="shared" si="66"/>
        <v>0</v>
      </c>
      <c r="AC270">
        <f t="shared" si="67"/>
        <v>0</v>
      </c>
      <c r="AD270">
        <f t="shared" si="68"/>
        <v>0</v>
      </c>
      <c r="AE270">
        <f t="shared" si="69"/>
        <v>0</v>
      </c>
      <c r="AF270" s="38" t="str">
        <f t="shared" si="70"/>
        <v>SRSA</v>
      </c>
      <c r="AG270" s="38">
        <f t="shared" si="71"/>
        <v>0</v>
      </c>
      <c r="AH270" s="38">
        <f t="shared" si="72"/>
        <v>0</v>
      </c>
      <c r="AI270">
        <f t="shared" si="73"/>
        <v>1</v>
      </c>
      <c r="AJ270">
        <f t="shared" si="74"/>
        <v>0</v>
      </c>
      <c r="AK270">
        <f t="shared" si="75"/>
        <v>0</v>
      </c>
      <c r="AL270">
        <f t="shared" si="76"/>
        <v>0</v>
      </c>
      <c r="AM270">
        <f t="shared" si="77"/>
        <v>0</v>
      </c>
      <c r="AN270">
        <f t="shared" si="78"/>
        <v>0</v>
      </c>
      <c r="AO270">
        <f t="shared" si="79"/>
        <v>0</v>
      </c>
    </row>
    <row r="271" spans="1:41" ht="12.75">
      <c r="A271">
        <v>2012060</v>
      </c>
      <c r="B271" t="s">
        <v>965</v>
      </c>
      <c r="C271" t="s">
        <v>966</v>
      </c>
      <c r="D271" t="s">
        <v>967</v>
      </c>
      <c r="E271" t="s">
        <v>966</v>
      </c>
      <c r="F271" s="35">
        <v>67669</v>
      </c>
      <c r="G271" s="3">
        <v>1639</v>
      </c>
      <c r="H271">
        <v>7854256367</v>
      </c>
      <c r="I271" s="4">
        <v>7</v>
      </c>
      <c r="J271" s="4" t="s">
        <v>45</v>
      </c>
      <c r="K271" t="s">
        <v>46</v>
      </c>
      <c r="L271" s="5" t="s">
        <v>47</v>
      </c>
      <c r="M271" s="5">
        <v>355.71</v>
      </c>
      <c r="N271" s="5" t="s">
        <v>47</v>
      </c>
      <c r="O271" s="5" t="s">
        <v>45</v>
      </c>
      <c r="P271" s="36">
        <v>20.967741935</v>
      </c>
      <c r="Q271" t="s">
        <v>45</v>
      </c>
      <c r="R271" t="s">
        <v>46</v>
      </c>
      <c r="S271" t="s">
        <v>45</v>
      </c>
      <c r="T271" t="s">
        <v>46</v>
      </c>
      <c r="U271" s="5" t="s">
        <v>46</v>
      </c>
      <c r="V271" s="37">
        <v>25080</v>
      </c>
      <c r="W271" s="37">
        <v>2440.9081674</v>
      </c>
      <c r="X271" s="37">
        <v>2854.456252237684</v>
      </c>
      <c r="Y271" s="37">
        <v>4229.716185647769</v>
      </c>
      <c r="Z271">
        <f t="shared" si="64"/>
        <v>1</v>
      </c>
      <c r="AA271">
        <f t="shared" si="65"/>
        <v>1</v>
      </c>
      <c r="AB271">
        <f t="shared" si="66"/>
        <v>0</v>
      </c>
      <c r="AC271">
        <f t="shared" si="67"/>
        <v>0</v>
      </c>
      <c r="AD271">
        <f t="shared" si="68"/>
        <v>0</v>
      </c>
      <c r="AE271">
        <f t="shared" si="69"/>
        <v>0</v>
      </c>
      <c r="AF271" s="38" t="str">
        <f t="shared" si="70"/>
        <v>SRSA</v>
      </c>
      <c r="AG271" s="38">
        <f t="shared" si="71"/>
        <v>0</v>
      </c>
      <c r="AH271" s="38">
        <f t="shared" si="72"/>
        <v>0</v>
      </c>
      <c r="AI271">
        <f t="shared" si="73"/>
        <v>1</v>
      </c>
      <c r="AJ271">
        <f t="shared" si="74"/>
        <v>1</v>
      </c>
      <c r="AK271" t="str">
        <f t="shared" si="75"/>
        <v>Initial</v>
      </c>
      <c r="AL271" t="str">
        <f t="shared" si="76"/>
        <v>SRSA</v>
      </c>
      <c r="AM271">
        <f t="shared" si="77"/>
        <v>0</v>
      </c>
      <c r="AN271">
        <f t="shared" si="78"/>
        <v>0</v>
      </c>
      <c r="AO271">
        <f t="shared" si="79"/>
        <v>0</v>
      </c>
    </row>
    <row r="272" spans="1:41" ht="12.75">
      <c r="A272">
        <v>2012090</v>
      </c>
      <c r="B272" t="s">
        <v>968</v>
      </c>
      <c r="C272" t="s">
        <v>969</v>
      </c>
      <c r="D272" t="s">
        <v>970</v>
      </c>
      <c r="E272" t="s">
        <v>969</v>
      </c>
      <c r="F272" s="35">
        <v>67877</v>
      </c>
      <c r="G272" s="3">
        <v>670</v>
      </c>
      <c r="H272">
        <v>6206752277</v>
      </c>
      <c r="I272" s="4">
        <v>7</v>
      </c>
      <c r="J272" s="4" t="s">
        <v>45</v>
      </c>
      <c r="K272" t="s">
        <v>46</v>
      </c>
      <c r="L272" s="5" t="s">
        <v>47</v>
      </c>
      <c r="M272" s="5">
        <v>419.16</v>
      </c>
      <c r="N272" s="5" t="s">
        <v>47</v>
      </c>
      <c r="O272" s="5" t="s">
        <v>45</v>
      </c>
      <c r="P272" s="36">
        <v>15.467625899</v>
      </c>
      <c r="Q272" t="s">
        <v>46</v>
      </c>
      <c r="R272" t="s">
        <v>46</v>
      </c>
      <c r="S272" t="s">
        <v>45</v>
      </c>
      <c r="T272" t="s">
        <v>46</v>
      </c>
      <c r="U272" s="5" t="s">
        <v>46</v>
      </c>
      <c r="V272" s="37">
        <v>12052</v>
      </c>
      <c r="W272" s="37">
        <v>1220.4540837</v>
      </c>
      <c r="X272" s="37">
        <v>2080.411642794733</v>
      </c>
      <c r="Y272" s="37">
        <v>4984.592579634373</v>
      </c>
      <c r="Z272">
        <f t="shared" si="64"/>
        <v>1</v>
      </c>
      <c r="AA272">
        <f t="shared" si="65"/>
        <v>1</v>
      </c>
      <c r="AB272">
        <f t="shared" si="66"/>
        <v>0</v>
      </c>
      <c r="AC272">
        <f t="shared" si="67"/>
        <v>0</v>
      </c>
      <c r="AD272">
        <f t="shared" si="68"/>
        <v>0</v>
      </c>
      <c r="AE272">
        <f t="shared" si="69"/>
        <v>0</v>
      </c>
      <c r="AF272" s="38" t="str">
        <f t="shared" si="70"/>
        <v>SRSA</v>
      </c>
      <c r="AG272" s="38">
        <f t="shared" si="71"/>
        <v>0</v>
      </c>
      <c r="AH272" s="38">
        <f t="shared" si="72"/>
        <v>0</v>
      </c>
      <c r="AI272">
        <f t="shared" si="73"/>
        <v>1</v>
      </c>
      <c r="AJ272">
        <f t="shared" si="74"/>
        <v>0</v>
      </c>
      <c r="AK272">
        <f t="shared" si="75"/>
        <v>0</v>
      </c>
      <c r="AL272">
        <f t="shared" si="76"/>
        <v>0</v>
      </c>
      <c r="AM272">
        <f t="shared" si="77"/>
        <v>0</v>
      </c>
      <c r="AN272">
        <f t="shared" si="78"/>
        <v>0</v>
      </c>
      <c r="AO272">
        <f t="shared" si="79"/>
        <v>0</v>
      </c>
    </row>
    <row r="273" spans="1:41" ht="12.75">
      <c r="A273">
        <v>2012120</v>
      </c>
      <c r="B273" t="s">
        <v>971</v>
      </c>
      <c r="C273" t="s">
        <v>972</v>
      </c>
      <c r="D273" t="s">
        <v>973</v>
      </c>
      <c r="E273" t="s">
        <v>972</v>
      </c>
      <c r="F273" s="35">
        <v>67481</v>
      </c>
      <c r="G273" s="3">
        <v>308</v>
      </c>
      <c r="H273">
        <v>7855267175</v>
      </c>
      <c r="I273" s="4">
        <v>7</v>
      </c>
      <c r="J273" s="4" t="s">
        <v>45</v>
      </c>
      <c r="K273" t="s">
        <v>46</v>
      </c>
      <c r="L273" s="5" t="s">
        <v>47</v>
      </c>
      <c r="M273" s="5">
        <v>158.5</v>
      </c>
      <c r="N273" s="5" t="s">
        <v>47</v>
      </c>
      <c r="O273" s="5" t="s">
        <v>45</v>
      </c>
      <c r="P273" s="36">
        <v>12.244897959</v>
      </c>
      <c r="Q273" t="s">
        <v>46</v>
      </c>
      <c r="R273" t="s">
        <v>45</v>
      </c>
      <c r="S273" t="s">
        <v>45</v>
      </c>
      <c r="T273" t="s">
        <v>46</v>
      </c>
      <c r="U273" s="5" t="s">
        <v>46</v>
      </c>
      <c r="V273" s="37">
        <v>11518</v>
      </c>
      <c r="W273" s="37">
        <v>1220.4540837</v>
      </c>
      <c r="X273" s="37">
        <v>1350.79903841838</v>
      </c>
      <c r="Y273" s="37">
        <v>1200.4265687025252</v>
      </c>
      <c r="Z273">
        <f t="shared" si="64"/>
        <v>1</v>
      </c>
      <c r="AA273">
        <f t="shared" si="65"/>
        <v>1</v>
      </c>
      <c r="AB273">
        <f t="shared" si="66"/>
        <v>0</v>
      </c>
      <c r="AC273">
        <f t="shared" si="67"/>
        <v>0</v>
      </c>
      <c r="AD273">
        <f t="shared" si="68"/>
        <v>0</v>
      </c>
      <c r="AE273">
        <f t="shared" si="69"/>
        <v>0</v>
      </c>
      <c r="AF273" s="38" t="str">
        <f t="shared" si="70"/>
        <v>SRSA</v>
      </c>
      <c r="AG273" s="38">
        <f t="shared" si="71"/>
        <v>0</v>
      </c>
      <c r="AH273" s="38">
        <f t="shared" si="72"/>
        <v>0</v>
      </c>
      <c r="AI273">
        <f t="shared" si="73"/>
        <v>1</v>
      </c>
      <c r="AJ273">
        <f t="shared" si="74"/>
        <v>0</v>
      </c>
      <c r="AK273">
        <f t="shared" si="75"/>
        <v>0</v>
      </c>
      <c r="AL273">
        <f t="shared" si="76"/>
        <v>0</v>
      </c>
      <c r="AM273">
        <f t="shared" si="77"/>
        <v>0</v>
      </c>
      <c r="AN273">
        <f t="shared" si="78"/>
        <v>0</v>
      </c>
      <c r="AO273">
        <f t="shared" si="79"/>
        <v>0</v>
      </c>
    </row>
    <row r="274" spans="1:41" ht="12.75">
      <c r="A274">
        <v>2012150</v>
      </c>
      <c r="B274" t="s">
        <v>974</v>
      </c>
      <c r="C274" t="s">
        <v>975</v>
      </c>
      <c r="D274" t="s">
        <v>976</v>
      </c>
      <c r="E274" t="s">
        <v>975</v>
      </c>
      <c r="F274" s="35">
        <v>67878</v>
      </c>
      <c r="G274" s="3">
        <v>1187</v>
      </c>
      <c r="H274">
        <v>6203847872</v>
      </c>
      <c r="I274" s="4">
        <v>7</v>
      </c>
      <c r="J274" s="4" t="s">
        <v>45</v>
      </c>
      <c r="K274" t="s">
        <v>46</v>
      </c>
      <c r="L274" s="5" t="s">
        <v>47</v>
      </c>
      <c r="M274" s="5">
        <v>417.44</v>
      </c>
      <c r="N274" s="5" t="s">
        <v>47</v>
      </c>
      <c r="O274" s="5" t="s">
        <v>45</v>
      </c>
      <c r="P274" s="36">
        <v>21.640488656</v>
      </c>
      <c r="Q274" t="s">
        <v>45</v>
      </c>
      <c r="R274" t="s">
        <v>45</v>
      </c>
      <c r="S274" t="s">
        <v>45</v>
      </c>
      <c r="T274" t="s">
        <v>46</v>
      </c>
      <c r="U274" s="5" t="s">
        <v>46</v>
      </c>
      <c r="V274" s="37">
        <v>24206</v>
      </c>
      <c r="W274" s="37">
        <v>2644.31718135</v>
      </c>
      <c r="X274" s="37">
        <v>3312.1087642568305</v>
      </c>
      <c r="Y274" s="37">
        <v>5565.614091257162</v>
      </c>
      <c r="Z274">
        <f t="shared" si="64"/>
        <v>1</v>
      </c>
      <c r="AA274">
        <f t="shared" si="65"/>
        <v>1</v>
      </c>
      <c r="AB274">
        <f t="shared" si="66"/>
        <v>0</v>
      </c>
      <c r="AC274">
        <f t="shared" si="67"/>
        <v>0</v>
      </c>
      <c r="AD274">
        <f t="shared" si="68"/>
        <v>0</v>
      </c>
      <c r="AE274">
        <f t="shared" si="69"/>
        <v>0</v>
      </c>
      <c r="AF274" s="38" t="str">
        <f t="shared" si="70"/>
        <v>SRSA</v>
      </c>
      <c r="AG274" s="38">
        <f t="shared" si="71"/>
        <v>0</v>
      </c>
      <c r="AH274" s="38">
        <f t="shared" si="72"/>
        <v>0</v>
      </c>
      <c r="AI274">
        <f t="shared" si="73"/>
        <v>1</v>
      </c>
      <c r="AJ274">
        <f t="shared" si="74"/>
        <v>1</v>
      </c>
      <c r="AK274" t="str">
        <f t="shared" si="75"/>
        <v>Initial</v>
      </c>
      <c r="AL274" t="str">
        <f t="shared" si="76"/>
        <v>SRSA</v>
      </c>
      <c r="AM274">
        <f t="shared" si="77"/>
        <v>0</v>
      </c>
      <c r="AN274">
        <f t="shared" si="78"/>
        <v>0</v>
      </c>
      <c r="AO274">
        <f t="shared" si="79"/>
        <v>0</v>
      </c>
    </row>
    <row r="275" spans="1:41" ht="12.75">
      <c r="A275">
        <v>2012210</v>
      </c>
      <c r="B275" t="s">
        <v>981</v>
      </c>
      <c r="C275" t="s">
        <v>982</v>
      </c>
      <c r="D275" t="s">
        <v>873</v>
      </c>
      <c r="E275" t="s">
        <v>982</v>
      </c>
      <c r="F275" s="35">
        <v>66086</v>
      </c>
      <c r="G275" s="3">
        <v>199</v>
      </c>
      <c r="H275">
        <v>9138452153</v>
      </c>
      <c r="I275" s="4">
        <v>8</v>
      </c>
      <c r="J275" s="4" t="s">
        <v>45</v>
      </c>
      <c r="K275" t="s">
        <v>46</v>
      </c>
      <c r="L275" s="5" t="s">
        <v>47</v>
      </c>
      <c r="N275" s="5" t="s">
        <v>46</v>
      </c>
      <c r="O275" s="5" t="s">
        <v>46</v>
      </c>
      <c r="P275" s="36">
        <v>3.9027511196</v>
      </c>
      <c r="Q275" t="s">
        <v>46</v>
      </c>
      <c r="R275" t="s">
        <v>46</v>
      </c>
      <c r="S275" t="s">
        <v>45</v>
      </c>
      <c r="T275" t="s">
        <v>46</v>
      </c>
      <c r="U275" s="5" t="s">
        <v>46</v>
      </c>
      <c r="V275" s="37">
        <v>51667</v>
      </c>
      <c r="W275" s="37">
        <v>3457.953237149999</v>
      </c>
      <c r="X275" s="37">
        <v>6044.3539006684205</v>
      </c>
      <c r="Y275" s="37">
        <v>5357.515065397445</v>
      </c>
      <c r="Z275">
        <f t="shared" si="64"/>
        <v>1</v>
      </c>
      <c r="AA275">
        <f t="shared" si="65"/>
        <v>1</v>
      </c>
      <c r="AB275">
        <f t="shared" si="66"/>
        <v>0</v>
      </c>
      <c r="AC275">
        <f t="shared" si="67"/>
        <v>0</v>
      </c>
      <c r="AD275">
        <f t="shared" si="68"/>
        <v>0</v>
      </c>
      <c r="AE275">
        <f t="shared" si="69"/>
        <v>0</v>
      </c>
      <c r="AF275" s="38" t="str">
        <f t="shared" si="70"/>
        <v>SRSA</v>
      </c>
      <c r="AG275" s="38">
        <f t="shared" si="71"/>
        <v>0</v>
      </c>
      <c r="AH275" s="38" t="str">
        <f t="shared" si="72"/>
        <v>Trouble</v>
      </c>
      <c r="AI275">
        <f t="shared" si="73"/>
        <v>1</v>
      </c>
      <c r="AJ275">
        <f t="shared" si="74"/>
        <v>0</v>
      </c>
      <c r="AK275">
        <f t="shared" si="75"/>
        <v>0</v>
      </c>
      <c r="AL275">
        <f t="shared" si="76"/>
        <v>0</v>
      </c>
      <c r="AM275">
        <f t="shared" si="77"/>
        <v>0</v>
      </c>
      <c r="AN275">
        <f t="shared" si="78"/>
        <v>0</v>
      </c>
      <c r="AO275">
        <f t="shared" si="79"/>
        <v>0</v>
      </c>
    </row>
    <row r="276" spans="1:41" ht="12.75">
      <c r="A276">
        <v>2012260</v>
      </c>
      <c r="B276" t="s">
        <v>983</v>
      </c>
      <c r="C276" t="s">
        <v>984</v>
      </c>
      <c r="D276" t="s">
        <v>985</v>
      </c>
      <c r="E276" t="s">
        <v>98</v>
      </c>
      <c r="F276" s="35">
        <v>66611</v>
      </c>
      <c r="G276" s="3">
        <v>1294</v>
      </c>
      <c r="H276">
        <v>7855756100</v>
      </c>
      <c r="I276" s="4">
        <v>2</v>
      </c>
      <c r="J276" s="4" t="s">
        <v>46</v>
      </c>
      <c r="K276" t="s">
        <v>46</v>
      </c>
      <c r="L276" s="5" t="s">
        <v>46</v>
      </c>
      <c r="N276" s="5" t="s">
        <v>46</v>
      </c>
      <c r="O276" s="5" t="s">
        <v>46</v>
      </c>
      <c r="P276" s="36">
        <v>19.726110773</v>
      </c>
      <c r="Q276" t="s">
        <v>46</v>
      </c>
      <c r="R276" t="s">
        <v>45</v>
      </c>
      <c r="S276" t="s">
        <v>46</v>
      </c>
      <c r="T276" t="s">
        <v>46</v>
      </c>
      <c r="U276" s="5" t="s">
        <v>46</v>
      </c>
      <c r="V276" s="37">
        <v>998933</v>
      </c>
      <c r="W276" s="37">
        <v>111469</v>
      </c>
      <c r="X276" s="37">
        <v>126589.0083842666</v>
      </c>
      <c r="Y276" s="37">
        <v>131227.6972782604</v>
      </c>
      <c r="Z276">
        <f t="shared" si="64"/>
        <v>0</v>
      </c>
      <c r="AA276">
        <f t="shared" si="65"/>
        <v>1</v>
      </c>
      <c r="AB276">
        <f t="shared" si="66"/>
        <v>0</v>
      </c>
      <c r="AC276">
        <f t="shared" si="67"/>
        <v>0</v>
      </c>
      <c r="AD276">
        <f t="shared" si="68"/>
        <v>0</v>
      </c>
      <c r="AE276">
        <f t="shared" si="69"/>
        <v>0</v>
      </c>
      <c r="AF276" s="38">
        <f t="shared" si="70"/>
        <v>0</v>
      </c>
      <c r="AG276" s="38">
        <f t="shared" si="71"/>
        <v>0</v>
      </c>
      <c r="AH276" s="38">
        <f t="shared" si="72"/>
        <v>0</v>
      </c>
      <c r="AI276">
        <f t="shared" si="73"/>
        <v>0</v>
      </c>
      <c r="AJ276">
        <f t="shared" si="74"/>
        <v>0</v>
      </c>
      <c r="AK276">
        <f t="shared" si="75"/>
        <v>0</v>
      </c>
      <c r="AL276">
        <f t="shared" si="76"/>
        <v>0</v>
      </c>
      <c r="AM276">
        <f t="shared" si="77"/>
        <v>0</v>
      </c>
      <c r="AN276">
        <f t="shared" si="78"/>
        <v>0</v>
      </c>
      <c r="AO276">
        <f t="shared" si="79"/>
        <v>0</v>
      </c>
    </row>
    <row r="277" spans="1:41" ht="12.75">
      <c r="A277">
        <v>2000013</v>
      </c>
      <c r="B277" t="s">
        <v>73</v>
      </c>
      <c r="C277" t="s">
        <v>74</v>
      </c>
      <c r="D277" t="s">
        <v>75</v>
      </c>
      <c r="E277" t="s">
        <v>76</v>
      </c>
      <c r="F277" s="35">
        <v>67764</v>
      </c>
      <c r="G277" s="3">
        <v>97</v>
      </c>
      <c r="H277">
        <v>7858467869</v>
      </c>
      <c r="I277" s="4">
        <v>7</v>
      </c>
      <c r="J277" s="4" t="s">
        <v>45</v>
      </c>
      <c r="K277" t="s">
        <v>46</v>
      </c>
      <c r="L277" s="5" t="s">
        <v>47</v>
      </c>
      <c r="M277" s="5">
        <v>86.45</v>
      </c>
      <c r="N277" s="5" t="s">
        <v>47</v>
      </c>
      <c r="O277" s="5" t="s">
        <v>45</v>
      </c>
      <c r="P277" s="36">
        <v>18.75</v>
      </c>
      <c r="Q277" t="s">
        <v>46</v>
      </c>
      <c r="R277" t="s">
        <v>46</v>
      </c>
      <c r="S277" t="s">
        <v>45</v>
      </c>
      <c r="T277" t="s">
        <v>46</v>
      </c>
      <c r="U277" s="5" t="s">
        <v>46</v>
      </c>
      <c r="V277" s="37">
        <v>5302</v>
      </c>
      <c r="W277" s="37">
        <v>610.22704185</v>
      </c>
      <c r="X277" s="37">
        <v>705.6289344937011</v>
      </c>
      <c r="Y277" s="37">
        <v>1061.1921391037995</v>
      </c>
      <c r="Z277">
        <f t="shared" si="64"/>
        <v>1</v>
      </c>
      <c r="AA277">
        <f t="shared" si="65"/>
        <v>1</v>
      </c>
      <c r="AB277">
        <f t="shared" si="66"/>
        <v>0</v>
      </c>
      <c r="AC277">
        <f t="shared" si="67"/>
        <v>0</v>
      </c>
      <c r="AD277">
        <f t="shared" si="68"/>
        <v>0</v>
      </c>
      <c r="AE277">
        <f t="shared" si="69"/>
        <v>0</v>
      </c>
      <c r="AF277" s="38" t="str">
        <f t="shared" si="70"/>
        <v>SRSA</v>
      </c>
      <c r="AG277" s="38">
        <f t="shared" si="71"/>
        <v>0</v>
      </c>
      <c r="AH277" s="38">
        <f t="shared" si="72"/>
        <v>0</v>
      </c>
      <c r="AI277">
        <f t="shared" si="73"/>
        <v>1</v>
      </c>
      <c r="AJ277">
        <f t="shared" si="74"/>
        <v>0</v>
      </c>
      <c r="AK277">
        <f t="shared" si="75"/>
        <v>0</v>
      </c>
      <c r="AL277">
        <f t="shared" si="76"/>
        <v>0</v>
      </c>
      <c r="AM277">
        <f t="shared" si="77"/>
        <v>0</v>
      </c>
      <c r="AN277">
        <f t="shared" si="78"/>
        <v>0</v>
      </c>
      <c r="AO277">
        <f t="shared" si="79"/>
        <v>0</v>
      </c>
    </row>
    <row r="278" spans="1:41" ht="12.75">
      <c r="A278">
        <v>2012330</v>
      </c>
      <c r="B278" t="s">
        <v>990</v>
      </c>
      <c r="C278" t="s">
        <v>991</v>
      </c>
      <c r="D278" t="s">
        <v>992</v>
      </c>
      <c r="E278" t="s">
        <v>993</v>
      </c>
      <c r="F278" s="35">
        <v>66087</v>
      </c>
      <c r="G278" s="3">
        <v>190</v>
      </c>
      <c r="H278">
        <v>7859853950</v>
      </c>
      <c r="I278" s="4">
        <v>7</v>
      </c>
      <c r="J278" s="4" t="s">
        <v>45</v>
      </c>
      <c r="K278" t="s">
        <v>46</v>
      </c>
      <c r="L278" s="5" t="s">
        <v>47</v>
      </c>
      <c r="M278" s="5">
        <v>353.79</v>
      </c>
      <c r="N278" s="5" t="s">
        <v>47</v>
      </c>
      <c r="O278" s="5" t="s">
        <v>45</v>
      </c>
      <c r="P278" s="36">
        <v>10.969387755</v>
      </c>
      <c r="Q278" t="s">
        <v>46</v>
      </c>
      <c r="R278" t="s">
        <v>46</v>
      </c>
      <c r="S278" t="s">
        <v>45</v>
      </c>
      <c r="T278" t="s">
        <v>46</v>
      </c>
      <c r="U278" s="5" t="s">
        <v>46</v>
      </c>
      <c r="V278" s="37">
        <v>16048</v>
      </c>
      <c r="W278" s="37">
        <v>1423.8630976499999</v>
      </c>
      <c r="X278" s="37">
        <v>2032.0351502776841</v>
      </c>
      <c r="Y278" s="37">
        <v>1452.553779056974</v>
      </c>
      <c r="Z278">
        <f t="shared" si="64"/>
        <v>1</v>
      </c>
      <c r="AA278">
        <f t="shared" si="65"/>
        <v>1</v>
      </c>
      <c r="AB278">
        <f t="shared" si="66"/>
        <v>0</v>
      </c>
      <c r="AC278">
        <f t="shared" si="67"/>
        <v>0</v>
      </c>
      <c r="AD278">
        <f t="shared" si="68"/>
        <v>0</v>
      </c>
      <c r="AE278">
        <f t="shared" si="69"/>
        <v>0</v>
      </c>
      <c r="AF278" s="38" t="str">
        <f t="shared" si="70"/>
        <v>SRSA</v>
      </c>
      <c r="AG278" s="38">
        <f t="shared" si="71"/>
        <v>0</v>
      </c>
      <c r="AH278" s="38">
        <f t="shared" si="72"/>
        <v>0</v>
      </c>
      <c r="AI278">
        <f t="shared" si="73"/>
        <v>1</v>
      </c>
      <c r="AJ278">
        <f t="shared" si="74"/>
        <v>0</v>
      </c>
      <c r="AK278">
        <f t="shared" si="75"/>
        <v>0</v>
      </c>
      <c r="AL278">
        <f t="shared" si="76"/>
        <v>0</v>
      </c>
      <c r="AM278">
        <f t="shared" si="77"/>
        <v>0</v>
      </c>
      <c r="AN278">
        <f t="shared" si="78"/>
        <v>0</v>
      </c>
      <c r="AO278">
        <f t="shared" si="79"/>
        <v>0</v>
      </c>
    </row>
    <row r="279" spans="1:41" ht="12.75">
      <c r="A279">
        <v>2012360</v>
      </c>
      <c r="B279" t="s">
        <v>994</v>
      </c>
      <c r="C279" t="s">
        <v>995</v>
      </c>
      <c r="D279" t="s">
        <v>996</v>
      </c>
      <c r="E279" t="s">
        <v>592</v>
      </c>
      <c r="F279" s="35">
        <v>66106</v>
      </c>
      <c r="G279" s="3">
        <v>1566</v>
      </c>
      <c r="H279">
        <v>9132884100</v>
      </c>
      <c r="I279" s="4" t="s">
        <v>997</v>
      </c>
      <c r="J279" s="4" t="s">
        <v>46</v>
      </c>
      <c r="K279" t="s">
        <v>46</v>
      </c>
      <c r="L279" s="5" t="s">
        <v>46</v>
      </c>
      <c r="N279" s="5" t="s">
        <v>46</v>
      </c>
      <c r="O279" s="5" t="s">
        <v>46</v>
      </c>
      <c r="P279" s="36">
        <v>13.012836647</v>
      </c>
      <c r="Q279" t="s">
        <v>46</v>
      </c>
      <c r="R279" t="s">
        <v>46</v>
      </c>
      <c r="S279" t="s">
        <v>46</v>
      </c>
      <c r="T279" t="s">
        <v>46</v>
      </c>
      <c r="U279" s="5" t="s">
        <v>46</v>
      </c>
      <c r="V279" s="37">
        <v>148379</v>
      </c>
      <c r="W279" s="37">
        <v>16679</v>
      </c>
      <c r="X279" s="37">
        <v>22071.491133762484</v>
      </c>
      <c r="Y279" s="37">
        <v>27012.984579229484</v>
      </c>
      <c r="Z279">
        <f t="shared" si="64"/>
        <v>0</v>
      </c>
      <c r="AA279">
        <f t="shared" si="65"/>
        <v>1</v>
      </c>
      <c r="AB279">
        <f t="shared" si="66"/>
        <v>0</v>
      </c>
      <c r="AC279">
        <f t="shared" si="67"/>
        <v>0</v>
      </c>
      <c r="AD279">
        <f t="shared" si="68"/>
        <v>0</v>
      </c>
      <c r="AE279">
        <f t="shared" si="69"/>
        <v>0</v>
      </c>
      <c r="AF279" s="38">
        <f t="shared" si="70"/>
        <v>0</v>
      </c>
      <c r="AG279" s="38">
        <f t="shared" si="71"/>
        <v>0</v>
      </c>
      <c r="AH279" s="38">
        <f t="shared" si="72"/>
        <v>0</v>
      </c>
      <c r="AI279">
        <f t="shared" si="73"/>
        <v>0</v>
      </c>
      <c r="AJ279">
        <f t="shared" si="74"/>
        <v>0</v>
      </c>
      <c r="AK279">
        <f t="shared" si="75"/>
        <v>0</v>
      </c>
      <c r="AL279">
        <f t="shared" si="76"/>
        <v>0</v>
      </c>
      <c r="AM279">
        <f t="shared" si="77"/>
        <v>0</v>
      </c>
      <c r="AN279">
        <f t="shared" si="78"/>
        <v>0</v>
      </c>
      <c r="AO279">
        <f t="shared" si="79"/>
        <v>0</v>
      </c>
    </row>
    <row r="280" spans="1:41" ht="12.75">
      <c r="A280">
        <v>2003960</v>
      </c>
      <c r="B280" t="s">
        <v>178</v>
      </c>
      <c r="C280" t="s">
        <v>179</v>
      </c>
      <c r="D280" t="s">
        <v>180</v>
      </c>
      <c r="E280" t="s">
        <v>181</v>
      </c>
      <c r="F280" s="35">
        <v>67422</v>
      </c>
      <c r="G280" s="3">
        <v>38</v>
      </c>
      <c r="H280">
        <v>7854883325</v>
      </c>
      <c r="I280" s="4">
        <v>7</v>
      </c>
      <c r="J280" s="4" t="s">
        <v>45</v>
      </c>
      <c r="K280" t="s">
        <v>46</v>
      </c>
      <c r="L280" s="5" t="s">
        <v>47</v>
      </c>
      <c r="M280" s="5">
        <v>592.41</v>
      </c>
      <c r="N280" s="5" t="s">
        <v>47</v>
      </c>
      <c r="O280" s="5" t="s">
        <v>45</v>
      </c>
      <c r="P280" s="36">
        <v>15.080789946</v>
      </c>
      <c r="Q280" t="s">
        <v>46</v>
      </c>
      <c r="R280" t="s">
        <v>46</v>
      </c>
      <c r="S280" t="s">
        <v>45</v>
      </c>
      <c r="T280" t="s">
        <v>46</v>
      </c>
      <c r="U280" s="5" t="s">
        <v>46</v>
      </c>
      <c r="V280" s="37">
        <v>21456</v>
      </c>
      <c r="W280" s="37">
        <v>2034.0901395</v>
      </c>
      <c r="X280" s="37">
        <v>3099.2763355332745</v>
      </c>
      <c r="Y280" s="37">
        <v>2398.9715910591217</v>
      </c>
      <c r="Z280">
        <f t="shared" si="64"/>
        <v>1</v>
      </c>
      <c r="AA280">
        <f t="shared" si="65"/>
        <v>1</v>
      </c>
      <c r="AB280">
        <f t="shared" si="66"/>
        <v>0</v>
      </c>
      <c r="AC280">
        <f t="shared" si="67"/>
        <v>0</v>
      </c>
      <c r="AD280">
        <f t="shared" si="68"/>
        <v>0</v>
      </c>
      <c r="AE280">
        <f t="shared" si="69"/>
        <v>0</v>
      </c>
      <c r="AF280" s="38" t="str">
        <f t="shared" si="70"/>
        <v>SRSA</v>
      </c>
      <c r="AG280" s="38">
        <f t="shared" si="71"/>
        <v>0</v>
      </c>
      <c r="AH280" s="38">
        <f t="shared" si="72"/>
        <v>0</v>
      </c>
      <c r="AI280">
        <f t="shared" si="73"/>
        <v>1</v>
      </c>
      <c r="AJ280">
        <f t="shared" si="74"/>
        <v>0</v>
      </c>
      <c r="AK280">
        <f t="shared" si="75"/>
        <v>0</v>
      </c>
      <c r="AL280">
        <f t="shared" si="76"/>
        <v>0</v>
      </c>
      <c r="AM280">
        <f t="shared" si="77"/>
        <v>0</v>
      </c>
      <c r="AN280">
        <f t="shared" si="78"/>
        <v>0</v>
      </c>
      <c r="AO280">
        <f t="shared" si="79"/>
        <v>0</v>
      </c>
    </row>
    <row r="281" spans="1:41" ht="12.75">
      <c r="A281">
        <v>2012390</v>
      </c>
      <c r="B281" t="s">
        <v>998</v>
      </c>
      <c r="C281" t="s">
        <v>999</v>
      </c>
      <c r="D281" t="s">
        <v>1000</v>
      </c>
      <c r="E281" t="s">
        <v>999</v>
      </c>
      <c r="F281" s="35">
        <v>67146</v>
      </c>
      <c r="G281" s="3" t="s">
        <v>52</v>
      </c>
      <c r="H281">
        <v>6207823355</v>
      </c>
      <c r="I281" s="4">
        <v>7</v>
      </c>
      <c r="J281" s="4" t="s">
        <v>45</v>
      </c>
      <c r="K281" t="s">
        <v>46</v>
      </c>
      <c r="L281" s="5" t="s">
        <v>47</v>
      </c>
      <c r="M281" s="5">
        <v>283.23</v>
      </c>
      <c r="N281" s="5" t="s">
        <v>47</v>
      </c>
      <c r="O281" s="5" t="s">
        <v>45</v>
      </c>
      <c r="P281" s="36">
        <v>5.2966101695</v>
      </c>
      <c r="Q281" t="s">
        <v>46</v>
      </c>
      <c r="R281" t="s">
        <v>46</v>
      </c>
      <c r="S281" t="s">
        <v>45</v>
      </c>
      <c r="T281" t="s">
        <v>46</v>
      </c>
      <c r="U281" s="5" t="s">
        <v>46</v>
      </c>
      <c r="V281" s="37">
        <v>18524</v>
      </c>
      <c r="W281" s="37">
        <v>1627.2721116</v>
      </c>
      <c r="X281" s="37">
        <v>2080.1646401406224</v>
      </c>
      <c r="Y281" s="37">
        <v>2156.252112434316</v>
      </c>
      <c r="Z281">
        <f t="shared" si="64"/>
        <v>1</v>
      </c>
      <c r="AA281">
        <f t="shared" si="65"/>
        <v>1</v>
      </c>
      <c r="AB281">
        <f t="shared" si="66"/>
        <v>0</v>
      </c>
      <c r="AC281">
        <f t="shared" si="67"/>
        <v>0</v>
      </c>
      <c r="AD281">
        <f t="shared" si="68"/>
        <v>0</v>
      </c>
      <c r="AE281">
        <f t="shared" si="69"/>
        <v>0</v>
      </c>
      <c r="AF281" s="38" t="str">
        <f t="shared" si="70"/>
        <v>SRSA</v>
      </c>
      <c r="AG281" s="38">
        <f t="shared" si="71"/>
        <v>0</v>
      </c>
      <c r="AH281" s="38">
        <f t="shared" si="72"/>
        <v>0</v>
      </c>
      <c r="AI281">
        <f t="shared" si="73"/>
        <v>1</v>
      </c>
      <c r="AJ281">
        <f t="shared" si="74"/>
        <v>0</v>
      </c>
      <c r="AK281">
        <f t="shared" si="75"/>
        <v>0</v>
      </c>
      <c r="AL281">
        <f t="shared" si="76"/>
        <v>0</v>
      </c>
      <c r="AM281">
        <f t="shared" si="77"/>
        <v>0</v>
      </c>
      <c r="AN281">
        <f t="shared" si="78"/>
        <v>0</v>
      </c>
      <c r="AO281">
        <f t="shared" si="79"/>
        <v>0</v>
      </c>
    </row>
    <row r="282" spans="1:41" ht="12.75">
      <c r="A282">
        <v>2012420</v>
      </c>
      <c r="B282" t="s">
        <v>1001</v>
      </c>
      <c r="C282" t="s">
        <v>1002</v>
      </c>
      <c r="D282" t="s">
        <v>1003</v>
      </c>
      <c r="E282" t="s">
        <v>1002</v>
      </c>
      <c r="F282" s="35">
        <v>67880</v>
      </c>
      <c r="G282" s="3" t="s">
        <v>52</v>
      </c>
      <c r="H282">
        <v>6203563655</v>
      </c>
      <c r="I282" s="4">
        <v>6</v>
      </c>
      <c r="J282" s="4" t="s">
        <v>46</v>
      </c>
      <c r="K282" t="s">
        <v>46</v>
      </c>
      <c r="L282" s="5" t="s">
        <v>46</v>
      </c>
      <c r="M282" s="5">
        <v>1590</v>
      </c>
      <c r="N282" s="5" t="s">
        <v>46</v>
      </c>
      <c r="O282" s="5" t="s">
        <v>46</v>
      </c>
      <c r="P282" s="36">
        <v>15.702917772</v>
      </c>
      <c r="Q282" t="s">
        <v>46</v>
      </c>
      <c r="R282" t="s">
        <v>46</v>
      </c>
      <c r="S282" t="s">
        <v>45</v>
      </c>
      <c r="T282" t="s">
        <v>46</v>
      </c>
      <c r="U282" s="5" t="s">
        <v>46</v>
      </c>
      <c r="V282" s="37">
        <v>78715</v>
      </c>
      <c r="W282" s="37">
        <v>9763.6326696</v>
      </c>
      <c r="X282" s="37">
        <v>11787.422388278344</v>
      </c>
      <c r="Y282" s="37">
        <v>12102.106097013544</v>
      </c>
      <c r="Z282">
        <f t="shared" si="64"/>
        <v>0</v>
      </c>
      <c r="AA282">
        <f t="shared" si="65"/>
        <v>0</v>
      </c>
      <c r="AB282">
        <f t="shared" si="66"/>
        <v>0</v>
      </c>
      <c r="AC282">
        <f t="shared" si="67"/>
        <v>0</v>
      </c>
      <c r="AD282">
        <f t="shared" si="68"/>
        <v>0</v>
      </c>
      <c r="AE282">
        <f t="shared" si="69"/>
        <v>0</v>
      </c>
      <c r="AF282" s="38">
        <f t="shared" si="70"/>
        <v>0</v>
      </c>
      <c r="AG282" s="38">
        <f t="shared" si="71"/>
        <v>0</v>
      </c>
      <c r="AH282" s="38">
        <f t="shared" si="72"/>
        <v>0</v>
      </c>
      <c r="AI282">
        <f t="shared" si="73"/>
        <v>1</v>
      </c>
      <c r="AJ282">
        <f t="shared" si="74"/>
        <v>0</v>
      </c>
      <c r="AK282">
        <f t="shared" si="75"/>
        <v>0</v>
      </c>
      <c r="AL282">
        <f t="shared" si="76"/>
        <v>0</v>
      </c>
      <c r="AM282">
        <f t="shared" si="77"/>
        <v>0</v>
      </c>
      <c r="AN282">
        <f t="shared" si="78"/>
        <v>0</v>
      </c>
      <c r="AO282">
        <f t="shared" si="79"/>
        <v>0</v>
      </c>
    </row>
    <row r="283" spans="1:41" ht="12.75">
      <c r="A283">
        <v>2012450</v>
      </c>
      <c r="B283" t="s">
        <v>1004</v>
      </c>
      <c r="C283" t="s">
        <v>1005</v>
      </c>
      <c r="D283" t="s">
        <v>1006</v>
      </c>
      <c r="E283" t="s">
        <v>1005</v>
      </c>
      <c r="F283" s="35">
        <v>66779</v>
      </c>
      <c r="G283" s="3" t="s">
        <v>52</v>
      </c>
      <c r="H283">
        <v>6207564302</v>
      </c>
      <c r="I283" s="4">
        <v>7</v>
      </c>
      <c r="J283" s="4" t="s">
        <v>45</v>
      </c>
      <c r="K283" t="s">
        <v>46</v>
      </c>
      <c r="L283" s="5" t="s">
        <v>47</v>
      </c>
      <c r="M283" s="5">
        <v>429.46</v>
      </c>
      <c r="N283" s="5" t="s">
        <v>47</v>
      </c>
      <c r="O283" s="5" t="s">
        <v>45</v>
      </c>
      <c r="P283" s="36">
        <v>18.875502008</v>
      </c>
      <c r="Q283" t="s">
        <v>46</v>
      </c>
      <c r="R283" t="s">
        <v>45</v>
      </c>
      <c r="S283" t="s">
        <v>45</v>
      </c>
      <c r="T283" t="s">
        <v>46</v>
      </c>
      <c r="U283" s="5" t="s">
        <v>46</v>
      </c>
      <c r="V283" s="37">
        <v>36682</v>
      </c>
      <c r="W283" s="37">
        <v>3661.3622510999994</v>
      </c>
      <c r="X283" s="37">
        <v>4059.241511168613</v>
      </c>
      <c r="Y283" s="37">
        <v>5129.095339001698</v>
      </c>
      <c r="Z283">
        <f t="shared" si="64"/>
        <v>1</v>
      </c>
      <c r="AA283">
        <f t="shared" si="65"/>
        <v>1</v>
      </c>
      <c r="AB283">
        <f t="shared" si="66"/>
        <v>0</v>
      </c>
      <c r="AC283">
        <f t="shared" si="67"/>
        <v>0</v>
      </c>
      <c r="AD283">
        <f t="shared" si="68"/>
        <v>0</v>
      </c>
      <c r="AE283">
        <f t="shared" si="69"/>
        <v>0</v>
      </c>
      <c r="AF283" s="38" t="str">
        <f t="shared" si="70"/>
        <v>SRSA</v>
      </c>
      <c r="AG283" s="38">
        <f t="shared" si="71"/>
        <v>0</v>
      </c>
      <c r="AH283" s="38">
        <f t="shared" si="72"/>
        <v>0</v>
      </c>
      <c r="AI283">
        <f t="shared" si="73"/>
        <v>1</v>
      </c>
      <c r="AJ283">
        <f t="shared" si="74"/>
        <v>0</v>
      </c>
      <c r="AK283">
        <f t="shared" si="75"/>
        <v>0</v>
      </c>
      <c r="AL283">
        <f t="shared" si="76"/>
        <v>0</v>
      </c>
      <c r="AM283">
        <f t="shared" si="77"/>
        <v>0</v>
      </c>
      <c r="AN283">
        <f t="shared" si="78"/>
        <v>0</v>
      </c>
      <c r="AO283">
        <f t="shared" si="79"/>
        <v>0</v>
      </c>
    </row>
    <row r="284" spans="1:41" ht="12.75">
      <c r="A284">
        <v>2012510</v>
      </c>
      <c r="B284" t="s">
        <v>1011</v>
      </c>
      <c r="C284" t="s">
        <v>1012</v>
      </c>
      <c r="D284" t="s">
        <v>1013</v>
      </c>
      <c r="E284" t="s">
        <v>1014</v>
      </c>
      <c r="F284" s="35">
        <v>67147</v>
      </c>
      <c r="G284" s="3">
        <v>157</v>
      </c>
      <c r="H284">
        <v>3167557100</v>
      </c>
      <c r="I284" s="4">
        <v>3</v>
      </c>
      <c r="J284" s="4" t="s">
        <v>46</v>
      </c>
      <c r="K284" t="s">
        <v>46</v>
      </c>
      <c r="L284" s="5" t="s">
        <v>46</v>
      </c>
      <c r="M284" s="5">
        <v>2160</v>
      </c>
      <c r="N284" s="5" t="s">
        <v>46</v>
      </c>
      <c r="O284" s="5" t="s">
        <v>46</v>
      </c>
      <c r="P284" s="36">
        <v>1.1944755506</v>
      </c>
      <c r="Q284" t="s">
        <v>46</v>
      </c>
      <c r="R284" t="s">
        <v>46</v>
      </c>
      <c r="S284" t="s">
        <v>46</v>
      </c>
      <c r="T284" t="s">
        <v>46</v>
      </c>
      <c r="U284" s="5" t="s">
        <v>46</v>
      </c>
      <c r="V284" s="37">
        <v>43530</v>
      </c>
      <c r="W284" s="37">
        <v>2644.31718135</v>
      </c>
      <c r="X284" s="37">
        <v>7383.8398931826505</v>
      </c>
      <c r="Y284" s="37">
        <v>8652.102717118638</v>
      </c>
      <c r="Z284">
        <f t="shared" si="64"/>
        <v>0</v>
      </c>
      <c r="AA284">
        <f t="shared" si="65"/>
        <v>0</v>
      </c>
      <c r="AB284">
        <f t="shared" si="66"/>
        <v>0</v>
      </c>
      <c r="AC284">
        <f t="shared" si="67"/>
        <v>0</v>
      </c>
      <c r="AD284">
        <f t="shared" si="68"/>
        <v>0</v>
      </c>
      <c r="AE284">
        <f t="shared" si="69"/>
        <v>0</v>
      </c>
      <c r="AF284" s="38">
        <f t="shared" si="70"/>
        <v>0</v>
      </c>
      <c r="AG284" s="38">
        <f t="shared" si="71"/>
        <v>0</v>
      </c>
      <c r="AH284" s="38">
        <f t="shared" si="72"/>
        <v>0</v>
      </c>
      <c r="AI284">
        <f t="shared" si="73"/>
        <v>0</v>
      </c>
      <c r="AJ284">
        <f t="shared" si="74"/>
        <v>0</v>
      </c>
      <c r="AK284">
        <f t="shared" si="75"/>
        <v>0</v>
      </c>
      <c r="AL284">
        <f t="shared" si="76"/>
        <v>0</v>
      </c>
      <c r="AM284">
        <f t="shared" si="77"/>
        <v>0</v>
      </c>
      <c r="AN284">
        <f t="shared" si="78"/>
        <v>0</v>
      </c>
      <c r="AO284">
        <f t="shared" si="79"/>
        <v>0</v>
      </c>
    </row>
    <row r="285" spans="1:41" ht="12.75">
      <c r="A285">
        <v>2012540</v>
      </c>
      <c r="B285" t="s">
        <v>1015</v>
      </c>
      <c r="C285" t="s">
        <v>1016</v>
      </c>
      <c r="D285" t="s">
        <v>1017</v>
      </c>
      <c r="E285" t="s">
        <v>1016</v>
      </c>
      <c r="F285" s="35">
        <v>66088</v>
      </c>
      <c r="G285" s="3">
        <v>190</v>
      </c>
      <c r="H285">
        <v>7859453214</v>
      </c>
      <c r="I285" s="4">
        <v>7</v>
      </c>
      <c r="J285" s="4" t="s">
        <v>45</v>
      </c>
      <c r="K285" t="s">
        <v>46</v>
      </c>
      <c r="L285" s="5" t="s">
        <v>47</v>
      </c>
      <c r="M285" s="5">
        <v>408</v>
      </c>
      <c r="N285" s="5" t="s">
        <v>47</v>
      </c>
      <c r="O285" s="5" t="s">
        <v>45</v>
      </c>
      <c r="P285" s="36">
        <v>5.5335968379</v>
      </c>
      <c r="Q285" t="s">
        <v>46</v>
      </c>
      <c r="R285" t="s">
        <v>46</v>
      </c>
      <c r="S285" t="s">
        <v>45</v>
      </c>
      <c r="T285" t="s">
        <v>46</v>
      </c>
      <c r="U285" s="5" t="s">
        <v>46</v>
      </c>
      <c r="V285" s="37">
        <v>18156</v>
      </c>
      <c r="W285" s="37">
        <v>1423.8630976499999</v>
      </c>
      <c r="X285" s="37">
        <v>2140.4047522410265</v>
      </c>
      <c r="Y285" s="37">
        <v>1631.3006819202026</v>
      </c>
      <c r="Z285">
        <f t="shared" si="64"/>
        <v>1</v>
      </c>
      <c r="AA285">
        <f t="shared" si="65"/>
        <v>1</v>
      </c>
      <c r="AB285">
        <f t="shared" si="66"/>
        <v>0</v>
      </c>
      <c r="AC285">
        <f t="shared" si="67"/>
        <v>0</v>
      </c>
      <c r="AD285">
        <f t="shared" si="68"/>
        <v>0</v>
      </c>
      <c r="AE285">
        <f t="shared" si="69"/>
        <v>0</v>
      </c>
      <c r="AF285" s="38" t="str">
        <f t="shared" si="70"/>
        <v>SRSA</v>
      </c>
      <c r="AG285" s="38">
        <f t="shared" si="71"/>
        <v>0</v>
      </c>
      <c r="AH285" s="38">
        <f t="shared" si="72"/>
        <v>0</v>
      </c>
      <c r="AI285">
        <f t="shared" si="73"/>
        <v>1</v>
      </c>
      <c r="AJ285">
        <f t="shared" si="74"/>
        <v>0</v>
      </c>
      <c r="AK285">
        <f t="shared" si="75"/>
        <v>0</v>
      </c>
      <c r="AL285">
        <f t="shared" si="76"/>
        <v>0</v>
      </c>
      <c r="AM285">
        <f t="shared" si="77"/>
        <v>0</v>
      </c>
      <c r="AN285">
        <f t="shared" si="78"/>
        <v>0</v>
      </c>
      <c r="AO285">
        <f t="shared" si="79"/>
        <v>0</v>
      </c>
    </row>
    <row r="286" spans="1:41" ht="12.75">
      <c r="A286">
        <v>2012780</v>
      </c>
      <c r="B286" t="s">
        <v>1030</v>
      </c>
      <c r="C286" t="s">
        <v>1031</v>
      </c>
      <c r="D286" t="s">
        <v>1032</v>
      </c>
      <c r="E286" t="s">
        <v>1033</v>
      </c>
      <c r="F286" s="35">
        <v>66548</v>
      </c>
      <c r="G286" s="3" t="s">
        <v>52</v>
      </c>
      <c r="H286">
        <v>7853632398</v>
      </c>
      <c r="I286" s="4">
        <v>7</v>
      </c>
      <c r="J286" s="4" t="s">
        <v>45</v>
      </c>
      <c r="K286" t="s">
        <v>46</v>
      </c>
      <c r="L286" s="5" t="s">
        <v>47</v>
      </c>
      <c r="M286" s="5">
        <v>374.82</v>
      </c>
      <c r="N286" s="5" t="s">
        <v>47</v>
      </c>
      <c r="O286" s="5" t="s">
        <v>45</v>
      </c>
      <c r="P286" s="36">
        <v>19.169960474</v>
      </c>
      <c r="Q286" t="s">
        <v>46</v>
      </c>
      <c r="R286" t="s">
        <v>46</v>
      </c>
      <c r="S286" t="s">
        <v>45</v>
      </c>
      <c r="T286" t="s">
        <v>46</v>
      </c>
      <c r="U286" s="5" t="s">
        <v>46</v>
      </c>
      <c r="V286" s="37">
        <v>20533</v>
      </c>
      <c r="W286" s="37">
        <v>2034.0901395</v>
      </c>
      <c r="X286" s="37">
        <v>2650.5121101398136</v>
      </c>
      <c r="Y286" s="37">
        <v>3148.9559645463105</v>
      </c>
      <c r="Z286">
        <f t="shared" si="64"/>
        <v>1</v>
      </c>
      <c r="AA286">
        <f t="shared" si="65"/>
        <v>1</v>
      </c>
      <c r="AB286">
        <f t="shared" si="66"/>
        <v>0</v>
      </c>
      <c r="AC286">
        <f t="shared" si="67"/>
        <v>0</v>
      </c>
      <c r="AD286">
        <f t="shared" si="68"/>
        <v>0</v>
      </c>
      <c r="AE286">
        <f t="shared" si="69"/>
        <v>0</v>
      </c>
      <c r="AF286" s="38" t="str">
        <f t="shared" si="70"/>
        <v>SRSA</v>
      </c>
      <c r="AG286" s="38">
        <f t="shared" si="71"/>
        <v>0</v>
      </c>
      <c r="AH286" s="38">
        <f t="shared" si="72"/>
        <v>0</v>
      </c>
      <c r="AI286">
        <f t="shared" si="73"/>
        <v>1</v>
      </c>
      <c r="AJ286">
        <f t="shared" si="74"/>
        <v>0</v>
      </c>
      <c r="AK286">
        <f t="shared" si="75"/>
        <v>0</v>
      </c>
      <c r="AL286">
        <f t="shared" si="76"/>
        <v>0</v>
      </c>
      <c r="AM286">
        <f t="shared" si="77"/>
        <v>0</v>
      </c>
      <c r="AN286">
        <f t="shared" si="78"/>
        <v>0</v>
      </c>
      <c r="AO286">
        <f t="shared" si="79"/>
        <v>0</v>
      </c>
    </row>
    <row r="287" spans="1:41" ht="12.75">
      <c r="A287">
        <v>2004560</v>
      </c>
      <c r="B287" t="s">
        <v>236</v>
      </c>
      <c r="C287" t="s">
        <v>237</v>
      </c>
      <c r="D287" t="s">
        <v>238</v>
      </c>
      <c r="E287" t="s">
        <v>237</v>
      </c>
      <c r="F287" s="35">
        <v>66544</v>
      </c>
      <c r="G287" s="3">
        <v>107</v>
      </c>
      <c r="H287">
        <v>7853826216</v>
      </c>
      <c r="I287" s="4">
        <v>7</v>
      </c>
      <c r="J287" s="4" t="s">
        <v>45</v>
      </c>
      <c r="K287" t="s">
        <v>46</v>
      </c>
      <c r="L287" s="5" t="s">
        <v>47</v>
      </c>
      <c r="M287" s="5">
        <v>531.62</v>
      </c>
      <c r="N287" s="5" t="s">
        <v>47</v>
      </c>
      <c r="O287" s="5" t="s">
        <v>45</v>
      </c>
      <c r="P287" s="36">
        <v>25.86490939</v>
      </c>
      <c r="Q287" t="s">
        <v>45</v>
      </c>
      <c r="R287" t="s">
        <v>46</v>
      </c>
      <c r="S287" t="s">
        <v>45</v>
      </c>
      <c r="T287" t="s">
        <v>46</v>
      </c>
      <c r="U287" s="5" t="s">
        <v>46</v>
      </c>
      <c r="V287" s="37">
        <v>39828</v>
      </c>
      <c r="W287" s="37">
        <v>3457.9532371499995</v>
      </c>
      <c r="X287" s="37">
        <v>4138.874078357195</v>
      </c>
      <c r="Y287" s="37">
        <v>4429.160098316213</v>
      </c>
      <c r="Z287">
        <f t="shared" si="64"/>
        <v>1</v>
      </c>
      <c r="AA287">
        <f t="shared" si="65"/>
        <v>1</v>
      </c>
      <c r="AB287">
        <f t="shared" si="66"/>
        <v>0</v>
      </c>
      <c r="AC287">
        <f t="shared" si="67"/>
        <v>0</v>
      </c>
      <c r="AD287">
        <f t="shared" si="68"/>
        <v>0</v>
      </c>
      <c r="AE287">
        <f t="shared" si="69"/>
        <v>0</v>
      </c>
      <c r="AF287" s="38" t="str">
        <f t="shared" si="70"/>
        <v>SRSA</v>
      </c>
      <c r="AG287" s="38">
        <f t="shared" si="71"/>
        <v>0</v>
      </c>
      <c r="AH287" s="38">
        <f t="shared" si="72"/>
        <v>0</v>
      </c>
      <c r="AI287">
        <f t="shared" si="73"/>
        <v>1</v>
      </c>
      <c r="AJ287">
        <f t="shared" si="74"/>
        <v>1</v>
      </c>
      <c r="AK287" t="str">
        <f t="shared" si="75"/>
        <v>Initial</v>
      </c>
      <c r="AL287" t="str">
        <f t="shared" si="76"/>
        <v>SRSA</v>
      </c>
      <c r="AM287">
        <f t="shared" si="77"/>
        <v>0</v>
      </c>
      <c r="AN287">
        <f t="shared" si="78"/>
        <v>0</v>
      </c>
      <c r="AO287">
        <f t="shared" si="79"/>
        <v>0</v>
      </c>
    </row>
    <row r="288" spans="1:41" ht="12.75">
      <c r="A288">
        <v>2012600</v>
      </c>
      <c r="B288" t="s">
        <v>1018</v>
      </c>
      <c r="C288" t="s">
        <v>1019</v>
      </c>
      <c r="D288" t="s">
        <v>1020</v>
      </c>
      <c r="E288" t="s">
        <v>1019</v>
      </c>
      <c r="F288" s="35">
        <v>67671</v>
      </c>
      <c r="G288" s="3">
        <v>139</v>
      </c>
      <c r="H288">
        <v>7857359212</v>
      </c>
      <c r="I288" s="4">
        <v>7</v>
      </c>
      <c r="J288" s="4" t="s">
        <v>45</v>
      </c>
      <c r="K288" t="s">
        <v>46</v>
      </c>
      <c r="L288" s="5" t="s">
        <v>47</v>
      </c>
      <c r="M288" s="5">
        <v>266.46</v>
      </c>
      <c r="N288" s="5" t="s">
        <v>47</v>
      </c>
      <c r="O288" s="5" t="s">
        <v>45</v>
      </c>
      <c r="P288" s="36">
        <v>7.4918566775</v>
      </c>
      <c r="Q288" t="s">
        <v>46</v>
      </c>
      <c r="R288" t="s">
        <v>46</v>
      </c>
      <c r="S288" t="s">
        <v>45</v>
      </c>
      <c r="T288" t="s">
        <v>46</v>
      </c>
      <c r="U288" s="5" t="s">
        <v>46</v>
      </c>
      <c r="V288" s="37">
        <v>16507</v>
      </c>
      <c r="W288" s="37">
        <v>1220.4540837</v>
      </c>
      <c r="X288" s="37">
        <v>1713.323875302065</v>
      </c>
      <c r="Y288" s="37">
        <v>2396.3374261748213</v>
      </c>
      <c r="Z288">
        <f t="shared" si="64"/>
        <v>1</v>
      </c>
      <c r="AA288">
        <f t="shared" si="65"/>
        <v>1</v>
      </c>
      <c r="AB288">
        <f t="shared" si="66"/>
        <v>0</v>
      </c>
      <c r="AC288">
        <f t="shared" si="67"/>
        <v>0</v>
      </c>
      <c r="AD288">
        <f t="shared" si="68"/>
        <v>0</v>
      </c>
      <c r="AE288">
        <f t="shared" si="69"/>
        <v>0</v>
      </c>
      <c r="AF288" s="38" t="str">
        <f t="shared" si="70"/>
        <v>SRSA</v>
      </c>
      <c r="AG288" s="38">
        <f t="shared" si="71"/>
        <v>0</v>
      </c>
      <c r="AH288" s="38">
        <f t="shared" si="72"/>
        <v>0</v>
      </c>
      <c r="AI288">
        <f t="shared" si="73"/>
        <v>1</v>
      </c>
      <c r="AJ288">
        <f t="shared" si="74"/>
        <v>0</v>
      </c>
      <c r="AK288">
        <f t="shared" si="75"/>
        <v>0</v>
      </c>
      <c r="AL288">
        <f t="shared" si="76"/>
        <v>0</v>
      </c>
      <c r="AM288">
        <f t="shared" si="77"/>
        <v>0</v>
      </c>
      <c r="AN288">
        <f t="shared" si="78"/>
        <v>0</v>
      </c>
      <c r="AO288">
        <f t="shared" si="79"/>
        <v>0</v>
      </c>
    </row>
    <row r="289" spans="1:41" ht="12.75">
      <c r="A289">
        <v>2006060</v>
      </c>
      <c r="B289" t="s">
        <v>395</v>
      </c>
      <c r="C289" t="s">
        <v>396</v>
      </c>
      <c r="D289" t="s">
        <v>397</v>
      </c>
      <c r="E289" t="s">
        <v>398</v>
      </c>
      <c r="F289" s="35">
        <v>66423</v>
      </c>
      <c r="G289" s="3">
        <v>158</v>
      </c>
      <c r="H289">
        <v>7854492282</v>
      </c>
      <c r="I289" s="4" t="s">
        <v>399</v>
      </c>
      <c r="J289" s="4" t="s">
        <v>46</v>
      </c>
      <c r="K289" t="s">
        <v>46</v>
      </c>
      <c r="L289" s="5" t="s">
        <v>46</v>
      </c>
      <c r="M289" s="5">
        <v>456.14</v>
      </c>
      <c r="N289" s="5" t="s">
        <v>47</v>
      </c>
      <c r="O289" s="5" t="s">
        <v>46</v>
      </c>
      <c r="P289" s="36">
        <v>17.823343849</v>
      </c>
      <c r="Q289" t="s">
        <v>46</v>
      </c>
      <c r="R289" t="s">
        <v>46</v>
      </c>
      <c r="S289" t="s">
        <v>46</v>
      </c>
      <c r="T289" t="s">
        <v>46</v>
      </c>
      <c r="U289" s="5" t="s">
        <v>46</v>
      </c>
      <c r="V289" s="37">
        <v>14855</v>
      </c>
      <c r="W289" s="37">
        <v>1220.4540837</v>
      </c>
      <c r="X289" s="37">
        <v>2150.6807741730686</v>
      </c>
      <c r="Y289" s="37">
        <v>3839.107164232966</v>
      </c>
      <c r="Z289">
        <f t="shared" si="64"/>
        <v>0</v>
      </c>
      <c r="AA289">
        <f t="shared" si="65"/>
        <v>1</v>
      </c>
      <c r="AB289">
        <f t="shared" si="66"/>
        <v>0</v>
      </c>
      <c r="AC289">
        <f t="shared" si="67"/>
        <v>0</v>
      </c>
      <c r="AD289">
        <f t="shared" si="68"/>
        <v>0</v>
      </c>
      <c r="AE289">
        <f t="shared" si="69"/>
        <v>0</v>
      </c>
      <c r="AF289" s="38">
        <f t="shared" si="70"/>
        <v>0</v>
      </c>
      <c r="AG289" s="38">
        <f t="shared" si="71"/>
        <v>0</v>
      </c>
      <c r="AH289" s="38">
        <f t="shared" si="72"/>
        <v>0</v>
      </c>
      <c r="AI289">
        <f t="shared" si="73"/>
        <v>0</v>
      </c>
      <c r="AJ289">
        <f t="shared" si="74"/>
        <v>0</v>
      </c>
      <c r="AK289">
        <f t="shared" si="75"/>
        <v>0</v>
      </c>
      <c r="AL289">
        <f t="shared" si="76"/>
        <v>0</v>
      </c>
      <c r="AM289">
        <f t="shared" si="77"/>
        <v>0</v>
      </c>
      <c r="AN289">
        <f t="shared" si="78"/>
        <v>0</v>
      </c>
      <c r="AO289">
        <f t="shared" si="79"/>
        <v>0</v>
      </c>
    </row>
    <row r="290" spans="1:41" ht="12.75">
      <c r="A290">
        <v>2004470</v>
      </c>
      <c r="B290" t="s">
        <v>229</v>
      </c>
      <c r="C290" t="s">
        <v>230</v>
      </c>
      <c r="D290" t="s">
        <v>231</v>
      </c>
      <c r="E290" t="s">
        <v>232</v>
      </c>
      <c r="F290" s="35">
        <v>67430</v>
      </c>
      <c r="G290" s="3">
        <v>326</v>
      </c>
      <c r="H290">
        <v>7857814328</v>
      </c>
      <c r="I290" s="4">
        <v>7</v>
      </c>
      <c r="J290" s="4" t="s">
        <v>45</v>
      </c>
      <c r="K290" t="s">
        <v>46</v>
      </c>
      <c r="L290" s="5" t="s">
        <v>47</v>
      </c>
      <c r="M290" s="5">
        <v>440.75</v>
      </c>
      <c r="N290" s="5" t="s">
        <v>47</v>
      </c>
      <c r="O290" s="5" t="s">
        <v>45</v>
      </c>
      <c r="P290" s="36">
        <v>7.8467153285</v>
      </c>
      <c r="Q290" t="s">
        <v>46</v>
      </c>
      <c r="R290" t="s">
        <v>46</v>
      </c>
      <c r="S290" t="s">
        <v>45</v>
      </c>
      <c r="T290" t="s">
        <v>46</v>
      </c>
      <c r="U290" s="5" t="s">
        <v>46</v>
      </c>
      <c r="V290" s="37">
        <v>22000</v>
      </c>
      <c r="W290" s="37">
        <v>2237.4991534500004</v>
      </c>
      <c r="X290" s="37">
        <v>3044.51174016365</v>
      </c>
      <c r="Y290" s="37">
        <v>5610.018585021079</v>
      </c>
      <c r="Z290">
        <f t="shared" si="64"/>
        <v>1</v>
      </c>
      <c r="AA290">
        <f t="shared" si="65"/>
        <v>1</v>
      </c>
      <c r="AB290">
        <f t="shared" si="66"/>
        <v>0</v>
      </c>
      <c r="AC290">
        <f t="shared" si="67"/>
        <v>0</v>
      </c>
      <c r="AD290">
        <f t="shared" si="68"/>
        <v>0</v>
      </c>
      <c r="AE290">
        <f t="shared" si="69"/>
        <v>0</v>
      </c>
      <c r="AF290" s="38" t="str">
        <f t="shared" si="70"/>
        <v>SRSA</v>
      </c>
      <c r="AG290" s="38">
        <f t="shared" si="71"/>
        <v>0</v>
      </c>
      <c r="AH290" s="38">
        <f t="shared" si="72"/>
        <v>0</v>
      </c>
      <c r="AI290">
        <f t="shared" si="73"/>
        <v>1</v>
      </c>
      <c r="AJ290">
        <f t="shared" si="74"/>
        <v>0</v>
      </c>
      <c r="AK290">
        <f t="shared" si="75"/>
        <v>0</v>
      </c>
      <c r="AL290">
        <f t="shared" si="76"/>
        <v>0</v>
      </c>
      <c r="AM290">
        <f t="shared" si="77"/>
        <v>0</v>
      </c>
      <c r="AN290">
        <f t="shared" si="78"/>
        <v>0</v>
      </c>
      <c r="AO290">
        <f t="shared" si="79"/>
        <v>0</v>
      </c>
    </row>
    <row r="291" spans="1:41" ht="12.75">
      <c r="A291">
        <v>2012630</v>
      </c>
      <c r="B291" t="s">
        <v>1021</v>
      </c>
      <c r="C291" t="s">
        <v>1022</v>
      </c>
      <c r="D291" t="s">
        <v>1023</v>
      </c>
      <c r="E291" t="s">
        <v>1022</v>
      </c>
      <c r="F291" s="35">
        <v>67672</v>
      </c>
      <c r="G291" s="3">
        <v>2108</v>
      </c>
      <c r="H291">
        <v>7857432145</v>
      </c>
      <c r="I291" s="4">
        <v>7</v>
      </c>
      <c r="J291" s="4" t="s">
        <v>45</v>
      </c>
      <c r="K291" t="s">
        <v>46</v>
      </c>
      <c r="L291" s="5" t="s">
        <v>47</v>
      </c>
      <c r="M291" s="5">
        <v>366.23</v>
      </c>
      <c r="N291" s="5" t="s">
        <v>47</v>
      </c>
      <c r="O291" s="5" t="s">
        <v>45</v>
      </c>
      <c r="P291" s="36">
        <v>13.698630137</v>
      </c>
      <c r="Q291" t="s">
        <v>46</v>
      </c>
      <c r="R291" t="s">
        <v>46</v>
      </c>
      <c r="S291" t="s">
        <v>45</v>
      </c>
      <c r="T291" t="s">
        <v>46</v>
      </c>
      <c r="U291" s="5" t="s">
        <v>46</v>
      </c>
      <c r="V291" s="37">
        <v>22952</v>
      </c>
      <c r="W291" s="37">
        <v>3254.5442232</v>
      </c>
      <c r="X291" s="37">
        <v>3662.969843902117</v>
      </c>
      <c r="Y291" s="37">
        <v>3401.8357934391306</v>
      </c>
      <c r="Z291">
        <f t="shared" si="64"/>
        <v>1</v>
      </c>
      <c r="AA291">
        <f t="shared" si="65"/>
        <v>1</v>
      </c>
      <c r="AB291">
        <f t="shared" si="66"/>
        <v>0</v>
      </c>
      <c r="AC291">
        <f t="shared" si="67"/>
        <v>0</v>
      </c>
      <c r="AD291">
        <f t="shared" si="68"/>
        <v>0</v>
      </c>
      <c r="AE291">
        <f t="shared" si="69"/>
        <v>0</v>
      </c>
      <c r="AF291" s="38" t="str">
        <f t="shared" si="70"/>
        <v>SRSA</v>
      </c>
      <c r="AG291" s="38">
        <f t="shared" si="71"/>
        <v>0</v>
      </c>
      <c r="AH291" s="38">
        <f t="shared" si="72"/>
        <v>0</v>
      </c>
      <c r="AI291">
        <f t="shared" si="73"/>
        <v>1</v>
      </c>
      <c r="AJ291">
        <f t="shared" si="74"/>
        <v>0</v>
      </c>
      <c r="AK291">
        <f t="shared" si="75"/>
        <v>0</v>
      </c>
      <c r="AL291">
        <f t="shared" si="76"/>
        <v>0</v>
      </c>
      <c r="AM291">
        <f t="shared" si="77"/>
        <v>0</v>
      </c>
      <c r="AN291">
        <f t="shared" si="78"/>
        <v>0</v>
      </c>
      <c r="AO291">
        <f t="shared" si="79"/>
        <v>0</v>
      </c>
    </row>
    <row r="292" spans="1:41" ht="12.75">
      <c r="A292">
        <v>2011610</v>
      </c>
      <c r="B292" t="s">
        <v>925</v>
      </c>
      <c r="C292" t="s">
        <v>926</v>
      </c>
      <c r="D292" t="s">
        <v>927</v>
      </c>
      <c r="E292" t="s">
        <v>928</v>
      </c>
      <c r="F292" s="35">
        <v>67758</v>
      </c>
      <c r="G292" s="3">
        <v>580</v>
      </c>
      <c r="H292">
        <v>7858524252</v>
      </c>
      <c r="I292" s="4">
        <v>7</v>
      </c>
      <c r="J292" s="4" t="s">
        <v>45</v>
      </c>
      <c r="K292" t="s">
        <v>46</v>
      </c>
      <c r="L292" s="5" t="s">
        <v>47</v>
      </c>
      <c r="M292" s="5">
        <v>387.16</v>
      </c>
      <c r="N292" s="5" t="s">
        <v>47</v>
      </c>
      <c r="O292" s="5" t="s">
        <v>45</v>
      </c>
      <c r="P292" s="36">
        <v>17.434210526</v>
      </c>
      <c r="Q292" t="s">
        <v>46</v>
      </c>
      <c r="R292" t="s">
        <v>46</v>
      </c>
      <c r="S292" t="s">
        <v>45</v>
      </c>
      <c r="T292" t="s">
        <v>46</v>
      </c>
      <c r="U292" s="5" t="s">
        <v>46</v>
      </c>
      <c r="V292" s="37">
        <v>14601</v>
      </c>
      <c r="W292" s="37">
        <v>1830.6811255499997</v>
      </c>
      <c r="X292" s="37">
        <v>2045.0206463896238</v>
      </c>
      <c r="Y292" s="37">
        <v>2585.2446793060653</v>
      </c>
      <c r="Z292">
        <f t="shared" si="64"/>
        <v>1</v>
      </c>
      <c r="AA292">
        <f t="shared" si="65"/>
        <v>1</v>
      </c>
      <c r="AB292">
        <f t="shared" si="66"/>
        <v>0</v>
      </c>
      <c r="AC292">
        <f t="shared" si="67"/>
        <v>0</v>
      </c>
      <c r="AD292">
        <f t="shared" si="68"/>
        <v>0</v>
      </c>
      <c r="AE292">
        <f t="shared" si="69"/>
        <v>0</v>
      </c>
      <c r="AF292" s="38" t="str">
        <f t="shared" si="70"/>
        <v>SRSA</v>
      </c>
      <c r="AG292" s="38">
        <f t="shared" si="71"/>
        <v>0</v>
      </c>
      <c r="AH292" s="38">
        <f t="shared" si="72"/>
        <v>0</v>
      </c>
      <c r="AI292">
        <f t="shared" si="73"/>
        <v>1</v>
      </c>
      <c r="AJ292">
        <f t="shared" si="74"/>
        <v>0</v>
      </c>
      <c r="AK292">
        <f t="shared" si="75"/>
        <v>0</v>
      </c>
      <c r="AL292">
        <f t="shared" si="76"/>
        <v>0</v>
      </c>
      <c r="AM292">
        <f t="shared" si="77"/>
        <v>0</v>
      </c>
      <c r="AN292">
        <f t="shared" si="78"/>
        <v>0</v>
      </c>
      <c r="AO292">
        <f t="shared" si="79"/>
        <v>0</v>
      </c>
    </row>
    <row r="293" spans="1:41" ht="12.75">
      <c r="A293">
        <v>2000003</v>
      </c>
      <c r="B293" t="s">
        <v>54</v>
      </c>
      <c r="C293" t="s">
        <v>55</v>
      </c>
      <c r="D293" t="s">
        <v>56</v>
      </c>
      <c r="E293" t="s">
        <v>55</v>
      </c>
      <c r="F293" s="35">
        <v>66547</v>
      </c>
      <c r="G293" s="3">
        <v>9520</v>
      </c>
      <c r="H293">
        <v>7854567643</v>
      </c>
      <c r="I293" s="4">
        <v>6</v>
      </c>
      <c r="J293" s="4" t="s">
        <v>46</v>
      </c>
      <c r="K293" t="s">
        <v>46</v>
      </c>
      <c r="L293" s="5" t="s">
        <v>46</v>
      </c>
      <c r="M293" s="5">
        <v>1299</v>
      </c>
      <c r="N293" s="5" t="s">
        <v>46</v>
      </c>
      <c r="O293" s="5" t="s">
        <v>46</v>
      </c>
      <c r="P293" s="36">
        <v>8.417721519</v>
      </c>
      <c r="Q293" t="s">
        <v>46</v>
      </c>
      <c r="R293" t="s">
        <v>46</v>
      </c>
      <c r="S293" t="s">
        <v>45</v>
      </c>
      <c r="T293" t="s">
        <v>46</v>
      </c>
      <c r="U293" s="5" t="s">
        <v>46</v>
      </c>
      <c r="V293" s="37">
        <v>60219</v>
      </c>
      <c r="W293" s="37">
        <v>5288.6343627</v>
      </c>
      <c r="X293" s="37">
        <v>7352.004960646421</v>
      </c>
      <c r="Y293" s="37">
        <v>5072.648948623836</v>
      </c>
      <c r="Z293">
        <f t="shared" si="64"/>
        <v>0</v>
      </c>
      <c r="AA293">
        <f t="shared" si="65"/>
        <v>0</v>
      </c>
      <c r="AB293">
        <f t="shared" si="66"/>
        <v>0</v>
      </c>
      <c r="AC293">
        <f t="shared" si="67"/>
        <v>0</v>
      </c>
      <c r="AD293">
        <f t="shared" si="68"/>
        <v>0</v>
      </c>
      <c r="AE293">
        <f t="shared" si="69"/>
        <v>0</v>
      </c>
      <c r="AF293" s="38">
        <f t="shared" si="70"/>
        <v>0</v>
      </c>
      <c r="AG293" s="38">
        <f t="shared" si="71"/>
        <v>0</v>
      </c>
      <c r="AH293" s="38">
        <f t="shared" si="72"/>
        <v>0</v>
      </c>
      <c r="AI293">
        <f t="shared" si="73"/>
        <v>1</v>
      </c>
      <c r="AJ293">
        <f t="shared" si="74"/>
        <v>0</v>
      </c>
      <c r="AK293">
        <f t="shared" si="75"/>
        <v>0</v>
      </c>
      <c r="AL293">
        <f t="shared" si="76"/>
        <v>0</v>
      </c>
      <c r="AM293">
        <f t="shared" si="77"/>
        <v>0</v>
      </c>
      <c r="AN293">
        <f t="shared" si="78"/>
        <v>0</v>
      </c>
      <c r="AO293">
        <f t="shared" si="79"/>
        <v>0</v>
      </c>
    </row>
    <row r="294" spans="1:41" ht="12.75">
      <c r="A294">
        <v>2012720</v>
      </c>
      <c r="B294" t="s">
        <v>1024</v>
      </c>
      <c r="C294" t="s">
        <v>1025</v>
      </c>
      <c r="D294" t="s">
        <v>1026</v>
      </c>
      <c r="E294" t="s">
        <v>1027</v>
      </c>
      <c r="F294" s="35">
        <v>66968</v>
      </c>
      <c r="G294" s="3">
        <v>275</v>
      </c>
      <c r="H294">
        <v>7853252261</v>
      </c>
      <c r="I294" s="4">
        <v>7</v>
      </c>
      <c r="J294" s="4" t="s">
        <v>45</v>
      </c>
      <c r="K294" t="s">
        <v>46</v>
      </c>
      <c r="L294" s="5" t="s">
        <v>47</v>
      </c>
      <c r="M294" s="5">
        <v>345.05</v>
      </c>
      <c r="N294" s="5" t="s">
        <v>47</v>
      </c>
      <c r="O294" s="5" t="s">
        <v>45</v>
      </c>
      <c r="P294" s="36">
        <v>15.025906736</v>
      </c>
      <c r="Q294" t="s">
        <v>46</v>
      </c>
      <c r="R294" t="s">
        <v>46</v>
      </c>
      <c r="S294" t="s">
        <v>45</v>
      </c>
      <c r="T294" t="s">
        <v>46</v>
      </c>
      <c r="U294" s="5" t="s">
        <v>46</v>
      </c>
      <c r="V294" s="37">
        <v>12587</v>
      </c>
      <c r="W294" s="37">
        <v>1423.8630976499999</v>
      </c>
      <c r="X294" s="37">
        <v>1962.4504584906963</v>
      </c>
      <c r="Y294" s="37">
        <v>2323.7097372219723</v>
      </c>
      <c r="Z294">
        <f t="shared" si="64"/>
        <v>1</v>
      </c>
      <c r="AA294">
        <f t="shared" si="65"/>
        <v>1</v>
      </c>
      <c r="AB294">
        <f t="shared" si="66"/>
        <v>0</v>
      </c>
      <c r="AC294">
        <f t="shared" si="67"/>
        <v>0</v>
      </c>
      <c r="AD294">
        <f t="shared" si="68"/>
        <v>0</v>
      </c>
      <c r="AE294">
        <f t="shared" si="69"/>
        <v>0</v>
      </c>
      <c r="AF294" s="38" t="str">
        <f t="shared" si="70"/>
        <v>SRSA</v>
      </c>
      <c r="AG294" s="38">
        <f t="shared" si="71"/>
        <v>0</v>
      </c>
      <c r="AH294" s="38">
        <f t="shared" si="72"/>
        <v>0</v>
      </c>
      <c r="AI294">
        <f t="shared" si="73"/>
        <v>1</v>
      </c>
      <c r="AJ294">
        <f t="shared" si="74"/>
        <v>0</v>
      </c>
      <c r="AK294">
        <f t="shared" si="75"/>
        <v>0</v>
      </c>
      <c r="AL294">
        <f t="shared" si="76"/>
        <v>0</v>
      </c>
      <c r="AM294">
        <f t="shared" si="77"/>
        <v>0</v>
      </c>
      <c r="AN294">
        <f t="shared" si="78"/>
        <v>0</v>
      </c>
      <c r="AO294">
        <f t="shared" si="79"/>
        <v>0</v>
      </c>
    </row>
    <row r="295" spans="1:41" ht="12.75">
      <c r="A295">
        <v>2012750</v>
      </c>
      <c r="B295" t="s">
        <v>1028</v>
      </c>
      <c r="C295" t="s">
        <v>1029</v>
      </c>
      <c r="D295" t="s">
        <v>180</v>
      </c>
      <c r="E295" t="s">
        <v>1029</v>
      </c>
      <c r="F295" s="35">
        <v>66090</v>
      </c>
      <c r="G295" s="3">
        <v>38</v>
      </c>
      <c r="H295">
        <v>7859894427</v>
      </c>
      <c r="I295" s="4">
        <v>7</v>
      </c>
      <c r="J295" s="4" t="s">
        <v>45</v>
      </c>
      <c r="K295" t="s">
        <v>46</v>
      </c>
      <c r="L295" s="5" t="s">
        <v>47</v>
      </c>
      <c r="M295" s="5">
        <v>372</v>
      </c>
      <c r="N295" s="5" t="s">
        <v>47</v>
      </c>
      <c r="O295" s="5" t="s">
        <v>45</v>
      </c>
      <c r="P295" s="36">
        <v>18.138424821</v>
      </c>
      <c r="Q295" t="s">
        <v>46</v>
      </c>
      <c r="R295" t="s">
        <v>46</v>
      </c>
      <c r="S295" t="s">
        <v>45</v>
      </c>
      <c r="T295" t="s">
        <v>46</v>
      </c>
      <c r="U295" s="5" t="s">
        <v>46</v>
      </c>
      <c r="V295" s="37">
        <v>22793</v>
      </c>
      <c r="W295" s="37">
        <v>2034.0901395</v>
      </c>
      <c r="X295" s="37">
        <v>2595.0725032406726</v>
      </c>
      <c r="Y295" s="37">
        <v>1567.328106158626</v>
      </c>
      <c r="Z295">
        <f t="shared" si="64"/>
        <v>1</v>
      </c>
      <c r="AA295">
        <f t="shared" si="65"/>
        <v>1</v>
      </c>
      <c r="AB295">
        <f t="shared" si="66"/>
        <v>0</v>
      </c>
      <c r="AC295">
        <f t="shared" si="67"/>
        <v>0</v>
      </c>
      <c r="AD295">
        <f t="shared" si="68"/>
        <v>0</v>
      </c>
      <c r="AE295">
        <f t="shared" si="69"/>
        <v>0</v>
      </c>
      <c r="AF295" s="38" t="str">
        <f t="shared" si="70"/>
        <v>SRSA</v>
      </c>
      <c r="AG295" s="38">
        <f t="shared" si="71"/>
        <v>0</v>
      </c>
      <c r="AH295" s="38">
        <f t="shared" si="72"/>
        <v>0</v>
      </c>
      <c r="AI295">
        <f t="shared" si="73"/>
        <v>1</v>
      </c>
      <c r="AJ295">
        <f t="shared" si="74"/>
        <v>0</v>
      </c>
      <c r="AK295">
        <f t="shared" si="75"/>
        <v>0</v>
      </c>
      <c r="AL295">
        <f t="shared" si="76"/>
        <v>0</v>
      </c>
      <c r="AM295">
        <f t="shared" si="77"/>
        <v>0</v>
      </c>
      <c r="AN295">
        <f t="shared" si="78"/>
        <v>0</v>
      </c>
      <c r="AO295">
        <f t="shared" si="79"/>
        <v>0</v>
      </c>
    </row>
    <row r="296" spans="1:41" ht="12.75">
      <c r="A296">
        <v>2012840</v>
      </c>
      <c r="B296" t="s">
        <v>1038</v>
      </c>
      <c r="C296" t="s">
        <v>1039</v>
      </c>
      <c r="D296" t="s">
        <v>1040</v>
      </c>
      <c r="E296" t="s">
        <v>1039</v>
      </c>
      <c r="F296" s="35">
        <v>67152</v>
      </c>
      <c r="G296" s="3">
        <v>648</v>
      </c>
      <c r="H296">
        <v>6203264300</v>
      </c>
      <c r="I296" s="4">
        <v>6</v>
      </c>
      <c r="J296" s="4" t="s">
        <v>46</v>
      </c>
      <c r="K296" t="s">
        <v>46</v>
      </c>
      <c r="L296" s="5" t="s">
        <v>46</v>
      </c>
      <c r="N296" s="5" t="s">
        <v>46</v>
      </c>
      <c r="O296" s="5" t="s">
        <v>46</v>
      </c>
      <c r="P296" s="36">
        <v>12.092130518</v>
      </c>
      <c r="Q296" t="s">
        <v>46</v>
      </c>
      <c r="R296" t="s">
        <v>46</v>
      </c>
      <c r="S296" t="s">
        <v>45</v>
      </c>
      <c r="T296" t="s">
        <v>46</v>
      </c>
      <c r="U296" s="5" t="s">
        <v>46</v>
      </c>
      <c r="V296" s="37">
        <v>65954</v>
      </c>
      <c r="W296" s="37">
        <v>7322.724502199999</v>
      </c>
      <c r="X296" s="37">
        <v>10066.169952781544</v>
      </c>
      <c r="Y296" s="37">
        <v>11826.271402700393</v>
      </c>
      <c r="Z296">
        <f t="shared" si="64"/>
        <v>0</v>
      </c>
      <c r="AA296">
        <f t="shared" si="65"/>
        <v>1</v>
      </c>
      <c r="AB296">
        <f t="shared" si="66"/>
        <v>0</v>
      </c>
      <c r="AC296">
        <f t="shared" si="67"/>
        <v>0</v>
      </c>
      <c r="AD296">
        <f t="shared" si="68"/>
        <v>0</v>
      </c>
      <c r="AE296">
        <f t="shared" si="69"/>
        <v>0</v>
      </c>
      <c r="AF296" s="38">
        <f t="shared" si="70"/>
        <v>0</v>
      </c>
      <c r="AG296" s="38">
        <f t="shared" si="71"/>
        <v>0</v>
      </c>
      <c r="AH296" s="38">
        <f t="shared" si="72"/>
        <v>0</v>
      </c>
      <c r="AI296">
        <f t="shared" si="73"/>
        <v>1</v>
      </c>
      <c r="AJ296">
        <f t="shared" si="74"/>
        <v>0</v>
      </c>
      <c r="AK296">
        <f t="shared" si="75"/>
        <v>0</v>
      </c>
      <c r="AL296">
        <f t="shared" si="76"/>
        <v>0</v>
      </c>
      <c r="AM296">
        <f t="shared" si="77"/>
        <v>0</v>
      </c>
      <c r="AN296">
        <f t="shared" si="78"/>
        <v>0</v>
      </c>
      <c r="AO296">
        <f t="shared" si="79"/>
        <v>0</v>
      </c>
    </row>
    <row r="297" spans="1:41" ht="12.75">
      <c r="A297">
        <v>2012870</v>
      </c>
      <c r="B297" t="s">
        <v>1041</v>
      </c>
      <c r="C297" t="s">
        <v>1042</v>
      </c>
      <c r="D297" t="s">
        <v>1043</v>
      </c>
      <c r="E297" t="s">
        <v>1042</v>
      </c>
      <c r="F297" s="35">
        <v>66092</v>
      </c>
      <c r="G297" s="3">
        <v>8746</v>
      </c>
      <c r="H297">
        <v>7858832388</v>
      </c>
      <c r="I297" s="4">
        <v>7</v>
      </c>
      <c r="J297" s="4" t="s">
        <v>45</v>
      </c>
      <c r="K297" t="s">
        <v>46</v>
      </c>
      <c r="L297" s="5" t="s">
        <v>47</v>
      </c>
      <c r="M297" s="5">
        <v>684.09</v>
      </c>
      <c r="N297" s="5" t="s">
        <v>46</v>
      </c>
      <c r="O297" s="5" t="s">
        <v>46</v>
      </c>
      <c r="P297" s="36">
        <v>7.399103139</v>
      </c>
      <c r="Q297" t="s">
        <v>46</v>
      </c>
      <c r="R297" t="s">
        <v>46</v>
      </c>
      <c r="S297" t="s">
        <v>45</v>
      </c>
      <c r="T297" t="s">
        <v>46</v>
      </c>
      <c r="U297" s="5" t="s">
        <v>46</v>
      </c>
      <c r="V297" s="37">
        <v>23141</v>
      </c>
      <c r="W297" s="37">
        <v>1423.8630976499999</v>
      </c>
      <c r="X297" s="37">
        <v>2839.445721537195</v>
      </c>
      <c r="Y297" s="37">
        <v>2784.312282705324</v>
      </c>
      <c r="Z297">
        <f t="shared" si="64"/>
        <v>1</v>
      </c>
      <c r="AA297">
        <f t="shared" si="65"/>
        <v>0</v>
      </c>
      <c r="AB297">
        <f t="shared" si="66"/>
        <v>0</v>
      </c>
      <c r="AC297">
        <f t="shared" si="67"/>
        <v>0</v>
      </c>
      <c r="AD297">
        <f t="shared" si="68"/>
        <v>0</v>
      </c>
      <c r="AE297">
        <f t="shared" si="69"/>
        <v>0</v>
      </c>
      <c r="AF297" s="38">
        <f t="shared" si="70"/>
        <v>0</v>
      </c>
      <c r="AG297" s="38">
        <f t="shared" si="71"/>
        <v>0</v>
      </c>
      <c r="AH297" s="38">
        <f t="shared" si="72"/>
        <v>0</v>
      </c>
      <c r="AI297">
        <f t="shared" si="73"/>
        <v>1</v>
      </c>
      <c r="AJ297">
        <f t="shared" si="74"/>
        <v>0</v>
      </c>
      <c r="AK297">
        <f t="shared" si="75"/>
        <v>0</v>
      </c>
      <c r="AL297">
        <f t="shared" si="76"/>
        <v>0</v>
      </c>
      <c r="AM297">
        <f t="shared" si="77"/>
        <v>0</v>
      </c>
      <c r="AN297">
        <f t="shared" si="78"/>
        <v>0</v>
      </c>
      <c r="AO297">
        <f t="shared" si="79"/>
        <v>0</v>
      </c>
    </row>
    <row r="298" spans="1:41" ht="12.75">
      <c r="A298">
        <v>2012900</v>
      </c>
      <c r="B298" t="s">
        <v>1044</v>
      </c>
      <c r="C298" t="s">
        <v>1045</v>
      </c>
      <c r="D298" t="s">
        <v>1046</v>
      </c>
      <c r="E298" t="s">
        <v>1045</v>
      </c>
      <c r="F298" s="35">
        <v>67762</v>
      </c>
      <c r="G298" s="3">
        <v>155</v>
      </c>
      <c r="H298">
        <v>7859435222</v>
      </c>
      <c r="I298" s="4">
        <v>7</v>
      </c>
      <c r="J298" s="4" t="s">
        <v>45</v>
      </c>
      <c r="K298" t="s">
        <v>46</v>
      </c>
      <c r="L298" s="5" t="s">
        <v>47</v>
      </c>
      <c r="M298" s="5">
        <v>127.5</v>
      </c>
      <c r="N298" s="5" t="s">
        <v>47</v>
      </c>
      <c r="O298" s="5" t="s">
        <v>45</v>
      </c>
      <c r="P298" s="36">
        <v>33.628318584</v>
      </c>
      <c r="Q298" t="s">
        <v>45</v>
      </c>
      <c r="R298" t="s">
        <v>45</v>
      </c>
      <c r="S298" t="s">
        <v>45</v>
      </c>
      <c r="T298" t="s">
        <v>46</v>
      </c>
      <c r="U298" s="5" t="s">
        <v>46</v>
      </c>
      <c r="V298" s="37">
        <v>5221</v>
      </c>
      <c r="W298" s="37">
        <v>610.22704185</v>
      </c>
      <c r="X298" s="37">
        <v>794.6060813688662</v>
      </c>
      <c r="Y298" s="37">
        <v>1347.1871836849655</v>
      </c>
      <c r="Z298">
        <f t="shared" si="64"/>
        <v>1</v>
      </c>
      <c r="AA298">
        <f t="shared" si="65"/>
        <v>1</v>
      </c>
      <c r="AB298">
        <f t="shared" si="66"/>
        <v>0</v>
      </c>
      <c r="AC298">
        <f t="shared" si="67"/>
        <v>0</v>
      </c>
      <c r="AD298">
        <f t="shared" si="68"/>
        <v>0</v>
      </c>
      <c r="AE298">
        <f t="shared" si="69"/>
        <v>0</v>
      </c>
      <c r="AF298" s="38" t="str">
        <f t="shared" si="70"/>
        <v>SRSA</v>
      </c>
      <c r="AG298" s="38">
        <f t="shared" si="71"/>
        <v>0</v>
      </c>
      <c r="AH298" s="38">
        <f t="shared" si="72"/>
        <v>0</v>
      </c>
      <c r="AI298">
        <f t="shared" si="73"/>
        <v>1</v>
      </c>
      <c r="AJ298">
        <f t="shared" si="74"/>
        <v>1</v>
      </c>
      <c r="AK298" t="str">
        <f t="shared" si="75"/>
        <v>Initial</v>
      </c>
      <c r="AL298" t="str">
        <f t="shared" si="76"/>
        <v>SRSA</v>
      </c>
      <c r="AM298">
        <f t="shared" si="77"/>
        <v>0</v>
      </c>
      <c r="AN298">
        <f t="shared" si="78"/>
        <v>0</v>
      </c>
      <c r="AO298">
        <f t="shared" si="79"/>
        <v>0</v>
      </c>
    </row>
    <row r="299" spans="1:41" ht="12.75">
      <c r="A299">
        <v>2007500</v>
      </c>
      <c r="B299" t="s">
        <v>537</v>
      </c>
      <c r="C299" t="s">
        <v>538</v>
      </c>
      <c r="D299" t="s">
        <v>539</v>
      </c>
      <c r="E299" t="s">
        <v>540</v>
      </c>
      <c r="F299" s="35">
        <v>67349</v>
      </c>
      <c r="G299" s="3">
        <v>607</v>
      </c>
      <c r="H299">
        <v>6203742113</v>
      </c>
      <c r="I299" s="4">
        <v>7</v>
      </c>
      <c r="J299" s="4" t="s">
        <v>45</v>
      </c>
      <c r="K299" t="s">
        <v>46</v>
      </c>
      <c r="L299" s="5" t="s">
        <v>47</v>
      </c>
      <c r="M299" s="5">
        <v>413.96</v>
      </c>
      <c r="N299" s="5" t="s">
        <v>47</v>
      </c>
      <c r="O299" s="5" t="s">
        <v>45</v>
      </c>
      <c r="P299" s="36">
        <v>23.354564756</v>
      </c>
      <c r="Q299" t="s">
        <v>45</v>
      </c>
      <c r="R299" t="s">
        <v>46</v>
      </c>
      <c r="S299" t="s">
        <v>45</v>
      </c>
      <c r="T299" t="s">
        <v>46</v>
      </c>
      <c r="U299" s="5" t="s">
        <v>46</v>
      </c>
      <c r="V299" s="37">
        <v>37323</v>
      </c>
      <c r="W299" s="37">
        <v>3661.3622511</v>
      </c>
      <c r="X299" s="37">
        <v>3978.7057859200672</v>
      </c>
      <c r="Y299" s="37">
        <v>4840.842438805417</v>
      </c>
      <c r="Z299">
        <f t="shared" si="64"/>
        <v>1</v>
      </c>
      <c r="AA299">
        <f t="shared" si="65"/>
        <v>1</v>
      </c>
      <c r="AB299">
        <f t="shared" si="66"/>
        <v>0</v>
      </c>
      <c r="AC299">
        <f t="shared" si="67"/>
        <v>0</v>
      </c>
      <c r="AD299">
        <f t="shared" si="68"/>
        <v>0</v>
      </c>
      <c r="AE299">
        <f t="shared" si="69"/>
        <v>0</v>
      </c>
      <c r="AF299" s="38" t="str">
        <f t="shared" si="70"/>
        <v>SRSA</v>
      </c>
      <c r="AG299" s="38">
        <f t="shared" si="71"/>
        <v>0</v>
      </c>
      <c r="AH299" s="38">
        <f t="shared" si="72"/>
        <v>0</v>
      </c>
      <c r="AI299">
        <f t="shared" si="73"/>
        <v>1</v>
      </c>
      <c r="AJ299">
        <f t="shared" si="74"/>
        <v>1</v>
      </c>
      <c r="AK299" t="str">
        <f t="shared" si="75"/>
        <v>Initial</v>
      </c>
      <c r="AL299" t="str">
        <f t="shared" si="76"/>
        <v>SRSA</v>
      </c>
      <c r="AM299">
        <f t="shared" si="77"/>
        <v>0</v>
      </c>
      <c r="AN299">
        <f t="shared" si="78"/>
        <v>0</v>
      </c>
      <c r="AO299">
        <f t="shared" si="79"/>
        <v>0</v>
      </c>
    </row>
    <row r="300" spans="1:41" ht="12.75">
      <c r="A300">
        <v>2010800</v>
      </c>
      <c r="B300" t="s">
        <v>851</v>
      </c>
      <c r="C300" t="s">
        <v>852</v>
      </c>
      <c r="D300" t="s">
        <v>853</v>
      </c>
      <c r="E300" t="s">
        <v>854</v>
      </c>
      <c r="F300" s="35">
        <v>66076</v>
      </c>
      <c r="G300" s="3">
        <v>38</v>
      </c>
      <c r="H300">
        <v>7855663396</v>
      </c>
      <c r="I300" s="4">
        <v>7</v>
      </c>
      <c r="J300" s="4" t="s">
        <v>45</v>
      </c>
      <c r="K300" t="s">
        <v>46</v>
      </c>
      <c r="L300" s="5" t="s">
        <v>47</v>
      </c>
      <c r="M300" s="5">
        <v>804.12</v>
      </c>
      <c r="N300" s="5" t="s">
        <v>46</v>
      </c>
      <c r="O300" s="5" t="s">
        <v>46</v>
      </c>
      <c r="P300" s="36">
        <v>5.9352517986</v>
      </c>
      <c r="Q300" t="s">
        <v>46</v>
      </c>
      <c r="R300" t="s">
        <v>46</v>
      </c>
      <c r="S300" t="s">
        <v>45</v>
      </c>
      <c r="T300" t="s">
        <v>46</v>
      </c>
      <c r="U300" s="5" t="s">
        <v>46</v>
      </c>
      <c r="V300" s="37">
        <v>28624</v>
      </c>
      <c r="W300" s="37">
        <v>2440.9081674</v>
      </c>
      <c r="X300" s="37">
        <v>4132.533115813772</v>
      </c>
      <c r="Y300" s="37">
        <v>3560.6383050355153</v>
      </c>
      <c r="Z300">
        <f t="shared" si="64"/>
        <v>1</v>
      </c>
      <c r="AA300">
        <f t="shared" si="65"/>
        <v>0</v>
      </c>
      <c r="AB300">
        <f t="shared" si="66"/>
        <v>0</v>
      </c>
      <c r="AC300">
        <f t="shared" si="67"/>
        <v>0</v>
      </c>
      <c r="AD300">
        <f t="shared" si="68"/>
        <v>0</v>
      </c>
      <c r="AE300">
        <f t="shared" si="69"/>
        <v>0</v>
      </c>
      <c r="AF300" s="38">
        <f t="shared" si="70"/>
        <v>0</v>
      </c>
      <c r="AG300" s="38">
        <f t="shared" si="71"/>
        <v>0</v>
      </c>
      <c r="AH300" s="38">
        <f t="shared" si="72"/>
        <v>0</v>
      </c>
      <c r="AI300">
        <f t="shared" si="73"/>
        <v>1</v>
      </c>
      <c r="AJ300">
        <f t="shared" si="74"/>
        <v>0</v>
      </c>
      <c r="AK300">
        <f t="shared" si="75"/>
        <v>0</v>
      </c>
      <c r="AL300">
        <f t="shared" si="76"/>
        <v>0</v>
      </c>
      <c r="AM300">
        <f t="shared" si="77"/>
        <v>0</v>
      </c>
      <c r="AN300">
        <f t="shared" si="78"/>
        <v>0</v>
      </c>
      <c r="AO300">
        <f t="shared" si="79"/>
        <v>0</v>
      </c>
    </row>
    <row r="301" spans="1:41" ht="12.75">
      <c r="A301">
        <v>2008010</v>
      </c>
      <c r="B301" t="s">
        <v>598</v>
      </c>
      <c r="C301" t="s">
        <v>599</v>
      </c>
      <c r="D301" t="s">
        <v>72</v>
      </c>
      <c r="E301" t="s">
        <v>600</v>
      </c>
      <c r="F301" s="35">
        <v>66951</v>
      </c>
      <c r="G301" s="3">
        <v>188</v>
      </c>
      <c r="H301">
        <v>7854762218</v>
      </c>
      <c r="I301" s="4">
        <v>7</v>
      </c>
      <c r="J301" s="4" t="s">
        <v>45</v>
      </c>
      <c r="K301" t="s">
        <v>46</v>
      </c>
      <c r="L301" s="5" t="s">
        <v>47</v>
      </c>
      <c r="M301" s="5">
        <v>195.31</v>
      </c>
      <c r="N301" s="5" t="s">
        <v>47</v>
      </c>
      <c r="O301" s="5" t="s">
        <v>45</v>
      </c>
      <c r="P301" s="36">
        <v>7.7720207254</v>
      </c>
      <c r="Q301" t="s">
        <v>46</v>
      </c>
      <c r="R301" t="s">
        <v>46</v>
      </c>
      <c r="S301" t="s">
        <v>45</v>
      </c>
      <c r="T301" t="s">
        <v>46</v>
      </c>
      <c r="U301" s="5" t="s">
        <v>46</v>
      </c>
      <c r="V301" s="37">
        <v>8470</v>
      </c>
      <c r="W301" s="37">
        <v>1017.0450697499999</v>
      </c>
      <c r="X301" s="37">
        <v>1295.8251526419676</v>
      </c>
      <c r="Y301" s="37">
        <v>2321.8281908760437</v>
      </c>
      <c r="Z301">
        <f t="shared" si="64"/>
        <v>1</v>
      </c>
      <c r="AA301">
        <f t="shared" si="65"/>
        <v>1</v>
      </c>
      <c r="AB301">
        <f t="shared" si="66"/>
        <v>0</v>
      </c>
      <c r="AC301">
        <f t="shared" si="67"/>
        <v>0</v>
      </c>
      <c r="AD301">
        <f t="shared" si="68"/>
        <v>0</v>
      </c>
      <c r="AE301">
        <f t="shared" si="69"/>
        <v>0</v>
      </c>
      <c r="AF301" s="38" t="str">
        <f t="shared" si="70"/>
        <v>SRSA</v>
      </c>
      <c r="AG301" s="38">
        <f t="shared" si="71"/>
        <v>0</v>
      </c>
      <c r="AH301" s="38">
        <f t="shared" si="72"/>
        <v>0</v>
      </c>
      <c r="AI301">
        <f t="shared" si="73"/>
        <v>1</v>
      </c>
      <c r="AJ301">
        <f t="shared" si="74"/>
        <v>0</v>
      </c>
      <c r="AK301">
        <f t="shared" si="75"/>
        <v>0</v>
      </c>
      <c r="AL301">
        <f t="shared" si="76"/>
        <v>0</v>
      </c>
      <c r="AM301">
        <f t="shared" si="77"/>
        <v>0</v>
      </c>
      <c r="AN301">
        <f t="shared" si="78"/>
        <v>0</v>
      </c>
      <c r="AO301">
        <f t="shared" si="79"/>
        <v>0</v>
      </c>
    </row>
    <row r="302" spans="1:41" ht="12.75">
      <c r="A302">
        <v>2008520</v>
      </c>
      <c r="B302" t="s">
        <v>651</v>
      </c>
      <c r="C302" t="s">
        <v>652</v>
      </c>
      <c r="D302" t="s">
        <v>653</v>
      </c>
      <c r="E302" t="s">
        <v>654</v>
      </c>
      <c r="F302" s="35">
        <v>67645</v>
      </c>
      <c r="G302" s="3">
        <v>98</v>
      </c>
      <c r="H302">
        <v>7855674350</v>
      </c>
      <c r="I302" s="4" t="s">
        <v>211</v>
      </c>
      <c r="J302" s="4" t="s">
        <v>45</v>
      </c>
      <c r="K302" t="s">
        <v>46</v>
      </c>
      <c r="L302" s="5" t="s">
        <v>47</v>
      </c>
      <c r="M302" s="5">
        <v>36</v>
      </c>
      <c r="N302" s="5" t="s">
        <v>47</v>
      </c>
      <c r="O302" s="5" t="s">
        <v>45</v>
      </c>
      <c r="P302" s="36">
        <v>8.7719298246</v>
      </c>
      <c r="Q302" t="s">
        <v>46</v>
      </c>
      <c r="R302" t="s">
        <v>46</v>
      </c>
      <c r="S302" t="s">
        <v>45</v>
      </c>
      <c r="T302" t="s">
        <v>46</v>
      </c>
      <c r="U302" s="5" t="s">
        <v>46</v>
      </c>
      <c r="V302" s="37">
        <v>5143</v>
      </c>
      <c r="W302" s="37">
        <v>610.22704185</v>
      </c>
      <c r="X302" s="37">
        <v>654.2959651426444</v>
      </c>
      <c r="Y302" s="37">
        <v>530.5960695518999</v>
      </c>
      <c r="Z302">
        <f t="shared" si="64"/>
        <v>1</v>
      </c>
      <c r="AA302">
        <f t="shared" si="65"/>
        <v>1</v>
      </c>
      <c r="AB302">
        <f t="shared" si="66"/>
        <v>0</v>
      </c>
      <c r="AC302">
        <f t="shared" si="67"/>
        <v>0</v>
      </c>
      <c r="AD302">
        <f t="shared" si="68"/>
        <v>0</v>
      </c>
      <c r="AE302">
        <f t="shared" si="69"/>
        <v>0</v>
      </c>
      <c r="AF302" s="38" t="str">
        <f t="shared" si="70"/>
        <v>SRSA</v>
      </c>
      <c r="AG302" s="38">
        <f t="shared" si="71"/>
        <v>0</v>
      </c>
      <c r="AH302" s="38">
        <f t="shared" si="72"/>
        <v>0</v>
      </c>
      <c r="AI302">
        <f t="shared" si="73"/>
        <v>1</v>
      </c>
      <c r="AJ302">
        <f t="shared" si="74"/>
        <v>0</v>
      </c>
      <c r="AK302">
        <f t="shared" si="75"/>
        <v>0</v>
      </c>
      <c r="AL302">
        <f t="shared" si="76"/>
        <v>0</v>
      </c>
      <c r="AM302">
        <f t="shared" si="77"/>
        <v>0</v>
      </c>
      <c r="AN302">
        <f t="shared" si="78"/>
        <v>0</v>
      </c>
      <c r="AO302">
        <f t="shared" si="79"/>
        <v>0</v>
      </c>
    </row>
    <row r="303" spans="1:41" ht="12.75">
      <c r="A303">
        <v>2006630</v>
      </c>
      <c r="B303" t="s">
        <v>455</v>
      </c>
      <c r="C303" t="s">
        <v>456</v>
      </c>
      <c r="D303" t="s">
        <v>457</v>
      </c>
      <c r="E303" t="s">
        <v>458</v>
      </c>
      <c r="F303" s="35">
        <v>67737</v>
      </c>
      <c r="G303" s="3">
        <v>165</v>
      </c>
      <c r="H303">
        <v>7856734213</v>
      </c>
      <c r="I303" s="4">
        <v>7</v>
      </c>
      <c r="J303" s="4" t="s">
        <v>45</v>
      </c>
      <c r="K303" t="s">
        <v>46</v>
      </c>
      <c r="L303" s="5" t="s">
        <v>47</v>
      </c>
      <c r="M303" s="5">
        <v>180.82</v>
      </c>
      <c r="N303" s="5" t="s">
        <v>47</v>
      </c>
      <c r="O303" s="5" t="s">
        <v>45</v>
      </c>
      <c r="P303" s="36">
        <v>24.598930481</v>
      </c>
      <c r="Q303" t="s">
        <v>45</v>
      </c>
      <c r="R303" t="s">
        <v>45</v>
      </c>
      <c r="S303" t="s">
        <v>45</v>
      </c>
      <c r="T303" t="s">
        <v>46</v>
      </c>
      <c r="U303" s="5" t="s">
        <v>46</v>
      </c>
      <c r="V303" s="37">
        <v>10083</v>
      </c>
      <c r="W303" s="37">
        <v>1017.0450697499999</v>
      </c>
      <c r="X303" s="37">
        <v>1219.3960649415053</v>
      </c>
      <c r="Y303" s="37">
        <v>1866.4939751612928</v>
      </c>
      <c r="Z303">
        <f t="shared" si="64"/>
        <v>1</v>
      </c>
      <c r="AA303">
        <f t="shared" si="65"/>
        <v>1</v>
      </c>
      <c r="AB303">
        <f t="shared" si="66"/>
        <v>0</v>
      </c>
      <c r="AC303">
        <f t="shared" si="67"/>
        <v>0</v>
      </c>
      <c r="AD303">
        <f t="shared" si="68"/>
        <v>0</v>
      </c>
      <c r="AE303">
        <f t="shared" si="69"/>
        <v>0</v>
      </c>
      <c r="AF303" s="38" t="str">
        <f t="shared" si="70"/>
        <v>SRSA</v>
      </c>
      <c r="AG303" s="38">
        <f t="shared" si="71"/>
        <v>0</v>
      </c>
      <c r="AH303" s="38">
        <f t="shared" si="72"/>
        <v>0</v>
      </c>
      <c r="AI303">
        <f t="shared" si="73"/>
        <v>1</v>
      </c>
      <c r="AJ303">
        <f t="shared" si="74"/>
        <v>1</v>
      </c>
      <c r="AK303" t="str">
        <f t="shared" si="75"/>
        <v>Initial</v>
      </c>
      <c r="AL303" t="str">
        <f t="shared" si="76"/>
        <v>SRSA</v>
      </c>
      <c r="AM303">
        <f t="shared" si="77"/>
        <v>0</v>
      </c>
      <c r="AN303">
        <f t="shared" si="78"/>
        <v>0</v>
      </c>
      <c r="AO303">
        <f t="shared" si="79"/>
        <v>0</v>
      </c>
    </row>
    <row r="304" spans="1:41" ht="12.75">
      <c r="A304">
        <v>2012950</v>
      </c>
      <c r="B304" t="s">
        <v>1047</v>
      </c>
      <c r="C304" t="s">
        <v>1048</v>
      </c>
      <c r="D304" t="s">
        <v>1049</v>
      </c>
      <c r="E304" t="s">
        <v>1050</v>
      </c>
      <c r="F304" s="35">
        <v>66941</v>
      </c>
      <c r="G304" s="3">
        <v>19</v>
      </c>
      <c r="H304">
        <v>7857253222</v>
      </c>
      <c r="I304" s="4">
        <v>7</v>
      </c>
      <c r="J304" s="4" t="s">
        <v>45</v>
      </c>
      <c r="K304" t="s">
        <v>46</v>
      </c>
      <c r="L304" s="5" t="s">
        <v>47</v>
      </c>
      <c r="M304" s="5">
        <v>106.5</v>
      </c>
      <c r="N304" s="5" t="s">
        <v>47</v>
      </c>
      <c r="O304" s="5" t="s">
        <v>45</v>
      </c>
      <c r="P304" s="36">
        <v>14.851485149</v>
      </c>
      <c r="Q304" t="s">
        <v>46</v>
      </c>
      <c r="R304" t="s">
        <v>46</v>
      </c>
      <c r="S304" t="s">
        <v>45</v>
      </c>
      <c r="T304" t="s">
        <v>46</v>
      </c>
      <c r="U304" s="5" t="s">
        <v>46</v>
      </c>
      <c r="V304" s="37">
        <v>8817</v>
      </c>
      <c r="W304" s="37">
        <v>1017.04506975</v>
      </c>
      <c r="X304" s="37">
        <v>1149.8113731545175</v>
      </c>
      <c r="Y304" s="37">
        <v>1493.947798667406</v>
      </c>
      <c r="Z304">
        <f t="shared" si="64"/>
        <v>1</v>
      </c>
      <c r="AA304">
        <f t="shared" si="65"/>
        <v>1</v>
      </c>
      <c r="AB304">
        <f t="shared" si="66"/>
        <v>0</v>
      </c>
      <c r="AC304">
        <f t="shared" si="67"/>
        <v>0</v>
      </c>
      <c r="AD304">
        <f t="shared" si="68"/>
        <v>0</v>
      </c>
      <c r="AE304">
        <f t="shared" si="69"/>
        <v>0</v>
      </c>
      <c r="AF304" s="38" t="str">
        <f t="shared" si="70"/>
        <v>SRSA</v>
      </c>
      <c r="AG304" s="38">
        <f t="shared" si="71"/>
        <v>0</v>
      </c>
      <c r="AH304" s="38">
        <f t="shared" si="72"/>
        <v>0</v>
      </c>
      <c r="AI304">
        <f t="shared" si="73"/>
        <v>1</v>
      </c>
      <c r="AJ304">
        <f t="shared" si="74"/>
        <v>0</v>
      </c>
      <c r="AK304">
        <f t="shared" si="75"/>
        <v>0</v>
      </c>
      <c r="AL304">
        <f t="shared" si="76"/>
        <v>0</v>
      </c>
      <c r="AM304">
        <f t="shared" si="77"/>
        <v>0</v>
      </c>
      <c r="AN304">
        <f t="shared" si="78"/>
        <v>0</v>
      </c>
      <c r="AO304">
        <f t="shared" si="79"/>
        <v>0</v>
      </c>
    </row>
    <row r="305" spans="1:41" ht="12.75">
      <c r="A305">
        <v>2012990</v>
      </c>
      <c r="B305" t="s">
        <v>1051</v>
      </c>
      <c r="C305" t="s">
        <v>1052</v>
      </c>
      <c r="D305" t="s">
        <v>1053</v>
      </c>
      <c r="E305" t="s">
        <v>1052</v>
      </c>
      <c r="F305" s="35">
        <v>67202</v>
      </c>
      <c r="G305" s="3">
        <v>1292</v>
      </c>
      <c r="H305">
        <v>3169734000</v>
      </c>
      <c r="I305" s="4" t="s">
        <v>499</v>
      </c>
      <c r="J305" s="4" t="s">
        <v>46</v>
      </c>
      <c r="K305" t="s">
        <v>46</v>
      </c>
      <c r="L305" s="5" t="s">
        <v>46</v>
      </c>
      <c r="M305" s="5">
        <v>38649.81</v>
      </c>
      <c r="N305" s="5" t="s">
        <v>46</v>
      </c>
      <c r="O305" s="5" t="s">
        <v>46</v>
      </c>
      <c r="P305" s="36">
        <v>16.273957546</v>
      </c>
      <c r="Q305" t="s">
        <v>46</v>
      </c>
      <c r="R305" t="s">
        <v>46</v>
      </c>
      <c r="S305" t="s">
        <v>46</v>
      </c>
      <c r="T305" t="s">
        <v>46</v>
      </c>
      <c r="U305" s="5" t="s">
        <v>46</v>
      </c>
      <c r="V305" s="37">
        <v>3027152</v>
      </c>
      <c r="W305" s="37">
        <v>323827.1502084</v>
      </c>
      <c r="X305" s="37">
        <v>383161.65134550695</v>
      </c>
      <c r="Y305" s="37">
        <v>417301.7668059552</v>
      </c>
      <c r="Z305">
        <f t="shared" si="64"/>
        <v>0</v>
      </c>
      <c r="AA305">
        <f t="shared" si="65"/>
        <v>0</v>
      </c>
      <c r="AB305">
        <f t="shared" si="66"/>
        <v>0</v>
      </c>
      <c r="AC305">
        <f t="shared" si="67"/>
        <v>0</v>
      </c>
      <c r="AD305">
        <f t="shared" si="68"/>
        <v>0</v>
      </c>
      <c r="AE305">
        <f t="shared" si="69"/>
        <v>0</v>
      </c>
      <c r="AF305" s="38">
        <f t="shared" si="70"/>
        <v>0</v>
      </c>
      <c r="AG305" s="38">
        <f t="shared" si="71"/>
        <v>0</v>
      </c>
      <c r="AH305" s="38">
        <f t="shared" si="72"/>
        <v>0</v>
      </c>
      <c r="AI305">
        <f t="shared" si="73"/>
        <v>0</v>
      </c>
      <c r="AJ305">
        <f t="shared" si="74"/>
        <v>0</v>
      </c>
      <c r="AK305">
        <f t="shared" si="75"/>
        <v>0</v>
      </c>
      <c r="AL305">
        <f t="shared" si="76"/>
        <v>0</v>
      </c>
      <c r="AM305">
        <f t="shared" si="77"/>
        <v>0</v>
      </c>
      <c r="AN305">
        <f t="shared" si="78"/>
        <v>0</v>
      </c>
      <c r="AO305">
        <f t="shared" si="79"/>
        <v>0</v>
      </c>
    </row>
    <row r="306" spans="1:41" ht="12.75">
      <c r="A306">
        <v>2013050</v>
      </c>
      <c r="B306" t="s">
        <v>1058</v>
      </c>
      <c r="C306" t="s">
        <v>1059</v>
      </c>
      <c r="D306" t="s">
        <v>1060</v>
      </c>
      <c r="E306" t="s">
        <v>1059</v>
      </c>
      <c r="F306" s="35">
        <v>67156</v>
      </c>
      <c r="G306" s="3">
        <v>3691</v>
      </c>
      <c r="H306">
        <v>6202215100</v>
      </c>
      <c r="I306" s="4">
        <v>6</v>
      </c>
      <c r="J306" s="4" t="s">
        <v>46</v>
      </c>
      <c r="K306" t="s">
        <v>46</v>
      </c>
      <c r="L306" s="5" t="s">
        <v>46</v>
      </c>
      <c r="M306" s="5">
        <v>2636</v>
      </c>
      <c r="N306" s="5" t="s">
        <v>46</v>
      </c>
      <c r="O306" s="5" t="s">
        <v>46</v>
      </c>
      <c r="P306" s="36">
        <v>17.715458276</v>
      </c>
      <c r="Q306" t="s">
        <v>46</v>
      </c>
      <c r="R306" t="s">
        <v>46</v>
      </c>
      <c r="S306" t="s">
        <v>45</v>
      </c>
      <c r="T306" t="s">
        <v>46</v>
      </c>
      <c r="U306" s="5" t="s">
        <v>46</v>
      </c>
      <c r="V306" s="37">
        <v>112205</v>
      </c>
      <c r="W306" s="37">
        <v>10780.677739349998</v>
      </c>
      <c r="X306" s="37">
        <v>14750.770531973085</v>
      </c>
      <c r="Y306" s="37">
        <v>17078.419872725834</v>
      </c>
      <c r="Z306">
        <f t="shared" si="64"/>
        <v>0</v>
      </c>
      <c r="AA306">
        <f t="shared" si="65"/>
        <v>0</v>
      </c>
      <c r="AB306">
        <f t="shared" si="66"/>
        <v>0</v>
      </c>
      <c r="AC306">
        <f t="shared" si="67"/>
        <v>0</v>
      </c>
      <c r="AD306">
        <f t="shared" si="68"/>
        <v>0</v>
      </c>
      <c r="AE306">
        <f t="shared" si="69"/>
        <v>0</v>
      </c>
      <c r="AF306" s="38">
        <f t="shared" si="70"/>
        <v>0</v>
      </c>
      <c r="AG306" s="38">
        <f t="shared" si="71"/>
        <v>0</v>
      </c>
      <c r="AH306" s="38">
        <f t="shared" si="72"/>
        <v>0</v>
      </c>
      <c r="AI306">
        <f t="shared" si="73"/>
        <v>1</v>
      </c>
      <c r="AJ306">
        <f t="shared" si="74"/>
        <v>0</v>
      </c>
      <c r="AK306">
        <f t="shared" si="75"/>
        <v>0</v>
      </c>
      <c r="AL306">
        <f t="shared" si="76"/>
        <v>0</v>
      </c>
      <c r="AM306">
        <f t="shared" si="77"/>
        <v>0</v>
      </c>
      <c r="AN306">
        <f t="shared" si="78"/>
        <v>0</v>
      </c>
      <c r="AO306">
        <f t="shared" si="79"/>
        <v>0</v>
      </c>
    </row>
    <row r="307" spans="1:41" ht="12.75">
      <c r="A307">
        <v>2013110</v>
      </c>
      <c r="B307" t="s">
        <v>1061</v>
      </c>
      <c r="C307" t="s">
        <v>1062</v>
      </c>
      <c r="D307" t="s">
        <v>1063</v>
      </c>
      <c r="E307" t="s">
        <v>1064</v>
      </c>
      <c r="F307" s="35">
        <v>66783</v>
      </c>
      <c r="G307" s="3">
        <v>160</v>
      </c>
      <c r="H307">
        <v>6206258804</v>
      </c>
      <c r="I307" s="4">
        <v>7</v>
      </c>
      <c r="J307" s="4" t="s">
        <v>45</v>
      </c>
      <c r="K307" t="s">
        <v>46</v>
      </c>
      <c r="L307" s="5" t="s">
        <v>47</v>
      </c>
      <c r="M307" s="5">
        <v>567</v>
      </c>
      <c r="N307" s="5" t="s">
        <v>47</v>
      </c>
      <c r="O307" s="5" t="s">
        <v>45</v>
      </c>
      <c r="P307" s="36">
        <v>17.127071823</v>
      </c>
      <c r="Q307" t="s">
        <v>46</v>
      </c>
      <c r="R307" t="s">
        <v>45</v>
      </c>
      <c r="S307" t="s">
        <v>45</v>
      </c>
      <c r="T307" t="s">
        <v>46</v>
      </c>
      <c r="U307" s="5" t="s">
        <v>46</v>
      </c>
      <c r="V307" s="37">
        <v>35473</v>
      </c>
      <c r="W307" s="37">
        <v>3457.9532371499995</v>
      </c>
      <c r="X307" s="37">
        <v>4068.1486539179614</v>
      </c>
      <c r="Y307" s="37">
        <v>6092.447068117204</v>
      </c>
      <c r="Z307">
        <f t="shared" si="64"/>
        <v>1</v>
      </c>
      <c r="AA307">
        <f t="shared" si="65"/>
        <v>1</v>
      </c>
      <c r="AB307">
        <f t="shared" si="66"/>
        <v>0</v>
      </c>
      <c r="AC307">
        <f t="shared" si="67"/>
        <v>0</v>
      </c>
      <c r="AD307">
        <f t="shared" si="68"/>
        <v>0</v>
      </c>
      <c r="AE307">
        <f t="shared" si="69"/>
        <v>0</v>
      </c>
      <c r="AF307" s="38" t="str">
        <f t="shared" si="70"/>
        <v>SRSA</v>
      </c>
      <c r="AG307" s="38">
        <f t="shared" si="71"/>
        <v>0</v>
      </c>
      <c r="AH307" s="38">
        <f t="shared" si="72"/>
        <v>0</v>
      </c>
      <c r="AI307">
        <f t="shared" si="73"/>
        <v>1</v>
      </c>
      <c r="AJ307">
        <f t="shared" si="74"/>
        <v>0</v>
      </c>
      <c r="AK307">
        <f t="shared" si="75"/>
        <v>0</v>
      </c>
      <c r="AL307">
        <f t="shared" si="76"/>
        <v>0</v>
      </c>
      <c r="AM307">
        <f t="shared" si="77"/>
        <v>0</v>
      </c>
      <c r="AN307">
        <f t="shared" si="78"/>
        <v>0</v>
      </c>
      <c r="AO307">
        <f t="shared" si="79"/>
        <v>0</v>
      </c>
    </row>
    <row r="308" spans="1:21" ht="12.75">
      <c r="A308"/>
      <c r="B308"/>
      <c r="F308" s="35"/>
      <c r="J308" s="4"/>
      <c r="O308" s="5"/>
      <c r="P308" s="39"/>
      <c r="U308" s="5"/>
    </row>
    <row r="309" spans="1:21" ht="12.75">
      <c r="A309"/>
      <c r="B309"/>
      <c r="F309" s="35"/>
      <c r="J309" s="4"/>
      <c r="O309" s="5"/>
      <c r="P309" s="39"/>
      <c r="U309" s="5"/>
    </row>
    <row r="310" spans="1:21" ht="12.75">
      <c r="A310"/>
      <c r="B310"/>
      <c r="F310" s="35"/>
      <c r="J310" s="4"/>
      <c r="O310" s="5"/>
      <c r="P310" s="39"/>
      <c r="U310" s="5"/>
    </row>
    <row r="311" spans="1:21" ht="12.75">
      <c r="A311"/>
      <c r="B311"/>
      <c r="F311" s="35"/>
      <c r="J311" s="4"/>
      <c r="O311" s="5"/>
      <c r="P311" s="39"/>
      <c r="U311" s="5"/>
    </row>
    <row r="312" spans="1:21" ht="12.75">
      <c r="A312"/>
      <c r="B312"/>
      <c r="F312" s="35"/>
      <c r="J312" s="4"/>
      <c r="O312" s="5"/>
      <c r="P312" s="39"/>
      <c r="U312" s="5"/>
    </row>
    <row r="313" spans="1:21" ht="12.75">
      <c r="A313"/>
      <c r="B313"/>
      <c r="F313" s="35"/>
      <c r="J313" s="4"/>
      <c r="O313" s="5"/>
      <c r="P313" s="39"/>
      <c r="U313" s="5"/>
    </row>
    <row r="314" spans="1:21" ht="12.75">
      <c r="A314"/>
      <c r="B314"/>
      <c r="F314" s="35"/>
      <c r="J314" s="4"/>
      <c r="O314" s="5"/>
      <c r="P314" s="39"/>
      <c r="U314" s="5"/>
    </row>
    <row r="315" spans="1:21" ht="12.75">
      <c r="A315"/>
      <c r="B315"/>
      <c r="F315" s="35"/>
      <c r="J315" s="4"/>
      <c r="O315" s="5"/>
      <c r="P315" s="39"/>
      <c r="U315" s="5"/>
    </row>
    <row r="316" spans="1:21" ht="12.75">
      <c r="A316"/>
      <c r="B316"/>
      <c r="F316" s="35"/>
      <c r="J316" s="4"/>
      <c r="O316" s="5"/>
      <c r="P316" s="39"/>
      <c r="U316" s="5"/>
    </row>
    <row r="317" spans="1:21" ht="12.75">
      <c r="A317"/>
      <c r="B317"/>
      <c r="F317" s="35"/>
      <c r="J317" s="4"/>
      <c r="O317" s="5"/>
      <c r="P317" s="39"/>
      <c r="U317" s="5"/>
    </row>
    <row r="318" spans="1:21" ht="12.75">
      <c r="A318"/>
      <c r="B318"/>
      <c r="F318" s="35"/>
      <c r="J318" s="4"/>
      <c r="O318" s="5"/>
      <c r="P318" s="39"/>
      <c r="U318" s="5"/>
    </row>
    <row r="319" spans="1:21" ht="12.75">
      <c r="A319"/>
      <c r="B319"/>
      <c r="F319" s="35"/>
      <c r="J319" s="4"/>
      <c r="O319" s="5"/>
      <c r="P319" s="39"/>
      <c r="U319" s="5"/>
    </row>
    <row r="320" spans="1:21" ht="12.75">
      <c r="A320"/>
      <c r="B320"/>
      <c r="F320" s="35"/>
      <c r="J320" s="4"/>
      <c r="O320" s="5"/>
      <c r="P320" s="39"/>
      <c r="U320" s="5"/>
    </row>
    <row r="321" spans="1:21" ht="12.75">
      <c r="A321"/>
      <c r="B321"/>
      <c r="F321" s="35"/>
      <c r="J321" s="4"/>
      <c r="O321" s="5"/>
      <c r="P321" s="39"/>
      <c r="U321" s="5"/>
    </row>
    <row r="322" spans="1:21" ht="12.75">
      <c r="A322"/>
      <c r="B322"/>
      <c r="F322" s="35"/>
      <c r="J322" s="4"/>
      <c r="O322" s="5"/>
      <c r="P322" s="39"/>
      <c r="U322" s="5"/>
    </row>
    <row r="323" spans="1:21" ht="12.75">
      <c r="A323"/>
      <c r="B323"/>
      <c r="F323" s="35"/>
      <c r="J323" s="4"/>
      <c r="O323" s="5"/>
      <c r="P323" s="39"/>
      <c r="U323" s="5"/>
    </row>
    <row r="324" spans="1:21" ht="12.75">
      <c r="A324"/>
      <c r="B324"/>
      <c r="F324" s="35"/>
      <c r="J324" s="4"/>
      <c r="O324" s="5"/>
      <c r="P324" s="39"/>
      <c r="U324" s="5"/>
    </row>
    <row r="325" spans="1:21" ht="12.75">
      <c r="A325"/>
      <c r="B325"/>
      <c r="F325" s="35"/>
      <c r="J325" s="4"/>
      <c r="O325" s="5"/>
      <c r="P325" s="39"/>
      <c r="U325" s="5"/>
    </row>
    <row r="326" spans="1:21" ht="12.75">
      <c r="A326"/>
      <c r="B326"/>
      <c r="F326" s="35"/>
      <c r="J326" s="4"/>
      <c r="O326" s="5"/>
      <c r="P326" s="39"/>
      <c r="U326" s="5"/>
    </row>
    <row r="327" spans="1:21" ht="12.75">
      <c r="A327"/>
      <c r="B327"/>
      <c r="F327" s="35"/>
      <c r="J327" s="4"/>
      <c r="O327" s="5"/>
      <c r="P327" s="39"/>
      <c r="U327" s="5"/>
    </row>
    <row r="328" spans="1:21" ht="12.75">
      <c r="A328"/>
      <c r="B328"/>
      <c r="F328" s="35"/>
      <c r="J328" s="4"/>
      <c r="O328" s="5"/>
      <c r="P328" s="39"/>
      <c r="U328" s="5"/>
    </row>
    <row r="329" spans="1:21" ht="12.75">
      <c r="A329"/>
      <c r="B329"/>
      <c r="F329" s="35"/>
      <c r="J329" s="4"/>
      <c r="O329" s="5"/>
      <c r="P329" s="39"/>
      <c r="U329" s="5"/>
    </row>
    <row r="330" spans="1:21" ht="12.75">
      <c r="A330"/>
      <c r="B330"/>
      <c r="F330" s="35"/>
      <c r="J330" s="4"/>
      <c r="O330" s="5"/>
      <c r="P330" s="39"/>
      <c r="U330" s="5"/>
    </row>
    <row r="331" spans="1:21" ht="12.75">
      <c r="A331"/>
      <c r="B331"/>
      <c r="F331" s="35"/>
      <c r="J331" s="4"/>
      <c r="O331" s="5"/>
      <c r="P331" s="39"/>
      <c r="U331" s="5"/>
    </row>
    <row r="332" spans="1:21" ht="12.75">
      <c r="A332"/>
      <c r="B332"/>
      <c r="F332" s="35"/>
      <c r="J332" s="4"/>
      <c r="O332" s="5"/>
      <c r="P332" s="39"/>
      <c r="U332" s="5"/>
    </row>
    <row r="333" spans="1:21" ht="12.75">
      <c r="A333"/>
      <c r="B333"/>
      <c r="F333" s="35"/>
      <c r="J333" s="4"/>
      <c r="O333" s="5"/>
      <c r="P333" s="39"/>
      <c r="U333" s="5"/>
    </row>
    <row r="334" spans="1:21" ht="12.75">
      <c r="A334"/>
      <c r="B334"/>
      <c r="F334" s="35"/>
      <c r="J334" s="4"/>
      <c r="O334" s="5"/>
      <c r="P334" s="39"/>
      <c r="U334" s="5"/>
    </row>
    <row r="335" spans="1:21" ht="12.75">
      <c r="A335"/>
      <c r="B335"/>
      <c r="F335" s="35"/>
      <c r="J335" s="4"/>
      <c r="O335" s="5"/>
      <c r="P335" s="39"/>
      <c r="U335" s="5"/>
    </row>
    <row r="336" spans="1:21" ht="12.75">
      <c r="A336"/>
      <c r="B336"/>
      <c r="F336" s="35"/>
      <c r="J336" s="4"/>
      <c r="O336" s="5"/>
      <c r="P336" s="39"/>
      <c r="U336" s="5"/>
    </row>
    <row r="337" spans="1:21" ht="12.75">
      <c r="A337"/>
      <c r="B337"/>
      <c r="F337" s="35"/>
      <c r="J337" s="4"/>
      <c r="O337" s="5"/>
      <c r="P337" s="39"/>
      <c r="U337" s="5"/>
    </row>
    <row r="338" spans="1:21" ht="12.75">
      <c r="A338"/>
      <c r="B338"/>
      <c r="F338" s="35"/>
      <c r="J338" s="4"/>
      <c r="O338" s="5"/>
      <c r="P338" s="39"/>
      <c r="U338" s="5"/>
    </row>
    <row r="339" spans="1:21" ht="12.75">
      <c r="A339"/>
      <c r="B339"/>
      <c r="F339" s="35"/>
      <c r="J339" s="4"/>
      <c r="O339" s="5"/>
      <c r="P339" s="39"/>
      <c r="U339" s="5"/>
    </row>
    <row r="340" spans="1:21" ht="12.75">
      <c r="A340"/>
      <c r="B340"/>
      <c r="F340" s="35"/>
      <c r="J340" s="4"/>
      <c r="O340" s="5"/>
      <c r="P340" s="39"/>
      <c r="U340" s="5"/>
    </row>
    <row r="341" spans="1:21" ht="12.75">
      <c r="A341"/>
      <c r="B341"/>
      <c r="F341" s="35"/>
      <c r="J341" s="4"/>
      <c r="O341" s="5"/>
      <c r="P341" s="39"/>
      <c r="U341" s="5"/>
    </row>
    <row r="342" spans="1:21" ht="12.75">
      <c r="A342"/>
      <c r="B342"/>
      <c r="F342" s="35"/>
      <c r="J342" s="4"/>
      <c r="O342" s="5"/>
      <c r="P342" s="39"/>
      <c r="U342" s="5"/>
    </row>
    <row r="343" spans="1:21" ht="12.75">
      <c r="A343"/>
      <c r="B343"/>
      <c r="F343" s="35"/>
      <c r="J343" s="4"/>
      <c r="O343" s="5"/>
      <c r="P343" s="39"/>
      <c r="U343" s="5"/>
    </row>
    <row r="344" spans="1:21" ht="12.75">
      <c r="A344"/>
      <c r="B344"/>
      <c r="F344" s="35"/>
      <c r="J344" s="4"/>
      <c r="O344" s="5"/>
      <c r="P344" s="39"/>
      <c r="U344" s="5"/>
    </row>
    <row r="345" spans="1:21" ht="12.75">
      <c r="A345"/>
      <c r="B345"/>
      <c r="F345" s="35"/>
      <c r="J345" s="4"/>
      <c r="O345" s="5"/>
      <c r="P345" s="39"/>
      <c r="U345" s="5"/>
    </row>
    <row r="346" spans="1:21" ht="12.75">
      <c r="A346"/>
      <c r="B346"/>
      <c r="F346" s="35"/>
      <c r="J346" s="4"/>
      <c r="O346" s="5"/>
      <c r="P346" s="39"/>
      <c r="U346" s="5"/>
    </row>
    <row r="347" spans="1:21" ht="12.75">
      <c r="A347"/>
      <c r="B347"/>
      <c r="F347" s="35"/>
      <c r="J347" s="4"/>
      <c r="O347" s="5"/>
      <c r="P347" s="39"/>
      <c r="U347" s="5"/>
    </row>
    <row r="348" spans="1:21" ht="12.75">
      <c r="A348"/>
      <c r="B348"/>
      <c r="F348" s="35"/>
      <c r="J348" s="4"/>
      <c r="O348" s="5"/>
      <c r="P348" s="39"/>
      <c r="U348" s="5"/>
    </row>
    <row r="349" spans="1:21" ht="12.75">
      <c r="A349"/>
      <c r="B349"/>
      <c r="F349" s="35"/>
      <c r="J349" s="4"/>
      <c r="O349" s="5"/>
      <c r="P349" s="39"/>
      <c r="U349" s="5"/>
    </row>
    <row r="350" spans="1:21" ht="12.75">
      <c r="A350"/>
      <c r="B350"/>
      <c r="F350" s="35"/>
      <c r="J350" s="4"/>
      <c r="O350" s="5"/>
      <c r="P350" s="39"/>
      <c r="U350" s="5"/>
    </row>
    <row r="351" spans="1:21" ht="12.75">
      <c r="A351"/>
      <c r="B351"/>
      <c r="F351" s="35"/>
      <c r="J351" s="4"/>
      <c r="O351" s="5"/>
      <c r="P351" s="39"/>
      <c r="U351" s="5"/>
    </row>
    <row r="352" spans="1:21" ht="12.75">
      <c r="A352"/>
      <c r="B352"/>
      <c r="F352" s="35"/>
      <c r="J352" s="4"/>
      <c r="O352" s="5"/>
      <c r="P352" s="39"/>
      <c r="U352" s="5"/>
    </row>
    <row r="353" spans="1:21" ht="12.75">
      <c r="A353"/>
      <c r="B353"/>
      <c r="F353" s="35"/>
      <c r="J353" s="4"/>
      <c r="O353" s="5"/>
      <c r="P353" s="39"/>
      <c r="U353" s="5"/>
    </row>
    <row r="354" spans="1:21" ht="12.75">
      <c r="A354"/>
      <c r="B354"/>
      <c r="F354" s="35"/>
      <c r="J354" s="4"/>
      <c r="O354" s="5"/>
      <c r="P354" s="39"/>
      <c r="U354" s="5"/>
    </row>
    <row r="355" spans="1:21" ht="12.75">
      <c r="A355"/>
      <c r="B355"/>
      <c r="F355" s="35"/>
      <c r="J355" s="4"/>
      <c r="O355" s="5"/>
      <c r="P355" s="39"/>
      <c r="U355" s="5"/>
    </row>
    <row r="356" spans="1:21" ht="12.75">
      <c r="A356"/>
      <c r="B356"/>
      <c r="F356" s="35"/>
      <c r="J356" s="4"/>
      <c r="O356" s="5"/>
      <c r="P356" s="39"/>
      <c r="U356" s="5"/>
    </row>
    <row r="357" spans="1:21" ht="12.75">
      <c r="A357"/>
      <c r="B357"/>
      <c r="F357" s="35"/>
      <c r="J357" s="4"/>
      <c r="O357" s="5"/>
      <c r="P357" s="39"/>
      <c r="U357" s="5"/>
    </row>
    <row r="358" spans="1:21" ht="12.75">
      <c r="A358"/>
      <c r="B358"/>
      <c r="F358" s="35"/>
      <c r="J358" s="4"/>
      <c r="O358" s="5"/>
      <c r="P358" s="39"/>
      <c r="U358" s="5"/>
    </row>
    <row r="359" spans="1:21" ht="12.75">
      <c r="A359"/>
      <c r="B359"/>
      <c r="F359" s="35"/>
      <c r="J359" s="4"/>
      <c r="O359" s="5"/>
      <c r="P359" s="39"/>
      <c r="U359" s="5"/>
    </row>
    <row r="360" spans="1:21" ht="12.75">
      <c r="A360"/>
      <c r="B360"/>
      <c r="F360" s="35"/>
      <c r="J360" s="4"/>
      <c r="O360" s="5"/>
      <c r="P360" s="39"/>
      <c r="U360" s="5"/>
    </row>
    <row r="361" spans="1:21" ht="12.75">
      <c r="A361"/>
      <c r="B361"/>
      <c r="F361" s="35"/>
      <c r="J361" s="4"/>
      <c r="O361" s="5"/>
      <c r="P361" s="39"/>
      <c r="U361" s="5"/>
    </row>
    <row r="362" spans="1:21" ht="12.75">
      <c r="A362"/>
      <c r="B362"/>
      <c r="F362" s="35"/>
      <c r="J362" s="4"/>
      <c r="O362" s="5"/>
      <c r="P362" s="39"/>
      <c r="U362" s="5"/>
    </row>
    <row r="363" spans="1:21" ht="12.75">
      <c r="A363"/>
      <c r="B363"/>
      <c r="F363" s="35"/>
      <c r="J363" s="4"/>
      <c r="O363" s="5"/>
      <c r="P363" s="39"/>
      <c r="U363" s="5"/>
    </row>
    <row r="364" spans="1:21" ht="12.75">
      <c r="A364"/>
      <c r="B364"/>
      <c r="F364" s="35"/>
      <c r="J364" s="4"/>
      <c r="O364" s="5"/>
      <c r="P364" s="39"/>
      <c r="U364" s="5"/>
    </row>
    <row r="365" spans="1:21" ht="12.75">
      <c r="A365"/>
      <c r="B365"/>
      <c r="F365" s="35"/>
      <c r="J365" s="4"/>
      <c r="O365" s="5"/>
      <c r="P365" s="39"/>
      <c r="U365" s="5"/>
    </row>
    <row r="366" spans="1:21" ht="12.75">
      <c r="A366"/>
      <c r="B366"/>
      <c r="F366" s="35"/>
      <c r="J366" s="4"/>
      <c r="O366" s="5"/>
      <c r="P366" s="39"/>
      <c r="U366" s="5"/>
    </row>
    <row r="367" spans="1:21" ht="12.75">
      <c r="A367"/>
      <c r="B367"/>
      <c r="F367" s="35"/>
      <c r="J367" s="4"/>
      <c r="O367" s="5"/>
      <c r="P367" s="39"/>
      <c r="U367" s="5"/>
    </row>
    <row r="368" spans="1:21" ht="12.75">
      <c r="A368"/>
      <c r="B368"/>
      <c r="F368" s="35"/>
      <c r="J368" s="4"/>
      <c r="O368" s="5"/>
      <c r="P368" s="39"/>
      <c r="U368" s="5"/>
    </row>
    <row r="369" spans="1:21" ht="12.75">
      <c r="A369"/>
      <c r="B369"/>
      <c r="F369" s="35"/>
      <c r="J369" s="4"/>
      <c r="O369" s="5"/>
      <c r="P369" s="39"/>
      <c r="U369" s="5"/>
    </row>
    <row r="370" spans="1:21" ht="12.75">
      <c r="A370"/>
      <c r="B370"/>
      <c r="F370" s="35"/>
      <c r="J370" s="4"/>
      <c r="O370" s="5"/>
      <c r="P370" s="39"/>
      <c r="U370" s="5"/>
    </row>
    <row r="371" spans="1:21" ht="12.75">
      <c r="A371"/>
      <c r="B371"/>
      <c r="F371" s="35"/>
      <c r="J371" s="4"/>
      <c r="O371" s="5"/>
      <c r="P371" s="39"/>
      <c r="U371" s="5"/>
    </row>
    <row r="372" spans="1:21" ht="12.75">
      <c r="A372"/>
      <c r="B372"/>
      <c r="F372" s="35"/>
      <c r="J372" s="4"/>
      <c r="O372" s="5"/>
      <c r="P372" s="39"/>
      <c r="U372" s="5"/>
    </row>
    <row r="373" spans="1:21" ht="12.75">
      <c r="A373"/>
      <c r="B373"/>
      <c r="F373" s="35"/>
      <c r="J373" s="4"/>
      <c r="O373" s="5"/>
      <c r="P373" s="39"/>
      <c r="U373" s="5"/>
    </row>
    <row r="374" spans="1:21" ht="12.75">
      <c r="A374"/>
      <c r="B374"/>
      <c r="F374" s="35"/>
      <c r="J374" s="4"/>
      <c r="O374" s="5"/>
      <c r="P374" s="39"/>
      <c r="U374" s="5"/>
    </row>
    <row r="375" spans="1:21" ht="12.75">
      <c r="A375"/>
      <c r="B375"/>
      <c r="F375" s="35"/>
      <c r="J375" s="4"/>
      <c r="O375" s="5"/>
      <c r="P375" s="39"/>
      <c r="U375" s="5"/>
    </row>
    <row r="376" spans="1:21" ht="12.75">
      <c r="A376"/>
      <c r="B376"/>
      <c r="F376" s="35"/>
      <c r="J376" s="4"/>
      <c r="O376" s="5"/>
      <c r="P376" s="39"/>
      <c r="U376" s="5"/>
    </row>
    <row r="377" spans="1:21" ht="12.75">
      <c r="A377"/>
      <c r="B377"/>
      <c r="F377" s="35"/>
      <c r="J377" s="4"/>
      <c r="O377" s="5"/>
      <c r="P377" s="39"/>
      <c r="U377" s="5"/>
    </row>
    <row r="378" spans="1:21" ht="12.75">
      <c r="A378"/>
      <c r="B378"/>
      <c r="F378" s="35"/>
      <c r="J378" s="4"/>
      <c r="O378" s="5"/>
      <c r="P378" s="39"/>
      <c r="U378" s="5"/>
    </row>
    <row r="379" spans="1:21" ht="12.75">
      <c r="A379"/>
      <c r="B379"/>
      <c r="F379" s="35"/>
      <c r="J379" s="4"/>
      <c r="O379" s="5"/>
      <c r="P379" s="39"/>
      <c r="U379" s="5"/>
    </row>
    <row r="380" spans="1:21" ht="12.75">
      <c r="A380"/>
      <c r="B380"/>
      <c r="F380" s="35"/>
      <c r="J380" s="4"/>
      <c r="O380" s="5"/>
      <c r="P380" s="39"/>
      <c r="U380" s="5"/>
    </row>
    <row r="381" spans="1:21" ht="12.75">
      <c r="A381"/>
      <c r="B381"/>
      <c r="F381" s="35"/>
      <c r="J381" s="4"/>
      <c r="O381" s="5"/>
      <c r="P381" s="39"/>
      <c r="U381" s="5"/>
    </row>
    <row r="382" spans="1:21" ht="12.75">
      <c r="A382"/>
      <c r="B382"/>
      <c r="F382" s="35"/>
      <c r="J382" s="4"/>
      <c r="O382" s="5"/>
      <c r="P382" s="39"/>
      <c r="U382" s="5"/>
    </row>
    <row r="383" spans="1:21" ht="12.75">
      <c r="A383"/>
      <c r="B383"/>
      <c r="F383" s="35"/>
      <c r="J383" s="4"/>
      <c r="O383" s="5"/>
      <c r="P383" s="39"/>
      <c r="U383" s="5"/>
    </row>
    <row r="384" spans="1:21" ht="12.75">
      <c r="A384"/>
      <c r="B384"/>
      <c r="F384" s="35"/>
      <c r="J384" s="4"/>
      <c r="O384" s="5"/>
      <c r="P384" s="39"/>
      <c r="U384" s="5"/>
    </row>
    <row r="385" spans="1:21" ht="12.75">
      <c r="A385"/>
      <c r="B385"/>
      <c r="F385" s="35"/>
      <c r="J385" s="4"/>
      <c r="O385" s="5"/>
      <c r="P385" s="39"/>
      <c r="U385" s="5"/>
    </row>
    <row r="386" spans="1:21" ht="12.75">
      <c r="A386"/>
      <c r="B386"/>
      <c r="F386" s="35"/>
      <c r="J386" s="4"/>
      <c r="O386" s="5"/>
      <c r="P386" s="39"/>
      <c r="U386" s="5"/>
    </row>
    <row r="387" spans="1:21" ht="12.75">
      <c r="A387"/>
      <c r="B387"/>
      <c r="F387" s="35"/>
      <c r="J387" s="4"/>
      <c r="O387" s="5"/>
      <c r="P387" s="39"/>
      <c r="U387" s="5"/>
    </row>
    <row r="388" spans="1:21" ht="12.75">
      <c r="A388"/>
      <c r="B388"/>
      <c r="F388" s="35"/>
      <c r="J388" s="4"/>
      <c r="O388" s="5"/>
      <c r="P388" s="39"/>
      <c r="U388" s="5"/>
    </row>
    <row r="389" spans="1:21" ht="12.75">
      <c r="A389"/>
      <c r="B389"/>
      <c r="F389" s="35"/>
      <c r="J389" s="4"/>
      <c r="O389" s="5"/>
      <c r="P389" s="39"/>
      <c r="U389" s="5"/>
    </row>
    <row r="390" spans="1:21" ht="12.75">
      <c r="A390"/>
      <c r="B390"/>
      <c r="F390" s="35"/>
      <c r="J390" s="4"/>
      <c r="O390" s="5"/>
      <c r="P390" s="39"/>
      <c r="U390" s="5"/>
    </row>
    <row r="391" spans="1:21" ht="12.75">
      <c r="A391"/>
      <c r="B391"/>
      <c r="F391" s="35"/>
      <c r="J391" s="4"/>
      <c r="O391" s="5"/>
      <c r="P391" s="39"/>
      <c r="U391" s="5"/>
    </row>
    <row r="392" spans="1:21" ht="12.75">
      <c r="A392"/>
      <c r="B392"/>
      <c r="F392" s="35"/>
      <c r="J392" s="4"/>
      <c r="O392" s="5"/>
      <c r="P392" s="39"/>
      <c r="U392" s="5"/>
    </row>
    <row r="393" spans="1:21" ht="12.75">
      <c r="A393"/>
      <c r="B393"/>
      <c r="F393" s="35"/>
      <c r="J393" s="4"/>
      <c r="O393" s="5"/>
      <c r="P393" s="39"/>
      <c r="U393" s="5"/>
    </row>
    <row r="394" spans="1:21" ht="12.75">
      <c r="A394"/>
      <c r="B394"/>
      <c r="F394" s="35"/>
      <c r="J394" s="4"/>
      <c r="O394" s="5"/>
      <c r="P394" s="39"/>
      <c r="U394" s="5"/>
    </row>
    <row r="395" spans="1:21" ht="12.75">
      <c r="A395"/>
      <c r="B395"/>
      <c r="F395" s="35"/>
      <c r="J395" s="4"/>
      <c r="O395" s="5"/>
      <c r="P395" s="39"/>
      <c r="U395" s="5"/>
    </row>
    <row r="396" spans="1:21" ht="12.75">
      <c r="A396"/>
      <c r="B396"/>
      <c r="F396" s="35"/>
      <c r="J396" s="4"/>
      <c r="O396" s="5"/>
      <c r="P396" s="39"/>
      <c r="U396" s="5"/>
    </row>
    <row r="397" spans="1:21" ht="12.75">
      <c r="A397"/>
      <c r="B397"/>
      <c r="F397" s="35"/>
      <c r="J397" s="4"/>
      <c r="O397" s="5"/>
      <c r="P397" s="39"/>
      <c r="U397" s="5"/>
    </row>
    <row r="398" spans="1:21" ht="12.75">
      <c r="A398"/>
      <c r="B398"/>
      <c r="F398" s="35"/>
      <c r="J398" s="4"/>
      <c r="O398" s="5"/>
      <c r="P398" s="39"/>
      <c r="U398" s="5"/>
    </row>
    <row r="399" spans="10:16" ht="12.75">
      <c r="J399" s="4"/>
      <c r="P399" s="39"/>
    </row>
    <row r="400" spans="10:16" ht="12.75">
      <c r="J400" s="4"/>
      <c r="P400" s="39"/>
    </row>
    <row r="401" spans="10:16" ht="12.75">
      <c r="J401" s="4"/>
      <c r="P401" s="39"/>
    </row>
    <row r="402" spans="10:16" ht="12.75">
      <c r="J402" s="4"/>
      <c r="P402" s="39"/>
    </row>
    <row r="403" spans="10:16" ht="12.75">
      <c r="J403" s="4"/>
      <c r="P403" s="39"/>
    </row>
    <row r="404" spans="10:16" ht="12.75">
      <c r="J404" s="4"/>
      <c r="P404" s="39"/>
    </row>
    <row r="405" spans="10:16" ht="12.75">
      <c r="J405" s="4"/>
      <c r="P405" s="39"/>
    </row>
    <row r="406" spans="10:16" ht="12.75">
      <c r="J406" s="4"/>
      <c r="P406" s="39"/>
    </row>
    <row r="407" spans="10:16" ht="12.75">
      <c r="J407" s="4"/>
      <c r="P407" s="39"/>
    </row>
    <row r="408" spans="10:16" ht="12.75">
      <c r="J408" s="4"/>
      <c r="P408" s="39"/>
    </row>
    <row r="409" spans="10:16" ht="12.75">
      <c r="J409" s="4"/>
      <c r="P409" s="39"/>
    </row>
    <row r="410" spans="10:16" ht="12.75">
      <c r="J410" s="4"/>
      <c r="P410" s="39"/>
    </row>
    <row r="411" spans="10:16" ht="12.75">
      <c r="J411" s="4"/>
      <c r="P411" s="39"/>
    </row>
    <row r="412" spans="10:16" ht="12.75">
      <c r="J412" s="4"/>
      <c r="P412" s="39"/>
    </row>
    <row r="413" spans="10:16" ht="12.75">
      <c r="J413" s="4"/>
      <c r="P413" s="39"/>
    </row>
    <row r="414" spans="10:16" ht="12.75">
      <c r="J414" s="4"/>
      <c r="P414" s="39"/>
    </row>
    <row r="415" spans="10:16" ht="12.75">
      <c r="J415" s="4"/>
      <c r="P415" s="39"/>
    </row>
    <row r="416" spans="10:16" ht="12.75">
      <c r="J416" s="4"/>
      <c r="P416" s="39"/>
    </row>
    <row r="417" spans="10:16" ht="12.75">
      <c r="J417" s="4"/>
      <c r="P417" s="39"/>
    </row>
    <row r="418" spans="10:16" ht="12.75">
      <c r="J418" s="4"/>
      <c r="P418" s="39"/>
    </row>
    <row r="419" spans="10:16" ht="12.75">
      <c r="J419" s="4"/>
      <c r="P419" s="39"/>
    </row>
    <row r="420" spans="10:16" ht="12.75">
      <c r="J420" s="4"/>
      <c r="P420" s="39"/>
    </row>
    <row r="421" spans="10:16" ht="12.75">
      <c r="J421" s="4"/>
      <c r="P421" s="39"/>
    </row>
    <row r="422" spans="10:16" ht="12.75">
      <c r="J422" s="4"/>
      <c r="P422" s="39"/>
    </row>
    <row r="423" spans="10:16" ht="12.75">
      <c r="J423" s="4"/>
      <c r="P423" s="39"/>
    </row>
    <row r="424" spans="10:16" ht="12.75">
      <c r="J424" s="4"/>
      <c r="P424" s="39"/>
    </row>
    <row r="425" spans="10:16" ht="12.75">
      <c r="J425" s="4"/>
      <c r="P425" s="39"/>
    </row>
    <row r="426" spans="10:16" ht="12.75">
      <c r="J426" s="4"/>
      <c r="P426" s="39"/>
    </row>
    <row r="427" spans="10:16" ht="12.75">
      <c r="J427" s="4"/>
      <c r="P427" s="39"/>
    </row>
    <row r="428" spans="10:16" ht="12.75">
      <c r="J428" s="4"/>
      <c r="P428" s="39"/>
    </row>
    <row r="429" spans="10:16" ht="12.75">
      <c r="J429" s="4"/>
      <c r="P429" s="39"/>
    </row>
    <row r="430" spans="10:16" ht="12.75">
      <c r="J430" s="4"/>
      <c r="P430" s="39"/>
    </row>
    <row r="431" spans="10:16" ht="12.75">
      <c r="J431" s="4"/>
      <c r="P431" s="39"/>
    </row>
    <row r="432" spans="10:16" ht="12.75">
      <c r="J432" s="4"/>
      <c r="P432" s="39"/>
    </row>
    <row r="433" spans="10:16" ht="12.75">
      <c r="J433" s="4"/>
      <c r="P433" s="39"/>
    </row>
    <row r="434" spans="10:16" ht="12.75">
      <c r="J434" s="4"/>
      <c r="P434" s="39"/>
    </row>
    <row r="435" spans="10:16" ht="12.75">
      <c r="J435" s="4"/>
      <c r="P435" s="39"/>
    </row>
    <row r="436" spans="10:16" ht="12.75">
      <c r="J436" s="4"/>
      <c r="P436" s="39"/>
    </row>
    <row r="437" spans="10:16" ht="12.75">
      <c r="J437" s="4"/>
      <c r="P437" s="39"/>
    </row>
    <row r="438" spans="10:16" ht="12.75">
      <c r="J438" s="4"/>
      <c r="P438" s="39"/>
    </row>
    <row r="439" spans="10:16" ht="12.75">
      <c r="J439" s="4"/>
      <c r="P439" s="39"/>
    </row>
    <row r="440" spans="10:16" ht="12.75">
      <c r="J440" s="4"/>
      <c r="P440" s="39"/>
    </row>
    <row r="441" spans="10:16" ht="12.75">
      <c r="J441" s="4"/>
      <c r="P441" s="39"/>
    </row>
    <row r="442" spans="10:16" ht="12.75">
      <c r="J442" s="4"/>
      <c r="P442" s="39"/>
    </row>
    <row r="443" spans="10:16" ht="12.75">
      <c r="J443" s="4"/>
      <c r="P443" s="39"/>
    </row>
    <row r="444" spans="10:16" ht="12.75">
      <c r="J444" s="4"/>
      <c r="P444" s="39"/>
    </row>
    <row r="445" spans="10:16" ht="12.75">
      <c r="J445" s="4"/>
      <c r="P445" s="39"/>
    </row>
    <row r="446" spans="10:16" ht="12.75">
      <c r="J446" s="4"/>
      <c r="P446" s="39"/>
    </row>
    <row r="447" spans="10:16" ht="12.75">
      <c r="J447" s="4"/>
      <c r="P447" s="39"/>
    </row>
    <row r="448" spans="10:16" ht="12.75">
      <c r="J448" s="4"/>
      <c r="P448" s="39"/>
    </row>
    <row r="449" spans="10:16" ht="12.75">
      <c r="J449" s="4"/>
      <c r="P449" s="39"/>
    </row>
    <row r="450" spans="10:16" ht="12.75">
      <c r="J450" s="4"/>
      <c r="P450" s="39"/>
    </row>
    <row r="451" spans="10:16" ht="12.75">
      <c r="J451" s="4"/>
      <c r="P451" s="39"/>
    </row>
    <row r="452" spans="10:16" ht="12.75">
      <c r="J452" s="4"/>
      <c r="P452" s="39"/>
    </row>
    <row r="453" spans="10:16" ht="12.75">
      <c r="J453" s="4"/>
      <c r="P453" s="39"/>
    </row>
    <row r="454" spans="10:16" ht="12.75">
      <c r="J454" s="4"/>
      <c r="P454" s="39"/>
    </row>
    <row r="455" spans="10:16" ht="12.75">
      <c r="J455" s="4"/>
      <c r="P455" s="39"/>
    </row>
    <row r="456" spans="10:16" ht="12.75">
      <c r="J456" s="4"/>
      <c r="P456" s="39"/>
    </row>
    <row r="457" spans="10:16" ht="12.75">
      <c r="J457" s="4"/>
      <c r="P457" s="39"/>
    </row>
    <row r="458" spans="10:16" ht="12.75">
      <c r="J458" s="4"/>
      <c r="P458" s="39"/>
    </row>
    <row r="459" spans="10:16" ht="12.75">
      <c r="J459" s="4"/>
      <c r="P459" s="39"/>
    </row>
    <row r="460" spans="10:16" ht="12.75">
      <c r="J460" s="4"/>
      <c r="P460" s="39"/>
    </row>
    <row r="461" spans="10:16" ht="12.75">
      <c r="J461" s="4"/>
      <c r="P461" s="39"/>
    </row>
    <row r="462" spans="10:16" ht="12.75">
      <c r="J462" s="4"/>
      <c r="P462" s="39"/>
    </row>
    <row r="463" spans="10:16" ht="12.75">
      <c r="J463" s="4"/>
      <c r="P463" s="39"/>
    </row>
    <row r="464" spans="10:16" ht="12.75">
      <c r="J464" s="4"/>
      <c r="P464" s="39"/>
    </row>
    <row r="465" spans="10:16" ht="12.75">
      <c r="J465" s="4"/>
      <c r="P465" s="39"/>
    </row>
    <row r="466" spans="10:16" ht="12.75">
      <c r="J466" s="4"/>
      <c r="P466" s="39"/>
    </row>
    <row r="467" spans="10:16" ht="12.75">
      <c r="J467" s="4"/>
      <c r="P467" s="39"/>
    </row>
    <row r="468" spans="10:16" ht="12.75">
      <c r="J468" s="4"/>
      <c r="P468" s="39"/>
    </row>
    <row r="469" spans="10:16" ht="12.75">
      <c r="J469" s="4"/>
      <c r="P469" s="39"/>
    </row>
    <row r="470" spans="10:16" ht="12.75">
      <c r="J470" s="4"/>
      <c r="P470" s="39"/>
    </row>
    <row r="471" spans="10:16" ht="12.75">
      <c r="J471" s="4"/>
      <c r="P471" s="39"/>
    </row>
    <row r="472" spans="10:16" ht="12.75">
      <c r="J472" s="4"/>
      <c r="P472" s="39"/>
    </row>
    <row r="473" spans="10:16" ht="12.75">
      <c r="J473" s="4"/>
      <c r="P473" s="39"/>
    </row>
    <row r="474" spans="10:16" ht="12.75">
      <c r="J474" s="4"/>
      <c r="P474" s="39"/>
    </row>
    <row r="475" spans="10:16" ht="12.75">
      <c r="J475" s="4"/>
      <c r="P475" s="39"/>
    </row>
    <row r="476" spans="10:16" ht="12.75">
      <c r="J476" s="4"/>
      <c r="P476" s="39"/>
    </row>
    <row r="477" spans="10:16" ht="12.75">
      <c r="J477" s="4"/>
      <c r="P477" s="39"/>
    </row>
    <row r="478" spans="10:16" ht="12.75">
      <c r="J478" s="4"/>
      <c r="P478" s="39"/>
    </row>
    <row r="479" spans="10:16" ht="12.75">
      <c r="J479" s="4"/>
      <c r="P479" s="39"/>
    </row>
    <row r="480" spans="10:16" ht="12.75">
      <c r="J480" s="4"/>
      <c r="P480" s="39"/>
    </row>
    <row r="481" spans="10:16" ht="12.75">
      <c r="J481" s="4"/>
      <c r="P481" s="39"/>
    </row>
    <row r="482" spans="10:16" ht="12.75">
      <c r="J482" s="4"/>
      <c r="P482" s="39"/>
    </row>
    <row r="483" spans="10:16" ht="12.75">
      <c r="J483" s="4"/>
      <c r="P483" s="39"/>
    </row>
    <row r="484" spans="10:16" ht="12.75">
      <c r="J484" s="4"/>
      <c r="P484" s="39"/>
    </row>
    <row r="485" spans="10:16" ht="12.75">
      <c r="J485" s="4"/>
      <c r="P485" s="39"/>
    </row>
    <row r="486" spans="10:16" ht="12.75">
      <c r="J486" s="4"/>
      <c r="P486" s="39"/>
    </row>
    <row r="487" spans="10:16" ht="12.75">
      <c r="J487" s="4"/>
      <c r="P487" s="39"/>
    </row>
    <row r="488" spans="10:16" ht="12.75">
      <c r="J488" s="4"/>
      <c r="P488" s="39"/>
    </row>
    <row r="489" spans="10:16" ht="12.75">
      <c r="J489" s="4"/>
      <c r="P489" s="39"/>
    </row>
    <row r="490" spans="10:16" ht="12.75">
      <c r="J490" s="4"/>
      <c r="P490" s="39"/>
    </row>
    <row r="491" spans="10:16" ht="12.75">
      <c r="J491" s="4"/>
      <c r="P491" s="39"/>
    </row>
    <row r="492" spans="10:16" ht="12.75">
      <c r="J492" s="4"/>
      <c r="P492" s="39"/>
    </row>
    <row r="493" spans="10:16" ht="12.75">
      <c r="J493" s="4"/>
      <c r="P493" s="39"/>
    </row>
    <row r="494" spans="10:16" ht="12.75">
      <c r="J494" s="4"/>
      <c r="P494" s="39"/>
    </row>
    <row r="495" spans="10:16" ht="12.75">
      <c r="J495" s="4"/>
      <c r="P495" s="39"/>
    </row>
    <row r="496" spans="10:16" ht="12.75">
      <c r="J496" s="4"/>
      <c r="P496" s="39"/>
    </row>
    <row r="497" spans="10:16" ht="12.75">
      <c r="J497" s="4"/>
      <c r="P497" s="39"/>
    </row>
    <row r="498" spans="10:16" ht="12.75">
      <c r="J498" s="4"/>
      <c r="P498" s="39"/>
    </row>
    <row r="499" spans="10:16" ht="12.75">
      <c r="J499" s="4"/>
      <c r="P499" s="39"/>
    </row>
    <row r="500" spans="10:16" ht="12.75">
      <c r="J500" s="4"/>
      <c r="P500" s="39"/>
    </row>
    <row r="501" spans="10:16" ht="12.75">
      <c r="J501" s="4"/>
      <c r="P501" s="39"/>
    </row>
    <row r="502" spans="10:16" ht="12.75">
      <c r="J502" s="4"/>
      <c r="P502" s="39"/>
    </row>
    <row r="503" spans="10:16" ht="12.75">
      <c r="J503" s="4"/>
      <c r="P503" s="39"/>
    </row>
    <row r="504" spans="10:16" ht="12.75">
      <c r="J504" s="4"/>
      <c r="P504" s="39"/>
    </row>
    <row r="505" spans="10:16" ht="12.75">
      <c r="J505" s="4"/>
      <c r="P505" s="39"/>
    </row>
    <row r="506" spans="10:16" ht="12.75">
      <c r="J506" s="4"/>
      <c r="P506" s="39"/>
    </row>
    <row r="507" spans="10:16" ht="12.75">
      <c r="J507" s="4"/>
      <c r="P507" s="39"/>
    </row>
    <row r="508" spans="10:16" ht="12.75">
      <c r="J508" s="4"/>
      <c r="P508" s="39"/>
    </row>
    <row r="509" spans="10:16" ht="12.75">
      <c r="J509" s="4"/>
      <c r="P509" s="39"/>
    </row>
    <row r="510" spans="10:16" ht="12.75">
      <c r="J510" s="4"/>
      <c r="P510" s="39"/>
    </row>
    <row r="511" spans="10:16" ht="12.75">
      <c r="J511" s="4"/>
      <c r="P511" s="39"/>
    </row>
    <row r="512" spans="10:16" ht="12.75">
      <c r="J512" s="4"/>
      <c r="P512" s="39"/>
    </row>
    <row r="513" spans="10:16" ht="12.75">
      <c r="J513" s="4"/>
      <c r="P513" s="39"/>
    </row>
    <row r="514" spans="10:16" ht="12.75">
      <c r="J514" s="4"/>
      <c r="P514" s="39"/>
    </row>
    <row r="515" spans="10:16" ht="12.75">
      <c r="J515" s="4"/>
      <c r="P515" s="39"/>
    </row>
    <row r="516" spans="10:16" ht="12.75">
      <c r="J516" s="4"/>
      <c r="P516" s="39"/>
    </row>
    <row r="517" spans="10:16" ht="12.75">
      <c r="J517" s="4"/>
      <c r="P517" s="39"/>
    </row>
    <row r="518" spans="10:16" ht="12.75">
      <c r="J518" s="4"/>
      <c r="P518" s="39"/>
    </row>
    <row r="519" spans="10:16" ht="12.75">
      <c r="J519" s="4"/>
      <c r="P519" s="39"/>
    </row>
    <row r="520" spans="10:16" ht="12.75">
      <c r="J520" s="4"/>
      <c r="P520" s="39"/>
    </row>
    <row r="521" spans="10:16" ht="12.75">
      <c r="J521" s="4"/>
      <c r="P521" s="39"/>
    </row>
    <row r="522" spans="10:16" ht="12.75">
      <c r="J522" s="4"/>
      <c r="P522" s="39"/>
    </row>
    <row r="523" spans="10:16" ht="12.75">
      <c r="J523" s="4"/>
      <c r="P523" s="39"/>
    </row>
    <row r="524" spans="10:16" ht="12.75">
      <c r="J524" s="4"/>
      <c r="P524" s="39"/>
    </row>
    <row r="525" spans="10:16" ht="12.75">
      <c r="J525" s="4"/>
      <c r="P525" s="39"/>
    </row>
    <row r="526" spans="10:16" ht="12.75">
      <c r="J526" s="4"/>
      <c r="P526" s="39"/>
    </row>
    <row r="527" spans="10:16" ht="12.75">
      <c r="J527" s="4"/>
      <c r="P527" s="39"/>
    </row>
    <row r="528" spans="10:16" ht="12.75">
      <c r="J528" s="4"/>
      <c r="P528" s="39"/>
    </row>
    <row r="529" spans="10:16" ht="12.75">
      <c r="J529" s="4"/>
      <c r="P529" s="39"/>
    </row>
    <row r="530" spans="10:16" ht="12.75">
      <c r="J530" s="4"/>
      <c r="P530" s="39"/>
    </row>
    <row r="531" spans="10:16" ht="12.75">
      <c r="J531" s="4"/>
      <c r="P531" s="39"/>
    </row>
    <row r="532" spans="10:16" ht="12.75">
      <c r="J532" s="4"/>
      <c r="P532" s="39"/>
    </row>
    <row r="533" spans="10:16" ht="12.75">
      <c r="J533" s="4"/>
      <c r="P533" s="39"/>
    </row>
    <row r="534" spans="10:16" ht="12.75">
      <c r="J534" s="4"/>
      <c r="P534" s="39"/>
    </row>
    <row r="535" spans="10:16" ht="12.75">
      <c r="J535" s="4"/>
      <c r="P535" s="39"/>
    </row>
    <row r="536" spans="10:16" ht="12.75">
      <c r="J536" s="4"/>
      <c r="P536" s="39"/>
    </row>
    <row r="537" spans="10:16" ht="12.75">
      <c r="J537" s="4"/>
      <c r="P537" s="39"/>
    </row>
    <row r="538" spans="10:16" ht="12.75">
      <c r="J538" s="4"/>
      <c r="P538" s="39"/>
    </row>
    <row r="539" spans="10:16" ht="12.75">
      <c r="J539" s="4"/>
      <c r="P539" s="39"/>
    </row>
    <row r="540" spans="10:16" ht="12.75">
      <c r="J540" s="4"/>
      <c r="P540" s="39"/>
    </row>
    <row r="541" spans="10:16" ht="12.75">
      <c r="J541" s="4"/>
      <c r="P541" s="39"/>
    </row>
    <row r="542" spans="10:16" ht="12.75">
      <c r="J542" s="4"/>
      <c r="P542" s="39"/>
    </row>
    <row r="543" spans="10:16" ht="12.75">
      <c r="J543" s="4"/>
      <c r="P543" s="39"/>
    </row>
    <row r="544" spans="10:16" ht="12.75">
      <c r="J544" s="4"/>
      <c r="P544" s="39"/>
    </row>
    <row r="545" spans="10:16" ht="12.75">
      <c r="J545" s="4"/>
      <c r="P545" s="39"/>
    </row>
    <row r="546" spans="10:16" ht="12.75">
      <c r="J546" s="4"/>
      <c r="P546" s="39"/>
    </row>
    <row r="547" spans="10:16" ht="12.75">
      <c r="J547" s="4"/>
      <c r="P547" s="39"/>
    </row>
    <row r="548" spans="10:16" ht="12.75">
      <c r="J548" s="4"/>
      <c r="P548" s="39"/>
    </row>
    <row r="549" spans="10:16" ht="12.75">
      <c r="J549" s="4"/>
      <c r="P549" s="39"/>
    </row>
    <row r="550" spans="10:16" ht="12.75">
      <c r="J550" s="4"/>
      <c r="P550" s="39"/>
    </row>
    <row r="551" spans="10:16" ht="12.75">
      <c r="J551" s="4"/>
      <c r="P551" s="39"/>
    </row>
    <row r="552" spans="10:16" ht="12.75">
      <c r="J552" s="4"/>
      <c r="P552" s="39"/>
    </row>
    <row r="553" spans="10:16" ht="12.75">
      <c r="J553" s="4"/>
      <c r="P553" s="39"/>
    </row>
    <row r="554" spans="10:16" ht="12.75">
      <c r="J554" s="4"/>
      <c r="P554" s="39"/>
    </row>
    <row r="555" spans="10:16" ht="12.75">
      <c r="J555" s="4"/>
      <c r="P555" s="39"/>
    </row>
    <row r="556" spans="10:16" ht="12.75">
      <c r="J556" s="4"/>
      <c r="P556" s="39"/>
    </row>
    <row r="557" spans="10:16" ht="12.75">
      <c r="J557" s="4"/>
      <c r="P557" s="39"/>
    </row>
    <row r="558" spans="10:16" ht="12.75">
      <c r="J558" s="4"/>
      <c r="P558" s="39"/>
    </row>
    <row r="559" spans="10:16" ht="12.75">
      <c r="J559" s="4"/>
      <c r="P559" s="39"/>
    </row>
    <row r="560" spans="10:16" ht="12.75">
      <c r="J560" s="4"/>
      <c r="P560" s="39"/>
    </row>
    <row r="561" spans="10:16" ht="12.75">
      <c r="J561" s="4"/>
      <c r="P561" s="39"/>
    </row>
    <row r="562" spans="10:16" ht="12.75">
      <c r="J562" s="4"/>
      <c r="P562" s="39"/>
    </row>
    <row r="563" spans="10:16" ht="12.75">
      <c r="J563" s="4"/>
      <c r="P563" s="39"/>
    </row>
    <row r="564" spans="10:16" ht="12.75">
      <c r="J564" s="4"/>
      <c r="P564" s="39"/>
    </row>
    <row r="565" spans="10:16" ht="12.75">
      <c r="J565" s="4"/>
      <c r="P565" s="39"/>
    </row>
    <row r="566" spans="10:16" ht="12.75">
      <c r="J566" s="4"/>
      <c r="P566" s="39"/>
    </row>
    <row r="567" spans="10:16" ht="12.75">
      <c r="J567" s="4"/>
      <c r="P567" s="39"/>
    </row>
    <row r="568" spans="10:16" ht="12.75">
      <c r="J568" s="4"/>
      <c r="P568" s="39"/>
    </row>
    <row r="569" spans="10:16" ht="12.75">
      <c r="J569" s="4"/>
      <c r="P569" s="39"/>
    </row>
    <row r="570" spans="10:16" ht="12.75">
      <c r="J570" s="4"/>
      <c r="P570" s="39"/>
    </row>
    <row r="571" spans="10:16" ht="12.75">
      <c r="J571" s="4"/>
      <c r="P571" s="39"/>
    </row>
    <row r="572" spans="10:16" ht="12.75">
      <c r="J572" s="4"/>
      <c r="P572" s="39"/>
    </row>
    <row r="573" spans="10:16" ht="12.75">
      <c r="J573" s="4"/>
      <c r="P573" s="39"/>
    </row>
    <row r="574" spans="10:16" ht="12.75">
      <c r="J574" s="4"/>
      <c r="P574" s="39"/>
    </row>
    <row r="575" spans="10:16" ht="12.75">
      <c r="J575" s="4"/>
      <c r="P575" s="39"/>
    </row>
    <row r="576" spans="10:16" ht="12.75">
      <c r="J576" s="4"/>
      <c r="P576" s="39"/>
    </row>
    <row r="577" spans="10:16" ht="12.75">
      <c r="J577" s="4"/>
      <c r="P577" s="39"/>
    </row>
    <row r="578" spans="10:16" ht="12.75">
      <c r="J578" s="4"/>
      <c r="P578" s="39"/>
    </row>
    <row r="579" spans="10:16" ht="12.75">
      <c r="J579" s="4"/>
      <c r="P579" s="39"/>
    </row>
    <row r="580" spans="10:16" ht="12.75">
      <c r="J580" s="4"/>
      <c r="P580" s="39"/>
    </row>
    <row r="581" spans="10:16" ht="12.75">
      <c r="J581" s="4"/>
      <c r="P581" s="39"/>
    </row>
    <row r="582" spans="10:16" ht="12.75">
      <c r="J582" s="4"/>
      <c r="P582" s="39"/>
    </row>
    <row r="583" spans="10:16" ht="12.75">
      <c r="J583" s="4"/>
      <c r="P583" s="39"/>
    </row>
    <row r="584" spans="10:16" ht="12.75">
      <c r="J584" s="4"/>
      <c r="P584" s="39"/>
    </row>
    <row r="585" spans="10:16" ht="12.75">
      <c r="J585" s="4"/>
      <c r="P585" s="39"/>
    </row>
    <row r="586" spans="10:16" ht="12.75">
      <c r="J586" s="4"/>
      <c r="P586" s="39"/>
    </row>
    <row r="587" spans="10:16" ht="12.75">
      <c r="J587" s="4"/>
      <c r="P587" s="39"/>
    </row>
    <row r="588" spans="10:16" ht="12.75">
      <c r="J588" s="4"/>
      <c r="P588" s="39"/>
    </row>
    <row r="589" spans="10:16" ht="12.75">
      <c r="J589" s="4"/>
      <c r="P589" s="39"/>
    </row>
    <row r="590" spans="10:16" ht="12.75">
      <c r="J590" s="4"/>
      <c r="P590" s="39"/>
    </row>
    <row r="591" spans="10:16" ht="12.75">
      <c r="J591" s="4"/>
      <c r="P591" s="39"/>
    </row>
    <row r="592" spans="10:16" ht="12.75">
      <c r="J592" s="4"/>
      <c r="P592" s="39"/>
    </row>
    <row r="593" spans="10:16" ht="12.75">
      <c r="J593" s="4"/>
      <c r="P593" s="39"/>
    </row>
    <row r="594" spans="10:16" ht="12.75">
      <c r="J594" s="4"/>
      <c r="P594" s="39"/>
    </row>
    <row r="595" spans="10:16" ht="12.75">
      <c r="J595" s="4"/>
      <c r="P595" s="39"/>
    </row>
    <row r="596" spans="10:16" ht="12.75">
      <c r="J596" s="4"/>
      <c r="P596" s="39"/>
    </row>
    <row r="597" spans="10:16" ht="12.75">
      <c r="J597" s="4"/>
      <c r="P597" s="39"/>
    </row>
    <row r="598" spans="10:16" ht="12.75">
      <c r="J598" s="4"/>
      <c r="P598" s="39"/>
    </row>
    <row r="599" spans="10:16" ht="12.75">
      <c r="J599" s="4"/>
      <c r="P599" s="39"/>
    </row>
    <row r="600" spans="10:16" ht="12.75">
      <c r="J600" s="4"/>
      <c r="P600" s="39"/>
    </row>
    <row r="601" spans="10:16" ht="12.75">
      <c r="J601" s="4"/>
      <c r="P601" s="39"/>
    </row>
    <row r="602" spans="10:16" ht="12.75">
      <c r="J602" s="4"/>
      <c r="P602" s="39"/>
    </row>
    <row r="603" spans="10:16" ht="12.75">
      <c r="J603" s="4"/>
      <c r="P603" s="39"/>
    </row>
    <row r="604" spans="10:16" ht="12.75">
      <c r="J604" s="4"/>
      <c r="P604" s="39"/>
    </row>
    <row r="605" spans="10:16" ht="12.75">
      <c r="J605" s="4"/>
      <c r="P605" s="39"/>
    </row>
    <row r="606" spans="10:16" ht="12.75">
      <c r="J606" s="4"/>
      <c r="P606" s="39"/>
    </row>
    <row r="607" spans="10:16" ht="12.75">
      <c r="J607" s="4"/>
      <c r="P607" s="39"/>
    </row>
    <row r="608" spans="10:16" ht="12.75">
      <c r="J608" s="4"/>
      <c r="P608" s="39"/>
    </row>
    <row r="609" spans="10:16" ht="12.75">
      <c r="J609" s="4"/>
      <c r="P609" s="39"/>
    </row>
    <row r="610" spans="10:16" ht="12.75">
      <c r="J610" s="4"/>
      <c r="P610" s="39"/>
    </row>
    <row r="611" spans="10:16" ht="12.75">
      <c r="J611" s="4"/>
      <c r="P611" s="39"/>
    </row>
    <row r="612" spans="10:16" ht="12.75">
      <c r="J612" s="4"/>
      <c r="P612" s="39"/>
    </row>
    <row r="613" spans="10:16" ht="12.75">
      <c r="J613" s="4"/>
      <c r="P613" s="39"/>
    </row>
    <row r="614" spans="10:16" ht="12.75">
      <c r="J614" s="4"/>
      <c r="P614" s="39"/>
    </row>
    <row r="615" spans="10:16" ht="12.75">
      <c r="J615" s="4"/>
      <c r="P615" s="39"/>
    </row>
    <row r="616" spans="10:16" ht="12.75">
      <c r="J616" s="4"/>
      <c r="P616" s="39"/>
    </row>
    <row r="617" spans="10:16" ht="12.75">
      <c r="J617" s="4"/>
      <c r="P617" s="39"/>
    </row>
    <row r="618" spans="10:16" ht="12.75">
      <c r="J618" s="4"/>
      <c r="P618" s="39"/>
    </row>
    <row r="619" spans="10:16" ht="12.75">
      <c r="J619" s="4"/>
      <c r="P619" s="39"/>
    </row>
    <row r="620" spans="10:16" ht="12.75">
      <c r="J620" s="4"/>
      <c r="P620" s="39"/>
    </row>
    <row r="621" spans="10:16" ht="12.75">
      <c r="J621" s="4"/>
      <c r="P621" s="39"/>
    </row>
    <row r="622" spans="10:16" ht="12.75">
      <c r="J622" s="4"/>
      <c r="P622" s="39"/>
    </row>
    <row r="623" spans="10:16" ht="12.75">
      <c r="J623" s="4"/>
      <c r="P623" s="39"/>
    </row>
    <row r="624" spans="10:16" ht="12.75">
      <c r="J624" s="4"/>
      <c r="P624" s="39"/>
    </row>
    <row r="625" spans="10:16" ht="12.75">
      <c r="J625" s="4"/>
      <c r="P625" s="39"/>
    </row>
    <row r="626" spans="10:16" ht="12.75">
      <c r="J626" s="4"/>
      <c r="P626" s="39"/>
    </row>
    <row r="627" spans="10:16" ht="12.75">
      <c r="J627" s="4"/>
      <c r="P627" s="39"/>
    </row>
    <row r="628" spans="10:16" ht="12.75">
      <c r="J628" s="4"/>
      <c r="P628" s="39"/>
    </row>
    <row r="629" spans="10:16" ht="12.75">
      <c r="J629" s="4"/>
      <c r="P629" s="39"/>
    </row>
    <row r="630" spans="10:16" ht="12.75">
      <c r="J630" s="4"/>
      <c r="P630" s="39"/>
    </row>
    <row r="631" spans="10:16" ht="12.75">
      <c r="J631" s="4"/>
      <c r="P631" s="39"/>
    </row>
    <row r="632" spans="10:16" ht="12.75">
      <c r="J632" s="4"/>
      <c r="P632" s="39"/>
    </row>
    <row r="633" spans="10:16" ht="12.75">
      <c r="J633" s="4"/>
      <c r="P633" s="39"/>
    </row>
    <row r="634" spans="10:16" ht="12.75">
      <c r="J634" s="4"/>
      <c r="P634" s="39"/>
    </row>
    <row r="635" spans="10:16" ht="12.75">
      <c r="J635" s="4"/>
      <c r="P635" s="39"/>
    </row>
    <row r="636" spans="10:16" ht="12.75">
      <c r="J636" s="4"/>
      <c r="P636" s="39"/>
    </row>
    <row r="637" spans="10:16" ht="12.75">
      <c r="J637" s="4"/>
      <c r="P637" s="39"/>
    </row>
    <row r="638" spans="10:16" ht="12.75">
      <c r="J638" s="4"/>
      <c r="P638" s="39"/>
    </row>
    <row r="639" spans="10:16" ht="12.75">
      <c r="J639" s="4"/>
      <c r="P639" s="39"/>
    </row>
    <row r="640" spans="10:16" ht="12.75">
      <c r="J640" s="4"/>
      <c r="P640" s="39"/>
    </row>
    <row r="641" spans="10:16" ht="12.75">
      <c r="J641" s="4"/>
      <c r="P641" s="39"/>
    </row>
    <row r="642" spans="10:16" ht="12.75">
      <c r="J642" s="4"/>
      <c r="P642" s="39"/>
    </row>
    <row r="643" spans="10:16" ht="12.75">
      <c r="J643" s="4"/>
      <c r="P643" s="39"/>
    </row>
    <row r="644" spans="10:16" ht="12.75">
      <c r="J644" s="4"/>
      <c r="P644" s="39"/>
    </row>
    <row r="645" spans="10:16" ht="12.75">
      <c r="J645" s="4"/>
      <c r="P645" s="39"/>
    </row>
    <row r="646" spans="10:16" ht="12.75">
      <c r="J646" s="4"/>
      <c r="P646" s="39"/>
    </row>
    <row r="647" spans="10:16" ht="12.75">
      <c r="J647" s="4"/>
      <c r="P647" s="39"/>
    </row>
    <row r="648" spans="10:16" ht="12.75">
      <c r="J648" s="4"/>
      <c r="P648" s="39"/>
    </row>
    <row r="649" spans="10:16" ht="12.75">
      <c r="J649" s="4"/>
      <c r="P649" s="39"/>
    </row>
    <row r="650" spans="10:16" ht="12.75">
      <c r="J650" s="4"/>
      <c r="P650" s="39"/>
    </row>
    <row r="651" spans="10:16" ht="12.75">
      <c r="J651" s="4"/>
      <c r="P651" s="39"/>
    </row>
    <row r="652" spans="10:16" ht="12.75">
      <c r="J652" s="4"/>
      <c r="P652" s="39"/>
    </row>
    <row r="653" spans="10:16" ht="12.75">
      <c r="J653" s="4"/>
      <c r="P653" s="39"/>
    </row>
    <row r="654" spans="10:16" ht="12.75">
      <c r="J654" s="4"/>
      <c r="P654" s="39"/>
    </row>
    <row r="655" spans="10:16" ht="12.75">
      <c r="J655" s="4"/>
      <c r="P655" s="39"/>
    </row>
    <row r="656" spans="10:16" ht="12.75">
      <c r="J656" s="4"/>
      <c r="P656" s="39"/>
    </row>
    <row r="657" spans="10:16" ht="12.75">
      <c r="J657" s="4"/>
      <c r="P657" s="39"/>
    </row>
    <row r="658" spans="10:16" ht="12.75">
      <c r="J658" s="4"/>
      <c r="P658" s="39"/>
    </row>
    <row r="659" spans="10:16" ht="12.75">
      <c r="J659" s="4"/>
      <c r="P659" s="39"/>
    </row>
    <row r="660" spans="10:16" ht="12.75">
      <c r="J660" s="4"/>
      <c r="P660" s="39"/>
    </row>
    <row r="661" spans="10:16" ht="12.75">
      <c r="J661" s="4"/>
      <c r="P661" s="39"/>
    </row>
    <row r="662" spans="10:16" ht="12.75">
      <c r="J662" s="4"/>
      <c r="P662" s="39"/>
    </row>
    <row r="663" spans="10:16" ht="12.75">
      <c r="J663" s="4"/>
      <c r="P663" s="39"/>
    </row>
    <row r="664" spans="10:16" ht="12.75">
      <c r="J664" s="4"/>
      <c r="P664" s="39"/>
    </row>
    <row r="665" spans="10:16" ht="12.75">
      <c r="J665" s="4"/>
      <c r="P665" s="39"/>
    </row>
    <row r="666" spans="10:16" ht="12.75">
      <c r="J666" s="4"/>
      <c r="P666" s="39"/>
    </row>
    <row r="667" spans="10:16" ht="12.75">
      <c r="J667" s="4"/>
      <c r="P667" s="39"/>
    </row>
    <row r="668" spans="10:16" ht="12.75">
      <c r="J668" s="4"/>
      <c r="P668" s="39"/>
    </row>
    <row r="669" spans="10:16" ht="12.75">
      <c r="J669" s="4"/>
      <c r="P669" s="39"/>
    </row>
    <row r="670" spans="10:16" ht="12.75">
      <c r="J670" s="4"/>
      <c r="P670" s="39"/>
    </row>
    <row r="671" spans="10:16" ht="12.75">
      <c r="J671" s="4"/>
      <c r="P671" s="39"/>
    </row>
    <row r="672" spans="10:16" ht="12.75">
      <c r="J672" s="4"/>
      <c r="P672" s="39"/>
    </row>
    <row r="673" spans="10:16" ht="12.75">
      <c r="J673" s="4"/>
      <c r="P673" s="39"/>
    </row>
    <row r="674" spans="10:16" ht="12.75">
      <c r="J674" s="4"/>
      <c r="P674" s="39"/>
    </row>
    <row r="675" spans="10:16" ht="12.75">
      <c r="J675" s="4"/>
      <c r="P675" s="39"/>
    </row>
    <row r="676" spans="10:16" ht="12.75">
      <c r="J676" s="4"/>
      <c r="P676" s="39"/>
    </row>
    <row r="677" spans="10:16" ht="12.75">
      <c r="J677" s="4"/>
      <c r="P677" s="39"/>
    </row>
    <row r="678" spans="10:16" ht="12.75">
      <c r="J678" s="4"/>
      <c r="P678" s="39"/>
    </row>
    <row r="679" spans="10:16" ht="12.75">
      <c r="J679" s="4"/>
      <c r="P679" s="39"/>
    </row>
    <row r="680" spans="10:16" ht="12.75">
      <c r="J680" s="4"/>
      <c r="P680" s="39"/>
    </row>
    <row r="681" spans="10:16" ht="12.75">
      <c r="J681" s="4"/>
      <c r="P681" s="39"/>
    </row>
    <row r="682" spans="10:16" ht="12.75">
      <c r="J682" s="4"/>
      <c r="P682" s="39"/>
    </row>
    <row r="683" spans="10:16" ht="12.75">
      <c r="J683" s="4"/>
      <c r="P683" s="39"/>
    </row>
    <row r="684" spans="10:16" ht="12.75">
      <c r="J684" s="4"/>
      <c r="P684" s="39"/>
    </row>
    <row r="685" spans="10:16" ht="12.75">
      <c r="J685" s="4"/>
      <c r="P685" s="39"/>
    </row>
    <row r="686" spans="10:16" ht="12.75">
      <c r="J686" s="4"/>
      <c r="P686" s="39"/>
    </row>
    <row r="687" spans="10:16" ht="12.75">
      <c r="J687" s="4"/>
      <c r="P687" s="39"/>
    </row>
    <row r="688" spans="10:16" ht="12.75">
      <c r="J688" s="4"/>
      <c r="P688" s="39"/>
    </row>
    <row r="689" spans="10:16" ht="12.75">
      <c r="J689" s="4"/>
      <c r="P689" s="39"/>
    </row>
    <row r="690" spans="10:16" ht="12.75">
      <c r="J690" s="4"/>
      <c r="P690" s="39"/>
    </row>
    <row r="691" spans="10:16" ht="12.75">
      <c r="J691" s="4"/>
      <c r="P691" s="39"/>
    </row>
    <row r="692" spans="10:16" ht="12.75">
      <c r="J692" s="4"/>
      <c r="P692" s="39"/>
    </row>
    <row r="693" spans="10:16" ht="12.75">
      <c r="J693" s="4"/>
      <c r="P693" s="39"/>
    </row>
    <row r="694" spans="10:16" ht="12.75">
      <c r="J694" s="4"/>
      <c r="P694" s="39"/>
    </row>
    <row r="695" spans="10:16" ht="12.75">
      <c r="J695" s="4"/>
      <c r="P695" s="39"/>
    </row>
    <row r="696" spans="10:16" ht="12.75">
      <c r="J696" s="4"/>
      <c r="P696" s="39"/>
    </row>
    <row r="697" spans="10:16" ht="12.75">
      <c r="J697" s="4"/>
      <c r="P697" s="39"/>
    </row>
    <row r="698" spans="10:16" ht="12.75">
      <c r="J698" s="4"/>
      <c r="P698" s="39"/>
    </row>
    <row r="699" spans="10:16" ht="12.75">
      <c r="J699" s="4"/>
      <c r="P699" s="39"/>
    </row>
    <row r="700" spans="10:16" ht="12.75">
      <c r="J700" s="4"/>
      <c r="P700" s="39"/>
    </row>
    <row r="701" spans="10:16" ht="12.75">
      <c r="J701" s="4"/>
      <c r="P701" s="39"/>
    </row>
    <row r="702" spans="10:16" ht="12.75">
      <c r="J702" s="4"/>
      <c r="P702" s="39"/>
    </row>
    <row r="703" spans="10:16" ht="12.75">
      <c r="J703" s="4"/>
      <c r="P703" s="39"/>
    </row>
    <row r="704" spans="10:16" ht="12.75">
      <c r="J704" s="4"/>
      <c r="P704" s="39"/>
    </row>
    <row r="705" spans="10:16" ht="12.75">
      <c r="J705" s="4"/>
      <c r="P705" s="39"/>
    </row>
    <row r="706" spans="10:16" ht="12.75">
      <c r="J706" s="4"/>
      <c r="P706" s="39"/>
    </row>
    <row r="707" spans="10:16" ht="12.75">
      <c r="J707" s="4"/>
      <c r="P707" s="39"/>
    </row>
    <row r="708" spans="10:16" ht="12.75">
      <c r="J708" s="4"/>
      <c r="P708" s="39"/>
    </row>
    <row r="709" spans="10:16" ht="12.75">
      <c r="J709" s="4"/>
      <c r="P709" s="39"/>
    </row>
    <row r="710" spans="10:16" ht="12.75">
      <c r="J710" s="4"/>
      <c r="P710" s="39"/>
    </row>
    <row r="711" spans="10:16" ht="12.75">
      <c r="J711" s="4"/>
      <c r="P711" s="39"/>
    </row>
    <row r="712" spans="10:16" ht="12.75">
      <c r="J712" s="4"/>
      <c r="P712" s="39"/>
    </row>
    <row r="713" spans="10:16" ht="12.75">
      <c r="J713" s="4"/>
      <c r="P713" s="39"/>
    </row>
    <row r="714" spans="10:16" ht="12.75">
      <c r="J714" s="4"/>
      <c r="P714" s="39"/>
    </row>
    <row r="715" spans="10:16" ht="12.75">
      <c r="J715" s="4"/>
      <c r="P715" s="39"/>
    </row>
    <row r="716" spans="10:16" ht="12.75">
      <c r="J716" s="4"/>
      <c r="P716" s="39"/>
    </row>
    <row r="717" spans="10:16" ht="12.75">
      <c r="J717" s="4"/>
      <c r="P717" s="39"/>
    </row>
    <row r="718" spans="10:16" ht="12.75">
      <c r="J718" s="4"/>
      <c r="P718" s="39"/>
    </row>
    <row r="719" spans="10:16" ht="12.75">
      <c r="J719" s="4"/>
      <c r="P719" s="39"/>
    </row>
    <row r="720" spans="10:16" ht="12.75">
      <c r="J720" s="4"/>
      <c r="P720" s="39"/>
    </row>
    <row r="721" spans="10:16" ht="12.75">
      <c r="J721" s="4"/>
      <c r="P721" s="39"/>
    </row>
    <row r="722" spans="10:16" ht="12.75">
      <c r="J722" s="4"/>
      <c r="P722" s="39"/>
    </row>
    <row r="723" spans="10:16" ht="12.75">
      <c r="J723" s="4"/>
      <c r="P723" s="39"/>
    </row>
    <row r="724" spans="10:16" ht="12.75">
      <c r="J724" s="4"/>
      <c r="P724" s="39"/>
    </row>
    <row r="725" spans="10:16" ht="12.75">
      <c r="J725" s="4"/>
      <c r="P725" s="39"/>
    </row>
    <row r="726" spans="10:16" ht="12.75">
      <c r="J726" s="4"/>
      <c r="P726" s="39"/>
    </row>
    <row r="727" spans="10:16" ht="12.75">
      <c r="J727" s="4"/>
      <c r="P727" s="39"/>
    </row>
    <row r="728" spans="10:16" ht="12.75">
      <c r="J728" s="4"/>
      <c r="P728" s="39"/>
    </row>
    <row r="729" spans="10:16" ht="12.75">
      <c r="J729" s="4"/>
      <c r="P729" s="39"/>
    </row>
    <row r="730" spans="10:16" ht="12.75">
      <c r="J730" s="4"/>
      <c r="P730" s="39"/>
    </row>
    <row r="731" spans="10:16" ht="12.75">
      <c r="J731" s="4"/>
      <c r="P731" s="39"/>
    </row>
    <row r="732" spans="10:16" ht="12.75">
      <c r="J732" s="4"/>
      <c r="P732" s="39"/>
    </row>
    <row r="733" spans="10:16" ht="12.75">
      <c r="J733" s="4"/>
      <c r="P733" s="39"/>
    </row>
    <row r="734" spans="10:16" ht="12.75">
      <c r="J734" s="4"/>
      <c r="P734" s="39"/>
    </row>
    <row r="735" spans="10:16" ht="12.75">
      <c r="J735" s="4"/>
      <c r="P735" s="39"/>
    </row>
    <row r="736" spans="10:16" ht="12.75">
      <c r="J736" s="4"/>
      <c r="P736" s="39"/>
    </row>
    <row r="737" spans="10:16" ht="12.75">
      <c r="J737" s="4"/>
      <c r="P737" s="39"/>
    </row>
    <row r="738" spans="10:16" ht="12.75">
      <c r="J738" s="4"/>
      <c r="P738" s="39"/>
    </row>
    <row r="739" spans="10:16" ht="12.75">
      <c r="J739" s="4"/>
      <c r="P739" s="39"/>
    </row>
    <row r="740" spans="10:16" ht="12.75">
      <c r="J740" s="4"/>
      <c r="P740" s="39"/>
    </row>
    <row r="741" spans="10:16" ht="12.75">
      <c r="J741" s="4"/>
      <c r="P741" s="39"/>
    </row>
    <row r="742" spans="10:16" ht="12.75">
      <c r="J742" s="4"/>
      <c r="P742" s="39"/>
    </row>
    <row r="743" spans="10:16" ht="12.75">
      <c r="J743" s="4"/>
      <c r="P743" s="39"/>
    </row>
    <row r="744" spans="10:16" ht="12.75">
      <c r="J744" s="4"/>
      <c r="P744" s="39"/>
    </row>
    <row r="745" spans="10:16" ht="12.75">
      <c r="J745" s="4"/>
      <c r="P745" s="39"/>
    </row>
    <row r="746" spans="10:16" ht="12.75">
      <c r="J746" s="4"/>
      <c r="P746" s="39"/>
    </row>
    <row r="747" spans="10:16" ht="12.75">
      <c r="J747" s="4"/>
      <c r="P747" s="39"/>
    </row>
    <row r="748" spans="10:16" ht="12.75">
      <c r="J748" s="4"/>
      <c r="P748" s="39"/>
    </row>
    <row r="749" spans="10:16" ht="12.75">
      <c r="J749" s="4"/>
      <c r="P749" s="39"/>
    </row>
    <row r="750" spans="10:16" ht="12.75">
      <c r="J750" s="4"/>
      <c r="P750" s="39"/>
    </row>
    <row r="751" spans="10:16" ht="12.75">
      <c r="J751" s="4"/>
      <c r="P751" s="39"/>
    </row>
    <row r="752" spans="10:16" ht="12.75">
      <c r="J752" s="4"/>
      <c r="P752" s="39"/>
    </row>
    <row r="753" spans="10:16" ht="12.75">
      <c r="J753" s="4"/>
      <c r="P753" s="39"/>
    </row>
    <row r="754" spans="10:16" ht="12.75">
      <c r="J754" s="4"/>
      <c r="P754" s="39"/>
    </row>
    <row r="755" spans="10:16" ht="12.75">
      <c r="J755" s="4"/>
      <c r="P755" s="39"/>
    </row>
    <row r="756" spans="10:16" ht="12.75">
      <c r="J756" s="4"/>
      <c r="P756" s="39"/>
    </row>
    <row r="757" spans="10:16" ht="12.75">
      <c r="J757" s="4"/>
      <c r="P757" s="39"/>
    </row>
    <row r="758" spans="10:16" ht="12.75">
      <c r="J758" s="4"/>
      <c r="P758" s="39"/>
    </row>
    <row r="759" spans="10:16" ht="12.75">
      <c r="J759" s="4"/>
      <c r="P759" s="39"/>
    </row>
    <row r="760" spans="10:16" ht="12.75">
      <c r="J760" s="4"/>
      <c r="P760" s="39"/>
    </row>
    <row r="761" spans="10:16" ht="12.75">
      <c r="J761" s="4"/>
      <c r="P761" s="39"/>
    </row>
    <row r="762" spans="10:16" ht="12.75">
      <c r="J762" s="4"/>
      <c r="P762" s="39"/>
    </row>
    <row r="763" spans="10:16" ht="12.75">
      <c r="J763" s="4"/>
      <c r="P763" s="39"/>
    </row>
    <row r="764" spans="10:16" ht="12.75">
      <c r="J764" s="4"/>
      <c r="P764" s="39"/>
    </row>
    <row r="765" spans="10:16" ht="12.75">
      <c r="J765" s="4"/>
      <c r="P765" s="39"/>
    </row>
    <row r="766" spans="10:16" ht="12.75">
      <c r="J766" s="4"/>
      <c r="P766" s="39"/>
    </row>
    <row r="767" spans="10:16" ht="12.75">
      <c r="J767" s="4"/>
      <c r="P767" s="39"/>
    </row>
    <row r="768" spans="10:16" ht="12.75">
      <c r="J768" s="4"/>
      <c r="P768" s="39"/>
    </row>
    <row r="769" spans="10:16" ht="12.75">
      <c r="J769" s="4"/>
      <c r="P769" s="39"/>
    </row>
    <row r="770" spans="10:16" ht="12.75">
      <c r="J770" s="4"/>
      <c r="P770" s="39"/>
    </row>
    <row r="771" spans="10:16" ht="12.75">
      <c r="J771" s="4"/>
      <c r="P771" s="39"/>
    </row>
    <row r="772" spans="10:16" ht="12.75">
      <c r="J772" s="4"/>
      <c r="P772" s="39"/>
    </row>
    <row r="773" spans="10:16" ht="12.75">
      <c r="J773" s="4"/>
      <c r="P773" s="39"/>
    </row>
    <row r="774" spans="10:16" ht="12.75">
      <c r="J774" s="4"/>
      <c r="P774" s="39"/>
    </row>
    <row r="775" spans="10:16" ht="12.75">
      <c r="J775" s="4"/>
      <c r="P775" s="39"/>
    </row>
    <row r="776" spans="10:16" ht="12.75">
      <c r="J776" s="4"/>
      <c r="P776" s="39"/>
    </row>
    <row r="777" spans="10:16" ht="12.75">
      <c r="J777" s="4"/>
      <c r="P777" s="39"/>
    </row>
    <row r="778" spans="10:16" ht="12.75">
      <c r="J778" s="4"/>
      <c r="P778" s="39"/>
    </row>
    <row r="779" spans="10:16" ht="12.75">
      <c r="J779" s="4"/>
      <c r="P779" s="39"/>
    </row>
    <row r="780" spans="10:16" ht="12.75">
      <c r="J780" s="4"/>
      <c r="P780" s="39"/>
    </row>
    <row r="781" spans="10:16" ht="12.75">
      <c r="J781" s="4"/>
      <c r="P781" s="39"/>
    </row>
    <row r="782" spans="10:16" ht="12.75">
      <c r="J782" s="4"/>
      <c r="P782" s="39"/>
    </row>
    <row r="783" spans="10:16" ht="12.75">
      <c r="J783" s="4"/>
      <c r="P783" s="39"/>
    </row>
    <row r="784" spans="10:16" ht="12.75">
      <c r="J784" s="4"/>
      <c r="P784" s="39"/>
    </row>
    <row r="785" spans="10:16" ht="12.75">
      <c r="J785" s="4"/>
      <c r="P785" s="39"/>
    </row>
    <row r="786" spans="10:16" ht="12.75">
      <c r="J786" s="4"/>
      <c r="P786" s="39"/>
    </row>
    <row r="787" spans="10:16" ht="12.75">
      <c r="J787" s="4"/>
      <c r="P787" s="39"/>
    </row>
    <row r="788" spans="10:16" ht="12.75">
      <c r="J788" s="4"/>
      <c r="P788" s="39"/>
    </row>
    <row r="789" spans="10:16" ht="12.75">
      <c r="J789" s="4"/>
      <c r="P789" s="39"/>
    </row>
    <row r="790" spans="10:16" ht="12.75">
      <c r="J790" s="4"/>
      <c r="P790" s="39"/>
    </row>
    <row r="791" spans="10:16" ht="12.75">
      <c r="J791" s="4"/>
      <c r="P791" s="39"/>
    </row>
    <row r="792" spans="10:16" ht="12.75">
      <c r="J792" s="4"/>
      <c r="P792" s="39"/>
    </row>
    <row r="793" spans="10:16" ht="12.75">
      <c r="J793" s="4"/>
      <c r="P793" s="39"/>
    </row>
    <row r="794" spans="10:16" ht="12.75">
      <c r="J794" s="4"/>
      <c r="P794" s="39"/>
    </row>
    <row r="795" spans="10:16" ht="12.75">
      <c r="J795" s="4"/>
      <c r="P795" s="39"/>
    </row>
    <row r="796" spans="10:16" ht="12.75">
      <c r="J796" s="4"/>
      <c r="P796" s="39"/>
    </row>
    <row r="797" spans="10:16" ht="12.75">
      <c r="J797" s="4"/>
      <c r="P797" s="39"/>
    </row>
    <row r="798" spans="10:16" ht="12.75">
      <c r="J798" s="4"/>
      <c r="P798" s="39"/>
    </row>
    <row r="799" spans="10:16" ht="12.75">
      <c r="J799" s="4"/>
      <c r="P799" s="39"/>
    </row>
    <row r="800" spans="10:16" ht="12.75">
      <c r="J800" s="4"/>
      <c r="P800" s="39"/>
    </row>
    <row r="801" spans="10:16" ht="12.75">
      <c r="J801" s="4"/>
      <c r="P801" s="39"/>
    </row>
    <row r="802" spans="10:16" ht="12.75">
      <c r="J802" s="4"/>
      <c r="P802" s="39"/>
    </row>
    <row r="803" spans="10:16" ht="12.75">
      <c r="J803" s="4"/>
      <c r="P803" s="39"/>
    </row>
    <row r="804" spans="10:16" ht="12.75">
      <c r="J804" s="4"/>
      <c r="P804" s="39"/>
    </row>
    <row r="805" spans="10:16" ht="12.75">
      <c r="J805" s="4"/>
      <c r="P805" s="39"/>
    </row>
    <row r="806" spans="10:16" ht="12.75">
      <c r="J806" s="4"/>
      <c r="P806" s="39"/>
    </row>
    <row r="807" spans="10:16" ht="12.75">
      <c r="J807" s="4"/>
      <c r="P807" s="39"/>
    </row>
    <row r="808" spans="10:16" ht="12.75">
      <c r="J808" s="4"/>
      <c r="P808" s="39"/>
    </row>
    <row r="809" spans="10:16" ht="12.75">
      <c r="J809" s="4"/>
      <c r="P809" s="39"/>
    </row>
    <row r="810" spans="10:16" ht="12.75">
      <c r="J810" s="4"/>
      <c r="P810" s="39"/>
    </row>
    <row r="811" spans="10:16" ht="12.75">
      <c r="J811" s="4"/>
      <c r="P811" s="39"/>
    </row>
    <row r="812" spans="10:16" ht="12.75">
      <c r="J812" s="4"/>
      <c r="P812" s="39"/>
    </row>
    <row r="813" spans="10:16" ht="12.75">
      <c r="J813" s="4"/>
      <c r="P813" s="39"/>
    </row>
    <row r="814" spans="10:16" ht="12.75">
      <c r="J814" s="4"/>
      <c r="P814" s="39"/>
    </row>
    <row r="815" spans="10:16" ht="12.75">
      <c r="J815" s="4"/>
      <c r="P815" s="39"/>
    </row>
    <row r="816" spans="10:16" ht="12.75">
      <c r="J816" s="4"/>
      <c r="P816" s="39"/>
    </row>
    <row r="817" spans="10:16" ht="12.75">
      <c r="J817" s="4"/>
      <c r="P817" s="39"/>
    </row>
    <row r="818" spans="10:16" ht="12.75">
      <c r="J818" s="4"/>
      <c r="P818" s="39"/>
    </row>
    <row r="819" spans="10:16" ht="12.75">
      <c r="J819" s="4"/>
      <c r="P819" s="39"/>
    </row>
    <row r="820" spans="10:16" ht="12.75">
      <c r="J820" s="4"/>
      <c r="P820" s="39"/>
    </row>
    <row r="821" spans="10:16" ht="12.75">
      <c r="J821" s="4"/>
      <c r="P821" s="39"/>
    </row>
    <row r="822" spans="10:16" ht="12.75">
      <c r="J822" s="4"/>
      <c r="P822" s="39"/>
    </row>
    <row r="823" spans="10:16" ht="12.75">
      <c r="J823" s="4"/>
      <c r="P823" s="39"/>
    </row>
    <row r="824" spans="10:16" ht="12.75">
      <c r="J824" s="4"/>
      <c r="P824" s="39"/>
    </row>
    <row r="825" spans="10:16" ht="12.75">
      <c r="J825" s="4"/>
      <c r="P825" s="39"/>
    </row>
    <row r="826" spans="10:16" ht="12.75">
      <c r="J826" s="4"/>
      <c r="P826" s="39"/>
    </row>
    <row r="827" spans="10:16" ht="12.75">
      <c r="J827" s="4"/>
      <c r="P827" s="39"/>
    </row>
    <row r="828" spans="10:16" ht="12.75">
      <c r="J828" s="4"/>
      <c r="P828" s="39"/>
    </row>
    <row r="829" spans="10:16" ht="12.75">
      <c r="J829" s="4"/>
      <c r="P829" s="39"/>
    </row>
    <row r="830" spans="10:16" ht="12.75">
      <c r="J830" s="4"/>
      <c r="P830" s="39"/>
    </row>
    <row r="831" spans="10:16" ht="12.75">
      <c r="J831" s="4"/>
      <c r="P831" s="39"/>
    </row>
    <row r="832" spans="10:16" ht="12.75">
      <c r="J832" s="4"/>
      <c r="P832" s="39"/>
    </row>
    <row r="833" spans="10:16" ht="12.75">
      <c r="J833" s="4"/>
      <c r="P833" s="39"/>
    </row>
    <row r="834" spans="10:16" ht="12.75">
      <c r="J834" s="4"/>
      <c r="P834" s="39"/>
    </row>
    <row r="835" spans="10:16" ht="12.75">
      <c r="J835" s="4"/>
      <c r="P835" s="39"/>
    </row>
    <row r="836" spans="10:16" ht="12.75">
      <c r="J836" s="4"/>
      <c r="P836" s="39"/>
    </row>
    <row r="837" spans="10:16" ht="12.75">
      <c r="J837" s="4"/>
      <c r="P837" s="39"/>
    </row>
    <row r="838" spans="10:16" ht="12.75">
      <c r="J838" s="4"/>
      <c r="P838" s="39"/>
    </row>
    <row r="839" spans="10:16" ht="12.75">
      <c r="J839" s="4"/>
      <c r="P839" s="39"/>
    </row>
    <row r="840" spans="10:16" ht="12.75">
      <c r="J840" s="4"/>
      <c r="P840" s="39"/>
    </row>
    <row r="841" spans="10:16" ht="12.75">
      <c r="J841" s="4"/>
      <c r="P841" s="39"/>
    </row>
    <row r="842" spans="10:16" ht="12.75">
      <c r="J842" s="4"/>
      <c r="P842" s="39"/>
    </row>
    <row r="843" spans="10:16" ht="12.75">
      <c r="J843" s="4"/>
      <c r="P843" s="39"/>
    </row>
    <row r="844" spans="10:16" ht="12.75">
      <c r="J844" s="4"/>
      <c r="P844" s="39"/>
    </row>
    <row r="845" spans="10:16" ht="12.75">
      <c r="J845" s="4"/>
      <c r="P845" s="39"/>
    </row>
    <row r="846" spans="10:16" ht="12.75">
      <c r="J846" s="4"/>
      <c r="P846" s="39"/>
    </row>
    <row r="847" spans="10:16" ht="12.75">
      <c r="J847" s="4"/>
      <c r="P847" s="39"/>
    </row>
    <row r="848" spans="10:16" ht="12.75">
      <c r="J848" s="4"/>
      <c r="P848" s="39"/>
    </row>
    <row r="849" spans="10:16" ht="12.75">
      <c r="J849" s="4"/>
      <c r="P849" s="39"/>
    </row>
    <row r="850" spans="10:16" ht="12.75">
      <c r="J850" s="4"/>
      <c r="P850" s="39"/>
    </row>
    <row r="851" spans="10:16" ht="12.75">
      <c r="J851" s="4"/>
      <c r="P851" s="39"/>
    </row>
    <row r="852" spans="10:16" ht="12.75">
      <c r="J852" s="4"/>
      <c r="P852" s="39"/>
    </row>
    <row r="853" spans="10:16" ht="12.75">
      <c r="J853" s="4"/>
      <c r="P853" s="39"/>
    </row>
    <row r="854" spans="10:16" ht="12.75">
      <c r="J854" s="4"/>
      <c r="P854" s="39"/>
    </row>
    <row r="855" spans="10:16" ht="12.75">
      <c r="J855" s="4"/>
      <c r="P855" s="39"/>
    </row>
    <row r="856" spans="10:16" ht="12.75">
      <c r="J856" s="4"/>
      <c r="P856" s="39"/>
    </row>
    <row r="857" spans="10:16" ht="12.75">
      <c r="J857" s="4"/>
      <c r="P857" s="39"/>
    </row>
    <row r="858" spans="10:16" ht="12.75">
      <c r="J858" s="4"/>
      <c r="P858" s="39"/>
    </row>
    <row r="859" spans="10:16" ht="12.75">
      <c r="J859" s="4"/>
      <c r="P859" s="39"/>
    </row>
    <row r="860" spans="10:16" ht="12.75">
      <c r="J860" s="4"/>
      <c r="P860" s="39"/>
    </row>
    <row r="861" spans="10:16" ht="12.75">
      <c r="J861" s="4"/>
      <c r="P861" s="39"/>
    </row>
    <row r="862" spans="10:16" ht="12.75">
      <c r="J862" s="4"/>
      <c r="P862" s="39"/>
    </row>
    <row r="863" spans="10:16" ht="12.75">
      <c r="J863" s="4"/>
      <c r="P863" s="39"/>
    </row>
    <row r="864" spans="10:16" ht="12.75">
      <c r="J864" s="4"/>
      <c r="P864" s="39"/>
    </row>
    <row r="865" spans="10:16" ht="12.75">
      <c r="J865" s="4"/>
      <c r="P865" s="39"/>
    </row>
    <row r="866" spans="10:16" ht="12.75">
      <c r="J866" s="4"/>
      <c r="P866" s="39"/>
    </row>
    <row r="867" spans="10:16" ht="12.75">
      <c r="J867" s="4"/>
      <c r="P867" s="39"/>
    </row>
    <row r="868" spans="10:16" ht="12.75">
      <c r="J868" s="4"/>
      <c r="P868" s="39"/>
    </row>
    <row r="869" spans="10:16" ht="12.75">
      <c r="J869" s="4"/>
      <c r="P869" s="39"/>
    </row>
    <row r="870" spans="10:16" ht="12.75">
      <c r="J870" s="4"/>
      <c r="P870" s="39"/>
    </row>
    <row r="871" spans="10:16" ht="12.75">
      <c r="J871" s="4"/>
      <c r="P871" s="39"/>
    </row>
    <row r="872" spans="10:16" ht="12.75">
      <c r="J872" s="4"/>
      <c r="P872" s="39"/>
    </row>
    <row r="873" spans="10:16" ht="12.75">
      <c r="J873" s="4"/>
      <c r="P873" s="39"/>
    </row>
    <row r="874" spans="10:16" ht="12.75">
      <c r="J874" s="4"/>
      <c r="P874" s="39"/>
    </row>
    <row r="875" spans="10:16" ht="12.75">
      <c r="J875" s="4"/>
      <c r="P875" s="39"/>
    </row>
    <row r="876" spans="10:16" ht="12.75">
      <c r="J876" s="4"/>
      <c r="P876" s="39"/>
    </row>
    <row r="877" spans="10:16" ht="12.75">
      <c r="J877" s="4"/>
      <c r="P877" s="39"/>
    </row>
    <row r="878" spans="10:16" ht="12.75">
      <c r="J878" s="4"/>
      <c r="P878" s="39"/>
    </row>
    <row r="879" spans="10:16" ht="12.75">
      <c r="J879" s="4"/>
      <c r="P879" s="39"/>
    </row>
    <row r="880" spans="10:16" ht="12.75">
      <c r="J880" s="4"/>
      <c r="P880" s="39"/>
    </row>
    <row r="881" spans="10:16" ht="12.75">
      <c r="J881" s="4"/>
      <c r="P881" s="39"/>
    </row>
    <row r="882" spans="10:16" ht="12.75">
      <c r="J882" s="4"/>
      <c r="P882" s="39"/>
    </row>
    <row r="883" spans="10:16" ht="12.75">
      <c r="J883" s="4"/>
      <c r="P883" s="39"/>
    </row>
    <row r="884" spans="10:16" ht="12.75">
      <c r="J884" s="4"/>
      <c r="P884" s="39"/>
    </row>
    <row r="885" spans="10:16" ht="12.75">
      <c r="J885" s="4"/>
      <c r="P885" s="39"/>
    </row>
    <row r="886" spans="10:16" ht="12.75">
      <c r="J886" s="4"/>
      <c r="P886" s="39"/>
    </row>
    <row r="887" spans="10:16" ht="12.75">
      <c r="J887" s="4"/>
      <c r="P887" s="39"/>
    </row>
    <row r="888" spans="10:16" ht="12.75">
      <c r="J888" s="4"/>
      <c r="P888" s="39"/>
    </row>
    <row r="889" spans="10:16" ht="12.75">
      <c r="J889" s="4"/>
      <c r="P889" s="39"/>
    </row>
    <row r="890" spans="10:16" ht="12.75">
      <c r="J890" s="4"/>
      <c r="P890" s="39"/>
    </row>
    <row r="891" spans="10:16" ht="12.75">
      <c r="J891" s="4"/>
      <c r="P891" s="39"/>
    </row>
    <row r="892" spans="10:16" ht="12.75">
      <c r="J892" s="4"/>
      <c r="P892" s="39"/>
    </row>
    <row r="893" spans="10:16" ht="12.75">
      <c r="J893" s="4"/>
      <c r="P893" s="39"/>
    </row>
    <row r="894" spans="10:16" ht="12.75">
      <c r="J894" s="4"/>
      <c r="P894" s="39"/>
    </row>
    <row r="895" spans="10:16" ht="12.75">
      <c r="J895" s="4"/>
      <c r="P895" s="39"/>
    </row>
    <row r="896" spans="10:16" ht="12.75">
      <c r="J896" s="4"/>
      <c r="P896" s="39"/>
    </row>
    <row r="897" spans="10:16" ht="12.75">
      <c r="J897" s="4"/>
      <c r="P897" s="39"/>
    </row>
    <row r="898" spans="10:16" ht="12.75">
      <c r="J898" s="4"/>
      <c r="P898" s="39"/>
    </row>
    <row r="899" spans="10:16" ht="12.75">
      <c r="J899" s="4"/>
      <c r="P899" s="39"/>
    </row>
    <row r="900" spans="10:16" ht="12.75">
      <c r="J900" s="4"/>
      <c r="P900" s="39"/>
    </row>
    <row r="901" spans="10:16" ht="12.75">
      <c r="J901" s="4"/>
      <c r="P901" s="39"/>
    </row>
    <row r="902" spans="10:16" ht="12.75">
      <c r="J902" s="4"/>
      <c r="P902" s="39"/>
    </row>
    <row r="903" spans="10:16" ht="12.75">
      <c r="J903" s="4"/>
      <c r="P903" s="39"/>
    </row>
    <row r="904" spans="10:16" ht="12.75">
      <c r="J904" s="4"/>
      <c r="P904" s="39"/>
    </row>
    <row r="905" spans="10:16" ht="12.75">
      <c r="J905" s="4"/>
      <c r="P905" s="39"/>
    </row>
    <row r="906" spans="10:16" ht="12.75">
      <c r="J906" s="4"/>
      <c r="P906" s="39"/>
    </row>
    <row r="907" spans="10:16" ht="12.75">
      <c r="J907" s="4"/>
      <c r="P907" s="39"/>
    </row>
    <row r="908" spans="10:16" ht="12.75">
      <c r="J908" s="4"/>
      <c r="P908" s="39"/>
    </row>
    <row r="909" spans="10:16" ht="12.75">
      <c r="J909" s="4"/>
      <c r="P909" s="39"/>
    </row>
    <row r="910" spans="10:16" ht="12.75">
      <c r="J910" s="4"/>
      <c r="P910" s="39"/>
    </row>
    <row r="911" spans="10:16" ht="12.75">
      <c r="J911" s="4"/>
      <c r="P911" s="39"/>
    </row>
    <row r="912" spans="10:16" ht="12.75">
      <c r="J912" s="4"/>
      <c r="P912" s="39"/>
    </row>
    <row r="913" spans="10:16" ht="12.75">
      <c r="J913" s="4"/>
      <c r="P913" s="39"/>
    </row>
    <row r="914" spans="10:16" ht="12.75">
      <c r="J914" s="4"/>
      <c r="P914" s="39"/>
    </row>
    <row r="915" spans="10:16" ht="12.75">
      <c r="J915" s="4"/>
      <c r="P915" s="39"/>
    </row>
    <row r="916" spans="10:16" ht="12.75">
      <c r="J916" s="4"/>
      <c r="P916" s="39"/>
    </row>
    <row r="917" spans="10:16" ht="12.75">
      <c r="J917" s="4"/>
      <c r="P917" s="39"/>
    </row>
    <row r="918" spans="10:16" ht="12.75">
      <c r="J918" s="4"/>
      <c r="P918" s="39"/>
    </row>
    <row r="919" spans="10:16" ht="12.75">
      <c r="J919" s="4"/>
      <c r="P919" s="39"/>
    </row>
    <row r="920" spans="10:16" ht="12.75">
      <c r="J920" s="4"/>
      <c r="P920" s="39"/>
    </row>
    <row r="921" spans="10:16" ht="12.75">
      <c r="J921" s="4"/>
      <c r="P921" s="39"/>
    </row>
    <row r="922" spans="10:16" ht="12.75">
      <c r="J922" s="4"/>
      <c r="P922" s="39"/>
    </row>
    <row r="923" spans="10:16" ht="12.75">
      <c r="J923" s="4"/>
      <c r="P923" s="39"/>
    </row>
    <row r="924" spans="10:16" ht="12.75">
      <c r="J924" s="4"/>
      <c r="P924" s="39"/>
    </row>
    <row r="925" spans="10:16" ht="12.75">
      <c r="J925" s="4"/>
      <c r="P925" s="39"/>
    </row>
    <row r="926" spans="10:16" ht="12.75">
      <c r="J926" s="4"/>
      <c r="P926" s="39"/>
    </row>
    <row r="927" spans="10:16" ht="12.75">
      <c r="J927" s="4"/>
      <c r="P927" s="39"/>
    </row>
    <row r="928" spans="10:16" ht="12.75">
      <c r="J928" s="4"/>
      <c r="P928" s="39"/>
    </row>
    <row r="929" spans="10:16" ht="12.75">
      <c r="J929" s="4"/>
      <c r="P929" s="39"/>
    </row>
    <row r="930" spans="10:16" ht="12.75">
      <c r="J930" s="4"/>
      <c r="P930" s="39"/>
    </row>
    <row r="931" spans="10:16" ht="12.75">
      <c r="J931" s="4"/>
      <c r="P931" s="39"/>
    </row>
    <row r="932" spans="10:16" ht="12.75">
      <c r="J932" s="4"/>
      <c r="P932" s="39"/>
    </row>
    <row r="933" spans="10:16" ht="12.75">
      <c r="J933" s="4"/>
      <c r="P933" s="39"/>
    </row>
    <row r="934" spans="10:16" ht="12.75">
      <c r="J934" s="4"/>
      <c r="P934" s="39"/>
    </row>
    <row r="935" spans="10:16" ht="12.75">
      <c r="J935" s="4"/>
      <c r="P935" s="39"/>
    </row>
    <row r="936" spans="10:16" ht="12.75">
      <c r="J936" s="4"/>
      <c r="P936" s="39"/>
    </row>
    <row r="937" spans="10:16" ht="12.75">
      <c r="J937" s="4"/>
      <c r="P937" s="39"/>
    </row>
    <row r="938" spans="10:16" ht="12.75">
      <c r="J938" s="4"/>
      <c r="P938" s="39"/>
    </row>
    <row r="939" spans="10:16" ht="12.75">
      <c r="J939" s="4"/>
      <c r="P939" s="39"/>
    </row>
    <row r="940" spans="10:16" ht="12.75">
      <c r="J940" s="4"/>
      <c r="P940" s="39"/>
    </row>
    <row r="941" spans="10:16" ht="12.75">
      <c r="J941" s="4"/>
      <c r="P941" s="39"/>
    </row>
    <row r="942" spans="10:16" ht="12.75">
      <c r="J942" s="4"/>
      <c r="P942" s="39"/>
    </row>
    <row r="943" spans="10:16" ht="12.75">
      <c r="J943" s="4"/>
      <c r="P943" s="39"/>
    </row>
    <row r="944" spans="10:16" ht="12.75">
      <c r="J944" s="4"/>
      <c r="P944" s="39"/>
    </row>
    <row r="945" spans="10:16" ht="12.75">
      <c r="J945" s="4"/>
      <c r="P945" s="39"/>
    </row>
    <row r="946" spans="10:16" ht="12.75">
      <c r="J946" s="4"/>
      <c r="P946" s="39"/>
    </row>
    <row r="947" spans="10:16" ht="12.75">
      <c r="J947" s="4"/>
      <c r="P947" s="39"/>
    </row>
    <row r="948" spans="10:16" ht="12.75">
      <c r="J948" s="4"/>
      <c r="P948" s="39"/>
    </row>
    <row r="949" spans="10:16" ht="12.75">
      <c r="J949" s="4"/>
      <c r="P949" s="39"/>
    </row>
    <row r="950" spans="10:16" ht="12.75">
      <c r="J950" s="4"/>
      <c r="P950" s="39"/>
    </row>
    <row r="951" spans="10:16" ht="12.75">
      <c r="J951" s="4"/>
      <c r="P951" s="39"/>
    </row>
    <row r="952" spans="10:16" ht="12.75">
      <c r="J952" s="4"/>
      <c r="P952" s="39"/>
    </row>
    <row r="953" spans="10:16" ht="12.75">
      <c r="J953" s="4"/>
      <c r="P953" s="39"/>
    </row>
    <row r="954" spans="10:16" ht="12.75">
      <c r="J954" s="4"/>
      <c r="P954" s="39"/>
    </row>
    <row r="955" spans="10:16" ht="12.75">
      <c r="J955" s="4"/>
      <c r="P955" s="39"/>
    </row>
    <row r="956" spans="10:16" ht="12.75">
      <c r="J956" s="4"/>
      <c r="P956" s="39"/>
    </row>
    <row r="957" spans="10:16" ht="12.75">
      <c r="J957" s="4"/>
      <c r="P957" s="39"/>
    </row>
    <row r="958" spans="10:16" ht="12.75">
      <c r="J958" s="4"/>
      <c r="P958" s="39"/>
    </row>
    <row r="959" spans="10:16" ht="12.75">
      <c r="J959" s="4"/>
      <c r="P959" s="39"/>
    </row>
    <row r="960" spans="10:16" ht="12.75">
      <c r="J960" s="4"/>
      <c r="P960" s="39"/>
    </row>
    <row r="961" spans="10:16" ht="12.75">
      <c r="J961" s="4"/>
      <c r="P961" s="39"/>
    </row>
    <row r="962" spans="10:16" ht="12.75">
      <c r="J962" s="4"/>
      <c r="P962" s="39"/>
    </row>
    <row r="963" spans="10:16" ht="12.75">
      <c r="J963" s="4"/>
      <c r="P963" s="39"/>
    </row>
    <row r="964" spans="10:16" ht="12.75">
      <c r="J964" s="4"/>
      <c r="P964" s="39"/>
    </row>
    <row r="965" spans="10:16" ht="12.75">
      <c r="J965" s="4"/>
      <c r="P965" s="39"/>
    </row>
    <row r="966" spans="10:16" ht="12.75">
      <c r="J966" s="4"/>
      <c r="P966" s="39"/>
    </row>
    <row r="967" spans="10:16" ht="12.75">
      <c r="J967" s="4"/>
      <c r="P967" s="39"/>
    </row>
    <row r="968" spans="10:16" ht="12.75">
      <c r="J968" s="4"/>
      <c r="P968" s="39"/>
    </row>
    <row r="969" spans="10:16" ht="12.75">
      <c r="J969" s="4"/>
      <c r="P969" s="39"/>
    </row>
    <row r="970" spans="10:16" ht="12.75">
      <c r="J970" s="4"/>
      <c r="P970" s="39"/>
    </row>
    <row r="971" spans="10:16" ht="12.75">
      <c r="J971" s="4"/>
      <c r="P971" s="39"/>
    </row>
    <row r="972" spans="10:16" ht="12.75">
      <c r="J972" s="4"/>
      <c r="P972" s="39"/>
    </row>
    <row r="973" spans="10:16" ht="12.75">
      <c r="J973" s="4"/>
      <c r="P973" s="39"/>
    </row>
    <row r="974" spans="10:16" ht="12.75">
      <c r="J974" s="4"/>
      <c r="P974" s="39"/>
    </row>
    <row r="975" spans="10:16" ht="12.75">
      <c r="J975" s="4"/>
      <c r="P975" s="39"/>
    </row>
    <row r="976" spans="10:16" ht="12.75">
      <c r="J976" s="4"/>
      <c r="P976" s="39"/>
    </row>
    <row r="977" spans="10:16" ht="12.75">
      <c r="J977" s="4"/>
      <c r="P977" s="39"/>
    </row>
    <row r="978" spans="10:16" ht="12.75">
      <c r="J978" s="4"/>
      <c r="P978" s="39"/>
    </row>
    <row r="979" spans="10:16" ht="12.75">
      <c r="J979" s="4"/>
      <c r="P979" s="39"/>
    </row>
    <row r="980" spans="10:16" ht="12.75">
      <c r="J980" s="4"/>
      <c r="P980" s="39"/>
    </row>
    <row r="981" spans="10:16" ht="12.75">
      <c r="J981" s="4"/>
      <c r="P981" s="39"/>
    </row>
    <row r="982" spans="10:16" ht="12.75">
      <c r="J982" s="4"/>
      <c r="P982" s="39"/>
    </row>
    <row r="983" spans="10:16" ht="12.75">
      <c r="J983" s="4"/>
      <c r="P983" s="39"/>
    </row>
    <row r="984" spans="10:16" ht="12.75">
      <c r="J984" s="4"/>
      <c r="P984" s="39"/>
    </row>
    <row r="985" spans="10:16" ht="12.75">
      <c r="J985" s="4"/>
      <c r="P985" s="39"/>
    </row>
    <row r="986" spans="10:16" ht="12.75">
      <c r="J986" s="4"/>
      <c r="P986" s="39"/>
    </row>
    <row r="987" spans="10:16" ht="12.75">
      <c r="J987" s="4"/>
      <c r="P987" s="39"/>
    </row>
    <row r="988" spans="10:16" ht="12.75">
      <c r="J988" s="4"/>
      <c r="P988" s="39"/>
    </row>
    <row r="989" spans="10:16" ht="12.75">
      <c r="J989" s="4"/>
      <c r="P989" s="39"/>
    </row>
    <row r="990" spans="10:16" ht="12.75">
      <c r="J990" s="4"/>
      <c r="P990" s="39"/>
    </row>
    <row r="991" spans="10:16" ht="12.75">
      <c r="J991" s="4"/>
      <c r="P991" s="39"/>
    </row>
    <row r="992" spans="10:16" ht="12.75">
      <c r="J992" s="4"/>
      <c r="P992" s="39"/>
    </row>
    <row r="993" spans="10:16" ht="12.75">
      <c r="J993" s="4"/>
      <c r="P993" s="39"/>
    </row>
    <row r="994" spans="10:16" ht="12.75">
      <c r="J994" s="4"/>
      <c r="P994" s="39"/>
    </row>
    <row r="995" spans="10:16" ht="12.75">
      <c r="J995" s="4"/>
      <c r="P995" s="39"/>
    </row>
    <row r="996" spans="10:16" ht="12.75">
      <c r="J996" s="4"/>
      <c r="P996" s="39"/>
    </row>
    <row r="997" spans="10:16" ht="12.75">
      <c r="J997" s="4"/>
      <c r="P997" s="39"/>
    </row>
    <row r="998" spans="10:16" ht="12.75">
      <c r="J998" s="4"/>
      <c r="P998" s="39"/>
    </row>
    <row r="999" spans="10:16" ht="12.75">
      <c r="J999" s="4"/>
      <c r="P999" s="39"/>
    </row>
    <row r="1000" spans="10:16" ht="12.75">
      <c r="J1000" s="4"/>
      <c r="P1000" s="39"/>
    </row>
    <row r="1001" spans="10:16" ht="12.75">
      <c r="J1001" s="4"/>
      <c r="P1001" s="39"/>
    </row>
    <row r="1002" spans="10:16" ht="12.75">
      <c r="J1002" s="4"/>
      <c r="P1002" s="39"/>
    </row>
    <row r="1003" spans="10:16" ht="12.75">
      <c r="J1003" s="4"/>
      <c r="P1003" s="39"/>
    </row>
    <row r="1004" spans="10:16" ht="12.75">
      <c r="J1004" s="4"/>
      <c r="P1004" s="39"/>
    </row>
    <row r="1005" spans="10:16" ht="12.75">
      <c r="J1005" s="4"/>
      <c r="P1005" s="39"/>
    </row>
    <row r="1006" spans="10:16" ht="12.75">
      <c r="J1006" s="4"/>
      <c r="P1006" s="39"/>
    </row>
    <row r="1007" spans="10:16" ht="12.75">
      <c r="J1007" s="4"/>
      <c r="P1007" s="39"/>
    </row>
    <row r="1008" spans="10:16" ht="12.75">
      <c r="J1008" s="4"/>
      <c r="P1008" s="39"/>
    </row>
    <row r="1009" spans="10:16" ht="12.75">
      <c r="J1009" s="4"/>
      <c r="P1009" s="39"/>
    </row>
    <row r="1010" spans="10:16" ht="12.75">
      <c r="J1010" s="4"/>
      <c r="P1010" s="39"/>
    </row>
    <row r="1011" spans="10:16" ht="12.75">
      <c r="J1011" s="4"/>
      <c r="P1011" s="39"/>
    </row>
    <row r="1012" spans="10:16" ht="12.75">
      <c r="J1012" s="4"/>
      <c r="P1012" s="39"/>
    </row>
    <row r="1013" spans="10:16" ht="12.75">
      <c r="J1013" s="4"/>
      <c r="P1013" s="39"/>
    </row>
    <row r="1014" spans="10:16" ht="12.75">
      <c r="J1014" s="4"/>
      <c r="P1014" s="39"/>
    </row>
    <row r="1015" spans="10:16" ht="12.75">
      <c r="J1015" s="4"/>
      <c r="P1015" s="39"/>
    </row>
    <row r="1016" spans="10:16" ht="12.75">
      <c r="J1016" s="4"/>
      <c r="P1016" s="39"/>
    </row>
    <row r="1017" spans="10:16" ht="12.75">
      <c r="J1017" s="4"/>
      <c r="P1017" s="39"/>
    </row>
    <row r="1018" spans="10:16" ht="12.75">
      <c r="J1018" s="4"/>
      <c r="P1018" s="39"/>
    </row>
    <row r="1019" spans="10:16" ht="12.75">
      <c r="J1019" s="4"/>
      <c r="P1019" s="39"/>
    </row>
    <row r="1020" spans="10:16" ht="12.75">
      <c r="J1020" s="4"/>
      <c r="P1020" s="39"/>
    </row>
    <row r="1021" spans="10:16" ht="12.75">
      <c r="J1021" s="4"/>
      <c r="P1021" s="39"/>
    </row>
    <row r="1022" spans="10:16" ht="12.75">
      <c r="J1022" s="4"/>
      <c r="P1022" s="39"/>
    </row>
    <row r="1023" spans="10:16" ht="12.75">
      <c r="J1023" s="4"/>
      <c r="P1023" s="39"/>
    </row>
    <row r="1024" spans="10:16" ht="12.75">
      <c r="J1024" s="4"/>
      <c r="P1024" s="39"/>
    </row>
    <row r="1025" spans="10:16" ht="12.75">
      <c r="J1025" s="4"/>
      <c r="P1025" s="39"/>
    </row>
    <row r="1026" spans="10:16" ht="12.75">
      <c r="J1026" s="4"/>
      <c r="P1026" s="39"/>
    </row>
    <row r="1027" spans="10:16" ht="12.75">
      <c r="J1027" s="4"/>
      <c r="P1027" s="39"/>
    </row>
    <row r="1028" spans="10:16" ht="12.75">
      <c r="J1028" s="4"/>
      <c r="P1028" s="39"/>
    </row>
    <row r="1029" spans="10:16" ht="12.75">
      <c r="J1029" s="4"/>
      <c r="P1029" s="39"/>
    </row>
    <row r="1030" spans="10:16" ht="12.75">
      <c r="J1030" s="4"/>
      <c r="P1030" s="39"/>
    </row>
    <row r="1031" spans="10:16" ht="12.75">
      <c r="J1031" s="4"/>
      <c r="P1031" s="39"/>
    </row>
    <row r="1032" spans="10:16" ht="12.75">
      <c r="J1032" s="4"/>
      <c r="P1032" s="39"/>
    </row>
    <row r="1033" spans="10:16" ht="12.75">
      <c r="J1033" s="4"/>
      <c r="P1033" s="39"/>
    </row>
    <row r="1034" spans="10:16" ht="12.75">
      <c r="J1034" s="4"/>
      <c r="P1034" s="39"/>
    </row>
    <row r="1035" spans="10:16" ht="12.75">
      <c r="J1035" s="4"/>
      <c r="P1035" s="39"/>
    </row>
    <row r="1036" spans="10:16" ht="12.75">
      <c r="J1036" s="4"/>
      <c r="P1036" s="39"/>
    </row>
    <row r="1037" spans="10:16" ht="12.75">
      <c r="J1037" s="4"/>
      <c r="P1037" s="39"/>
    </row>
    <row r="1038" spans="10:16" ht="12.75">
      <c r="J1038" s="4"/>
      <c r="P1038" s="39"/>
    </row>
    <row r="1039" spans="10:16" ht="12.75">
      <c r="J1039" s="4"/>
      <c r="P1039" s="39"/>
    </row>
    <row r="1040" spans="10:16" ht="12.75">
      <c r="J1040" s="4"/>
      <c r="P1040" s="39"/>
    </row>
    <row r="1041" spans="10:16" ht="12.75">
      <c r="J1041" s="4"/>
      <c r="P1041" s="39"/>
    </row>
    <row r="1042" spans="10:16" ht="12.75">
      <c r="J1042" s="4"/>
      <c r="P1042" s="39"/>
    </row>
    <row r="1043" spans="10:16" ht="12.75">
      <c r="J1043" s="4"/>
      <c r="P1043" s="39"/>
    </row>
    <row r="1044" spans="10:16" ht="12.75">
      <c r="J1044" s="4"/>
      <c r="P1044" s="39"/>
    </row>
    <row r="1045" spans="10:16" ht="12.75">
      <c r="J1045" s="4"/>
      <c r="P1045" s="39"/>
    </row>
    <row r="1046" spans="10:16" ht="12.75">
      <c r="J1046" s="4"/>
      <c r="P1046" s="39"/>
    </row>
    <row r="1047" spans="10:16" ht="12.75">
      <c r="J1047" s="4"/>
      <c r="P1047" s="39"/>
    </row>
    <row r="1048" spans="10:16" ht="12.75">
      <c r="J1048" s="4"/>
      <c r="P1048" s="39"/>
    </row>
    <row r="1049" spans="10:16" ht="12.75">
      <c r="J1049" s="4"/>
      <c r="P1049" s="39"/>
    </row>
    <row r="1050" spans="10:16" ht="12.75">
      <c r="J1050" s="4"/>
      <c r="P1050" s="39"/>
    </row>
    <row r="1051" spans="10:16" ht="12.75">
      <c r="J1051" s="4"/>
      <c r="P1051" s="39"/>
    </row>
    <row r="1052" spans="10:16" ht="12.75">
      <c r="J1052" s="4"/>
      <c r="P1052" s="39"/>
    </row>
    <row r="1053" spans="10:16" ht="12.75">
      <c r="J1053" s="4"/>
      <c r="P1053" s="39"/>
    </row>
    <row r="1054" spans="10:16" ht="12.75">
      <c r="J1054" s="4"/>
      <c r="P1054" s="39"/>
    </row>
    <row r="1055" spans="10:16" ht="12.75">
      <c r="J1055" s="4"/>
      <c r="P1055" s="39"/>
    </row>
    <row r="1056" spans="10:16" ht="12.75">
      <c r="J1056" s="4"/>
      <c r="P1056" s="39"/>
    </row>
    <row r="1057" spans="10:16" ht="12.75">
      <c r="J1057" s="4"/>
      <c r="P1057" s="39"/>
    </row>
    <row r="1058" spans="10:16" ht="12.75">
      <c r="J1058" s="4"/>
      <c r="P1058" s="39"/>
    </row>
    <row r="1059" spans="10:16" ht="12.75">
      <c r="J1059" s="4"/>
      <c r="P1059" s="39"/>
    </row>
    <row r="1060" spans="10:16" ht="12.75">
      <c r="J1060" s="4"/>
      <c r="P1060" s="39"/>
    </row>
    <row r="1061" spans="10:16" ht="12.75">
      <c r="J1061" s="4"/>
      <c r="P1061" s="39"/>
    </row>
    <row r="1062" spans="10:16" ht="12.75">
      <c r="J1062" s="4"/>
      <c r="P1062" s="39"/>
    </row>
    <row r="1063" spans="10:16" ht="12.75">
      <c r="J1063" s="4"/>
      <c r="P1063" s="39"/>
    </row>
    <row r="1064" spans="10:16" ht="12.75">
      <c r="J1064" s="4"/>
      <c r="P1064" s="39"/>
    </row>
    <row r="1065" spans="10:16" ht="12.75">
      <c r="J1065" s="4"/>
      <c r="P1065" s="39"/>
    </row>
    <row r="1066" spans="10:16" ht="12.75">
      <c r="J1066" s="4"/>
      <c r="P1066" s="39"/>
    </row>
    <row r="1067" spans="10:16" ht="12.75">
      <c r="J1067" s="4"/>
      <c r="P1067" s="39"/>
    </row>
    <row r="1068" spans="10:16" ht="12.75">
      <c r="J1068" s="4"/>
      <c r="P1068" s="39"/>
    </row>
    <row r="1069" spans="10:16" ht="12.75">
      <c r="J1069" s="4"/>
      <c r="P1069" s="39"/>
    </row>
    <row r="1070" spans="10:16" ht="12.75">
      <c r="J1070" s="4"/>
      <c r="P1070" s="39"/>
    </row>
    <row r="1071" spans="10:16" ht="12.75">
      <c r="J1071" s="4"/>
      <c r="P1071" s="39"/>
    </row>
    <row r="1072" spans="10:16" ht="12.75">
      <c r="J1072" s="4"/>
      <c r="P1072" s="39"/>
    </row>
    <row r="1073" spans="10:16" ht="12.75">
      <c r="J1073" s="4"/>
      <c r="P1073" s="39"/>
    </row>
    <row r="1074" spans="10:16" ht="12.75">
      <c r="J1074" s="4"/>
      <c r="P1074" s="39"/>
    </row>
    <row r="1075" spans="10:16" ht="12.75">
      <c r="J1075" s="4"/>
      <c r="P1075" s="39"/>
    </row>
    <row r="1076" spans="10:16" ht="12.75">
      <c r="J1076" s="4"/>
      <c r="P1076" s="39"/>
    </row>
    <row r="1077" spans="10:16" ht="12.75">
      <c r="J1077" s="4"/>
      <c r="P1077" s="39"/>
    </row>
    <row r="1078" spans="10:16" ht="12.75">
      <c r="J1078" s="4"/>
      <c r="P1078" s="39"/>
    </row>
    <row r="1079" spans="10:16" ht="12.75">
      <c r="J1079" s="4"/>
      <c r="P1079" s="39"/>
    </row>
    <row r="1080" spans="10:16" ht="12.75">
      <c r="J1080" s="4"/>
      <c r="P1080" s="39"/>
    </row>
    <row r="1081" spans="10:16" ht="12.75">
      <c r="J1081" s="4"/>
      <c r="P1081" s="39"/>
    </row>
    <row r="1082" spans="10:16" ht="12.75">
      <c r="J1082" s="4"/>
      <c r="P1082" s="39"/>
    </row>
    <row r="1083" spans="10:16" ht="12.75">
      <c r="J1083" s="4"/>
      <c r="P1083" s="39"/>
    </row>
    <row r="1084" spans="10:16" ht="12.75">
      <c r="J1084" s="4"/>
      <c r="P1084" s="39"/>
    </row>
    <row r="1085" spans="10:16" ht="12.75">
      <c r="J1085" s="4"/>
      <c r="P1085" s="39"/>
    </row>
    <row r="1086" spans="10:16" ht="12.75">
      <c r="J1086" s="4"/>
      <c r="P1086" s="39"/>
    </row>
    <row r="1087" spans="10:16" ht="12.75">
      <c r="J1087" s="4"/>
      <c r="P1087" s="39"/>
    </row>
    <row r="1088" spans="10:16" ht="12.75">
      <c r="J1088" s="4"/>
      <c r="P1088" s="39"/>
    </row>
    <row r="1089" spans="10:16" ht="12.75">
      <c r="J1089" s="4"/>
      <c r="P1089" s="39"/>
    </row>
    <row r="1090" spans="10:16" ht="12.75">
      <c r="J1090" s="4"/>
      <c r="P1090" s="39"/>
    </row>
    <row r="1091" spans="10:16" ht="12.75">
      <c r="J1091" s="4"/>
      <c r="P1091" s="39"/>
    </row>
    <row r="1092" spans="10:16" ht="12.75">
      <c r="J1092" s="4"/>
      <c r="P1092" s="39"/>
    </row>
    <row r="1093" spans="10:16" ht="12.75">
      <c r="J1093" s="4"/>
      <c r="P1093" s="39"/>
    </row>
    <row r="1094" spans="10:16" ht="12.75">
      <c r="J1094" s="4"/>
      <c r="P1094" s="39"/>
    </row>
    <row r="1095" spans="10:16" ht="12.75">
      <c r="J1095" s="4"/>
      <c r="P1095" s="39"/>
    </row>
    <row r="1096" spans="10:16" ht="12.75">
      <c r="J1096" s="4"/>
      <c r="P1096" s="39"/>
    </row>
    <row r="1097" spans="10:16" ht="12.75">
      <c r="J1097" s="4"/>
      <c r="P1097" s="39"/>
    </row>
    <row r="1098" spans="10:16" ht="12.75">
      <c r="J1098" s="4"/>
      <c r="P1098" s="39"/>
    </row>
    <row r="1099" spans="10:16" ht="12.75">
      <c r="J1099" s="4"/>
      <c r="P1099" s="39"/>
    </row>
    <row r="1100" spans="10:16" ht="12.75">
      <c r="J1100" s="4"/>
      <c r="P1100" s="39"/>
    </row>
    <row r="1101" spans="10:16" ht="12.75">
      <c r="J1101" s="4"/>
      <c r="P1101" s="39"/>
    </row>
    <row r="1102" spans="10:16" ht="12.75">
      <c r="J1102" s="4"/>
      <c r="P1102" s="39"/>
    </row>
    <row r="1103" spans="10:16" ht="12.75">
      <c r="J1103" s="4"/>
      <c r="P1103" s="39"/>
    </row>
    <row r="1104" spans="10:16" ht="12.75">
      <c r="J1104" s="4"/>
      <c r="P1104" s="39"/>
    </row>
    <row r="1105" spans="10:16" ht="12.75">
      <c r="J1105" s="4"/>
      <c r="P1105" s="39"/>
    </row>
    <row r="1106" spans="10:16" ht="12.75">
      <c r="J1106" s="4"/>
      <c r="P1106" s="39"/>
    </row>
    <row r="1107" spans="10:16" ht="12.75">
      <c r="J1107" s="4"/>
      <c r="P1107" s="39"/>
    </row>
    <row r="1108" spans="10:16" ht="12.75">
      <c r="J1108" s="4"/>
      <c r="P1108" s="39"/>
    </row>
    <row r="1109" spans="10:16" ht="12.75">
      <c r="J1109" s="4"/>
      <c r="P1109" s="39"/>
    </row>
    <row r="1110" spans="10:16" ht="12.75">
      <c r="J1110" s="4"/>
      <c r="P1110" s="39"/>
    </row>
    <row r="1111" spans="10:16" ht="12.75">
      <c r="J1111" s="4"/>
      <c r="P1111" s="39"/>
    </row>
    <row r="1112" spans="10:16" ht="12.75">
      <c r="J1112" s="4"/>
      <c r="P1112" s="39"/>
    </row>
    <row r="1113" spans="10:16" ht="12.75">
      <c r="J1113" s="4"/>
      <c r="P1113" s="39"/>
    </row>
    <row r="1114" spans="10:16" ht="12.75">
      <c r="J1114" s="4"/>
      <c r="P1114" s="39"/>
    </row>
    <row r="1115" spans="10:16" ht="12.75">
      <c r="J1115" s="4"/>
      <c r="P1115" s="39"/>
    </row>
    <row r="1116" spans="10:16" ht="12.75">
      <c r="J1116" s="4"/>
      <c r="P1116" s="39"/>
    </row>
    <row r="1117" spans="10:16" ht="12.75">
      <c r="J1117" s="4"/>
      <c r="P1117" s="39"/>
    </row>
    <row r="1118" spans="10:16" ht="12.75">
      <c r="J1118" s="4"/>
      <c r="P1118" s="39"/>
    </row>
    <row r="1119" spans="10:16" ht="12.75">
      <c r="J1119" s="4"/>
      <c r="P1119" s="39"/>
    </row>
    <row r="1120" spans="10:16" ht="12.75">
      <c r="J1120" s="4"/>
      <c r="P1120" s="39"/>
    </row>
    <row r="1121" spans="10:16" ht="12.75">
      <c r="J1121" s="4"/>
      <c r="P1121" s="39"/>
    </row>
    <row r="1122" spans="10:16" ht="12.75">
      <c r="J1122" s="4"/>
      <c r="P1122" s="39"/>
    </row>
    <row r="1123" spans="10:16" ht="12.75">
      <c r="J1123" s="4"/>
      <c r="P1123" s="39"/>
    </row>
    <row r="1124" spans="10:16" ht="12.75">
      <c r="J1124" s="4"/>
      <c r="P1124" s="39"/>
    </row>
    <row r="1125" spans="10:16" ht="12.75">
      <c r="J1125" s="4"/>
      <c r="P1125" s="39"/>
    </row>
    <row r="1126" spans="10:16" ht="12.75">
      <c r="J1126" s="4"/>
      <c r="P1126" s="39"/>
    </row>
    <row r="1127" spans="10:16" ht="12.75">
      <c r="J1127" s="4"/>
      <c r="P1127" s="39"/>
    </row>
    <row r="1128" spans="10:16" ht="12.75">
      <c r="J1128" s="4"/>
      <c r="P1128" s="39"/>
    </row>
    <row r="1129" spans="10:16" ht="12.75">
      <c r="J1129" s="4"/>
      <c r="P1129" s="39"/>
    </row>
    <row r="1130" spans="10:16" ht="12.75">
      <c r="J1130" s="4"/>
      <c r="P1130" s="39"/>
    </row>
    <row r="1131" spans="10:16" ht="12.75">
      <c r="J1131" s="4"/>
      <c r="P1131" s="39"/>
    </row>
    <row r="1132" spans="10:16" ht="12.75">
      <c r="J1132" s="4"/>
      <c r="P1132" s="39"/>
    </row>
    <row r="1133" spans="10:16" ht="12.75">
      <c r="J1133" s="4"/>
      <c r="P1133" s="39"/>
    </row>
    <row r="1134" spans="10:16" ht="12.75">
      <c r="J1134" s="4"/>
      <c r="P1134" s="39"/>
    </row>
    <row r="1135" spans="10:16" ht="12.75">
      <c r="J1135" s="4"/>
      <c r="P1135" s="39"/>
    </row>
    <row r="1136" spans="10:16" ht="12.75">
      <c r="J1136" s="4"/>
      <c r="P1136" s="39"/>
    </row>
    <row r="1137" spans="10:16" ht="12.75">
      <c r="J1137" s="4"/>
      <c r="P1137" s="39"/>
    </row>
    <row r="1138" spans="10:16" ht="12.75">
      <c r="J1138" s="4"/>
      <c r="P1138" s="39"/>
    </row>
    <row r="1139" spans="10:16" ht="12.75">
      <c r="J1139" s="4"/>
      <c r="P1139" s="39"/>
    </row>
    <row r="1140" spans="10:16" ht="12.75">
      <c r="J1140" s="4"/>
      <c r="P1140" s="39"/>
    </row>
    <row r="1141" spans="10:16" ht="12.75">
      <c r="J1141" s="4"/>
      <c r="P1141" s="39"/>
    </row>
    <row r="1142" spans="10:16" ht="12.75">
      <c r="J1142" s="4"/>
      <c r="P1142" s="39"/>
    </row>
    <row r="1143" spans="10:16" ht="12.75">
      <c r="J1143" s="4"/>
      <c r="P1143" s="39"/>
    </row>
    <row r="1144" spans="10:16" ht="12.75">
      <c r="J1144" s="4"/>
      <c r="P1144" s="39"/>
    </row>
    <row r="1145" spans="10:16" ht="12.75">
      <c r="J1145" s="4"/>
      <c r="P1145" s="39"/>
    </row>
    <row r="1146" spans="10:16" ht="12.75">
      <c r="J1146" s="4"/>
      <c r="P1146" s="39"/>
    </row>
    <row r="1147" spans="10:16" ht="12.75">
      <c r="J1147" s="4"/>
      <c r="P1147" s="39"/>
    </row>
    <row r="1148" spans="10:16" ht="12.75">
      <c r="J1148" s="4"/>
      <c r="P1148" s="39"/>
    </row>
    <row r="1149" spans="10:16" ht="12.75">
      <c r="J1149" s="4"/>
      <c r="P1149" s="39"/>
    </row>
    <row r="1150" spans="10:16" ht="12.75">
      <c r="J1150" s="4"/>
      <c r="P1150" s="39"/>
    </row>
    <row r="1151" spans="10:16" ht="12.75">
      <c r="J1151" s="4"/>
      <c r="P1151" s="39"/>
    </row>
    <row r="1152" spans="10:16" ht="12.75">
      <c r="J1152" s="4"/>
      <c r="P1152" s="39"/>
    </row>
    <row r="1153" spans="10:16" ht="12.75">
      <c r="J1153" s="4"/>
      <c r="P1153" s="39"/>
    </row>
    <row r="1154" spans="10:16" ht="12.75">
      <c r="J1154" s="4"/>
      <c r="P1154" s="39"/>
    </row>
    <row r="1155" spans="10:16" ht="12.75">
      <c r="J1155" s="4"/>
      <c r="P1155" s="39"/>
    </row>
    <row r="1156" spans="10:16" ht="12.75">
      <c r="J1156" s="4"/>
      <c r="P1156" s="39"/>
    </row>
    <row r="1157" spans="10:16" ht="12.75">
      <c r="J1157" s="4"/>
      <c r="P1157" s="39"/>
    </row>
    <row r="1158" spans="10:16" ht="12.75">
      <c r="J1158" s="4"/>
      <c r="P1158" s="39"/>
    </row>
    <row r="1159" spans="10:16" ht="12.75">
      <c r="J1159" s="4"/>
      <c r="P1159" s="39"/>
    </row>
    <row r="1160" spans="10:16" ht="12.75">
      <c r="J1160" s="4"/>
      <c r="P1160" s="39"/>
    </row>
    <row r="1161" spans="10:16" ht="12.75">
      <c r="J1161" s="4"/>
      <c r="P1161" s="39"/>
    </row>
    <row r="1162" spans="10:16" ht="12.75">
      <c r="J1162" s="4"/>
      <c r="P1162" s="39"/>
    </row>
    <row r="1163" spans="10:16" ht="12.75">
      <c r="J1163" s="4"/>
      <c r="P1163" s="39"/>
    </row>
    <row r="1164" spans="10:16" ht="12.75">
      <c r="J1164" s="4"/>
      <c r="P1164" s="39"/>
    </row>
    <row r="1165" spans="10:16" ht="12.75">
      <c r="J1165" s="4"/>
      <c r="P1165" s="39"/>
    </row>
    <row r="1166" spans="10:16" ht="12.75">
      <c r="J1166" s="4"/>
      <c r="P1166" s="39"/>
    </row>
    <row r="1167" spans="10:16" ht="12.75">
      <c r="J1167" s="4"/>
      <c r="P1167" s="39"/>
    </row>
    <row r="1168" spans="10:16" ht="12.75">
      <c r="J1168" s="4"/>
      <c r="P1168" s="39"/>
    </row>
    <row r="1169" spans="10:16" ht="12.75">
      <c r="J1169" s="4"/>
      <c r="P1169" s="39"/>
    </row>
    <row r="1170" spans="10:16" ht="12.75">
      <c r="J1170" s="4"/>
      <c r="P1170" s="39"/>
    </row>
    <row r="1171" spans="10:16" ht="12.75">
      <c r="J1171" s="4"/>
      <c r="P1171" s="39"/>
    </row>
    <row r="1172" spans="10:16" ht="12.75">
      <c r="J1172" s="4"/>
      <c r="P1172" s="39"/>
    </row>
    <row r="1173" spans="10:16" ht="12.75">
      <c r="J1173" s="4"/>
      <c r="P1173" s="39"/>
    </row>
    <row r="1174" spans="10:16" ht="12.75">
      <c r="J1174" s="4"/>
      <c r="P1174" s="39"/>
    </row>
    <row r="1175" spans="10:16" ht="12.75">
      <c r="J1175" s="4"/>
      <c r="P1175" s="39"/>
    </row>
    <row r="1176" spans="10:16" ht="12.75">
      <c r="J1176" s="4"/>
      <c r="P1176" s="39"/>
    </row>
    <row r="1177" spans="10:16" ht="12.75">
      <c r="J1177" s="4"/>
      <c r="P1177" s="39"/>
    </row>
    <row r="1178" spans="10:16" ht="12.75">
      <c r="J1178" s="4"/>
      <c r="P1178" s="39"/>
    </row>
    <row r="1179" spans="10:16" ht="12.75">
      <c r="J1179" s="4"/>
      <c r="P1179" s="39"/>
    </row>
    <row r="1180" spans="10:16" ht="12.75">
      <c r="J1180" s="4"/>
      <c r="P1180" s="39"/>
    </row>
    <row r="1181" spans="10:16" ht="12.75">
      <c r="J1181" s="4"/>
      <c r="P1181" s="39"/>
    </row>
    <row r="1182" spans="10:16" ht="12.75">
      <c r="J1182" s="4"/>
      <c r="P1182" s="39"/>
    </row>
    <row r="1183" spans="10:16" ht="12.75">
      <c r="J1183" s="4"/>
      <c r="P1183" s="39"/>
    </row>
    <row r="1184" spans="10:16" ht="12.75">
      <c r="J1184" s="4"/>
      <c r="P1184" s="39"/>
    </row>
    <row r="1185" spans="10:16" ht="12.75">
      <c r="J1185" s="4"/>
      <c r="P1185" s="39"/>
    </row>
    <row r="1186" spans="10:16" ht="12.75">
      <c r="J1186" s="4"/>
      <c r="P1186" s="39"/>
    </row>
    <row r="1187" spans="10:16" ht="12.75">
      <c r="J1187" s="4"/>
      <c r="P1187" s="39"/>
    </row>
    <row r="1188" spans="10:16" ht="12.75">
      <c r="J1188" s="4"/>
      <c r="P1188" s="39"/>
    </row>
    <row r="1189" spans="10:16" ht="12.75">
      <c r="J1189" s="4"/>
      <c r="P1189" s="39"/>
    </row>
    <row r="1190" spans="10:16" ht="12.75">
      <c r="J1190" s="4"/>
      <c r="P1190" s="39"/>
    </row>
    <row r="1191" spans="10:16" ht="12.75">
      <c r="J1191" s="4"/>
      <c r="P1191" s="39"/>
    </row>
    <row r="1192" spans="10:16" ht="12.75">
      <c r="J1192" s="4"/>
      <c r="P1192" s="39"/>
    </row>
    <row r="1193" spans="10:16" ht="12.75">
      <c r="J1193" s="4"/>
      <c r="P1193" s="39"/>
    </row>
    <row r="1194" spans="10:16" ht="12.75">
      <c r="J1194" s="4"/>
      <c r="P1194" s="39"/>
    </row>
    <row r="1195" spans="10:16" ht="12.75">
      <c r="J1195" s="4"/>
      <c r="P1195" s="39"/>
    </row>
    <row r="1196" spans="10:16" ht="12.75">
      <c r="J1196" s="4"/>
      <c r="P1196" s="39"/>
    </row>
    <row r="1197" spans="10:16" ht="12.75">
      <c r="J1197" s="4"/>
      <c r="P1197" s="39"/>
    </row>
    <row r="1198" spans="10:16" ht="12.75">
      <c r="J1198" s="4"/>
      <c r="P1198" s="39"/>
    </row>
    <row r="1199" spans="10:16" ht="12.75">
      <c r="J1199" s="4"/>
      <c r="P1199" s="39"/>
    </row>
    <row r="1200" spans="10:16" ht="12.75">
      <c r="J1200" s="4"/>
      <c r="P1200" s="39"/>
    </row>
    <row r="1201" spans="10:16" ht="12.75">
      <c r="J1201" s="4"/>
      <c r="P1201" s="39"/>
    </row>
    <row r="1202" spans="10:16" ht="12.75">
      <c r="J1202" s="4"/>
      <c r="P1202" s="39"/>
    </row>
    <row r="1203" spans="10:16" ht="12.75">
      <c r="J1203" s="4"/>
      <c r="P1203" s="39"/>
    </row>
    <row r="1204" spans="10:16" ht="12.75">
      <c r="J1204" s="4"/>
      <c r="P1204" s="39"/>
    </row>
    <row r="1205" spans="10:16" ht="12.75">
      <c r="J1205" s="4"/>
      <c r="P1205" s="39"/>
    </row>
    <row r="1206" spans="10:16" ht="12.75">
      <c r="J1206" s="4"/>
      <c r="P1206" s="39"/>
    </row>
    <row r="1207" spans="10:16" ht="12.75">
      <c r="J1207" s="4"/>
      <c r="P1207" s="39"/>
    </row>
    <row r="1208" spans="10:16" ht="12.75">
      <c r="J1208" s="4"/>
      <c r="P1208" s="39"/>
    </row>
    <row r="1209" spans="10:16" ht="12.75">
      <c r="J1209" s="4"/>
      <c r="P1209" s="39"/>
    </row>
    <row r="1210" spans="10:16" ht="12.75">
      <c r="J1210" s="4"/>
      <c r="P1210" s="39"/>
    </row>
    <row r="1211" spans="10:16" ht="12.75">
      <c r="J1211" s="4"/>
      <c r="P1211" s="39"/>
    </row>
    <row r="1212" spans="10:16" ht="12.75">
      <c r="J1212" s="4"/>
      <c r="P1212" s="39"/>
    </row>
    <row r="1213" spans="10:16" ht="12.75">
      <c r="J1213" s="4"/>
      <c r="P1213" s="39"/>
    </row>
    <row r="1214" spans="10:16" ht="12.75">
      <c r="J1214" s="4"/>
      <c r="P1214" s="39"/>
    </row>
    <row r="1215" spans="10:16" ht="12.75">
      <c r="J1215" s="4"/>
      <c r="P1215" s="39"/>
    </row>
    <row r="1216" spans="10:16" ht="12.75">
      <c r="J1216" s="4"/>
      <c r="P1216" s="39"/>
    </row>
    <row r="1217" spans="10:16" ht="12.75">
      <c r="J1217" s="4"/>
      <c r="P1217" s="39"/>
    </row>
    <row r="1218" spans="10:16" ht="12.75">
      <c r="J1218" s="4"/>
      <c r="P1218" s="39"/>
    </row>
    <row r="1219" spans="10:16" ht="12.75">
      <c r="J1219" s="4"/>
      <c r="P1219" s="39"/>
    </row>
    <row r="1220" spans="10:16" ht="12.75">
      <c r="J1220" s="4"/>
      <c r="P1220" s="39"/>
    </row>
    <row r="1221" spans="10:16" ht="12.75">
      <c r="J1221" s="4"/>
      <c r="P1221" s="39"/>
    </row>
    <row r="1222" spans="10:16" ht="12.75">
      <c r="J1222" s="4"/>
      <c r="P1222" s="39"/>
    </row>
    <row r="1223" spans="10:16" ht="12.75">
      <c r="J1223" s="4"/>
      <c r="P1223" s="39"/>
    </row>
    <row r="1224" spans="10:16" ht="12.75">
      <c r="J1224" s="4"/>
      <c r="P1224" s="39"/>
    </row>
    <row r="1225" spans="10:16" ht="12.75">
      <c r="J1225" s="4"/>
      <c r="P1225" s="39"/>
    </row>
    <row r="1226" spans="10:16" ht="12.75">
      <c r="J1226" s="4"/>
      <c r="P1226" s="39"/>
    </row>
    <row r="1227" spans="10:16" ht="12.75">
      <c r="J1227" s="4"/>
      <c r="P1227" s="39"/>
    </row>
    <row r="1228" spans="10:16" ht="12.75">
      <c r="J1228" s="4"/>
      <c r="P1228" s="39"/>
    </row>
    <row r="1229" spans="10:16" ht="12.75">
      <c r="J1229" s="4"/>
      <c r="P1229" s="39"/>
    </row>
    <row r="1230" spans="10:16" ht="12.75">
      <c r="J1230" s="4"/>
      <c r="P1230" s="39"/>
    </row>
    <row r="1231" spans="10:16" ht="12.75">
      <c r="J1231" s="4"/>
      <c r="P1231" s="39"/>
    </row>
    <row r="1232" spans="10:16" ht="12.75">
      <c r="J1232" s="4"/>
      <c r="P1232" s="39"/>
    </row>
    <row r="1233" spans="10:16" ht="12.75">
      <c r="J1233" s="4"/>
      <c r="P1233" s="39"/>
    </row>
    <row r="1234" spans="10:16" ht="12.75">
      <c r="J1234" s="4"/>
      <c r="P1234" s="39"/>
    </row>
    <row r="1235" spans="10:16" ht="12.75">
      <c r="J1235" s="4"/>
      <c r="P1235" s="39"/>
    </row>
    <row r="1236" spans="10:16" ht="12.75">
      <c r="J1236" s="4"/>
      <c r="P1236" s="39"/>
    </row>
    <row r="1237" spans="10:16" ht="12.75">
      <c r="J1237" s="4"/>
      <c r="P1237" s="39"/>
    </row>
    <row r="1238" spans="10:16" ht="12.75">
      <c r="J1238" s="4"/>
      <c r="P1238" s="39"/>
    </row>
    <row r="1239" spans="10:16" ht="12.75">
      <c r="J1239" s="4"/>
      <c r="P1239" s="39"/>
    </row>
    <row r="1240" spans="10:16" ht="12.75">
      <c r="J1240" s="4"/>
      <c r="P1240" s="39"/>
    </row>
    <row r="1241" spans="10:16" ht="12.75">
      <c r="J1241" s="4"/>
      <c r="P1241" s="39"/>
    </row>
    <row r="1242" spans="10:16" ht="12.75">
      <c r="J1242" s="4"/>
      <c r="P1242" s="39"/>
    </row>
    <row r="1243" spans="10:16" ht="12.75">
      <c r="J1243" s="4"/>
      <c r="P1243" s="39"/>
    </row>
    <row r="1244" spans="10:16" ht="12.75">
      <c r="J1244" s="4"/>
      <c r="P1244" s="39"/>
    </row>
    <row r="1245" spans="10:16" ht="12.75">
      <c r="J1245" s="4"/>
      <c r="P1245" s="39"/>
    </row>
    <row r="1246" spans="10:16" ht="12.75">
      <c r="J1246" s="4"/>
      <c r="P1246" s="39"/>
    </row>
    <row r="1247" spans="10:16" ht="12.75">
      <c r="J1247" s="4"/>
      <c r="P1247" s="39"/>
    </row>
    <row r="1248" spans="10:16" ht="12.75">
      <c r="J1248" s="4"/>
      <c r="P1248" s="39"/>
    </row>
    <row r="1249" spans="10:16" ht="12.75">
      <c r="J1249" s="4"/>
      <c r="P1249" s="39"/>
    </row>
    <row r="1250" spans="10:16" ht="12.75">
      <c r="J1250" s="4"/>
      <c r="P1250" s="39"/>
    </row>
    <row r="1251" spans="10:16" ht="12.75">
      <c r="J1251" s="4"/>
      <c r="P1251" s="39"/>
    </row>
    <row r="1252" spans="10:16" ht="12.75">
      <c r="J1252" s="4"/>
      <c r="P1252" s="39"/>
    </row>
    <row r="1253" spans="10:16" ht="12.75">
      <c r="J1253" s="4"/>
      <c r="P1253" s="39"/>
    </row>
    <row r="1254" spans="10:16" ht="12.75">
      <c r="J1254" s="4"/>
      <c r="P1254" s="39"/>
    </row>
    <row r="1255" spans="10:16" ht="12.75">
      <c r="J1255" s="4"/>
      <c r="P1255" s="39"/>
    </row>
    <row r="1256" ht="12.75">
      <c r="J1256" s="4"/>
    </row>
    <row r="1257" ht="12.75">
      <c r="J1257" s="4"/>
    </row>
    <row r="1258" ht="12.75">
      <c r="J1258" s="4"/>
    </row>
    <row r="1259" ht="12.75">
      <c r="J1259" s="4"/>
    </row>
    <row r="1260" ht="12.75">
      <c r="J1260" s="4"/>
    </row>
    <row r="1261" ht="12.75">
      <c r="J1261" s="4"/>
    </row>
    <row r="1262" ht="12.75">
      <c r="J1262" s="4"/>
    </row>
    <row r="1263" ht="12.75">
      <c r="J1263" s="4"/>
    </row>
    <row r="1264" ht="12.75">
      <c r="J1264" s="4"/>
    </row>
    <row r="1265" ht="12.75">
      <c r="J1265" s="4"/>
    </row>
    <row r="1266" ht="12.75">
      <c r="J1266" s="4"/>
    </row>
    <row r="1267" ht="12.75">
      <c r="J1267" s="4"/>
    </row>
    <row r="1268" ht="12.75">
      <c r="J1268" s="4"/>
    </row>
    <row r="1269" ht="12.75">
      <c r="J1269" s="4"/>
    </row>
    <row r="1270" ht="12.75">
      <c r="J1270" s="4"/>
    </row>
    <row r="1271" ht="12.75">
      <c r="J1271" s="4"/>
    </row>
    <row r="1272" ht="12.75">
      <c r="J1272" s="4"/>
    </row>
    <row r="1273" ht="12.75">
      <c r="J1273" s="4"/>
    </row>
    <row r="1274" ht="12.75">
      <c r="J1274" s="4"/>
    </row>
    <row r="1275" ht="12.75">
      <c r="J1275" s="4"/>
    </row>
    <row r="1276" ht="12.75">
      <c r="J1276" s="4"/>
    </row>
    <row r="1277" ht="12.75">
      <c r="J1277" s="4"/>
    </row>
    <row r="1278" ht="12.75">
      <c r="J1278" s="4"/>
    </row>
    <row r="1279" ht="12.75">
      <c r="J1279" s="4"/>
    </row>
    <row r="1280" ht="12.75">
      <c r="J1280" s="4"/>
    </row>
    <row r="1281" ht="12.75">
      <c r="J1281" s="4"/>
    </row>
    <row r="1282" ht="12.75">
      <c r="J1282" s="4"/>
    </row>
    <row r="1283" ht="12.75">
      <c r="J1283" s="4"/>
    </row>
    <row r="1284" ht="12.75">
      <c r="J1284" s="4"/>
    </row>
    <row r="1285" ht="12.75">
      <c r="J1285" s="4"/>
    </row>
    <row r="1286" ht="12.75">
      <c r="J1286" s="4"/>
    </row>
    <row r="1287" ht="12.75">
      <c r="J1287" s="4"/>
    </row>
    <row r="1288" ht="12.75">
      <c r="J1288" s="4"/>
    </row>
    <row r="1289" ht="12.75">
      <c r="J1289" s="4"/>
    </row>
    <row r="1290" ht="12.75">
      <c r="J1290" s="4"/>
    </row>
    <row r="1291" ht="12.75">
      <c r="J1291" s="4"/>
    </row>
    <row r="1292" ht="12.75">
      <c r="J1292" s="4"/>
    </row>
    <row r="1293" ht="12.75">
      <c r="J1293" s="4"/>
    </row>
    <row r="1294" ht="12.75">
      <c r="J1294" s="4"/>
    </row>
    <row r="1295" ht="12.75">
      <c r="J1295" s="4"/>
    </row>
    <row r="1296" ht="12.75">
      <c r="J1296" s="4"/>
    </row>
    <row r="1297" ht="12.75">
      <c r="J1297" s="4"/>
    </row>
    <row r="1298" ht="12.75">
      <c r="J1298" s="4"/>
    </row>
    <row r="1299" ht="12.75">
      <c r="J1299" s="4"/>
    </row>
    <row r="1300" ht="12.75">
      <c r="J1300" s="4"/>
    </row>
    <row r="1301" ht="12.75">
      <c r="J1301" s="4"/>
    </row>
    <row r="1302" ht="12.75">
      <c r="J1302" s="4"/>
    </row>
    <row r="1303" ht="12.75">
      <c r="J1303" s="4"/>
    </row>
    <row r="1304" ht="12.75">
      <c r="J1304" s="4"/>
    </row>
    <row r="1305" ht="12.75">
      <c r="J1305" s="4"/>
    </row>
    <row r="1306" ht="12.75">
      <c r="J1306" s="4"/>
    </row>
    <row r="1307" ht="12.75">
      <c r="J1307" s="4"/>
    </row>
    <row r="1308" ht="12.75">
      <c r="J1308" s="4"/>
    </row>
    <row r="1309" ht="12.75">
      <c r="J1309" s="4"/>
    </row>
    <row r="1310" ht="12.75">
      <c r="J1310" s="4"/>
    </row>
    <row r="1311" ht="12.75">
      <c r="J1311" s="4"/>
    </row>
    <row r="1312" ht="12.75">
      <c r="J1312" s="4"/>
    </row>
    <row r="1313" ht="12.75">
      <c r="J1313" s="4"/>
    </row>
    <row r="1314" ht="12.75">
      <c r="J1314" s="4"/>
    </row>
    <row r="1315" ht="12.75">
      <c r="J1315" s="4"/>
    </row>
    <row r="1316" ht="12.75">
      <c r="J1316" s="4"/>
    </row>
    <row r="1317" ht="12.75">
      <c r="J1317" s="4"/>
    </row>
    <row r="1318" ht="12.75">
      <c r="J1318" s="4"/>
    </row>
    <row r="1319" ht="12.75">
      <c r="J1319" s="4"/>
    </row>
    <row r="1320" ht="12.75">
      <c r="J1320" s="4"/>
    </row>
    <row r="1321" ht="12.75">
      <c r="J1321" s="4"/>
    </row>
    <row r="1322" ht="12.75">
      <c r="J1322" s="4"/>
    </row>
    <row r="1323" ht="12.75">
      <c r="J1323" s="4"/>
    </row>
    <row r="1324" ht="12.75">
      <c r="J1324" s="4"/>
    </row>
    <row r="1325" ht="12.75">
      <c r="J1325" s="4"/>
    </row>
    <row r="1326" ht="12.75">
      <c r="J1326" s="4"/>
    </row>
    <row r="1327" ht="12.75">
      <c r="J1327" s="4"/>
    </row>
    <row r="1328" ht="12.75">
      <c r="J1328" s="4"/>
    </row>
    <row r="1329" ht="12.75">
      <c r="J1329" s="4"/>
    </row>
    <row r="1330" ht="12.75">
      <c r="J1330" s="4"/>
    </row>
    <row r="1331" ht="12.75">
      <c r="J1331" s="4"/>
    </row>
    <row r="1332" ht="12.75">
      <c r="J1332" s="4"/>
    </row>
    <row r="1333" ht="12.75">
      <c r="J1333" s="4"/>
    </row>
    <row r="1334" ht="12.75">
      <c r="J1334" s="4"/>
    </row>
    <row r="1335" ht="12.75">
      <c r="J1335" s="4"/>
    </row>
    <row r="1336" ht="12.75">
      <c r="J1336" s="4"/>
    </row>
    <row r="1337" ht="12.75">
      <c r="J1337" s="4"/>
    </row>
    <row r="1338" ht="12.75">
      <c r="J1338" s="4"/>
    </row>
    <row r="1339" ht="12.75">
      <c r="J1339" s="4"/>
    </row>
    <row r="1340" ht="12.75">
      <c r="J1340" s="4"/>
    </row>
    <row r="1341" ht="12.75">
      <c r="J1341" s="4"/>
    </row>
    <row r="1342" ht="12.75">
      <c r="J1342" s="4"/>
    </row>
    <row r="1343" ht="12.75">
      <c r="J1343" s="4"/>
    </row>
    <row r="1344" ht="12.75">
      <c r="J1344" s="4"/>
    </row>
    <row r="1345" ht="12.75">
      <c r="J1345" s="4"/>
    </row>
    <row r="1346" ht="12.75">
      <c r="J1346" s="4"/>
    </row>
    <row r="1347" ht="12.75">
      <c r="J1347" s="4"/>
    </row>
    <row r="1348" ht="12.75">
      <c r="J1348" s="4"/>
    </row>
    <row r="1349" ht="12.75">
      <c r="J1349" s="4"/>
    </row>
    <row r="1350" ht="12.75">
      <c r="J1350" s="4"/>
    </row>
    <row r="1351" ht="12.75">
      <c r="J1351" s="4"/>
    </row>
    <row r="1352" ht="12.75">
      <c r="J1352" s="4"/>
    </row>
    <row r="1353" ht="12.75">
      <c r="J1353" s="4"/>
    </row>
    <row r="1354" ht="12.75">
      <c r="J1354" s="4"/>
    </row>
    <row r="1355" ht="12.75">
      <c r="J1355" s="4"/>
    </row>
    <row r="1356" ht="12.75">
      <c r="J1356" s="4"/>
    </row>
    <row r="1357" ht="12.75">
      <c r="J1357" s="4"/>
    </row>
    <row r="1358" ht="12.75">
      <c r="J1358" s="4"/>
    </row>
    <row r="1359" ht="12.75">
      <c r="J1359" s="4"/>
    </row>
    <row r="1360" ht="12.75">
      <c r="J1360" s="4"/>
    </row>
    <row r="1361" ht="12.75">
      <c r="J1361" s="4"/>
    </row>
    <row r="1362" ht="12.75">
      <c r="J1362" s="4"/>
    </row>
    <row r="1363" ht="12.75">
      <c r="J1363" s="4"/>
    </row>
    <row r="1364" ht="12.75">
      <c r="J1364" s="4"/>
    </row>
    <row r="1365" ht="12.75">
      <c r="J1365" s="4"/>
    </row>
    <row r="1366" ht="12.75">
      <c r="J1366" s="4"/>
    </row>
    <row r="1367" ht="12.75">
      <c r="J1367" s="4"/>
    </row>
    <row r="1368" ht="12.75">
      <c r="J1368" s="4"/>
    </row>
    <row r="1369" ht="12.75">
      <c r="J1369" s="4"/>
    </row>
    <row r="1370" ht="12.75">
      <c r="J1370" s="4"/>
    </row>
    <row r="1371" ht="12.75">
      <c r="J1371" s="4"/>
    </row>
    <row r="1372" ht="12.75">
      <c r="J1372" s="4"/>
    </row>
    <row r="1373" ht="12.75">
      <c r="J1373" s="4"/>
    </row>
    <row r="1374" ht="12.75">
      <c r="J1374" s="4"/>
    </row>
    <row r="1375" ht="12.75">
      <c r="J1375" s="4"/>
    </row>
    <row r="1376" ht="12.75">
      <c r="J1376" s="4"/>
    </row>
    <row r="1377" ht="12.75">
      <c r="J1377" s="4"/>
    </row>
    <row r="1378" ht="12.75">
      <c r="J1378" s="4"/>
    </row>
    <row r="1379" ht="12.75">
      <c r="J1379" s="4"/>
    </row>
    <row r="1380" ht="12.75">
      <c r="J1380" s="4"/>
    </row>
    <row r="1381" ht="12.75">
      <c r="J1381" s="4"/>
    </row>
    <row r="1382" ht="12.75">
      <c r="J1382" s="4"/>
    </row>
    <row r="1383" ht="12.75">
      <c r="J1383" s="4"/>
    </row>
    <row r="1384" ht="12.75">
      <c r="J1384" s="4"/>
    </row>
    <row r="1385" ht="12.75">
      <c r="J1385" s="4"/>
    </row>
    <row r="1386" ht="12.75">
      <c r="J1386" s="4"/>
    </row>
    <row r="1387" ht="12.75">
      <c r="J1387" s="4"/>
    </row>
    <row r="1388" ht="12.75">
      <c r="J1388" s="4"/>
    </row>
    <row r="1389" ht="12.75">
      <c r="J1389" s="4"/>
    </row>
    <row r="1390" ht="12.75">
      <c r="J1390" s="4"/>
    </row>
    <row r="1391" ht="12.75">
      <c r="J1391" s="4"/>
    </row>
    <row r="1392" ht="12.75">
      <c r="J1392" s="4"/>
    </row>
    <row r="1393" ht="12.75">
      <c r="J1393" s="4"/>
    </row>
    <row r="1394" ht="12.75">
      <c r="J1394" s="4"/>
    </row>
    <row r="1395" ht="12.75">
      <c r="J1395" s="4"/>
    </row>
    <row r="1396" ht="12.75">
      <c r="J1396" s="4"/>
    </row>
    <row r="1397" ht="12.75">
      <c r="J1397" s="4"/>
    </row>
    <row r="1398" ht="12.75">
      <c r="J1398" s="4"/>
    </row>
    <row r="1399" ht="12.75">
      <c r="J1399" s="4"/>
    </row>
    <row r="1400" ht="12.75">
      <c r="J1400" s="4"/>
    </row>
    <row r="1401" ht="12.75">
      <c r="J1401" s="4"/>
    </row>
    <row r="1402" ht="12.75">
      <c r="J1402" s="4"/>
    </row>
    <row r="1403" ht="12.75">
      <c r="J1403" s="4"/>
    </row>
    <row r="1404" ht="12.75">
      <c r="J1404" s="4"/>
    </row>
    <row r="1405" ht="12.75">
      <c r="J1405" s="4"/>
    </row>
    <row r="1406" ht="12.75">
      <c r="J1406" s="4"/>
    </row>
    <row r="1407" ht="12.75">
      <c r="J1407" s="4"/>
    </row>
    <row r="1408" ht="12.75">
      <c r="J1408" s="4"/>
    </row>
    <row r="1409" ht="12.75">
      <c r="J1409" s="4"/>
    </row>
    <row r="1410" ht="12.75">
      <c r="J1410" s="4"/>
    </row>
    <row r="1411" ht="12.75">
      <c r="J1411" s="4"/>
    </row>
    <row r="1412" ht="12.75">
      <c r="J1412" s="4"/>
    </row>
    <row r="1413" ht="12.75">
      <c r="J1413" s="4"/>
    </row>
    <row r="1414" ht="12.75">
      <c r="J1414" s="4"/>
    </row>
    <row r="1415" ht="12.75">
      <c r="J1415" s="4"/>
    </row>
    <row r="1416" ht="12.75">
      <c r="J1416" s="4"/>
    </row>
    <row r="1417" ht="12.75">
      <c r="J1417" s="4"/>
    </row>
    <row r="1418" ht="12.75">
      <c r="J1418" s="4"/>
    </row>
    <row r="1419" ht="12.75">
      <c r="J1419" s="4"/>
    </row>
    <row r="1420" ht="12.75">
      <c r="J1420" s="4"/>
    </row>
    <row r="1421" ht="12.75">
      <c r="J1421" s="4"/>
    </row>
    <row r="1422" ht="12.75">
      <c r="J1422" s="4"/>
    </row>
    <row r="1423" ht="12.75">
      <c r="J1423" s="4"/>
    </row>
    <row r="1424" ht="12.75">
      <c r="J1424" s="4"/>
    </row>
    <row r="1425" ht="12.75">
      <c r="J1425" s="4"/>
    </row>
    <row r="1426" ht="12.75">
      <c r="J1426" s="4"/>
    </row>
    <row r="1427" ht="12.75">
      <c r="J1427" s="4"/>
    </row>
    <row r="1428" ht="12.75">
      <c r="J1428" s="4"/>
    </row>
    <row r="1429" ht="12.75">
      <c r="J1429" s="4"/>
    </row>
    <row r="1430" ht="12.75">
      <c r="J1430" s="4"/>
    </row>
    <row r="1431" ht="12.75">
      <c r="J1431" s="4"/>
    </row>
    <row r="1432" ht="12.75">
      <c r="J1432" s="4"/>
    </row>
    <row r="1433" ht="12.75">
      <c r="J1433" s="4"/>
    </row>
    <row r="1434" ht="12.75">
      <c r="J1434" s="4"/>
    </row>
    <row r="1435" ht="12.75">
      <c r="J1435" s="4"/>
    </row>
    <row r="1436" ht="12.75">
      <c r="J1436" s="4"/>
    </row>
    <row r="1437" ht="12.75">
      <c r="J1437" s="4"/>
    </row>
    <row r="1438" ht="12.75">
      <c r="J1438" s="4"/>
    </row>
    <row r="1439" ht="12.75">
      <c r="J1439" s="4"/>
    </row>
    <row r="1440" ht="12.75">
      <c r="J1440" s="4"/>
    </row>
    <row r="1441" ht="12.75">
      <c r="J1441" s="4"/>
    </row>
    <row r="1442" ht="12.75">
      <c r="J1442" s="4"/>
    </row>
    <row r="1443" ht="12.75">
      <c r="J1443" s="4"/>
    </row>
    <row r="1444" ht="12.75">
      <c r="J1444" s="4"/>
    </row>
    <row r="1445" ht="12.75">
      <c r="J1445" s="4"/>
    </row>
    <row r="1446" ht="12.75">
      <c r="J1446" s="4"/>
    </row>
    <row r="1447" ht="12.75">
      <c r="J1447" s="4"/>
    </row>
    <row r="1448" ht="12.75">
      <c r="J1448" s="4"/>
    </row>
    <row r="1449" ht="12.75">
      <c r="J1449" s="4"/>
    </row>
    <row r="1450" ht="12.75">
      <c r="J1450" s="4"/>
    </row>
    <row r="1451" ht="12.75">
      <c r="J1451" s="4"/>
    </row>
    <row r="1452" ht="12.75">
      <c r="J1452" s="4"/>
    </row>
    <row r="1453" ht="12.75">
      <c r="J1453" s="4"/>
    </row>
    <row r="1454" ht="12.75">
      <c r="J1454" s="4"/>
    </row>
    <row r="1455" ht="12.75">
      <c r="J1455" s="4"/>
    </row>
    <row r="1456" ht="12.75">
      <c r="J1456" s="4"/>
    </row>
    <row r="1457" ht="12.75">
      <c r="J1457" s="4"/>
    </row>
    <row r="1458" ht="12.75">
      <c r="J1458" s="4"/>
    </row>
    <row r="1459" ht="12.75">
      <c r="J1459" s="4"/>
    </row>
    <row r="1460" ht="12.75">
      <c r="J1460" s="4"/>
    </row>
    <row r="1461" ht="12.75">
      <c r="J1461" s="4"/>
    </row>
    <row r="1462" ht="12.75">
      <c r="J1462" s="4"/>
    </row>
    <row r="1463" ht="12.75">
      <c r="J1463" s="4"/>
    </row>
    <row r="1464" ht="12.75">
      <c r="J1464" s="4"/>
    </row>
    <row r="1465" ht="12.75">
      <c r="J1465" s="4"/>
    </row>
    <row r="1466" ht="12.75">
      <c r="J1466" s="4"/>
    </row>
    <row r="1467" ht="12.75">
      <c r="J1467" s="4"/>
    </row>
    <row r="1468" ht="12.75">
      <c r="J1468" s="4"/>
    </row>
    <row r="1469" ht="12.75">
      <c r="J1469" s="4"/>
    </row>
    <row r="1470" ht="12.75">
      <c r="J1470" s="4"/>
    </row>
    <row r="1471" ht="12.75">
      <c r="J1471" s="4"/>
    </row>
    <row r="1472" ht="12.75">
      <c r="J1472" s="4"/>
    </row>
    <row r="1473" ht="12.75">
      <c r="J1473" s="4"/>
    </row>
    <row r="1474" ht="12.75">
      <c r="J1474" s="4"/>
    </row>
    <row r="1475" ht="12.75">
      <c r="J1475" s="4"/>
    </row>
    <row r="1476" ht="12.75">
      <c r="J1476" s="4"/>
    </row>
    <row r="1477" ht="12.75">
      <c r="J1477" s="4"/>
    </row>
    <row r="1478" ht="12.75">
      <c r="J1478" s="4"/>
    </row>
    <row r="1479" ht="12.75">
      <c r="J1479" s="4"/>
    </row>
    <row r="1480" ht="12.75">
      <c r="J1480" s="4"/>
    </row>
    <row r="1481" ht="12.75">
      <c r="J1481" s="4"/>
    </row>
    <row r="1482" ht="12.75">
      <c r="J1482" s="4"/>
    </row>
    <row r="1483" ht="12.75">
      <c r="J1483" s="4"/>
    </row>
    <row r="1484" ht="12.75">
      <c r="J1484" s="4"/>
    </row>
    <row r="1485" ht="12.75">
      <c r="J1485" s="4"/>
    </row>
    <row r="1486" ht="12.75">
      <c r="J1486" s="4"/>
    </row>
    <row r="1487" ht="12.75">
      <c r="J1487" s="4"/>
    </row>
    <row r="1488" ht="12.75">
      <c r="J1488" s="4"/>
    </row>
    <row r="1489" ht="12.75">
      <c r="J1489" s="4"/>
    </row>
    <row r="1490" ht="12.75">
      <c r="J1490" s="4"/>
    </row>
    <row r="1491" ht="12.75">
      <c r="J1491" s="4"/>
    </row>
    <row r="1492" ht="12.75">
      <c r="J1492" s="4"/>
    </row>
    <row r="1493" ht="12.75">
      <c r="J1493" s="4"/>
    </row>
    <row r="1494" ht="12.75">
      <c r="J1494" s="4"/>
    </row>
    <row r="1495" ht="12.75">
      <c r="J1495" s="4"/>
    </row>
    <row r="1496" ht="12.75">
      <c r="J1496" s="4"/>
    </row>
    <row r="1497" ht="12.75">
      <c r="J1497" s="4"/>
    </row>
    <row r="1498" ht="12.75">
      <c r="J1498" s="4"/>
    </row>
    <row r="1499" ht="12.75">
      <c r="J1499" s="4"/>
    </row>
    <row r="1500" ht="12.75">
      <c r="J1500" s="4"/>
    </row>
    <row r="1501" ht="12.75">
      <c r="J1501" s="4"/>
    </row>
    <row r="1502" ht="12.75">
      <c r="J1502" s="4"/>
    </row>
    <row r="1503" ht="12.75">
      <c r="J1503" s="4"/>
    </row>
    <row r="1504" ht="12.75">
      <c r="J1504" s="4"/>
    </row>
    <row r="1505" ht="12.75">
      <c r="J1505" s="4"/>
    </row>
    <row r="1506" ht="12.75">
      <c r="J1506" s="4"/>
    </row>
    <row r="1507" ht="12.75">
      <c r="J1507" s="4"/>
    </row>
    <row r="1508" ht="12.75">
      <c r="J1508" s="4"/>
    </row>
    <row r="1509" ht="12.75">
      <c r="J1509" s="4"/>
    </row>
    <row r="1510" ht="12.75">
      <c r="J1510" s="4"/>
    </row>
    <row r="1511" ht="12.75">
      <c r="J1511" s="4"/>
    </row>
    <row r="1512" ht="12.75">
      <c r="J1512" s="4"/>
    </row>
    <row r="1513" ht="12.75">
      <c r="J1513" s="4"/>
    </row>
    <row r="1514" ht="12.75">
      <c r="J1514" s="4"/>
    </row>
    <row r="1515" ht="12.75">
      <c r="J1515" s="4"/>
    </row>
    <row r="1516" ht="12.75">
      <c r="J1516" s="4"/>
    </row>
    <row r="1517" ht="12.75">
      <c r="J1517" s="4"/>
    </row>
    <row r="1518" ht="12.75">
      <c r="J1518" s="4"/>
    </row>
    <row r="1519" ht="12.75">
      <c r="J1519" s="4"/>
    </row>
    <row r="1520" ht="12.75">
      <c r="J1520" s="4"/>
    </row>
    <row r="1521" ht="12.75">
      <c r="J1521" s="4"/>
    </row>
    <row r="1522" ht="12.75">
      <c r="J1522" s="4"/>
    </row>
    <row r="1523" ht="12.75">
      <c r="J1523" s="4"/>
    </row>
    <row r="1524" ht="12.75">
      <c r="J1524" s="4"/>
    </row>
    <row r="1525" ht="12.75">
      <c r="J1525" s="4"/>
    </row>
    <row r="1526" ht="12.75">
      <c r="J1526" s="4"/>
    </row>
    <row r="1527" ht="12.75">
      <c r="J1527" s="4"/>
    </row>
    <row r="1528" ht="12.75">
      <c r="J1528" s="4"/>
    </row>
    <row r="1529" ht="12.75">
      <c r="J1529" s="4"/>
    </row>
    <row r="1530" ht="12.75">
      <c r="J1530" s="4"/>
    </row>
    <row r="1531" ht="12.75">
      <c r="J1531" s="4"/>
    </row>
    <row r="1532" ht="12.75">
      <c r="J1532" s="4"/>
    </row>
    <row r="1533" ht="12.75">
      <c r="J1533" s="4"/>
    </row>
    <row r="1534" ht="12.75">
      <c r="J1534" s="4"/>
    </row>
    <row r="1535" ht="12.75">
      <c r="J1535" s="4"/>
    </row>
    <row r="1536" ht="12.75">
      <c r="J1536" s="4"/>
    </row>
    <row r="1537" ht="12.75">
      <c r="J1537" s="4"/>
    </row>
    <row r="1538" ht="12.75">
      <c r="J1538" s="4"/>
    </row>
    <row r="1539" ht="12.75">
      <c r="J1539" s="4"/>
    </row>
    <row r="1540" ht="12.75">
      <c r="J1540" s="4"/>
    </row>
    <row r="1541" ht="12.75">
      <c r="J1541" s="4"/>
    </row>
    <row r="1542" ht="12.75">
      <c r="J1542" s="4"/>
    </row>
    <row r="1543" ht="12.75">
      <c r="J1543" s="4"/>
    </row>
    <row r="1544" ht="12.75">
      <c r="J1544" s="4"/>
    </row>
    <row r="1545" ht="12.75">
      <c r="J1545" s="4"/>
    </row>
    <row r="1546" ht="12.75">
      <c r="J1546" s="4"/>
    </row>
    <row r="1547" ht="12.75">
      <c r="J1547" s="4"/>
    </row>
    <row r="1548" ht="12.75">
      <c r="J1548" s="4"/>
    </row>
    <row r="1549" ht="12.75">
      <c r="J1549" s="4"/>
    </row>
    <row r="1550" ht="12.75">
      <c r="J1550" s="4"/>
    </row>
    <row r="1551" ht="12.75">
      <c r="J1551" s="4"/>
    </row>
    <row r="1552" ht="12.75">
      <c r="J1552" s="4"/>
    </row>
    <row r="1553" ht="12.75">
      <c r="J1553" s="4"/>
    </row>
    <row r="1554" ht="12.75">
      <c r="J1554" s="4"/>
    </row>
    <row r="1555" ht="12.75">
      <c r="J1555" s="4"/>
    </row>
    <row r="1556" ht="12.75">
      <c r="J1556" s="4"/>
    </row>
    <row r="1557" ht="12.75">
      <c r="J1557" s="4"/>
    </row>
    <row r="1558" ht="12.75">
      <c r="J1558" s="4"/>
    </row>
    <row r="1559" ht="12.75">
      <c r="J1559" s="4"/>
    </row>
    <row r="1560" ht="12.75">
      <c r="J1560" s="4"/>
    </row>
    <row r="1561" ht="12.75">
      <c r="J1561" s="4"/>
    </row>
    <row r="1562" ht="12.75">
      <c r="J1562" s="4"/>
    </row>
    <row r="1563" ht="12.75">
      <c r="J1563" s="4"/>
    </row>
    <row r="1564" ht="12.75">
      <c r="J1564" s="4"/>
    </row>
    <row r="1565" ht="12.75">
      <c r="J1565" s="4"/>
    </row>
    <row r="1566" ht="12.75">
      <c r="J1566" s="4"/>
    </row>
    <row r="1567" ht="12.75">
      <c r="J1567" s="4"/>
    </row>
    <row r="1568" ht="12.75">
      <c r="J1568" s="4"/>
    </row>
    <row r="1569" ht="12.75">
      <c r="J1569" s="4"/>
    </row>
    <row r="1570" ht="12.75">
      <c r="J1570" s="4"/>
    </row>
    <row r="1571" ht="12.75">
      <c r="J1571" s="4"/>
    </row>
    <row r="1572" ht="12.75">
      <c r="J1572" s="4"/>
    </row>
    <row r="1573" ht="12.75">
      <c r="J1573" s="4"/>
    </row>
    <row r="1574" ht="12.75">
      <c r="J1574" s="4"/>
    </row>
    <row r="1575" ht="12.75">
      <c r="J1575" s="4"/>
    </row>
    <row r="1576" ht="12.75">
      <c r="J1576" s="4"/>
    </row>
    <row r="1577" ht="12.75">
      <c r="J1577" s="4"/>
    </row>
    <row r="1578" ht="12.75">
      <c r="J1578" s="4"/>
    </row>
    <row r="1579" ht="12.75">
      <c r="J1579" s="4"/>
    </row>
    <row r="1580" ht="12.75">
      <c r="J1580" s="4"/>
    </row>
    <row r="1581" ht="12.75">
      <c r="J1581" s="4"/>
    </row>
    <row r="1582" ht="12.75">
      <c r="J1582" s="4"/>
    </row>
    <row r="1583" ht="12.75">
      <c r="J1583" s="4"/>
    </row>
    <row r="1584" ht="12.75">
      <c r="J1584" s="4"/>
    </row>
    <row r="1585" ht="12.75">
      <c r="J1585" s="4"/>
    </row>
    <row r="1586" ht="12.75">
      <c r="J1586" s="4"/>
    </row>
    <row r="1587" ht="12.75">
      <c r="J1587" s="4"/>
    </row>
    <row r="1588" ht="12.75">
      <c r="J1588" s="4"/>
    </row>
    <row r="1589" ht="12.75">
      <c r="J1589" s="4"/>
    </row>
    <row r="1590" ht="12.75">
      <c r="J1590" s="4"/>
    </row>
    <row r="1591" ht="12.75">
      <c r="J1591" s="4"/>
    </row>
    <row r="1592" ht="12.75">
      <c r="J1592" s="4"/>
    </row>
    <row r="1593" ht="12.75">
      <c r="J1593" s="4"/>
    </row>
    <row r="1594" ht="12.75">
      <c r="J1594" s="4"/>
    </row>
    <row r="1595" ht="12.75">
      <c r="J1595" s="4"/>
    </row>
    <row r="1596" ht="12.75">
      <c r="J1596" s="4"/>
    </row>
    <row r="1597" ht="12.75">
      <c r="J1597" s="4"/>
    </row>
    <row r="1598" ht="12.75">
      <c r="J1598" s="4"/>
    </row>
    <row r="1599" ht="12.75">
      <c r="J1599" s="4"/>
    </row>
    <row r="1600" ht="12.75">
      <c r="J1600" s="4"/>
    </row>
    <row r="1601" ht="12.75">
      <c r="J1601" s="4"/>
    </row>
    <row r="1602" ht="12.75">
      <c r="J1602" s="4"/>
    </row>
    <row r="1603" ht="12.75">
      <c r="J1603" s="4"/>
    </row>
    <row r="1604" ht="12.75">
      <c r="J1604" s="4"/>
    </row>
    <row r="1605" ht="12.75">
      <c r="J1605" s="4"/>
    </row>
    <row r="1606" ht="12.75">
      <c r="J1606" s="4"/>
    </row>
    <row r="1607" ht="12.75">
      <c r="J1607" s="4"/>
    </row>
    <row r="1608" ht="12.75">
      <c r="J1608" s="4"/>
    </row>
    <row r="1609" ht="12.75">
      <c r="J1609" s="4"/>
    </row>
    <row r="1610" ht="12.75">
      <c r="J1610" s="4"/>
    </row>
    <row r="1611" ht="12.75">
      <c r="J1611" s="4"/>
    </row>
    <row r="1612" ht="12.75">
      <c r="J1612" s="4"/>
    </row>
    <row r="1613" ht="12.75">
      <c r="J1613" s="4"/>
    </row>
    <row r="1614" ht="12.75">
      <c r="J1614" s="4"/>
    </row>
    <row r="1615" ht="12.75">
      <c r="J1615" s="4"/>
    </row>
    <row r="1616" ht="12.75">
      <c r="J1616" s="4"/>
    </row>
    <row r="1617" ht="12.75">
      <c r="J1617" s="4"/>
    </row>
    <row r="1618" ht="12.75">
      <c r="J1618" s="4"/>
    </row>
    <row r="1619" ht="12.75">
      <c r="J1619" s="4"/>
    </row>
    <row r="1620" ht="12.75">
      <c r="J1620" s="4"/>
    </row>
    <row r="1621" ht="12.75">
      <c r="J1621" s="4"/>
    </row>
    <row r="1622" ht="12.75">
      <c r="J1622" s="4"/>
    </row>
    <row r="1623" ht="12.75">
      <c r="J1623" s="4"/>
    </row>
    <row r="1624" ht="12.75">
      <c r="J1624" s="4"/>
    </row>
    <row r="1625" ht="12.75">
      <c r="J1625" s="4"/>
    </row>
    <row r="1626" ht="12.75">
      <c r="J1626" s="4"/>
    </row>
    <row r="1627" ht="12.75">
      <c r="J1627" s="4"/>
    </row>
    <row r="1628" ht="12.75">
      <c r="J1628" s="4"/>
    </row>
    <row r="1629" ht="12.75">
      <c r="J1629" s="4"/>
    </row>
    <row r="1630" ht="12.75">
      <c r="J1630" s="4"/>
    </row>
    <row r="1631" ht="12.75">
      <c r="J1631" s="4"/>
    </row>
    <row r="1632" ht="12.75">
      <c r="J1632" s="4"/>
    </row>
    <row r="1633" ht="12.75">
      <c r="J1633" s="4"/>
    </row>
    <row r="1634" ht="12.75">
      <c r="J1634" s="4"/>
    </row>
    <row r="1635" ht="12.75">
      <c r="J1635" s="4"/>
    </row>
    <row r="1636" ht="12.75">
      <c r="J1636" s="4"/>
    </row>
    <row r="1637" ht="12.75">
      <c r="J1637" s="4"/>
    </row>
    <row r="1638" ht="12.75">
      <c r="J1638" s="4"/>
    </row>
    <row r="1639" ht="12.75">
      <c r="J1639" s="4"/>
    </row>
    <row r="1640" ht="12.75">
      <c r="J1640" s="4"/>
    </row>
    <row r="1641" ht="12.75">
      <c r="J1641" s="4"/>
    </row>
    <row r="1642" ht="12.75">
      <c r="J1642" s="4"/>
    </row>
    <row r="1643" ht="12.75">
      <c r="J1643" s="4"/>
    </row>
    <row r="1644" ht="12.75">
      <c r="J1644" s="4"/>
    </row>
    <row r="1645" ht="12.75">
      <c r="J1645" s="4"/>
    </row>
    <row r="1646" ht="12.75">
      <c r="J1646" s="4"/>
    </row>
    <row r="1647" ht="12.75">
      <c r="J1647" s="4"/>
    </row>
    <row r="1648" ht="12.75">
      <c r="J1648" s="4"/>
    </row>
    <row r="1649" ht="12.75">
      <c r="J1649" s="4"/>
    </row>
    <row r="1650" ht="12.75">
      <c r="J1650" s="4"/>
    </row>
    <row r="1651" ht="12.75">
      <c r="J1651" s="4"/>
    </row>
    <row r="1652" ht="12.75">
      <c r="J1652" s="4"/>
    </row>
    <row r="1653" ht="12.75">
      <c r="J1653" s="4"/>
    </row>
    <row r="1654" ht="12.75">
      <c r="J1654" s="4"/>
    </row>
    <row r="1655" ht="12.75">
      <c r="J1655" s="4"/>
    </row>
    <row r="1656" ht="12.75">
      <c r="J1656" s="4"/>
    </row>
    <row r="1657" ht="12.75">
      <c r="J1657" s="4"/>
    </row>
    <row r="1658" ht="12.75">
      <c r="J1658" s="4"/>
    </row>
    <row r="1659" ht="12.75">
      <c r="J1659" s="4"/>
    </row>
    <row r="1660" ht="12.75">
      <c r="J1660" s="4"/>
    </row>
    <row r="1661" ht="12.75">
      <c r="J1661" s="4"/>
    </row>
    <row r="1662" ht="12.75">
      <c r="J1662" s="4"/>
    </row>
    <row r="1663" ht="12.75">
      <c r="J1663" s="4"/>
    </row>
    <row r="1664" ht="12.75">
      <c r="J1664" s="4"/>
    </row>
    <row r="1665" ht="12.75">
      <c r="J1665" s="4"/>
    </row>
    <row r="1666" ht="12.75">
      <c r="J1666" s="4"/>
    </row>
    <row r="1667" ht="12.75">
      <c r="J1667" s="4"/>
    </row>
    <row r="1668" ht="12.75">
      <c r="J1668" s="4"/>
    </row>
    <row r="1669" ht="12.75">
      <c r="J1669" s="4"/>
    </row>
    <row r="1670" ht="12.75">
      <c r="J1670" s="4"/>
    </row>
    <row r="1671" ht="12.75">
      <c r="J1671" s="4"/>
    </row>
    <row r="1672" ht="12.75">
      <c r="J1672" s="4"/>
    </row>
    <row r="1673" ht="12.75">
      <c r="J1673" s="4"/>
    </row>
    <row r="1674" ht="12.75">
      <c r="J1674" s="4"/>
    </row>
    <row r="1675" ht="12.75">
      <c r="J1675" s="4"/>
    </row>
    <row r="1676" ht="12.75">
      <c r="J1676" s="4"/>
    </row>
    <row r="1677" ht="12.75">
      <c r="J1677" s="4"/>
    </row>
    <row r="1678" ht="12.75">
      <c r="J1678" s="4"/>
    </row>
    <row r="1679" ht="12.75">
      <c r="J1679" s="4"/>
    </row>
    <row r="1680" ht="12.75">
      <c r="J1680" s="4"/>
    </row>
    <row r="1681" ht="12.75">
      <c r="J1681" s="4"/>
    </row>
    <row r="1682" ht="12.75">
      <c r="J1682" s="4"/>
    </row>
    <row r="1683" ht="12.75">
      <c r="J1683" s="4"/>
    </row>
    <row r="1684" ht="12.75">
      <c r="J1684" s="4"/>
    </row>
    <row r="1685" ht="12.75">
      <c r="J1685" s="4"/>
    </row>
    <row r="1686" ht="12.75">
      <c r="J1686" s="4"/>
    </row>
    <row r="1687" ht="12.75">
      <c r="J1687" s="4"/>
    </row>
    <row r="1688" ht="12.75">
      <c r="J1688" s="4"/>
    </row>
    <row r="1689" ht="12.75">
      <c r="J1689" s="4"/>
    </row>
    <row r="1690" ht="12.75">
      <c r="J1690" s="4"/>
    </row>
    <row r="1691" ht="12.75">
      <c r="J1691" s="4"/>
    </row>
    <row r="1692" ht="12.75">
      <c r="J1692" s="4"/>
    </row>
    <row r="1693" ht="12.75">
      <c r="J1693" s="4"/>
    </row>
    <row r="1694" ht="12.75">
      <c r="J1694" s="4"/>
    </row>
    <row r="1695" ht="12.75">
      <c r="J1695" s="4"/>
    </row>
    <row r="1696" ht="12.75">
      <c r="J1696" s="4"/>
    </row>
    <row r="1697" ht="12.75">
      <c r="J1697" s="4"/>
    </row>
    <row r="1698" ht="12.75">
      <c r="J1698" s="4"/>
    </row>
    <row r="1699" ht="12.75">
      <c r="J1699" s="4"/>
    </row>
    <row r="1700" ht="12.75">
      <c r="J1700" s="4"/>
    </row>
    <row r="1701" ht="12.75">
      <c r="J1701" s="4"/>
    </row>
    <row r="1702" ht="12.75">
      <c r="J1702" s="4"/>
    </row>
    <row r="1703" ht="12.75">
      <c r="J1703" s="4"/>
    </row>
    <row r="1704" ht="12.75">
      <c r="J1704" s="4"/>
    </row>
    <row r="1705" ht="12.75">
      <c r="J1705" s="4"/>
    </row>
    <row r="1706" ht="12.75">
      <c r="J1706" s="4"/>
    </row>
    <row r="1707" ht="12.75">
      <c r="J1707" s="4"/>
    </row>
    <row r="1708" ht="12.75">
      <c r="J1708" s="4"/>
    </row>
    <row r="1709" ht="12.75">
      <c r="J1709" s="4"/>
    </row>
    <row r="1710" ht="12.75">
      <c r="J1710" s="4"/>
    </row>
    <row r="1711" ht="12.75">
      <c r="J1711" s="4"/>
    </row>
    <row r="1712" ht="12.75">
      <c r="J1712" s="4"/>
    </row>
    <row r="1713" ht="12.75">
      <c r="J1713" s="4"/>
    </row>
    <row r="1714" ht="12.75">
      <c r="J1714" s="4"/>
    </row>
    <row r="1715" ht="12.75">
      <c r="J1715" s="4"/>
    </row>
    <row r="1716" ht="12.75">
      <c r="J1716" s="4"/>
    </row>
    <row r="1717" ht="12.75">
      <c r="J1717" s="4"/>
    </row>
    <row r="1718" ht="12.75">
      <c r="J1718" s="4"/>
    </row>
    <row r="1719" ht="12.75">
      <c r="J1719" s="4"/>
    </row>
    <row r="1720" ht="12.75">
      <c r="J1720" s="4"/>
    </row>
    <row r="1721" ht="12.75">
      <c r="J1721" s="4"/>
    </row>
    <row r="1722" ht="12.75">
      <c r="J1722" s="4"/>
    </row>
    <row r="1723" ht="12.75">
      <c r="J1723" s="4"/>
    </row>
    <row r="1724" ht="12.75">
      <c r="J1724" s="4"/>
    </row>
    <row r="1725" ht="12.75">
      <c r="J1725" s="4"/>
    </row>
    <row r="1726" ht="12.75">
      <c r="J1726" s="4"/>
    </row>
    <row r="1727" ht="12.75">
      <c r="J1727" s="4"/>
    </row>
    <row r="1728" ht="12.75">
      <c r="J1728" s="4"/>
    </row>
    <row r="1729" ht="12.75">
      <c r="J1729" s="4"/>
    </row>
    <row r="1730" ht="12.75">
      <c r="J1730" s="4"/>
    </row>
    <row r="1731" ht="12.75">
      <c r="J1731" s="4"/>
    </row>
    <row r="1732" ht="12.75">
      <c r="J1732" s="4"/>
    </row>
    <row r="1733" ht="12.75">
      <c r="J1733" s="4"/>
    </row>
    <row r="1734" ht="12.75">
      <c r="J1734" s="4"/>
    </row>
    <row r="1735" ht="12.75">
      <c r="J1735" s="4"/>
    </row>
    <row r="1736" ht="12.75">
      <c r="J1736" s="4"/>
    </row>
    <row r="1737" ht="12.75">
      <c r="J1737" s="4"/>
    </row>
    <row r="1738" ht="12.75">
      <c r="J1738" s="4"/>
    </row>
    <row r="1739" ht="12.75">
      <c r="J1739" s="4"/>
    </row>
    <row r="1740" ht="12.75">
      <c r="J1740" s="4"/>
    </row>
    <row r="1741" ht="12.75">
      <c r="J1741" s="4"/>
    </row>
    <row r="1742" ht="12.75">
      <c r="J1742" s="4"/>
    </row>
    <row r="1743" ht="12.75">
      <c r="J1743" s="4"/>
    </row>
    <row r="1744" ht="12.75">
      <c r="J1744" s="4"/>
    </row>
    <row r="1745" ht="12.75">
      <c r="J1745" s="4"/>
    </row>
    <row r="1746" ht="12.75">
      <c r="J1746" s="4"/>
    </row>
    <row r="1747" ht="12.75">
      <c r="J1747" s="4"/>
    </row>
    <row r="1748" ht="12.75">
      <c r="J1748" s="4"/>
    </row>
    <row r="1749" ht="12.75">
      <c r="J1749" s="4"/>
    </row>
    <row r="1750" ht="12.75">
      <c r="J1750" s="4"/>
    </row>
    <row r="1751" ht="12.75">
      <c r="J1751" s="4"/>
    </row>
    <row r="1752" ht="12.75">
      <c r="J1752" s="4"/>
    </row>
    <row r="1753" ht="12.75">
      <c r="J1753" s="4"/>
    </row>
    <row r="1754" ht="12.75">
      <c r="J1754" s="4"/>
    </row>
    <row r="1755" ht="12.75">
      <c r="J1755" s="4"/>
    </row>
    <row r="1756" ht="12.75">
      <c r="J1756" s="4"/>
    </row>
    <row r="1757" ht="12.75">
      <c r="J1757" s="4"/>
    </row>
    <row r="1758" ht="12.75">
      <c r="J1758" s="4"/>
    </row>
    <row r="1759" ht="12.75">
      <c r="J1759" s="4"/>
    </row>
    <row r="1760" ht="12.75">
      <c r="J1760" s="4"/>
    </row>
    <row r="1761" ht="12.75">
      <c r="J1761" s="4"/>
    </row>
    <row r="1762" ht="12.75">
      <c r="J1762" s="4"/>
    </row>
    <row r="1763" ht="12.75">
      <c r="J1763" s="4"/>
    </row>
    <row r="1764" ht="12.75">
      <c r="J1764" s="4"/>
    </row>
    <row r="1765" ht="12.75">
      <c r="J1765" s="4"/>
    </row>
    <row r="1766" ht="12.75">
      <c r="J1766" s="4"/>
    </row>
    <row r="1767" ht="12.75">
      <c r="J1767" s="4"/>
    </row>
    <row r="1768" ht="12.75">
      <c r="J1768" s="4"/>
    </row>
    <row r="1769" ht="12.75">
      <c r="J1769" s="4"/>
    </row>
    <row r="1770" ht="12.75">
      <c r="J1770" s="4"/>
    </row>
    <row r="1771" ht="12.75">
      <c r="J1771" s="4"/>
    </row>
    <row r="1772" ht="12.75">
      <c r="J1772" s="4"/>
    </row>
    <row r="1773" ht="12.75">
      <c r="J1773" s="4"/>
    </row>
    <row r="1774" ht="12.75">
      <c r="J1774" s="4"/>
    </row>
    <row r="1775" ht="12.75">
      <c r="J1775" s="4"/>
    </row>
    <row r="1776" ht="12.75">
      <c r="J1776" s="4"/>
    </row>
    <row r="1777" ht="12.75">
      <c r="J1777" s="4"/>
    </row>
    <row r="1778" ht="12.75">
      <c r="J1778" s="4"/>
    </row>
    <row r="1779" ht="12.75">
      <c r="J1779" s="4"/>
    </row>
    <row r="1780" ht="12.75">
      <c r="J1780" s="4"/>
    </row>
    <row r="1781" ht="12.75">
      <c r="J1781" s="4"/>
    </row>
    <row r="1782" ht="12.75">
      <c r="J1782" s="4"/>
    </row>
    <row r="1783" ht="12.75">
      <c r="J1783" s="4"/>
    </row>
    <row r="1784" ht="12.75">
      <c r="J1784" s="4"/>
    </row>
    <row r="1785" ht="12.75">
      <c r="J1785" s="4"/>
    </row>
    <row r="1786" ht="12.75">
      <c r="J1786" s="4"/>
    </row>
    <row r="1787" ht="12.75">
      <c r="J1787" s="4"/>
    </row>
    <row r="1788" ht="12.75">
      <c r="J1788" s="4"/>
    </row>
    <row r="1789" ht="12.75">
      <c r="J1789" s="4"/>
    </row>
    <row r="1790" ht="12.75">
      <c r="J1790" s="4"/>
    </row>
    <row r="1791" ht="12.75">
      <c r="J1791" s="4"/>
    </row>
    <row r="1792" ht="12.75">
      <c r="J1792" s="4"/>
    </row>
    <row r="1793" ht="12.75">
      <c r="J1793" s="4"/>
    </row>
    <row r="1794" ht="12.75">
      <c r="J1794" s="4"/>
    </row>
    <row r="1795" ht="12.75">
      <c r="J1795" s="4"/>
    </row>
    <row r="1796" ht="12.75">
      <c r="J1796" s="4"/>
    </row>
    <row r="1797" ht="12.75">
      <c r="J1797" s="4"/>
    </row>
    <row r="1798" ht="12.75">
      <c r="J1798" s="4"/>
    </row>
    <row r="1799" ht="12.75">
      <c r="J1799" s="4"/>
    </row>
    <row r="1800" ht="12.75">
      <c r="J1800" s="4"/>
    </row>
    <row r="1801" ht="12.75">
      <c r="J1801" s="4"/>
    </row>
    <row r="1802" ht="12.75">
      <c r="J1802" s="4"/>
    </row>
    <row r="1803" ht="12.75">
      <c r="J1803" s="4"/>
    </row>
    <row r="1804" ht="12.75">
      <c r="J1804" s="4"/>
    </row>
    <row r="1805" ht="12.75">
      <c r="J1805" s="4"/>
    </row>
    <row r="1806" ht="12.75">
      <c r="J1806" s="4"/>
    </row>
    <row r="1807" ht="12.75">
      <c r="J1807" s="4"/>
    </row>
    <row r="1808" ht="12.75">
      <c r="J1808" s="4"/>
    </row>
    <row r="1809" ht="12.75">
      <c r="J1809" s="4"/>
    </row>
    <row r="1810" ht="12.75">
      <c r="J1810" s="4"/>
    </row>
    <row r="1811" ht="12.75">
      <c r="J1811" s="4"/>
    </row>
    <row r="1812" ht="12.75">
      <c r="J1812" s="4"/>
    </row>
    <row r="1813" ht="12.75">
      <c r="J1813" s="4"/>
    </row>
    <row r="1814" ht="12.75">
      <c r="J1814" s="4"/>
    </row>
    <row r="1815" ht="12.75">
      <c r="J1815" s="4"/>
    </row>
    <row r="1816" ht="12.75">
      <c r="J1816" s="4"/>
    </row>
    <row r="1817" ht="12.75">
      <c r="J1817" s="4"/>
    </row>
    <row r="1818" ht="12.75">
      <c r="J1818" s="4"/>
    </row>
    <row r="1819" ht="12.75">
      <c r="J1819" s="4"/>
    </row>
    <row r="1820" ht="12.75">
      <c r="J1820" s="4"/>
    </row>
    <row r="1821" ht="12.75">
      <c r="J1821" s="4"/>
    </row>
    <row r="1822" ht="12.75">
      <c r="J1822" s="4"/>
    </row>
    <row r="1823" ht="12.75">
      <c r="J1823" s="4"/>
    </row>
    <row r="1824" ht="12.75">
      <c r="J1824" s="4"/>
    </row>
    <row r="1825" ht="12.75">
      <c r="J1825" s="4"/>
    </row>
    <row r="1826" ht="12.75">
      <c r="J1826" s="4"/>
    </row>
    <row r="1827" ht="12.75">
      <c r="J1827" s="4"/>
    </row>
    <row r="1828" ht="12.75">
      <c r="J1828" s="4"/>
    </row>
    <row r="1829" ht="12.75">
      <c r="J1829" s="4"/>
    </row>
    <row r="1830" ht="12.75">
      <c r="J1830" s="4"/>
    </row>
    <row r="1831" ht="12.75">
      <c r="J1831" s="4"/>
    </row>
    <row r="1832" ht="12.75">
      <c r="J1832" s="4"/>
    </row>
    <row r="1833" ht="12.75">
      <c r="J1833" s="4"/>
    </row>
    <row r="1834" ht="12.75">
      <c r="J1834" s="4"/>
    </row>
    <row r="1835" ht="12.75">
      <c r="J1835" s="4"/>
    </row>
    <row r="1836" ht="12.75">
      <c r="J1836" s="4"/>
    </row>
    <row r="1837" ht="12.75">
      <c r="J1837" s="4"/>
    </row>
    <row r="1838" ht="12.75">
      <c r="J1838" s="4"/>
    </row>
    <row r="1839" ht="12.75">
      <c r="J1839" s="4"/>
    </row>
    <row r="1840" ht="12.75">
      <c r="J1840" s="4"/>
    </row>
    <row r="1841" ht="12.75">
      <c r="J1841" s="4"/>
    </row>
    <row r="1842" ht="12.75">
      <c r="J1842" s="4"/>
    </row>
    <row r="1843" ht="12.75">
      <c r="J1843" s="4"/>
    </row>
    <row r="1844" ht="12.75">
      <c r="J1844" s="4"/>
    </row>
    <row r="1845" ht="12.75">
      <c r="J1845" s="4"/>
    </row>
    <row r="1846" ht="12.75">
      <c r="J1846" s="4"/>
    </row>
    <row r="1847" ht="12.75">
      <c r="J1847" s="4"/>
    </row>
    <row r="1848" ht="12.75">
      <c r="J1848" s="4"/>
    </row>
    <row r="1849" ht="12.75">
      <c r="J1849" s="4"/>
    </row>
    <row r="1850" ht="12.75">
      <c r="J1850" s="4"/>
    </row>
    <row r="1851" ht="12.75">
      <c r="J1851" s="4"/>
    </row>
    <row r="1852" ht="12.75">
      <c r="J1852" s="4"/>
    </row>
    <row r="1853" ht="12.75">
      <c r="J1853" s="4"/>
    </row>
    <row r="1854" ht="12.75">
      <c r="J1854" s="4"/>
    </row>
    <row r="1855" ht="12.75">
      <c r="J1855" s="4"/>
    </row>
    <row r="1856" ht="12.75">
      <c r="J1856" s="4"/>
    </row>
    <row r="1857" ht="12.75">
      <c r="J1857" s="4"/>
    </row>
    <row r="1858" ht="12.75">
      <c r="J1858" s="4"/>
    </row>
    <row r="1859" ht="12.75">
      <c r="J1859" s="4"/>
    </row>
    <row r="1860" ht="12.75">
      <c r="J1860" s="4"/>
    </row>
    <row r="1861" ht="12.75">
      <c r="J1861" s="4"/>
    </row>
    <row r="1862" ht="12.75">
      <c r="J1862" s="4"/>
    </row>
    <row r="1863" ht="12.75">
      <c r="J1863" s="4"/>
    </row>
    <row r="1864" ht="12.75">
      <c r="J1864" s="4"/>
    </row>
    <row r="1865" ht="12.75">
      <c r="J1865" s="4"/>
    </row>
    <row r="1866" ht="12.75">
      <c r="J1866" s="4"/>
    </row>
    <row r="1867" ht="12.75">
      <c r="J1867" s="4"/>
    </row>
    <row r="1868" ht="12.75">
      <c r="J1868" s="4"/>
    </row>
    <row r="1869" ht="12.75">
      <c r="J1869" s="4"/>
    </row>
    <row r="1870" ht="12.75">
      <c r="J1870" s="4"/>
    </row>
    <row r="1871" ht="12.75">
      <c r="J1871" s="4"/>
    </row>
    <row r="1872" ht="12.75">
      <c r="J1872" s="4"/>
    </row>
    <row r="1873" ht="12.75">
      <c r="J1873" s="4"/>
    </row>
    <row r="1874" ht="12.75">
      <c r="J1874" s="4"/>
    </row>
    <row r="1875" ht="12.75">
      <c r="J1875" s="4"/>
    </row>
    <row r="1876" ht="12.75">
      <c r="J1876" s="4"/>
    </row>
    <row r="1877" ht="12.75">
      <c r="J1877" s="4"/>
    </row>
    <row r="1878" ht="12.75">
      <c r="J1878" s="4"/>
    </row>
    <row r="1879" ht="12.75">
      <c r="J1879" s="4"/>
    </row>
    <row r="1880" ht="12.75">
      <c r="J1880" s="4"/>
    </row>
    <row r="1881" ht="12.75">
      <c r="J1881" s="4"/>
    </row>
    <row r="1882" ht="12.75">
      <c r="J1882" s="4"/>
    </row>
    <row r="1883" ht="12.75">
      <c r="J1883" s="4"/>
    </row>
    <row r="1884" ht="12.75">
      <c r="J1884" s="4"/>
    </row>
    <row r="1885" ht="12.75">
      <c r="J1885" s="4"/>
    </row>
    <row r="1886" ht="12.75">
      <c r="J1886" s="4"/>
    </row>
    <row r="1887" ht="12.75">
      <c r="J1887" s="4"/>
    </row>
    <row r="1888" ht="12.75">
      <c r="J1888" s="4"/>
    </row>
    <row r="1889" ht="12.75">
      <c r="J1889" s="4"/>
    </row>
    <row r="1890" ht="12.75">
      <c r="J1890" s="4"/>
    </row>
    <row r="1891" ht="12.75">
      <c r="J1891" s="4"/>
    </row>
    <row r="1892" ht="12.75">
      <c r="J1892" s="4"/>
    </row>
    <row r="1893" ht="12.75">
      <c r="J1893" s="4"/>
    </row>
    <row r="1894" ht="12.75">
      <c r="J1894" s="4"/>
    </row>
    <row r="1895" ht="12.75">
      <c r="J1895" s="4"/>
    </row>
    <row r="1896" ht="12.75">
      <c r="J1896" s="4"/>
    </row>
    <row r="1897" ht="12.75">
      <c r="J1897" s="4"/>
    </row>
    <row r="1898" ht="12.75">
      <c r="J1898" s="4"/>
    </row>
    <row r="1899" ht="12.75">
      <c r="J1899" s="4"/>
    </row>
    <row r="1900" ht="12.75">
      <c r="J1900" s="4"/>
    </row>
    <row r="1901" ht="12.75">
      <c r="J1901" s="4"/>
    </row>
    <row r="1902" ht="12.75">
      <c r="J1902" s="4"/>
    </row>
    <row r="1903" ht="12.75">
      <c r="J1903" s="4"/>
    </row>
    <row r="1904" ht="12.75">
      <c r="J1904" s="4"/>
    </row>
    <row r="1905" ht="12.75">
      <c r="J1905" s="4"/>
    </row>
    <row r="1906" ht="12.75">
      <c r="J1906" s="4"/>
    </row>
    <row r="1907" ht="12.75">
      <c r="J1907" s="4"/>
    </row>
    <row r="1908" ht="12.75">
      <c r="J1908" s="4"/>
    </row>
    <row r="1909" ht="12.75">
      <c r="J1909" s="4"/>
    </row>
    <row r="1910" ht="12.75">
      <c r="J1910" s="4"/>
    </row>
    <row r="1911" ht="12.75">
      <c r="J1911" s="4"/>
    </row>
    <row r="1912" ht="12.75">
      <c r="J1912" s="4"/>
    </row>
    <row r="1913" ht="12.75">
      <c r="J1913" s="4"/>
    </row>
    <row r="1914" ht="12.75">
      <c r="J1914" s="4"/>
    </row>
    <row r="1915" ht="12.75">
      <c r="J1915" s="4"/>
    </row>
    <row r="1916" ht="12.75">
      <c r="J1916" s="4"/>
    </row>
    <row r="1917" ht="12.75">
      <c r="J1917" s="4"/>
    </row>
    <row r="1918" ht="12.75">
      <c r="J1918" s="4"/>
    </row>
    <row r="1919" ht="12.75">
      <c r="J1919" s="4"/>
    </row>
    <row r="1920" ht="12.75">
      <c r="J1920" s="4"/>
    </row>
    <row r="1921" ht="12.75">
      <c r="J1921" s="4"/>
    </row>
    <row r="1922" ht="12.75">
      <c r="J1922" s="4"/>
    </row>
    <row r="1923" ht="12.75">
      <c r="J1923" s="4"/>
    </row>
    <row r="1924" ht="12.75">
      <c r="J1924" s="4"/>
    </row>
    <row r="1925" ht="12.75">
      <c r="J1925" s="4"/>
    </row>
    <row r="1926" ht="12.75">
      <c r="J1926" s="4"/>
    </row>
    <row r="1927" ht="12.75">
      <c r="J1927" s="4"/>
    </row>
    <row r="1928" ht="12.75">
      <c r="J1928" s="4"/>
    </row>
    <row r="1929" ht="12.75">
      <c r="J1929" s="4"/>
    </row>
    <row r="1930" ht="12.75">
      <c r="J1930" s="4"/>
    </row>
    <row r="1931" ht="12.75">
      <c r="J1931" s="4"/>
    </row>
    <row r="1932" ht="12.75">
      <c r="J1932" s="4"/>
    </row>
    <row r="1933" ht="12.75">
      <c r="J1933" s="4"/>
    </row>
    <row r="1934" ht="12.75">
      <c r="J1934" s="4"/>
    </row>
    <row r="1935" ht="12.75">
      <c r="J1935" s="4"/>
    </row>
    <row r="1936" ht="12.75">
      <c r="J1936" s="4"/>
    </row>
    <row r="1937" ht="12.75">
      <c r="J1937" s="4"/>
    </row>
    <row r="1938" ht="12.75">
      <c r="J1938" s="4"/>
    </row>
    <row r="1939" ht="12.75">
      <c r="J1939" s="4"/>
    </row>
    <row r="1940" ht="12.75">
      <c r="J1940" s="4"/>
    </row>
    <row r="1941" ht="12.75">
      <c r="J1941" s="4"/>
    </row>
    <row r="1942" ht="12.75">
      <c r="J1942" s="4"/>
    </row>
    <row r="1943" ht="12.75">
      <c r="J1943" s="4"/>
    </row>
    <row r="1944" ht="12.75">
      <c r="J1944" s="4"/>
    </row>
    <row r="1945" ht="12.75">
      <c r="J1945" s="4"/>
    </row>
    <row r="1946" ht="12.75">
      <c r="J1946" s="4"/>
    </row>
    <row r="1947" ht="12.75">
      <c r="J1947" s="4"/>
    </row>
    <row r="1948" ht="12.75">
      <c r="J1948" s="4"/>
    </row>
    <row r="1949" ht="12.75">
      <c r="J1949" s="4"/>
    </row>
    <row r="1950" ht="12.75">
      <c r="J1950" s="4"/>
    </row>
    <row r="1951" ht="12.75">
      <c r="J1951" s="4"/>
    </row>
    <row r="1952" ht="12.75">
      <c r="J1952" s="4"/>
    </row>
    <row r="1953" ht="12.75">
      <c r="J1953" s="4"/>
    </row>
    <row r="1954" ht="12.75">
      <c r="J1954" s="4"/>
    </row>
    <row r="1955" ht="12.75">
      <c r="J1955" s="4"/>
    </row>
    <row r="1956" ht="12.75">
      <c r="J1956" s="4"/>
    </row>
    <row r="1957" ht="12.75">
      <c r="J1957" s="4"/>
    </row>
    <row r="1958" ht="12.75">
      <c r="J1958" s="4"/>
    </row>
    <row r="1959" ht="12.75">
      <c r="J1959" s="4"/>
    </row>
    <row r="1960" ht="12.75">
      <c r="J1960" s="4"/>
    </row>
    <row r="1961" ht="12.75">
      <c r="J1961" s="4"/>
    </row>
    <row r="1962" ht="12.75">
      <c r="J1962" s="4"/>
    </row>
    <row r="1963" ht="12.75">
      <c r="J1963" s="4"/>
    </row>
    <row r="1964" ht="12.75">
      <c r="J1964" s="4"/>
    </row>
    <row r="1965" ht="12.75">
      <c r="J1965" s="4"/>
    </row>
    <row r="1966" ht="12.75">
      <c r="J1966" s="4"/>
    </row>
    <row r="1967" ht="12.75">
      <c r="J1967" s="4"/>
    </row>
    <row r="1968" ht="12.75">
      <c r="J1968" s="4"/>
    </row>
    <row r="1969" ht="12.75">
      <c r="J1969" s="4"/>
    </row>
    <row r="1970" ht="12.75">
      <c r="J1970" s="4"/>
    </row>
    <row r="1971" ht="12.75">
      <c r="J1971" s="4"/>
    </row>
    <row r="1972" ht="12.75">
      <c r="J1972" s="4"/>
    </row>
    <row r="1973" ht="12.75">
      <c r="J1973" s="4"/>
    </row>
    <row r="1974" ht="12.75">
      <c r="J1974" s="4"/>
    </row>
    <row r="1975" ht="12.75">
      <c r="J1975" s="4"/>
    </row>
    <row r="1976" ht="12.75">
      <c r="J1976" s="4"/>
    </row>
    <row r="1977" ht="12.75">
      <c r="J1977" s="4"/>
    </row>
    <row r="1978" ht="12.75">
      <c r="J1978" s="4"/>
    </row>
    <row r="1979" ht="12.75">
      <c r="J1979" s="4"/>
    </row>
    <row r="1980" ht="12.75">
      <c r="J1980" s="4"/>
    </row>
    <row r="1981" ht="12.75">
      <c r="J1981" s="4"/>
    </row>
    <row r="1982" ht="12.75">
      <c r="J1982" s="4"/>
    </row>
    <row r="1983" ht="12.75">
      <c r="J1983" s="4"/>
    </row>
    <row r="1984" ht="12.75">
      <c r="J1984" s="4"/>
    </row>
    <row r="1985" ht="12.75">
      <c r="J1985" s="4"/>
    </row>
    <row r="1986" ht="12.75">
      <c r="J1986" s="4"/>
    </row>
    <row r="1987" ht="12.75">
      <c r="J1987" s="4"/>
    </row>
    <row r="1988" ht="12.75">
      <c r="J1988" s="4"/>
    </row>
    <row r="1989" ht="12.75">
      <c r="J1989" s="4"/>
    </row>
    <row r="1990" ht="12.75">
      <c r="J1990" s="4"/>
    </row>
    <row r="1991" ht="12.75">
      <c r="J1991" s="4"/>
    </row>
    <row r="1992" ht="12.75">
      <c r="J1992" s="4"/>
    </row>
    <row r="1993" ht="12.75">
      <c r="J1993" s="4"/>
    </row>
    <row r="1994" ht="12.75">
      <c r="J1994" s="4"/>
    </row>
    <row r="1995" ht="12.75">
      <c r="J1995" s="4"/>
    </row>
    <row r="1996" ht="12.75">
      <c r="J1996" s="4"/>
    </row>
    <row r="1997" ht="12.75">
      <c r="J1997" s="4"/>
    </row>
    <row r="1998" ht="12.75">
      <c r="J1998" s="4"/>
    </row>
    <row r="1999" ht="12.75">
      <c r="J1999" s="4"/>
    </row>
    <row r="2000" ht="12.75">
      <c r="J2000" s="4"/>
    </row>
    <row r="2001" ht="12.75">
      <c r="J2001" s="4"/>
    </row>
    <row r="2002" ht="12.75">
      <c r="J2002" s="4"/>
    </row>
    <row r="2003" ht="12.75">
      <c r="J2003" s="4"/>
    </row>
    <row r="2004" ht="12.75">
      <c r="J2004" s="4"/>
    </row>
    <row r="2005" ht="12.75">
      <c r="J2005" s="4"/>
    </row>
    <row r="2006" ht="12.75">
      <c r="J2006" s="4"/>
    </row>
    <row r="2007" ht="12.75">
      <c r="J2007" s="4"/>
    </row>
    <row r="2008" ht="12.75">
      <c r="J2008" s="4"/>
    </row>
    <row r="2009" ht="12.75">
      <c r="J2009" s="4"/>
    </row>
    <row r="2010" ht="12.75">
      <c r="J2010" s="4"/>
    </row>
    <row r="2011" ht="12.75">
      <c r="J2011" s="4"/>
    </row>
    <row r="2012" ht="12.75">
      <c r="J2012" s="4"/>
    </row>
    <row r="2013" ht="12.75">
      <c r="J2013" s="4"/>
    </row>
    <row r="2014" ht="12.75">
      <c r="J2014" s="4"/>
    </row>
    <row r="2015" ht="12.75">
      <c r="J2015" s="4"/>
    </row>
    <row r="2016" ht="12.75">
      <c r="J2016" s="4"/>
    </row>
    <row r="2017" ht="12.75">
      <c r="J2017" s="4"/>
    </row>
    <row r="2018" ht="12.75">
      <c r="J2018" s="4"/>
    </row>
    <row r="2019" ht="12.75">
      <c r="J2019" s="4"/>
    </row>
    <row r="2020" ht="12.75">
      <c r="J2020" s="4"/>
    </row>
    <row r="2021" ht="12.75">
      <c r="J2021" s="4"/>
    </row>
    <row r="2022" ht="12.75">
      <c r="J2022" s="4"/>
    </row>
    <row r="2023" ht="12.75">
      <c r="J2023" s="4"/>
    </row>
    <row r="2024" ht="12.75">
      <c r="J2024" s="4"/>
    </row>
    <row r="2025" ht="12.75">
      <c r="J2025" s="4"/>
    </row>
    <row r="2026" ht="12.75">
      <c r="J2026" s="4"/>
    </row>
    <row r="2027" ht="12.75">
      <c r="J2027" s="4"/>
    </row>
    <row r="2028" ht="12.75">
      <c r="J2028" s="4"/>
    </row>
    <row r="2029" ht="12.75">
      <c r="J2029" s="4"/>
    </row>
    <row r="2030" ht="12.75">
      <c r="J2030" s="4"/>
    </row>
    <row r="2031" ht="12.75">
      <c r="J2031" s="4"/>
    </row>
    <row r="2032" ht="12.75">
      <c r="J2032" s="4"/>
    </row>
    <row r="2033" ht="12.75">
      <c r="J2033" s="4"/>
    </row>
    <row r="2034" ht="12.75">
      <c r="J2034" s="4"/>
    </row>
    <row r="2035" ht="12.75">
      <c r="J2035" s="4"/>
    </row>
    <row r="2036" ht="12.75">
      <c r="J2036" s="4"/>
    </row>
    <row r="2037" ht="12.75">
      <c r="J2037" s="4"/>
    </row>
    <row r="2038" ht="12.75">
      <c r="J2038" s="4"/>
    </row>
    <row r="2039" ht="12.75">
      <c r="J2039" s="4"/>
    </row>
    <row r="2040" ht="12.75">
      <c r="J2040" s="4"/>
    </row>
    <row r="2041" ht="12.75">
      <c r="J2041" s="4"/>
    </row>
    <row r="2042" ht="12.75">
      <c r="J2042" s="4"/>
    </row>
    <row r="2043" ht="12.75">
      <c r="J2043" s="4"/>
    </row>
    <row r="2044" ht="12.75">
      <c r="J2044" s="4"/>
    </row>
    <row r="2045" ht="12.75">
      <c r="J2045" s="4"/>
    </row>
    <row r="2046" ht="12.75">
      <c r="J2046" s="4"/>
    </row>
    <row r="2047" ht="12.75">
      <c r="J2047" s="4"/>
    </row>
    <row r="2048" ht="12.75">
      <c r="J2048" s="4"/>
    </row>
    <row r="2049" ht="12.75">
      <c r="J2049" s="4"/>
    </row>
    <row r="2050" ht="12.75">
      <c r="J2050" s="4"/>
    </row>
    <row r="2051" ht="12.75">
      <c r="J2051" s="4"/>
    </row>
    <row r="2052" ht="12.75">
      <c r="J2052" s="4"/>
    </row>
    <row r="2053" ht="12.75">
      <c r="J2053" s="4"/>
    </row>
    <row r="2054" ht="12.75">
      <c r="J2054" s="4"/>
    </row>
    <row r="2055" ht="12.75">
      <c r="J2055" s="4"/>
    </row>
    <row r="2056" ht="12.75">
      <c r="J2056" s="4"/>
    </row>
    <row r="2057" ht="12.75">
      <c r="J2057" s="4"/>
    </row>
    <row r="2058" ht="12.75">
      <c r="J2058" s="4"/>
    </row>
    <row r="2059" ht="12.75">
      <c r="J2059" s="4"/>
    </row>
    <row r="2060" ht="12.75">
      <c r="J2060" s="4"/>
    </row>
    <row r="2061" ht="12.75">
      <c r="J2061" s="4"/>
    </row>
    <row r="2062" ht="12.75">
      <c r="J2062" s="4"/>
    </row>
    <row r="2063" ht="12.75">
      <c r="J2063" s="4"/>
    </row>
    <row r="2064" ht="12.75">
      <c r="J2064" s="4"/>
    </row>
    <row r="2065" ht="12.75">
      <c r="J2065" s="4"/>
    </row>
    <row r="2066" ht="12.75">
      <c r="J2066" s="4"/>
    </row>
    <row r="2067" ht="12.75">
      <c r="J2067" s="4"/>
    </row>
    <row r="2068" ht="12.75">
      <c r="J2068" s="4"/>
    </row>
    <row r="2069" ht="12.75">
      <c r="J2069" s="4"/>
    </row>
    <row r="2070" ht="12.75">
      <c r="J2070" s="4"/>
    </row>
    <row r="2071" ht="12.75">
      <c r="J2071" s="4"/>
    </row>
    <row r="2072" ht="12.75">
      <c r="J2072" s="4"/>
    </row>
    <row r="2073" ht="12.75">
      <c r="J2073" s="4"/>
    </row>
    <row r="2074" ht="12.75">
      <c r="J2074" s="4"/>
    </row>
    <row r="2075" ht="12.75">
      <c r="J2075" s="4"/>
    </row>
    <row r="2076" ht="12.75">
      <c r="J2076" s="4"/>
    </row>
    <row r="2077" ht="12.75">
      <c r="J2077" s="4"/>
    </row>
    <row r="2078" ht="12.75">
      <c r="J2078" s="4"/>
    </row>
    <row r="2079" ht="12.75">
      <c r="J2079" s="4"/>
    </row>
    <row r="2080" ht="12.75">
      <c r="J2080" s="4"/>
    </row>
    <row r="2081" ht="12.75">
      <c r="J2081" s="4"/>
    </row>
    <row r="2082" ht="12.75">
      <c r="J2082" s="4"/>
    </row>
    <row r="2083" ht="12.75">
      <c r="J2083" s="4"/>
    </row>
    <row r="2084" ht="12.75">
      <c r="J2084" s="4"/>
    </row>
    <row r="2085" ht="12.75">
      <c r="J2085" s="4"/>
    </row>
    <row r="2086" ht="12.75">
      <c r="J2086" s="4"/>
    </row>
    <row r="2087" ht="12.75">
      <c r="J2087" s="4"/>
    </row>
    <row r="2088" ht="12.75">
      <c r="J2088" s="4"/>
    </row>
    <row r="2089" ht="12.75">
      <c r="J2089" s="4"/>
    </row>
    <row r="2090" ht="12.75">
      <c r="J2090" s="4"/>
    </row>
    <row r="2091" ht="12.75">
      <c r="J2091" s="4"/>
    </row>
    <row r="2092" ht="12.75">
      <c r="J2092" s="4"/>
    </row>
    <row r="2093" ht="12.75">
      <c r="J2093" s="4"/>
    </row>
    <row r="2094" ht="12.75">
      <c r="J2094" s="4"/>
    </row>
    <row r="2095" ht="12.75">
      <c r="J2095" s="4"/>
    </row>
    <row r="2096" ht="12.75">
      <c r="J2096" s="4"/>
    </row>
    <row r="2097" ht="12.75">
      <c r="J2097" s="4"/>
    </row>
    <row r="2098" ht="12.75">
      <c r="J2098" s="4"/>
    </row>
    <row r="2099" ht="12.75">
      <c r="J2099" s="4"/>
    </row>
    <row r="2100" ht="12.75">
      <c r="J2100" s="4"/>
    </row>
    <row r="2101" ht="12.75">
      <c r="J2101" s="4"/>
    </row>
    <row r="2102" ht="12.75">
      <c r="J2102" s="4"/>
    </row>
    <row r="2103" ht="12.75">
      <c r="J2103" s="4"/>
    </row>
    <row r="2104" ht="12.75">
      <c r="J2104" s="4"/>
    </row>
    <row r="2105" ht="12.75">
      <c r="J2105" s="4"/>
    </row>
    <row r="2106" ht="12.75">
      <c r="J2106" s="4"/>
    </row>
    <row r="2107" ht="12.75">
      <c r="J2107" s="4"/>
    </row>
    <row r="2108" ht="12.75">
      <c r="J2108" s="4"/>
    </row>
    <row r="2109" ht="12.75">
      <c r="J2109" s="4"/>
    </row>
    <row r="2110" ht="12.75">
      <c r="J2110" s="4"/>
    </row>
    <row r="2111" ht="12.75">
      <c r="J2111" s="4"/>
    </row>
    <row r="2112" ht="12.75">
      <c r="J2112" s="4"/>
    </row>
    <row r="2113" ht="12.75">
      <c r="J2113" s="4"/>
    </row>
    <row r="2114" ht="12.75">
      <c r="J2114" s="4"/>
    </row>
    <row r="2115" ht="12.75">
      <c r="J2115" s="4"/>
    </row>
    <row r="2116" ht="12.75">
      <c r="J2116" s="4"/>
    </row>
    <row r="2117" ht="12.75">
      <c r="J2117" s="4"/>
    </row>
    <row r="2118" ht="12.75">
      <c r="J2118" s="4"/>
    </row>
    <row r="2119" ht="12.75">
      <c r="J2119" s="4"/>
    </row>
    <row r="2120" ht="12.75">
      <c r="J2120" s="4"/>
    </row>
    <row r="2121" ht="12.75">
      <c r="J2121" s="4"/>
    </row>
    <row r="2122" ht="12.75">
      <c r="J2122" s="4"/>
    </row>
    <row r="2123" ht="12.75">
      <c r="J2123" s="4"/>
    </row>
    <row r="2124" ht="12.75">
      <c r="J2124" s="4"/>
    </row>
    <row r="2125" ht="12.75">
      <c r="J2125" s="4"/>
    </row>
    <row r="2126" ht="12.75">
      <c r="J2126" s="4"/>
    </row>
    <row r="2127" ht="12.75">
      <c r="J2127" s="4"/>
    </row>
    <row r="2128" ht="12.75">
      <c r="J2128" s="4"/>
    </row>
    <row r="2129" ht="12.75">
      <c r="J2129" s="4"/>
    </row>
    <row r="2130" ht="12.75">
      <c r="J2130" s="4"/>
    </row>
    <row r="2131" ht="12.75">
      <c r="J2131" s="4"/>
    </row>
    <row r="2132" ht="12.75">
      <c r="J2132" s="4"/>
    </row>
    <row r="2133" ht="12.75">
      <c r="J2133" s="4"/>
    </row>
    <row r="2134" ht="12.75">
      <c r="J2134" s="4"/>
    </row>
    <row r="2135" ht="12.75">
      <c r="J2135" s="4"/>
    </row>
    <row r="2136" ht="12.75">
      <c r="J2136" s="4"/>
    </row>
    <row r="2137" ht="12.75">
      <c r="J2137" s="4"/>
    </row>
    <row r="2138" ht="12.75">
      <c r="J2138" s="4"/>
    </row>
    <row r="2139" ht="12.75">
      <c r="J2139" s="4"/>
    </row>
    <row r="2140" ht="12.75">
      <c r="J2140" s="4"/>
    </row>
    <row r="2141" ht="12.75">
      <c r="J2141" s="4"/>
    </row>
    <row r="2142" ht="12.75">
      <c r="J2142" s="4"/>
    </row>
    <row r="2143" ht="12.75">
      <c r="J2143" s="4"/>
    </row>
    <row r="2144" ht="12.75">
      <c r="J2144" s="4"/>
    </row>
    <row r="2145" ht="12.75">
      <c r="J2145" s="4"/>
    </row>
    <row r="2146" ht="12.75">
      <c r="J2146" s="4"/>
    </row>
    <row r="2147" ht="12.75">
      <c r="J2147" s="4"/>
    </row>
    <row r="2148" ht="12.75">
      <c r="J2148" s="4"/>
    </row>
    <row r="2149" ht="12.75">
      <c r="J2149" s="4"/>
    </row>
    <row r="2150" ht="12.75">
      <c r="J2150" s="4"/>
    </row>
    <row r="2151" ht="12.75">
      <c r="J2151" s="4"/>
    </row>
    <row r="2152" ht="12.75">
      <c r="J2152" s="4"/>
    </row>
    <row r="2153" ht="12.75">
      <c r="J2153" s="4"/>
    </row>
    <row r="2154" ht="12.75">
      <c r="J2154" s="4"/>
    </row>
    <row r="2155" ht="12.75">
      <c r="J2155" s="4"/>
    </row>
    <row r="2156" ht="12.75">
      <c r="J2156" s="4"/>
    </row>
    <row r="2157" ht="12.75">
      <c r="J2157" s="4"/>
    </row>
    <row r="2158" ht="12.75">
      <c r="J2158" s="4"/>
    </row>
    <row r="2159" ht="12.75">
      <c r="J2159" s="4"/>
    </row>
    <row r="2160" ht="12.75">
      <c r="J2160" s="4"/>
    </row>
    <row r="2161" ht="12.75">
      <c r="J2161" s="4"/>
    </row>
    <row r="2162" ht="12.75">
      <c r="J2162" s="4"/>
    </row>
    <row r="2163" ht="12.75">
      <c r="J2163" s="4"/>
    </row>
    <row r="2164" ht="12.75">
      <c r="J2164" s="4"/>
    </row>
    <row r="2165" ht="12.75">
      <c r="J2165" s="4"/>
    </row>
    <row r="2166" ht="12.75">
      <c r="J2166" s="4"/>
    </row>
    <row r="2167" ht="12.75">
      <c r="J2167" s="4"/>
    </row>
    <row r="2168" ht="12.75">
      <c r="J2168" s="4"/>
    </row>
    <row r="2169" ht="12.75">
      <c r="J2169" s="4"/>
    </row>
    <row r="2170" ht="12.75">
      <c r="J2170" s="4"/>
    </row>
    <row r="2171" ht="12.75">
      <c r="J2171" s="4"/>
    </row>
    <row r="2172" ht="12.75">
      <c r="J2172" s="4"/>
    </row>
    <row r="2173" ht="12.75">
      <c r="J2173" s="4"/>
    </row>
    <row r="2174" ht="12.75">
      <c r="J2174" s="4"/>
    </row>
    <row r="2175" ht="12.75">
      <c r="J2175" s="4"/>
    </row>
    <row r="2176" ht="12.75">
      <c r="J2176" s="4"/>
    </row>
    <row r="2177" ht="12.75">
      <c r="J2177" s="4"/>
    </row>
    <row r="2178" ht="12.75">
      <c r="J2178" s="4"/>
    </row>
    <row r="2179" ht="12.75">
      <c r="J2179" s="4"/>
    </row>
    <row r="2180" ht="12.75">
      <c r="J2180" s="4"/>
    </row>
    <row r="2181" ht="12.75">
      <c r="J2181" s="4"/>
    </row>
    <row r="2182" ht="12.75">
      <c r="J2182" s="4"/>
    </row>
    <row r="2183" ht="12.75">
      <c r="J2183" s="4"/>
    </row>
    <row r="2184" ht="12.75">
      <c r="J2184" s="4"/>
    </row>
    <row r="2185" ht="12.75">
      <c r="J2185" s="4"/>
    </row>
    <row r="2186" ht="12.75">
      <c r="J2186" s="4"/>
    </row>
    <row r="2187" ht="12.75">
      <c r="J2187" s="4"/>
    </row>
    <row r="2188" ht="12.75">
      <c r="J2188" s="4"/>
    </row>
    <row r="2189" ht="12.75">
      <c r="J2189" s="4"/>
    </row>
    <row r="2190" ht="12.75">
      <c r="J2190" s="4"/>
    </row>
    <row r="2191" ht="12.75">
      <c r="J2191" s="4"/>
    </row>
    <row r="2192" ht="12.75">
      <c r="J2192" s="4"/>
    </row>
    <row r="2193" ht="12.75">
      <c r="J2193" s="4"/>
    </row>
    <row r="2194" ht="12.75">
      <c r="J2194" s="4"/>
    </row>
    <row r="2195" ht="12.75">
      <c r="J2195" s="4"/>
    </row>
    <row r="2196" ht="12.75">
      <c r="J2196" s="4"/>
    </row>
    <row r="2197" ht="12.75">
      <c r="J2197" s="4"/>
    </row>
    <row r="2198" ht="12.75">
      <c r="J2198" s="4"/>
    </row>
    <row r="2199" ht="12.75">
      <c r="J2199" s="4"/>
    </row>
    <row r="2200" ht="12.75">
      <c r="J2200" s="4"/>
    </row>
    <row r="2201" ht="12.75">
      <c r="J2201" s="4"/>
    </row>
    <row r="2202" ht="12.75">
      <c r="J2202" s="4"/>
    </row>
    <row r="2203" ht="12.75">
      <c r="J2203" s="4"/>
    </row>
    <row r="2204" ht="12.75">
      <c r="J2204" s="4"/>
    </row>
    <row r="2205" ht="12.75">
      <c r="J2205" s="4"/>
    </row>
    <row r="2206" ht="12.75">
      <c r="J2206" s="4"/>
    </row>
    <row r="2207" ht="12.75">
      <c r="J2207" s="4"/>
    </row>
    <row r="2208" ht="12.75">
      <c r="J2208" s="4"/>
    </row>
    <row r="2209" ht="12.75">
      <c r="J2209" s="4"/>
    </row>
    <row r="2210" ht="12.75">
      <c r="J2210" s="4"/>
    </row>
    <row r="2211" ht="12.75">
      <c r="J2211" s="4"/>
    </row>
    <row r="2212" ht="12.75">
      <c r="J2212" s="4"/>
    </row>
    <row r="2213" ht="12.75">
      <c r="J2213" s="4"/>
    </row>
    <row r="2214" ht="12.75">
      <c r="J2214" s="4"/>
    </row>
    <row r="2215" ht="12.75">
      <c r="J2215" s="4"/>
    </row>
    <row r="2216" ht="12.75">
      <c r="J2216" s="4"/>
    </row>
    <row r="2217" ht="12.75">
      <c r="J2217" s="4"/>
    </row>
    <row r="2218" ht="12.75">
      <c r="J2218" s="4"/>
    </row>
    <row r="2219" ht="12.75">
      <c r="J2219" s="4"/>
    </row>
    <row r="2220" ht="12.75">
      <c r="J2220" s="4"/>
    </row>
    <row r="2221" ht="12.75">
      <c r="J2221" s="4"/>
    </row>
    <row r="2222" ht="12.75">
      <c r="J2222" s="4"/>
    </row>
    <row r="2223" ht="12.75">
      <c r="J2223" s="4"/>
    </row>
    <row r="2224" ht="12.75">
      <c r="J2224" s="4"/>
    </row>
    <row r="2225" ht="12.75">
      <c r="J2225" s="4"/>
    </row>
    <row r="2226" ht="12.75">
      <c r="J2226" s="4"/>
    </row>
    <row r="2227" ht="12.75">
      <c r="J2227" s="4"/>
    </row>
    <row r="2228" ht="12.75">
      <c r="J2228" s="4"/>
    </row>
    <row r="2229" ht="12.75">
      <c r="J2229" s="4"/>
    </row>
    <row r="2230" ht="12.75">
      <c r="J2230" s="4"/>
    </row>
    <row r="2231" ht="12.75">
      <c r="J2231" s="4"/>
    </row>
    <row r="2232" ht="12.75">
      <c r="J2232" s="4"/>
    </row>
    <row r="2233" ht="12.75">
      <c r="J2233" s="4"/>
    </row>
    <row r="2234" ht="12.75">
      <c r="J2234" s="4"/>
    </row>
    <row r="2235" ht="12.75">
      <c r="J2235" s="4"/>
    </row>
    <row r="2236" ht="12.75">
      <c r="J2236" s="4"/>
    </row>
    <row r="2237" ht="12.75">
      <c r="J2237" s="4"/>
    </row>
    <row r="2238" ht="12.75">
      <c r="J2238" s="4"/>
    </row>
    <row r="2239" ht="12.75">
      <c r="J2239" s="4"/>
    </row>
    <row r="2240" ht="12.75">
      <c r="J2240" s="4"/>
    </row>
    <row r="2241" ht="12.75">
      <c r="J2241" s="4"/>
    </row>
    <row r="2242" ht="12.75">
      <c r="J2242" s="4"/>
    </row>
    <row r="2243" ht="12.75">
      <c r="J2243" s="4"/>
    </row>
    <row r="2244" ht="12.75">
      <c r="J2244" s="4"/>
    </row>
    <row r="2245" ht="12.75">
      <c r="J2245" s="4"/>
    </row>
    <row r="2246" ht="12.75">
      <c r="J2246" s="4"/>
    </row>
    <row r="2247" ht="12.75">
      <c r="J2247" s="4"/>
    </row>
    <row r="2248" ht="12.75">
      <c r="J2248" s="4"/>
    </row>
    <row r="2249" ht="12.75">
      <c r="J2249" s="4"/>
    </row>
    <row r="2250" ht="12.75">
      <c r="J2250" s="4"/>
    </row>
    <row r="2251" ht="12.75">
      <c r="J2251" s="4"/>
    </row>
    <row r="2252" ht="12.75">
      <c r="J2252" s="4"/>
    </row>
    <row r="2253" ht="12.75">
      <c r="J2253" s="4"/>
    </row>
    <row r="2254" ht="12.75">
      <c r="J2254" s="4"/>
    </row>
    <row r="2255" ht="12.75">
      <c r="J2255" s="4"/>
    </row>
  </sheetData>
  <printOptions gridLines="1" horizontalCentered="1"/>
  <pageMargins left="0" right="0" top="0.5" bottom="0.5" header="0.25" footer="0.25"/>
  <pageSetup fitToHeight="0" fitToWidth="1" horizontalDpi="600" verticalDpi="600" orientation="portrait" paperSize="5" scale="62"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KS  FY2003 REAP spreadsheet (xls)</dc:title>
  <dc:subject/>
  <dc:creator/>
  <cp:keywords/>
  <dc:description/>
  <cp:lastModifiedBy>Nelly Gruhlke</cp:lastModifiedBy>
  <cp:lastPrinted>2003-06-18T19:32:21Z</cp:lastPrinted>
  <dcterms:created xsi:type="dcterms:W3CDTF">2003-06-03T19:02:59Z</dcterms:created>
  <dcterms:modified xsi:type="dcterms:W3CDTF">2003-06-20T18:44:02Z</dcterms:modified>
  <cp:category/>
  <cp:version/>
  <cp:contentType/>
  <cp:contentStatus/>
</cp:coreProperties>
</file>