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<sst xmlns="http://schemas.openxmlformats.org/spreadsheetml/2006/main" count="62" uniqueCount="51">
  <si>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State</t>
  </si>
  <si>
    <t>Total</t>
  </si>
  <si>
    <t>Projects</t>
  </si>
  <si>
    <t>Project List</t>
  </si>
  <si>
    <t>CA</t>
  </si>
  <si>
    <t>$M</t>
  </si>
  <si>
    <t>VA</t>
  </si>
  <si>
    <t>MI</t>
  </si>
  <si>
    <t>IL</t>
  </si>
  <si>
    <t>WI</t>
  </si>
  <si>
    <t>OR</t>
  </si>
  <si>
    <t>NY</t>
  </si>
  <si>
    <t>WA</t>
  </si>
  <si>
    <t>CO</t>
  </si>
  <si>
    <t>MN</t>
  </si>
  <si>
    <t>NJ</t>
  </si>
  <si>
    <t>NM</t>
  </si>
  <si>
    <t>PA</t>
  </si>
  <si>
    <t>SC</t>
  </si>
  <si>
    <t>Designated Projects by State -- Projects of National and Regional Significance</t>
  </si>
  <si>
    <t>Funding*</t>
  </si>
  <si>
    <t>Bakersfield Beltway [140], Inland Empire Goods Movement (Norton AFB) [55], Alameda East [125], Transbay Terminal [27], Gerald Desmond Bridge/I-710 [100], Sacramento Intermodal [3]</t>
  </si>
  <si>
    <t>O'Hare Bypass [140], CREATE [100], Miss River Bridge [150]</t>
  </si>
  <si>
    <t>Alaska Way Viaduct and Seawall Replacement [100], Replacement of Alaskan Way Viaduct and Seawall (Seattle) [120]</t>
  </si>
  <si>
    <t>Liberty Corridor</t>
  </si>
  <si>
    <t>Cross Harbor Freight Movement Project</t>
  </si>
  <si>
    <t>US422 Widening and Interchange Improvements (Montgomery County) [20], Rte 28 Widening and Improvements (Allegheny County) [15], I-80 Improvements (Monroe County) [15]</t>
  </si>
  <si>
    <t>Union Station (Denver)</t>
  </si>
  <si>
    <t>Union Depot Multimodal Transit Facility</t>
  </si>
  <si>
    <t>I-73 Construction (Myrtle Beach to NC State Line)</t>
  </si>
  <si>
    <t>Marquette Interchange Reconstruction (Milwaukee)</t>
  </si>
  <si>
    <t>Blue Water Bridge Border Plaza (Port Huron)</t>
  </si>
  <si>
    <t>Relocate El Paso, TX Rail Yard to Santa Teresa</t>
  </si>
  <si>
    <t>I-5 Bridge Repair</t>
  </si>
  <si>
    <t>Heartland Corridor</t>
  </si>
  <si>
    <t>VA, WV, OH, [KY]</t>
  </si>
  <si>
    <t>Portsmouth Rail Relocation</t>
  </si>
  <si>
    <t>Annual Funding Levels, Unadjusted</t>
  </si>
  <si>
    <t>Annual Obligation Limitation</t>
  </si>
  <si>
    <t>$M (est.)</t>
  </si>
  <si>
    <t>05 (.855)</t>
  </si>
  <si>
    <t>06 (.871)</t>
  </si>
  <si>
    <t>07 (.850)</t>
  </si>
  <si>
    <t>08 (.850)</t>
  </si>
  <si>
    <t>09 (.850)</t>
  </si>
  <si>
    <t>05 (.10)</t>
  </si>
  <si>
    <t>06 (.20)</t>
  </si>
  <si>
    <t>07 (.25)</t>
  </si>
  <si>
    <t>09 (.20)</t>
  </si>
  <si>
    <t>08 (.25)</t>
  </si>
  <si>
    <t xml:space="preserve">* The funding levels in this column equal the totals authorized in SAFETEA-LU section 1301, however, the funding is subject to obligation limitation set in annual Appropriations Acts.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</si>
</sst>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3">
      <selection activeCell="A25" sqref="A25:N25"/>
    </sheetView>
  </sheetViews>
  <sheetFormatPr defaultColWidth="9.140625" defaultRowHeight="12.75"/>
  <cols>
    <col min="1" max="1" width="5.421875" style="0" bestFit="1" customWidth="1"/>
    <col min="2" max="2" width="11.00390625" style="0" bestFit="1" customWidth="1"/>
    <col min="3" max="3" width="7.57421875" style="0" bestFit="1" customWidth="1"/>
    <col min="4" max="4" width="60.57421875" style="0" customWidth="1"/>
    <col min="5" max="9" width="7.28125" style="0" bestFit="1" customWidth="1"/>
    <col min="10" max="11" width="8.28125" style="0" bestFit="1" customWidth="1"/>
    <col min="12" max="14" width="8.421875" style="0" bestFit="1" customWidth="1"/>
  </cols>
  <sheetData>
    <row r="1" spans="1:14" ht="12.7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4" ht="12.75">
      <c r="A3" s="2"/>
      <c r="B3" s="2"/>
      <c r="C3" s="2"/>
      <c r="D3" s="2"/>
    </row>
    <row r="4" spans="1:14" ht="12.75">
      <c r="A4" s="2"/>
      <c r="B4" s="2"/>
      <c r="C4" s="2" t="s">
        <v>1</v>
      </c>
      <c r="D4" s="2"/>
      <c r="E4" s="12" t="s">
        <v>37</v>
      </c>
      <c r="F4" s="12"/>
      <c r="G4" s="12"/>
      <c r="H4" s="12"/>
      <c r="I4" s="12"/>
      <c r="J4" s="12" t="s">
        <v>38</v>
      </c>
      <c r="K4" s="12"/>
      <c r="L4" s="12"/>
      <c r="M4" s="12"/>
      <c r="N4" s="12"/>
    </row>
    <row r="5" spans="1:14" ht="12.75">
      <c r="A5" s="2"/>
      <c r="B5" s="2" t="s">
        <v>1</v>
      </c>
      <c r="C5" s="2" t="s">
        <v>20</v>
      </c>
      <c r="D5" s="2"/>
      <c r="E5" s="4" t="s">
        <v>45</v>
      </c>
      <c r="F5" s="4" t="s">
        <v>46</v>
      </c>
      <c r="G5" s="4" t="s">
        <v>47</v>
      </c>
      <c r="H5" s="4" t="s">
        <v>49</v>
      </c>
      <c r="I5" s="4" t="s">
        <v>48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</row>
    <row r="6" spans="1:14" ht="12.75">
      <c r="A6" s="3" t="s">
        <v>0</v>
      </c>
      <c r="B6" s="3" t="s">
        <v>2</v>
      </c>
      <c r="C6" s="3" t="s">
        <v>5</v>
      </c>
      <c r="D6" s="3" t="s">
        <v>3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39</v>
      </c>
      <c r="L6" s="3" t="s">
        <v>39</v>
      </c>
      <c r="M6" s="3" t="s">
        <v>39</v>
      </c>
      <c r="N6" s="3" t="s">
        <v>39</v>
      </c>
    </row>
    <row r="8" spans="1:14" ht="38.25">
      <c r="A8" s="5" t="s">
        <v>4</v>
      </c>
      <c r="B8" s="5">
        <v>6</v>
      </c>
      <c r="C8" s="5">
        <f>140+55+125+27+100+3</f>
        <v>450</v>
      </c>
      <c r="D8" s="6" t="s">
        <v>21</v>
      </c>
      <c r="E8" s="10">
        <f>$C8*0.1</f>
        <v>45</v>
      </c>
      <c r="F8" s="10">
        <f>$C8*0.2</f>
        <v>90</v>
      </c>
      <c r="G8" s="10">
        <f>$C8*0.25</f>
        <v>112.5</v>
      </c>
      <c r="H8" s="10">
        <f>$C8*0.25</f>
        <v>112.5</v>
      </c>
      <c r="I8" s="10">
        <f aca="true" t="shared" si="0" ref="I8:I22">$C8*0.2</f>
        <v>90</v>
      </c>
      <c r="J8" s="11">
        <f>E8*0.855</f>
        <v>38.475</v>
      </c>
      <c r="K8" s="11">
        <f>F8*0.871</f>
        <v>78.39</v>
      </c>
      <c r="L8" s="11">
        <f>G8*0.85</f>
        <v>95.625</v>
      </c>
      <c r="M8" s="11">
        <f>H8*0.85</f>
        <v>95.625</v>
      </c>
      <c r="N8" s="11">
        <f>I8*0.85</f>
        <v>76.5</v>
      </c>
    </row>
    <row r="9" spans="1:14" ht="12.75">
      <c r="A9" s="5" t="s">
        <v>13</v>
      </c>
      <c r="B9" s="5">
        <v>1</v>
      </c>
      <c r="C9" s="5">
        <v>50</v>
      </c>
      <c r="D9" s="6" t="s">
        <v>27</v>
      </c>
      <c r="E9" s="10">
        <f aca="true" t="shared" si="1" ref="E9:E22">$C9*0.1</f>
        <v>5</v>
      </c>
      <c r="F9" s="10">
        <f aca="true" t="shared" si="2" ref="F9:F22">$C9*0.2</f>
        <v>10</v>
      </c>
      <c r="G9" s="10">
        <f aca="true" t="shared" si="3" ref="G9:H22">$C9*0.25</f>
        <v>12.5</v>
      </c>
      <c r="H9" s="10">
        <f t="shared" si="3"/>
        <v>12.5</v>
      </c>
      <c r="I9" s="10">
        <f t="shared" si="0"/>
        <v>10</v>
      </c>
      <c r="J9" s="11">
        <f aca="true" t="shared" si="4" ref="J9:J22">E9*0.855</f>
        <v>4.275</v>
      </c>
      <c r="K9" s="11">
        <f aca="true" t="shared" si="5" ref="K9:K22">F9*0.871</f>
        <v>8.71</v>
      </c>
      <c r="L9" s="11">
        <f aca="true" t="shared" si="6" ref="L9:L22">G9*0.85</f>
        <v>10.625</v>
      </c>
      <c r="M9" s="11">
        <f aca="true" t="shared" si="7" ref="M9:M22">H9*0.85</f>
        <v>10.625</v>
      </c>
      <c r="N9" s="11">
        <f aca="true" t="shared" si="8" ref="N9:N22">I9*0.85</f>
        <v>8.5</v>
      </c>
    </row>
    <row r="10" spans="1:14" ht="12.75">
      <c r="A10" s="5" t="s">
        <v>8</v>
      </c>
      <c r="B10" s="5">
        <v>3</v>
      </c>
      <c r="C10" s="5">
        <f>140+100+150</f>
        <v>390</v>
      </c>
      <c r="D10" s="6" t="s">
        <v>22</v>
      </c>
      <c r="E10" s="10">
        <f t="shared" si="1"/>
        <v>39</v>
      </c>
      <c r="F10" s="10">
        <f t="shared" si="2"/>
        <v>78</v>
      </c>
      <c r="G10" s="10">
        <f t="shared" si="3"/>
        <v>97.5</v>
      </c>
      <c r="H10" s="10">
        <f t="shared" si="3"/>
        <v>97.5</v>
      </c>
      <c r="I10" s="10">
        <f t="shared" si="0"/>
        <v>78</v>
      </c>
      <c r="J10" s="11">
        <f t="shared" si="4"/>
        <v>33.345</v>
      </c>
      <c r="K10" s="11">
        <f t="shared" si="5"/>
        <v>67.938</v>
      </c>
      <c r="L10" s="11">
        <f t="shared" si="6"/>
        <v>82.875</v>
      </c>
      <c r="M10" s="11">
        <f t="shared" si="7"/>
        <v>82.875</v>
      </c>
      <c r="N10" s="11">
        <f t="shared" si="8"/>
        <v>66.3</v>
      </c>
    </row>
    <row r="11" spans="1:14" ht="12.75">
      <c r="A11" s="5" t="s">
        <v>7</v>
      </c>
      <c r="B11" s="5">
        <v>1</v>
      </c>
      <c r="C11" s="5">
        <v>20</v>
      </c>
      <c r="D11" s="6" t="s">
        <v>31</v>
      </c>
      <c r="E11" s="10">
        <f t="shared" si="1"/>
        <v>2</v>
      </c>
      <c r="F11" s="10">
        <f t="shared" si="2"/>
        <v>4</v>
      </c>
      <c r="G11" s="10">
        <f t="shared" si="3"/>
        <v>5</v>
      </c>
      <c r="H11" s="10">
        <f t="shared" si="3"/>
        <v>5</v>
      </c>
      <c r="I11" s="10">
        <f t="shared" si="0"/>
        <v>4</v>
      </c>
      <c r="J11" s="11">
        <f t="shared" si="4"/>
        <v>1.71</v>
      </c>
      <c r="K11" s="11">
        <f t="shared" si="5"/>
        <v>3.484</v>
      </c>
      <c r="L11" s="11">
        <f t="shared" si="6"/>
        <v>4.25</v>
      </c>
      <c r="M11" s="11">
        <f t="shared" si="7"/>
        <v>4.25</v>
      </c>
      <c r="N11" s="11">
        <f t="shared" si="8"/>
        <v>3.4</v>
      </c>
    </row>
    <row r="12" spans="1:14" ht="12.75">
      <c r="A12" s="5" t="s">
        <v>14</v>
      </c>
      <c r="B12" s="5">
        <v>1</v>
      </c>
      <c r="C12" s="5">
        <v>50</v>
      </c>
      <c r="D12" s="6" t="s">
        <v>28</v>
      </c>
      <c r="E12" s="10">
        <f t="shared" si="1"/>
        <v>5</v>
      </c>
      <c r="F12" s="10">
        <f t="shared" si="2"/>
        <v>10</v>
      </c>
      <c r="G12" s="10">
        <f t="shared" si="3"/>
        <v>12.5</v>
      </c>
      <c r="H12" s="10">
        <f t="shared" si="3"/>
        <v>12.5</v>
      </c>
      <c r="I12" s="10">
        <f t="shared" si="0"/>
        <v>10</v>
      </c>
      <c r="J12" s="11">
        <f t="shared" si="4"/>
        <v>4.275</v>
      </c>
      <c r="K12" s="11">
        <f t="shared" si="5"/>
        <v>8.71</v>
      </c>
      <c r="L12" s="11">
        <f t="shared" si="6"/>
        <v>10.625</v>
      </c>
      <c r="M12" s="11">
        <f t="shared" si="7"/>
        <v>10.625</v>
      </c>
      <c r="N12" s="11">
        <f t="shared" si="8"/>
        <v>8.5</v>
      </c>
    </row>
    <row r="13" spans="1:14" ht="12.75">
      <c r="A13" s="5" t="s">
        <v>15</v>
      </c>
      <c r="B13" s="5">
        <v>1</v>
      </c>
      <c r="C13" s="5">
        <v>100</v>
      </c>
      <c r="D13" s="6" t="s">
        <v>24</v>
      </c>
      <c r="E13" s="10">
        <f t="shared" si="1"/>
        <v>10</v>
      </c>
      <c r="F13" s="10">
        <f t="shared" si="2"/>
        <v>20</v>
      </c>
      <c r="G13" s="10">
        <f t="shared" si="3"/>
        <v>25</v>
      </c>
      <c r="H13" s="10">
        <f t="shared" si="3"/>
        <v>25</v>
      </c>
      <c r="I13" s="10">
        <f t="shared" si="0"/>
        <v>20</v>
      </c>
      <c r="J13" s="11">
        <f t="shared" si="4"/>
        <v>8.55</v>
      </c>
      <c r="K13" s="11">
        <f t="shared" si="5"/>
        <v>17.42</v>
      </c>
      <c r="L13" s="11">
        <f t="shared" si="6"/>
        <v>21.25</v>
      </c>
      <c r="M13" s="11">
        <f t="shared" si="7"/>
        <v>21.25</v>
      </c>
      <c r="N13" s="11">
        <f t="shared" si="8"/>
        <v>17</v>
      </c>
    </row>
    <row r="14" spans="1:14" ht="12.75">
      <c r="A14" s="5" t="s">
        <v>16</v>
      </c>
      <c r="B14" s="5">
        <v>1</v>
      </c>
      <c r="C14" s="5">
        <v>14</v>
      </c>
      <c r="D14" s="6" t="s">
        <v>32</v>
      </c>
      <c r="E14" s="10">
        <f t="shared" si="1"/>
        <v>1.4000000000000001</v>
      </c>
      <c r="F14" s="10">
        <f t="shared" si="2"/>
        <v>2.8000000000000003</v>
      </c>
      <c r="G14" s="10">
        <f t="shared" si="3"/>
        <v>3.5</v>
      </c>
      <c r="H14" s="10">
        <f t="shared" si="3"/>
        <v>3.5</v>
      </c>
      <c r="I14" s="10">
        <f t="shared" si="0"/>
        <v>2.8000000000000003</v>
      </c>
      <c r="J14" s="11">
        <f t="shared" si="4"/>
        <v>1.197</v>
      </c>
      <c r="K14" s="11">
        <f t="shared" si="5"/>
        <v>2.4388</v>
      </c>
      <c r="L14" s="11">
        <f t="shared" si="6"/>
        <v>2.975</v>
      </c>
      <c r="M14" s="11">
        <f t="shared" si="7"/>
        <v>2.975</v>
      </c>
      <c r="N14" s="11">
        <f t="shared" si="8"/>
        <v>2.3800000000000003</v>
      </c>
    </row>
    <row r="15" spans="1:14" ht="12.75">
      <c r="A15" s="5" t="s">
        <v>11</v>
      </c>
      <c r="B15" s="5">
        <v>1</v>
      </c>
      <c r="C15" s="5">
        <v>100</v>
      </c>
      <c r="D15" s="6" t="s">
        <v>25</v>
      </c>
      <c r="E15" s="10">
        <f t="shared" si="1"/>
        <v>10</v>
      </c>
      <c r="F15" s="10">
        <f t="shared" si="2"/>
        <v>20</v>
      </c>
      <c r="G15" s="10">
        <f t="shared" si="3"/>
        <v>25</v>
      </c>
      <c r="H15" s="10">
        <f t="shared" si="3"/>
        <v>25</v>
      </c>
      <c r="I15" s="10">
        <f t="shared" si="0"/>
        <v>20</v>
      </c>
      <c r="J15" s="11">
        <f t="shared" si="4"/>
        <v>8.55</v>
      </c>
      <c r="K15" s="11">
        <f t="shared" si="5"/>
        <v>17.42</v>
      </c>
      <c r="L15" s="11">
        <f t="shared" si="6"/>
        <v>21.25</v>
      </c>
      <c r="M15" s="11">
        <f t="shared" si="7"/>
        <v>21.25</v>
      </c>
      <c r="N15" s="11">
        <f t="shared" si="8"/>
        <v>17</v>
      </c>
    </row>
    <row r="16" spans="1:14" ht="12.75">
      <c r="A16" s="5" t="s">
        <v>10</v>
      </c>
      <c r="B16" s="5">
        <v>1</v>
      </c>
      <c r="C16" s="5">
        <v>160</v>
      </c>
      <c r="D16" s="6" t="s">
        <v>33</v>
      </c>
      <c r="E16" s="10">
        <f t="shared" si="1"/>
        <v>16</v>
      </c>
      <c r="F16" s="10">
        <f t="shared" si="2"/>
        <v>32</v>
      </c>
      <c r="G16" s="10">
        <f t="shared" si="3"/>
        <v>40</v>
      </c>
      <c r="H16" s="10">
        <f t="shared" si="3"/>
        <v>40</v>
      </c>
      <c r="I16" s="10">
        <f t="shared" si="0"/>
        <v>32</v>
      </c>
      <c r="J16" s="11">
        <f t="shared" si="4"/>
        <v>13.68</v>
      </c>
      <c r="K16" s="11">
        <f t="shared" si="5"/>
        <v>27.872</v>
      </c>
      <c r="L16" s="11">
        <f t="shared" si="6"/>
        <v>34</v>
      </c>
      <c r="M16" s="11">
        <f t="shared" si="7"/>
        <v>34</v>
      </c>
      <c r="N16" s="11">
        <f t="shared" si="8"/>
        <v>27.2</v>
      </c>
    </row>
    <row r="17" spans="1:14" ht="38.25">
      <c r="A17" s="5" t="s">
        <v>17</v>
      </c>
      <c r="B17" s="5">
        <v>3</v>
      </c>
      <c r="C17" s="5">
        <f>20+15+15</f>
        <v>50</v>
      </c>
      <c r="D17" s="6" t="s">
        <v>26</v>
      </c>
      <c r="E17" s="10">
        <f t="shared" si="1"/>
        <v>5</v>
      </c>
      <c r="F17" s="10">
        <f t="shared" si="2"/>
        <v>10</v>
      </c>
      <c r="G17" s="10">
        <f t="shared" si="3"/>
        <v>12.5</v>
      </c>
      <c r="H17" s="10">
        <f t="shared" si="3"/>
        <v>12.5</v>
      </c>
      <c r="I17" s="10">
        <f t="shared" si="0"/>
        <v>10</v>
      </c>
      <c r="J17" s="11">
        <f t="shared" si="4"/>
        <v>4.275</v>
      </c>
      <c r="K17" s="11">
        <f t="shared" si="5"/>
        <v>8.71</v>
      </c>
      <c r="L17" s="11">
        <f t="shared" si="6"/>
        <v>10.625</v>
      </c>
      <c r="M17" s="11">
        <f t="shared" si="7"/>
        <v>10.625</v>
      </c>
      <c r="N17" s="11">
        <f t="shared" si="8"/>
        <v>8.5</v>
      </c>
    </row>
    <row r="18" spans="1:14" ht="12.75">
      <c r="A18" s="5" t="s">
        <v>18</v>
      </c>
      <c r="B18" s="5">
        <v>1</v>
      </c>
      <c r="C18" s="5">
        <v>40</v>
      </c>
      <c r="D18" s="6" t="s">
        <v>29</v>
      </c>
      <c r="E18" s="10">
        <f t="shared" si="1"/>
        <v>4</v>
      </c>
      <c r="F18" s="10">
        <f t="shared" si="2"/>
        <v>8</v>
      </c>
      <c r="G18" s="10">
        <f t="shared" si="3"/>
        <v>10</v>
      </c>
      <c r="H18" s="10">
        <f t="shared" si="3"/>
        <v>10</v>
      </c>
      <c r="I18" s="10">
        <f t="shared" si="0"/>
        <v>8</v>
      </c>
      <c r="J18" s="11">
        <f t="shared" si="4"/>
        <v>3.42</v>
      </c>
      <c r="K18" s="11">
        <f t="shared" si="5"/>
        <v>6.968</v>
      </c>
      <c r="L18" s="11">
        <f t="shared" si="6"/>
        <v>8.5</v>
      </c>
      <c r="M18" s="11">
        <f t="shared" si="7"/>
        <v>8.5</v>
      </c>
      <c r="N18" s="11">
        <f t="shared" si="8"/>
        <v>6.8</v>
      </c>
    </row>
    <row r="19" spans="1:14" ht="12.75">
      <c r="A19" s="5" t="s">
        <v>6</v>
      </c>
      <c r="B19" s="5">
        <v>1</v>
      </c>
      <c r="C19" s="5">
        <f>15</f>
        <v>15</v>
      </c>
      <c r="D19" s="6" t="s">
        <v>36</v>
      </c>
      <c r="E19" s="10">
        <f t="shared" si="1"/>
        <v>1.5</v>
      </c>
      <c r="F19" s="10">
        <f t="shared" si="2"/>
        <v>3</v>
      </c>
      <c r="G19" s="10">
        <f t="shared" si="3"/>
        <v>3.75</v>
      </c>
      <c r="H19" s="10">
        <f t="shared" si="3"/>
        <v>3.75</v>
      </c>
      <c r="I19" s="10">
        <f t="shared" si="0"/>
        <v>3</v>
      </c>
      <c r="J19" s="11">
        <f t="shared" si="4"/>
        <v>1.2825</v>
      </c>
      <c r="K19" s="11">
        <f t="shared" si="5"/>
        <v>2.613</v>
      </c>
      <c r="L19" s="11">
        <f t="shared" si="6"/>
        <v>3.1875</v>
      </c>
      <c r="M19" s="11">
        <f t="shared" si="7"/>
        <v>3.1875</v>
      </c>
      <c r="N19" s="11">
        <f t="shared" si="8"/>
        <v>2.55</v>
      </c>
    </row>
    <row r="20" spans="1:14" ht="25.5">
      <c r="A20" s="5" t="s">
        <v>12</v>
      </c>
      <c r="B20" s="5">
        <v>2</v>
      </c>
      <c r="C20" s="5">
        <f>100+120</f>
        <v>220</v>
      </c>
      <c r="D20" s="6" t="s">
        <v>23</v>
      </c>
      <c r="E20" s="10">
        <f t="shared" si="1"/>
        <v>22</v>
      </c>
      <c r="F20" s="10">
        <f t="shared" si="2"/>
        <v>44</v>
      </c>
      <c r="G20" s="10">
        <f t="shared" si="3"/>
        <v>55</v>
      </c>
      <c r="H20" s="10">
        <f t="shared" si="3"/>
        <v>55</v>
      </c>
      <c r="I20" s="10">
        <f t="shared" si="0"/>
        <v>44</v>
      </c>
      <c r="J20" s="11">
        <f t="shared" si="4"/>
        <v>18.81</v>
      </c>
      <c r="K20" s="11">
        <f t="shared" si="5"/>
        <v>38.324</v>
      </c>
      <c r="L20" s="11">
        <f t="shared" si="6"/>
        <v>46.75</v>
      </c>
      <c r="M20" s="11">
        <f t="shared" si="7"/>
        <v>46.75</v>
      </c>
      <c r="N20" s="11">
        <f t="shared" si="8"/>
        <v>37.4</v>
      </c>
    </row>
    <row r="21" spans="1:14" ht="12.75">
      <c r="A21" s="5" t="s">
        <v>9</v>
      </c>
      <c r="B21" s="5">
        <v>1</v>
      </c>
      <c r="C21" s="5">
        <v>30</v>
      </c>
      <c r="D21" s="6" t="s">
        <v>30</v>
      </c>
      <c r="E21" s="10">
        <f t="shared" si="1"/>
        <v>3</v>
      </c>
      <c r="F21" s="10">
        <f t="shared" si="2"/>
        <v>6</v>
      </c>
      <c r="G21" s="10">
        <f t="shared" si="3"/>
        <v>7.5</v>
      </c>
      <c r="H21" s="10">
        <f t="shared" si="3"/>
        <v>7.5</v>
      </c>
      <c r="I21" s="10">
        <f t="shared" si="0"/>
        <v>6</v>
      </c>
      <c r="J21" s="11">
        <f t="shared" si="4"/>
        <v>2.565</v>
      </c>
      <c r="K21" s="11">
        <f t="shared" si="5"/>
        <v>5.226</v>
      </c>
      <c r="L21" s="11">
        <f t="shared" si="6"/>
        <v>6.375</v>
      </c>
      <c r="M21" s="11">
        <f t="shared" si="7"/>
        <v>6.375</v>
      </c>
      <c r="N21" s="11">
        <f t="shared" si="8"/>
        <v>5.1</v>
      </c>
    </row>
    <row r="22" spans="1:14" ht="51">
      <c r="A22" s="7" t="s">
        <v>35</v>
      </c>
      <c r="B22" s="5">
        <v>1</v>
      </c>
      <c r="C22" s="5">
        <v>90</v>
      </c>
      <c r="D22" s="6" t="s">
        <v>34</v>
      </c>
      <c r="E22" s="10">
        <f t="shared" si="1"/>
        <v>9</v>
      </c>
      <c r="F22" s="10">
        <f t="shared" si="2"/>
        <v>18</v>
      </c>
      <c r="G22" s="10">
        <f t="shared" si="3"/>
        <v>22.5</v>
      </c>
      <c r="H22" s="10">
        <f t="shared" si="3"/>
        <v>22.5</v>
      </c>
      <c r="I22" s="10">
        <f t="shared" si="0"/>
        <v>18</v>
      </c>
      <c r="J22" s="11">
        <f t="shared" si="4"/>
        <v>7.695</v>
      </c>
      <c r="K22" s="11">
        <f t="shared" si="5"/>
        <v>15.678</v>
      </c>
      <c r="L22" s="11">
        <f t="shared" si="6"/>
        <v>19.125</v>
      </c>
      <c r="M22" s="11">
        <f t="shared" si="7"/>
        <v>19.125</v>
      </c>
      <c r="N22" s="11">
        <f t="shared" si="8"/>
        <v>15.299999999999999</v>
      </c>
    </row>
    <row r="23" spans="1:14" ht="12.75">
      <c r="A23" s="5" t="s">
        <v>1</v>
      </c>
      <c r="B23" s="8">
        <f>SUM(B8:B22)</f>
        <v>25</v>
      </c>
      <c r="C23" s="9">
        <f>SUM(C8:C22)</f>
        <v>1779</v>
      </c>
      <c r="D23" s="6"/>
      <c r="E23" s="10">
        <f>SUM(E8:E22)</f>
        <v>177.9</v>
      </c>
      <c r="F23" s="10">
        <f aca="true" t="shared" si="9" ref="F23:N23">SUM(F8:F22)</f>
        <v>355.8</v>
      </c>
      <c r="G23" s="10">
        <f t="shared" si="9"/>
        <v>444.75</v>
      </c>
      <c r="H23" s="10">
        <f t="shared" si="9"/>
        <v>444.75</v>
      </c>
      <c r="I23" s="10">
        <f t="shared" si="9"/>
        <v>355.8</v>
      </c>
      <c r="J23" s="11">
        <f t="shared" si="9"/>
        <v>152.10449999999997</v>
      </c>
      <c r="K23" s="11">
        <f t="shared" si="9"/>
        <v>309.90180000000004</v>
      </c>
      <c r="L23" s="11">
        <f t="shared" si="9"/>
        <v>378.0375</v>
      </c>
      <c r="M23" s="11">
        <f t="shared" si="9"/>
        <v>378.0375</v>
      </c>
      <c r="N23" s="11">
        <f t="shared" si="9"/>
        <v>302.43000000000006</v>
      </c>
    </row>
    <row r="24" spans="1:4" ht="12.75">
      <c r="A24" s="4"/>
      <c r="B24" s="4"/>
      <c r="C24" s="4"/>
      <c r="D24" s="1"/>
    </row>
    <row r="25" spans="1:14" ht="28.5" customHeight="1">
      <c r="A25" s="13" t="s">
        <v>50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mergeCells count="4">
    <mergeCell ref="E4:I4"/>
    <mergeCell ref="J4:N4"/>
    <mergeCell ref="A25:N25"/>
    <mergeCell ref="A1:N1"/>
  </mergeCells>
  <printOptions/>
  <pageMargins left="0.5" right="0.5" top="1" bottom="1" header="0.5" footer="0.5"/>
  <pageSetup fitToHeight="1" fitToWidth="1" horizontalDpi="600" verticalDpi="600" orientation="landscape" scale="79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Rmulholland</dc:creator>
  <cp:keywords/>
  <dc:description/>
  <cp:lastModifiedBy>Rmulholland</cp:lastModifiedBy>
  <cp:lastPrinted>2005-12-20T20:28:32Z</cp:lastPrinted>
  <dcterms:created xsi:type="dcterms:W3CDTF">2005-09-21T16:56:43Z</dcterms:created>
  <dcterms:modified xsi:type="dcterms:W3CDTF">2005-12-21T15:16:06Z</dcterms:modified>
  <cp:category/>
  <cp:version/>
  <cp:contentType/>
  <cp:contentStatus/>
</cp:coreProperties>
</file>