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'A'!$A$1:$D$32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<sst xmlns="http://schemas.openxmlformats.org/spreadsheetml/2006/main" count="38" uniqueCount="33">
  <si>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>Storage</t>
  </si>
  <si>
    <t xml:space="preserve">  Annual Production, DTBM Units (Transition Year)</t>
  </si>
  <si>
    <t xml:space="preserve">  Frequency of Receipts</t>
  </si>
  <si>
    <t xml:space="preserve">  Initial Storage Lot Size, DTBM Units (Uniform Production)</t>
  </si>
  <si>
    <t xml:space="preserve">  Type of Storage &amp; Shipping Unit Used by Distributor</t>
  </si>
  <si>
    <t xml:space="preserve">  Receiving/Initial Storage Lot Size, Storage &amp; Shipping Units</t>
  </si>
  <si>
    <t xml:space="preserve">  Time Period for Distribution of Lot, Days</t>
  </si>
  <si>
    <t xml:space="preserve">  Average Daily Inventory-on-Hand, Storage &amp; Shipping Units</t>
  </si>
  <si>
    <t xml:space="preserve">  Volume Per Storage/Shipping Unit, Cubic Feet</t>
  </si>
  <si>
    <t xml:space="preserve">  Average Daily Inventory-On-Hand, Cubic Feet</t>
  </si>
  <si>
    <t xml:space="preserve">  Cost Per Cubic Foot Stored Per Month, Jan. - Sep. (1)</t>
  </si>
  <si>
    <t xml:space="preserve">  Cost Per Cubic Foot Stored Per Month, Oct. - Dec. (1)</t>
  </si>
  <si>
    <t xml:space="preserve">  Annual Storage Cost (Transition Year)</t>
  </si>
  <si>
    <t xml:space="preserve">  Annual Storage Cost (Maintenance Year)</t>
  </si>
  <si>
    <t xml:space="preserve">  10-Year Storage Cost (5 Transition Years, 5 Maintenance Years)</t>
  </si>
  <si>
    <t>Picking and Packing</t>
  </si>
  <si>
    <t xml:space="preserve">  Type of Storage &amp; Shipping Unit</t>
  </si>
  <si>
    <t xml:space="preserve">  Annual Picking and Packing, Storage &amp; Shipping Units</t>
  </si>
  <si>
    <t xml:space="preserve">  Daily Picking and Packing, Storage &amp; Shipping Units</t>
  </si>
  <si>
    <t xml:space="preserve">  Cost Per Unit to Pick and Pack, Excludes Shipping/Delivery (1)(2)</t>
  </si>
  <si>
    <t xml:space="preserve">  Annual Picking and Packing Costs</t>
  </si>
  <si>
    <t xml:space="preserve">  Annual Picking and Packing Costs (Maintenance Year)</t>
  </si>
  <si>
    <t xml:space="preserve">  10-Year Picking &amp; Packing Costs (5 Transition Years, 5 Maintenance Years)</t>
  </si>
  <si>
    <t>Note (2): Rate for Current Method estimated as 50% of FBA rate; involves no putaway and simplified picking procedures.</t>
  </si>
  <si>
    <t>CURRENT</t>
  </si>
  <si>
    <t>METHOD</t>
  </si>
  <si>
    <t>2 Weeks</t>
  </si>
  <si>
    <t>Overpack</t>
  </si>
  <si>
    <t>ALTERNATIVE</t>
  </si>
  <si>
    <t>Carton</t>
  </si>
  <si>
    <t>DIFFERENCE</t>
  </si>
  <si>
    <t>Note (1): Source. Fulfillment by Amazon (FBA), Amazonservices.com.</t>
  </si>
  <si>
    <t>Total Storage, Picking &amp; Packing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</si>
</sst>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$-409]#,##0.00"/>
    <numFmt numFmtId="166" formatCode="[$$-409]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59.6640625" style="1" customWidth="1"/>
    <col min="2" max="3" width="14.5546875" style="1" customWidth="1"/>
    <col min="4" max="4" width="12.77734375" style="1" bestFit="1" customWidth="1"/>
    <col min="5" max="16384" width="9.6640625" style="1" customWidth="1"/>
  </cols>
  <sheetData>
    <row r="1" spans="2:3" ht="15.75">
      <c r="B1" s="2" t="s">
        <v>24</v>
      </c>
      <c r="C1" s="2" t="s">
        <v>28</v>
      </c>
    </row>
    <row r="2" spans="2:4" ht="15.75">
      <c r="B2" s="2" t="s">
        <v>25</v>
      </c>
      <c r="C2" s="2" t="s">
        <v>25</v>
      </c>
      <c r="D2" s="9" t="s">
        <v>30</v>
      </c>
    </row>
    <row r="3" ht="15">
      <c r="A3" s="1" t="s">
        <v>0</v>
      </c>
    </row>
    <row r="4" spans="1:3" ht="15">
      <c r="A4" s="3" t="s">
        <v>1</v>
      </c>
      <c r="B4" s="4">
        <v>120000</v>
      </c>
      <c r="C4" s="4">
        <v>120000</v>
      </c>
    </row>
    <row r="5" spans="1:3" ht="15">
      <c r="A5" s="3" t="s">
        <v>2</v>
      </c>
      <c r="B5" s="5" t="s">
        <v>26</v>
      </c>
      <c r="C5" s="5" t="s">
        <v>26</v>
      </c>
    </row>
    <row r="6" spans="1:3" ht="15">
      <c r="A6" s="3" t="s">
        <v>3</v>
      </c>
      <c r="B6" s="4">
        <f>B4/26</f>
        <v>4615.384615384615</v>
      </c>
      <c r="C6" s="4">
        <f>C4/26</f>
        <v>4615.384615384615</v>
      </c>
    </row>
    <row r="7" spans="1:3" ht="15">
      <c r="A7" s="3" t="s">
        <v>4</v>
      </c>
      <c r="B7" s="5" t="s">
        <v>27</v>
      </c>
      <c r="C7" s="5" t="s">
        <v>29</v>
      </c>
    </row>
    <row r="8" spans="1:3" ht="15">
      <c r="A8" s="3" t="s">
        <v>5</v>
      </c>
      <c r="B8" s="4">
        <f>B6/8</f>
        <v>576.9230769230769</v>
      </c>
      <c r="C8" s="4">
        <f>C6</f>
        <v>4615.384615384615</v>
      </c>
    </row>
    <row r="9" spans="1:3" ht="15">
      <c r="A9" s="3" t="s">
        <v>6</v>
      </c>
      <c r="B9" s="4">
        <v>2</v>
      </c>
      <c r="C9" s="4">
        <v>14</v>
      </c>
    </row>
    <row r="10" spans="1:3" ht="15">
      <c r="A10" s="3" t="s">
        <v>7</v>
      </c>
      <c r="B10" s="4">
        <f>(577+577/2)/14</f>
        <v>61.82142857142857</v>
      </c>
      <c r="C10" s="4">
        <f>C8/2</f>
        <v>2307.6923076923076</v>
      </c>
    </row>
    <row r="11" spans="1:3" ht="15">
      <c r="A11" s="3" t="s">
        <v>8</v>
      </c>
      <c r="B11" s="6">
        <f>18.5*15.5*13/12^3</f>
        <v>2.1572627314814814</v>
      </c>
      <c r="C11" s="6">
        <f>11.25*8.625*3.69/12^3</f>
        <v>0.2072021484375</v>
      </c>
    </row>
    <row r="12" spans="1:3" ht="15">
      <c r="A12" s="3" t="s">
        <v>9</v>
      </c>
      <c r="B12" s="4">
        <f>B11*B10</f>
        <v>133.3650638640873</v>
      </c>
      <c r="C12" s="4">
        <f>C11*C10</f>
        <v>478.15880408653845</v>
      </c>
    </row>
    <row r="13" spans="1:3" ht="15">
      <c r="A13" s="3" t="s">
        <v>10</v>
      </c>
      <c r="B13" s="7">
        <v>0.45</v>
      </c>
      <c r="C13" s="7">
        <v>0.45</v>
      </c>
    </row>
    <row r="14" spans="1:3" ht="15">
      <c r="A14" s="3" t="s">
        <v>11</v>
      </c>
      <c r="B14" s="7">
        <v>0.6</v>
      </c>
      <c r="C14" s="7">
        <v>0.6</v>
      </c>
    </row>
    <row r="15" spans="1:3" ht="15">
      <c r="A15" s="3" t="s">
        <v>12</v>
      </c>
      <c r="B15" s="8">
        <f>B12*B13*9+B12*B14*3</f>
        <v>780.1856236049107</v>
      </c>
      <c r="C15" s="8">
        <f>C12*C13*9+C12*C14*3</f>
        <v>2797.22900390625</v>
      </c>
    </row>
    <row r="16" spans="1:3" ht="15">
      <c r="A16" s="3" t="s">
        <v>13</v>
      </c>
      <c r="B16" s="8">
        <f>B15/4</f>
        <v>195.04640590122767</v>
      </c>
      <c r="C16" s="8">
        <f>C15/4</f>
        <v>699.3072509765625</v>
      </c>
    </row>
    <row r="17" spans="1:4" ht="15">
      <c r="A17" s="3" t="s">
        <v>14</v>
      </c>
      <c r="B17" s="8">
        <f>B15*5+B16*5</f>
        <v>4876.160147530692</v>
      </c>
      <c r="C17" s="8">
        <f>C15*5+C16*5</f>
        <v>17482.681274414062</v>
      </c>
      <c r="D17" s="8">
        <f>C17-B17</f>
        <v>12606.52112688337</v>
      </c>
    </row>
    <row r="19" ht="15">
      <c r="A19" s="3" t="s">
        <v>15</v>
      </c>
    </row>
    <row r="20" spans="1:3" ht="15">
      <c r="A20" s="3" t="s">
        <v>1</v>
      </c>
      <c r="B20" s="4">
        <v>120000</v>
      </c>
      <c r="C20" s="4">
        <v>120000</v>
      </c>
    </row>
    <row r="21" spans="1:3" ht="15">
      <c r="A21" s="3" t="s">
        <v>16</v>
      </c>
      <c r="B21" s="5" t="s">
        <v>27</v>
      </c>
      <c r="C21" s="5" t="s">
        <v>29</v>
      </c>
    </row>
    <row r="22" spans="1:3" ht="15">
      <c r="A22" s="3" t="s">
        <v>17</v>
      </c>
      <c r="B22" s="4">
        <f>B20/8</f>
        <v>15000</v>
      </c>
      <c r="C22" s="4">
        <f>C20</f>
        <v>120000</v>
      </c>
    </row>
    <row r="23" spans="1:3" ht="15">
      <c r="A23" s="3" t="s">
        <v>18</v>
      </c>
      <c r="B23" s="4">
        <f>B22/250</f>
        <v>60</v>
      </c>
      <c r="C23" s="4">
        <f>C22/250</f>
        <v>480</v>
      </c>
    </row>
    <row r="24" spans="1:3" ht="15">
      <c r="A24" s="3" t="s">
        <v>19</v>
      </c>
      <c r="B24" s="7">
        <v>1.5</v>
      </c>
      <c r="C24" s="7">
        <v>1</v>
      </c>
    </row>
    <row r="25" spans="1:3" ht="15">
      <c r="A25" s="3" t="s">
        <v>20</v>
      </c>
      <c r="B25" s="8">
        <f>B24*B22</f>
        <v>22500</v>
      </c>
      <c r="C25" s="8">
        <f>C24*C22</f>
        <v>120000</v>
      </c>
    </row>
    <row r="26" spans="1:4" ht="15">
      <c r="A26" s="3" t="s">
        <v>21</v>
      </c>
      <c r="B26" s="8">
        <f>B25/4</f>
        <v>5625</v>
      </c>
      <c r="C26" s="8">
        <f>C25/4</f>
        <v>30000</v>
      </c>
      <c r="D26" s="8"/>
    </row>
    <row r="27" spans="1:4" ht="15">
      <c r="A27" s="3" t="s">
        <v>22</v>
      </c>
      <c r="B27" s="8">
        <f>B25*5+B26*5</f>
        <v>140625</v>
      </c>
      <c r="C27" s="8">
        <f>C25*5+C26*5</f>
        <v>750000</v>
      </c>
      <c r="D27" s="8">
        <f>C27-B27</f>
        <v>609375</v>
      </c>
    </row>
    <row r="29" spans="1:4" ht="15">
      <c r="A29" s="1" t="s">
        <v>32</v>
      </c>
      <c r="B29" s="10">
        <f>B27+B17</f>
        <v>145501.1601475307</v>
      </c>
      <c r="C29" s="10">
        <f>C27+C17</f>
        <v>767482.6812744141</v>
      </c>
      <c r="D29" s="8">
        <f>C29-B29</f>
        <v>621981.5211268833</v>
      </c>
    </row>
    <row r="31" ht="15">
      <c r="A31" s="1" t="s">
        <v>31</v>
      </c>
    </row>
    <row r="32" ht="15">
      <c r="A32" s="3" t="s">
        <v>23</v>
      </c>
    </row>
  </sheetData>
  <printOptions gridLines="1" horizontalCentered="1"/>
  <pageMargins left="0.5" right="0.5" top="0.75" bottom="0.5" header="0" footer="0"/>
  <pageSetup fitToHeight="1" fitToWidth="1" horizontalDpi="600" verticalDpi="600" orientation="portrait" scale="78" r:id="rId1"/>
  <headerFooter alignWithMargins="0">
    <oddHeader>&amp;C&amp;14Appendix 15 - Estimated Storage, Picking and Packing Costs of Producer/Distributor (NLS)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cp:lastPrinted>2007-09-07T15:05:48Z</cp:lastPrinted>
  <dcterms:modified xsi:type="dcterms:W3CDTF">2007-09-07T15:06:36Z</dcterms:modified>
  <cp:category/>
  <cp:version/>
  <cp:contentType/>
  <cp:contentStatus/>
</cp:coreProperties>
</file>