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0" windowWidth="14580" windowHeight="8655" activeTab="0"/>
  </bookViews>
  <sheets>
    <sheet name="Table MS-1" sheetId="1" r:id="rId1"/>
  </sheets>
  <externalReferences>
    <externalReference r:id="rId4"/>
  </externalReferences>
  <definedNames>
    <definedName name="_xlnm.Print_Area" localSheetId="0">'Table MS-1'!$A$2:$H$203</definedName>
  </definedNames>
  <calcPr fullCalcOnLoad="1"/>
</workbook>
</file>

<file path=xl/sharedStrings.xml><?xml version="1.0" encoding="utf-8"?>
<sst xmlns="http://schemas.openxmlformats.org/spreadsheetml/2006/main" count="194" uniqueCount="64">
  <si>
    <t xml:space="preserve">       Sex and Race:  1950 to Present</t>
  </si>
  <si>
    <t>(Numbers in thousands)</t>
  </si>
  <si>
    <t xml:space="preserve">          MALES</t>
  </si>
  <si>
    <t xml:space="preserve">   Unmarried</t>
  </si>
  <si>
    <t xml:space="preserve">     Unmarried</t>
  </si>
  <si>
    <t xml:space="preserve">Never </t>
  </si>
  <si>
    <t>Years</t>
  </si>
  <si>
    <t>Total</t>
  </si>
  <si>
    <t>Married</t>
  </si>
  <si>
    <t>Widowed</t>
  </si>
  <si>
    <t>Divorced</t>
  </si>
  <si>
    <t xml:space="preserve">    FEMALES</t>
  </si>
  <si>
    <t xml:space="preserve">  Unmarried</t>
  </si>
  <si>
    <t xml:space="preserve">      Unmarried</t>
  </si>
  <si>
    <t xml:space="preserve">*1950 and 1960 data are for the population 14 yrs old and over.   </t>
  </si>
  <si>
    <t xml:space="preserve">  Nonwhite data is shown for Black for these years.</t>
  </si>
  <si>
    <t>FOR FURTHER INFORMATION contact:</t>
  </si>
  <si>
    <t>301-763-2416</t>
  </si>
  <si>
    <t>a   Householder whose race was reported as only one race.</t>
  </si>
  <si>
    <t xml:space="preserve">   Source:  U.S. Census Bureau, Current Population Survey, March and </t>
  </si>
  <si>
    <t>Fertility and Family Statistics Branch</t>
  </si>
  <si>
    <t xml:space="preserve">b   Householder whose race was reported as only a single race or </t>
  </si>
  <si>
    <t xml:space="preserve">    in combination with one or more other races.</t>
  </si>
  <si>
    <t>Footnote:</t>
  </si>
  <si>
    <t>Table with row headers in column A, and column headers in rows 8 through 11; 88 through 92.  Leading dots indicate subparts.</t>
  </si>
  <si>
    <r>
      <t>.</t>
    </r>
    <r>
      <rPr>
        <sz val="12"/>
        <rFont val="Courier"/>
        <family val="3"/>
      </rPr>
      <t>All Races</t>
    </r>
  </si>
  <si>
    <r>
      <t>..</t>
    </r>
    <r>
      <rPr>
        <sz val="12"/>
        <rFont val="Courier"/>
        <family val="3"/>
      </rPr>
      <t>2006</t>
    </r>
  </si>
  <si>
    <r>
      <t>..</t>
    </r>
    <r>
      <rPr>
        <sz val="12"/>
        <rFont val="Courier"/>
        <family val="3"/>
      </rPr>
      <t>2005</t>
    </r>
  </si>
  <si>
    <r>
      <t>..</t>
    </r>
    <r>
      <rPr>
        <sz val="12"/>
        <rFont val="Courier"/>
        <family val="3"/>
      </rPr>
      <t>2004</t>
    </r>
  </si>
  <si>
    <r>
      <t>..</t>
    </r>
    <r>
      <rPr>
        <sz val="12"/>
        <rFont val="Courier"/>
        <family val="3"/>
      </rPr>
      <t>2003</t>
    </r>
  </si>
  <si>
    <r>
      <t>..</t>
    </r>
    <r>
      <rPr>
        <sz val="12"/>
        <rFont val="Courier"/>
        <family val="3"/>
      </rPr>
      <t>2002</t>
    </r>
  </si>
  <si>
    <r>
      <t>..</t>
    </r>
    <r>
      <rPr>
        <sz val="12"/>
        <rFont val="Courier"/>
        <family val="3"/>
      </rPr>
      <t>2001</t>
    </r>
  </si>
  <si>
    <r>
      <t>..</t>
    </r>
    <r>
      <rPr>
        <sz val="12"/>
        <rFont val="Courier"/>
        <family val="3"/>
      </rPr>
      <t>2000</t>
    </r>
  </si>
  <si>
    <r>
      <t>..</t>
    </r>
    <r>
      <rPr>
        <sz val="12"/>
        <rFont val="Courier"/>
        <family val="3"/>
      </rPr>
      <t>1999</t>
    </r>
  </si>
  <si>
    <r>
      <t>..</t>
    </r>
    <r>
      <rPr>
        <sz val="12"/>
        <rFont val="Courier"/>
        <family val="3"/>
      </rPr>
      <t>1998</t>
    </r>
  </si>
  <si>
    <r>
      <t>..</t>
    </r>
    <r>
      <rPr>
        <sz val="12"/>
        <rFont val="Courier"/>
        <family val="3"/>
      </rPr>
      <t>1997</t>
    </r>
  </si>
  <si>
    <r>
      <t>..</t>
    </r>
    <r>
      <rPr>
        <sz val="12"/>
        <rFont val="Courier"/>
        <family val="3"/>
      </rPr>
      <t>1996</t>
    </r>
  </si>
  <si>
    <r>
      <t>..</t>
    </r>
    <r>
      <rPr>
        <sz val="12"/>
        <rFont val="Courier"/>
        <family val="3"/>
      </rPr>
      <t>1995</t>
    </r>
  </si>
  <si>
    <r>
      <t>..</t>
    </r>
    <r>
      <rPr>
        <sz val="12"/>
        <rFont val="Courier"/>
        <family val="3"/>
      </rPr>
      <t>1994</t>
    </r>
  </si>
  <si>
    <r>
      <t>..</t>
    </r>
    <r>
      <rPr>
        <sz val="12"/>
        <rFont val="Courier"/>
        <family val="3"/>
      </rPr>
      <t>1993</t>
    </r>
  </si>
  <si>
    <r>
      <t>..</t>
    </r>
    <r>
      <rPr>
        <sz val="12"/>
        <rFont val="Courier"/>
        <family val="3"/>
      </rPr>
      <t>1990</t>
    </r>
  </si>
  <si>
    <r>
      <t>..</t>
    </r>
    <r>
      <rPr>
        <sz val="12"/>
        <rFont val="Courier"/>
        <family val="3"/>
      </rPr>
      <t>1980</t>
    </r>
  </si>
  <si>
    <r>
      <t>..</t>
    </r>
    <r>
      <rPr>
        <sz val="12"/>
        <rFont val="Courier"/>
        <family val="3"/>
      </rPr>
      <t>1970</t>
    </r>
  </si>
  <si>
    <r>
      <t>..</t>
    </r>
    <r>
      <rPr>
        <sz val="12"/>
        <rFont val="Courier"/>
        <family val="3"/>
      </rPr>
      <t>1960*</t>
    </r>
  </si>
  <si>
    <r>
      <t>..</t>
    </r>
    <r>
      <rPr>
        <sz val="12"/>
        <rFont val="Courier"/>
        <family val="3"/>
      </rPr>
      <t>1950*</t>
    </r>
  </si>
  <si>
    <r>
      <t>.</t>
    </r>
    <r>
      <rPr>
        <sz val="12"/>
        <rFont val="Courier"/>
        <family val="3"/>
      </rPr>
      <t>White</t>
    </r>
  </si>
  <si>
    <r>
      <t>..</t>
    </r>
    <r>
      <rPr>
        <sz val="12"/>
        <rFont val="Courier"/>
        <family val="3"/>
      </rPr>
      <t>2006a</t>
    </r>
  </si>
  <si>
    <r>
      <t>..</t>
    </r>
    <r>
      <rPr>
        <sz val="12"/>
        <rFont val="Courier"/>
        <family val="3"/>
      </rPr>
      <t>2006b</t>
    </r>
  </si>
  <si>
    <r>
      <t>..</t>
    </r>
    <r>
      <rPr>
        <sz val="12"/>
        <rFont val="Courier"/>
        <family val="3"/>
      </rPr>
      <t>2005a</t>
    </r>
  </si>
  <si>
    <r>
      <t>..</t>
    </r>
    <r>
      <rPr>
        <sz val="12"/>
        <rFont val="Courier"/>
        <family val="3"/>
      </rPr>
      <t>2005b</t>
    </r>
  </si>
  <si>
    <r>
      <t>..</t>
    </r>
    <r>
      <rPr>
        <sz val="12"/>
        <rFont val="Courier"/>
        <family val="3"/>
      </rPr>
      <t>2004a</t>
    </r>
  </si>
  <si>
    <r>
      <t>..</t>
    </r>
    <r>
      <rPr>
        <sz val="12"/>
        <rFont val="Courier"/>
        <family val="3"/>
      </rPr>
      <t>2004b</t>
    </r>
  </si>
  <si>
    <r>
      <t>..</t>
    </r>
    <r>
      <rPr>
        <sz val="12"/>
        <rFont val="Courier"/>
        <family val="3"/>
      </rPr>
      <t>2003a</t>
    </r>
  </si>
  <si>
    <r>
      <t>..</t>
    </r>
    <r>
      <rPr>
        <sz val="12"/>
        <rFont val="Courier"/>
        <family val="3"/>
      </rPr>
      <t>2003b</t>
    </r>
  </si>
  <si>
    <r>
      <t>.</t>
    </r>
    <r>
      <rPr>
        <sz val="12"/>
        <rFont val="Courier"/>
        <family val="3"/>
      </rPr>
      <t>Black</t>
    </r>
  </si>
  <si>
    <t>MS-1.  Marital Status of the Population 15 Years Old and Over, by</t>
  </si>
  <si>
    <r>
      <t>..</t>
    </r>
    <r>
      <rPr>
        <sz val="12"/>
        <rFont val="Courier"/>
        <family val="3"/>
      </rPr>
      <t>2007</t>
    </r>
  </si>
  <si>
    <r>
      <t>..</t>
    </r>
    <r>
      <rPr>
        <sz val="12"/>
        <rFont val="Courier"/>
        <family val="3"/>
      </rPr>
      <t>2007a</t>
    </r>
  </si>
  <si>
    <r>
      <t>..</t>
    </r>
    <r>
      <rPr>
        <sz val="12"/>
        <rFont val="Courier"/>
        <family val="3"/>
      </rPr>
      <t>2007b</t>
    </r>
  </si>
  <si>
    <t>Annual Social and Economic Supplements, 2008 and earlier.</t>
  </si>
  <si>
    <r>
      <t>..</t>
    </r>
    <r>
      <rPr>
        <sz val="12"/>
        <rFont val="Courier"/>
        <family val="3"/>
      </rPr>
      <t>2008a</t>
    </r>
  </si>
  <si>
    <r>
      <t>..</t>
    </r>
    <r>
      <rPr>
        <sz val="12"/>
        <rFont val="Courier"/>
        <family val="3"/>
      </rPr>
      <t>2008b</t>
    </r>
  </si>
  <si>
    <r>
      <t>..</t>
    </r>
    <r>
      <rPr>
        <sz val="12"/>
        <rFont val="Courier"/>
        <family val="3"/>
      </rPr>
      <t>2008</t>
    </r>
  </si>
  <si>
    <t>Internet Release Date:  January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</si>
</sst>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Courier"/>
      <family val="3"/>
    </font>
    <font>
      <sz val="12"/>
      <color indexed="9"/>
      <name val="Courier"/>
      <family val="3"/>
    </font>
    <font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4">
    <xf numFmtId="0" fontId="0" fillId="2" borderId="0" xfId="0" applyAlignment="1">
      <alignment/>
    </xf>
    <xf numFmtId="0" fontId="4" fillId="2" borderId="0" xfId="0" applyFont="1" applyAlignment="1">
      <alignment/>
    </xf>
    <xf numFmtId="0" fontId="4" fillId="2" borderId="0" xfId="0" applyFont="1" applyAlignment="1">
      <alignment horizontal="right"/>
    </xf>
    <xf numFmtId="0" fontId="4" fillId="2" borderId="0" xfId="0" applyFont="1" applyAlignment="1">
      <alignment horizontal="left"/>
    </xf>
    <xf numFmtId="0" fontId="5" fillId="2" borderId="0" xfId="0" applyFont="1" applyAlignment="1">
      <alignment/>
    </xf>
    <xf numFmtId="15" fontId="5" fillId="2" borderId="0" xfId="0" applyFont="1" applyAlignment="1">
      <alignment/>
    </xf>
    <xf numFmtId="0" fontId="5" fillId="2" borderId="0" xfId="0" applyFont="1" applyAlignment="1">
      <alignment horizontal="left"/>
    </xf>
    <xf numFmtId="0" fontId="5" fillId="2" borderId="0" xfId="0" applyFont="1" applyAlignment="1">
      <alignment horizontal="left"/>
    </xf>
    <xf numFmtId="49" fontId="5" fillId="2" borderId="0" xfId="0" applyNumberFormat="1" applyFont="1" applyAlignment="1">
      <alignment horizontal="left"/>
    </xf>
    <xf numFmtId="49" fontId="5" fillId="2" borderId="0" xfId="0" applyNumberFormat="1" applyFont="1" applyAlignment="1">
      <alignment horizontal="left"/>
    </xf>
    <xf numFmtId="15" fontId="4" fillId="2" borderId="0" xfId="0" applyFont="1" applyBorder="1" applyAlignment="1">
      <alignment/>
    </xf>
    <xf numFmtId="15" fontId="4" fillId="2" borderId="0" xfId="0" applyFont="1" applyAlignment="1">
      <alignment/>
    </xf>
    <xf numFmtId="15" fontId="4" fillId="2" borderId="1" xfId="0" applyFont="1" applyBorder="1" applyAlignment="1">
      <alignment/>
    </xf>
    <xf numFmtId="15" fontId="4" fillId="2" borderId="2" xfId="0" applyFont="1" applyBorder="1" applyAlignment="1">
      <alignment/>
    </xf>
    <xf numFmtId="15" fontId="4" fillId="2" borderId="3" xfId="0" applyFont="1" applyBorder="1" applyAlignment="1">
      <alignment/>
    </xf>
    <xf numFmtId="0" fontId="4" fillId="2" borderId="4" xfId="0" applyFont="1" applyBorder="1" applyAlignment="1">
      <alignment/>
    </xf>
    <xf numFmtId="0" fontId="4" fillId="2" borderId="4" xfId="0" applyFont="1" applyBorder="1" applyAlignment="1">
      <alignment horizontal="right"/>
    </xf>
    <xf numFmtId="0" fontId="4" fillId="2" borderId="5" xfId="0" applyFont="1" applyBorder="1" applyAlignment="1">
      <alignment/>
    </xf>
    <xf numFmtId="15" fontId="4" fillId="2" borderId="6" xfId="0" applyFont="1" applyBorder="1" applyAlignment="1">
      <alignment/>
    </xf>
    <xf numFmtId="15" fontId="4" fillId="2" borderId="7" xfId="0" applyFont="1" applyBorder="1" applyAlignment="1">
      <alignment/>
    </xf>
    <xf numFmtId="0" fontId="4" fillId="2" borderId="2" xfId="0" applyFont="1" applyBorder="1" applyAlignment="1">
      <alignment/>
    </xf>
    <xf numFmtId="15" fontId="4" fillId="2" borderId="8" xfId="0" applyFont="1" applyBorder="1" applyAlignment="1">
      <alignment/>
    </xf>
    <xf numFmtId="15" fontId="4" fillId="2" borderId="6" xfId="0" applyFont="1" applyBorder="1" applyAlignment="1">
      <alignment horizontal="center"/>
    </xf>
    <xf numFmtId="15" fontId="4" fillId="2" borderId="6" xfId="0" applyFont="1" applyBorder="1" applyAlignment="1">
      <alignment horizontal="right"/>
    </xf>
    <xf numFmtId="15" fontId="4" fillId="2" borderId="9" xfId="0" applyFont="1" applyBorder="1" applyAlignment="1">
      <alignment horizontal="right"/>
    </xf>
    <xf numFmtId="15" fontId="4" fillId="2" borderId="10" xfId="0" applyFont="1" applyBorder="1" applyAlignment="1">
      <alignment horizontal="right"/>
    </xf>
    <xf numFmtId="15" fontId="4" fillId="2" borderId="0" xfId="0" applyFont="1" applyAlignment="1">
      <alignment horizontal="right"/>
    </xf>
    <xf numFmtId="0" fontId="4" fillId="2" borderId="11" xfId="0" applyFont="1" applyBorder="1" applyAlignment="1">
      <alignment/>
    </xf>
    <xf numFmtId="15" fontId="4" fillId="2" borderId="11" xfId="0" applyFont="1" applyBorder="1" applyAlignment="1">
      <alignment horizontal="right"/>
    </xf>
    <xf numFmtId="15" fontId="4" fillId="2" borderId="12" xfId="0" applyFont="1" applyBorder="1" applyAlignment="1">
      <alignment horizontal="center"/>
    </xf>
    <xf numFmtId="15" fontId="4" fillId="2" borderId="12" xfId="0" applyFont="1" applyBorder="1" applyAlignment="1">
      <alignment horizontal="right"/>
    </xf>
    <xf numFmtId="0" fontId="4" fillId="2" borderId="11" xfId="0" applyFont="1" applyBorder="1" applyAlignment="1">
      <alignment horizontal="right"/>
    </xf>
    <xf numFmtId="0" fontId="4" fillId="2" borderId="13" xfId="0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4" fillId="2" borderId="0" xfId="0" applyFont="1" applyBorder="1" applyAlignment="1">
      <alignment/>
    </xf>
    <xf numFmtId="49" fontId="5" fillId="2" borderId="0" xfId="0" applyNumberFormat="1" applyFont="1" applyAlignment="1">
      <alignment horizontal="left" indent="1"/>
    </xf>
    <xf numFmtId="3" fontId="4" fillId="2" borderId="0" xfId="0" applyFont="1" applyAlignment="1">
      <alignment/>
    </xf>
    <xf numFmtId="3" fontId="4" fillId="2" borderId="0" xfId="0" applyNumberFormat="1" applyFont="1" applyAlignment="1">
      <alignment/>
    </xf>
    <xf numFmtId="0" fontId="4" fillId="2" borderId="3" xfId="0" applyFont="1" applyBorder="1" applyAlignment="1">
      <alignment/>
    </xf>
    <xf numFmtId="15" fontId="4" fillId="2" borderId="9" xfId="0" applyFont="1" applyBorder="1" applyAlignment="1">
      <alignment/>
    </xf>
    <xf numFmtId="0" fontId="4" fillId="2" borderId="12" xfId="0" applyFont="1" applyBorder="1" applyAlignment="1">
      <alignment/>
    </xf>
    <xf numFmtId="15" fontId="4" fillId="2" borderId="14" xfId="0" applyFont="1" applyBorder="1" applyAlignment="1">
      <alignment/>
    </xf>
    <xf numFmtId="15" fontId="4" fillId="2" borderId="13" xfId="0" applyFont="1" applyBorder="1" applyAlignment="1">
      <alignment/>
    </xf>
    <xf numFmtId="15" fontId="4" fillId="2" borderId="1" xfId="0" applyFont="1" applyBorder="1" applyAlignment="1">
      <alignment horizontal="right"/>
    </xf>
    <xf numFmtId="15" fontId="4" fillId="2" borderId="9" xfId="0" applyFont="1" applyBorder="1" applyAlignment="1">
      <alignment horizontal="center"/>
    </xf>
    <xf numFmtId="15" fontId="4" fillId="2" borderId="9" xfId="0" applyFont="1" applyBorder="1" applyAlignment="1">
      <alignment horizontal="right"/>
    </xf>
    <xf numFmtId="15" fontId="4" fillId="2" borderId="6" xfId="0" applyFont="1" applyBorder="1" applyAlignment="1">
      <alignment horizontal="right"/>
    </xf>
    <xf numFmtId="0" fontId="4" fillId="2" borderId="10" xfId="0" applyFont="1" applyBorder="1" applyAlignment="1">
      <alignment horizontal="right"/>
    </xf>
    <xf numFmtId="49" fontId="5" fillId="2" borderId="0" xfId="0" applyNumberFormat="1" applyFont="1" applyBorder="1" applyAlignment="1">
      <alignment horizontal="left" indent="1"/>
    </xf>
    <xf numFmtId="3" fontId="4" fillId="2" borderId="0" xfId="0" applyFont="1" applyBorder="1" applyAlignment="1">
      <alignment/>
    </xf>
    <xf numFmtId="0" fontId="5" fillId="2" borderId="0" xfId="0" applyFont="1" applyBorder="1" applyAlignment="1">
      <alignment horizontal="left"/>
    </xf>
    <xf numFmtId="49" fontId="5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/>
    </xf>
    <xf numFmtId="0" fontId="6" fillId="0" borderId="0" xfId="0" applyFont="1" applyBorder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C-sds\Ffsb\Ffsb\CPStables2007\A1\tabA1-whtal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A1-White al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showGridLines="0" tabSelected="1" workbookViewId="0" topLeftCell="A1">
      <selection activeCell="A4" sqref="A4"/>
    </sheetView>
  </sheetViews>
  <sheetFormatPr defaultColWidth="8.88671875" defaultRowHeight="15"/>
  <cols>
    <col min="1" max="1" width="11.4453125" style="1" customWidth="1"/>
    <col min="2" max="2" width="9.4453125" style="1" customWidth="1"/>
    <col min="3" max="3" width="8.77734375" style="1" customWidth="1"/>
    <col min="4" max="4" width="10.88671875" style="1" customWidth="1"/>
    <col min="5" max="5" width="8.99609375" style="1" customWidth="1"/>
    <col min="6" max="6" width="9.10546875" style="1" customWidth="1"/>
    <col min="7" max="7" width="9.4453125" style="1" customWidth="1"/>
    <col min="8" max="8" width="7.6640625" style="1" customWidth="1"/>
    <col min="9" max="9" width="9.10546875" style="1" customWidth="1"/>
    <col min="10" max="16384" width="7.6640625" style="1" customWidth="1"/>
  </cols>
  <sheetData>
    <row r="1" ht="1.5" customHeight="1">
      <c r="A1" s="4" t="s">
        <v>24</v>
      </c>
    </row>
    <row r="2" ht="15">
      <c r="A2" s="3" t="s">
        <v>55</v>
      </c>
    </row>
    <row r="3" ht="15">
      <c r="A3" s="1" t="s">
        <v>0</v>
      </c>
    </row>
    <row r="6" ht="15">
      <c r="A6" s="1" t="s">
        <v>1</v>
      </c>
    </row>
    <row r="7" spans="1:8" ht="15">
      <c r="A7" s="10"/>
      <c r="B7" s="10"/>
      <c r="C7" s="10"/>
      <c r="F7" s="11"/>
      <c r="G7" s="11"/>
      <c r="H7" s="11"/>
    </row>
    <row r="8" spans="1:8" ht="15">
      <c r="A8" s="12"/>
      <c r="B8" s="13"/>
      <c r="C8" s="14"/>
      <c r="D8" s="15"/>
      <c r="E8" s="16" t="s">
        <v>2</v>
      </c>
      <c r="F8" s="15"/>
      <c r="G8" s="17"/>
      <c r="H8" s="11"/>
    </row>
    <row r="9" spans="1:8" ht="15">
      <c r="A9" s="18"/>
      <c r="B9" s="12"/>
      <c r="C9" s="19"/>
      <c r="D9" s="20"/>
      <c r="E9" s="14" t="s">
        <v>3</v>
      </c>
      <c r="F9" s="14"/>
      <c r="G9" s="21"/>
      <c r="H9" s="11"/>
    </row>
    <row r="10" spans="1:9" ht="15">
      <c r="A10" s="22" t="s">
        <v>6</v>
      </c>
      <c r="B10" s="23"/>
      <c r="C10" s="24"/>
      <c r="D10" s="24" t="s">
        <v>7</v>
      </c>
      <c r="E10" s="23" t="s">
        <v>5</v>
      </c>
      <c r="F10" s="25" t="s">
        <v>9</v>
      </c>
      <c r="G10" s="23" t="s">
        <v>10</v>
      </c>
      <c r="H10" s="26"/>
      <c r="I10" s="2"/>
    </row>
    <row r="11" spans="1:9" ht="15">
      <c r="A11" s="27"/>
      <c r="B11" s="28" t="s">
        <v>7</v>
      </c>
      <c r="C11" s="29" t="s">
        <v>8</v>
      </c>
      <c r="D11" s="30" t="s">
        <v>4</v>
      </c>
      <c r="E11" s="31" t="s">
        <v>8</v>
      </c>
      <c r="F11" s="32"/>
      <c r="G11" s="27"/>
      <c r="H11" s="26"/>
      <c r="I11" s="2"/>
    </row>
    <row r="12" spans="1:7" ht="15">
      <c r="A12" s="11"/>
      <c r="B12" s="11"/>
      <c r="C12" s="11"/>
      <c r="D12" s="11"/>
      <c r="E12" s="11"/>
      <c r="F12" s="11"/>
      <c r="G12" s="11"/>
    </row>
    <row r="13" spans="1:8" ht="15">
      <c r="A13" s="5" t="s">
        <v>25</v>
      </c>
      <c r="B13" s="11"/>
      <c r="C13" s="11"/>
      <c r="E13" s="11"/>
      <c r="F13" s="11"/>
      <c r="G13" s="11"/>
      <c r="H13" s="11"/>
    </row>
    <row r="14" spans="2:8" ht="15">
      <c r="B14" s="33"/>
      <c r="C14" s="34"/>
      <c r="D14" s="34"/>
      <c r="E14" s="33"/>
      <c r="F14" s="33"/>
      <c r="G14" s="33"/>
      <c r="H14" s="34"/>
    </row>
    <row r="15" spans="1:8" ht="15">
      <c r="A15" s="48" t="s">
        <v>62</v>
      </c>
      <c r="B15" s="33">
        <v>115599</v>
      </c>
      <c r="C15" s="33">
        <v>64217</v>
      </c>
      <c r="D15" s="33">
        <v>51383</v>
      </c>
      <c r="E15" s="33">
        <v>38685</v>
      </c>
      <c r="F15" s="33">
        <v>2916</v>
      </c>
      <c r="G15" s="33">
        <v>9782</v>
      </c>
      <c r="H15" s="34"/>
    </row>
    <row r="16" spans="1:8" ht="15">
      <c r="A16" s="48" t="s">
        <v>56</v>
      </c>
      <c r="B16" s="33">
        <v>114480</v>
      </c>
      <c r="C16" s="33">
        <v>64656</v>
      </c>
      <c r="D16" s="33">
        <f>(E16+F16+G16)</f>
        <v>49824</v>
      </c>
      <c r="E16" s="33">
        <v>37496</v>
      </c>
      <c r="F16" s="33">
        <v>2695</v>
      </c>
      <c r="G16" s="33">
        <v>9633</v>
      </c>
      <c r="H16" s="34"/>
    </row>
    <row r="17" spans="1:8" ht="15">
      <c r="A17" s="35" t="s">
        <v>26</v>
      </c>
      <c r="B17" s="36">
        <v>113073</v>
      </c>
      <c r="C17" s="36">
        <v>63683</v>
      </c>
      <c r="D17" s="36">
        <f aca="true" t="shared" si="0" ref="D17:D24">(+E17+F17+G17)</f>
        <v>49389</v>
      </c>
      <c r="E17" s="36">
        <v>37086</v>
      </c>
      <c r="F17" s="36">
        <v>2624</v>
      </c>
      <c r="G17" s="36">
        <v>9679</v>
      </c>
      <c r="H17" s="34"/>
    </row>
    <row r="18" spans="1:7" ht="15">
      <c r="A18" s="35" t="s">
        <v>27</v>
      </c>
      <c r="B18" s="36">
        <v>111591</v>
      </c>
      <c r="C18" s="36">
        <v>63241</v>
      </c>
      <c r="D18" s="36">
        <f t="shared" si="0"/>
        <v>48350</v>
      </c>
      <c r="E18" s="36">
        <v>36367</v>
      </c>
      <c r="F18" s="36">
        <v>2725</v>
      </c>
      <c r="G18" s="36">
        <v>9258</v>
      </c>
    </row>
    <row r="19" spans="1:8" ht="15">
      <c r="A19" s="35" t="s">
        <v>28</v>
      </c>
      <c r="B19" s="36">
        <v>110048</v>
      </c>
      <c r="C19" s="36">
        <v>62535</v>
      </c>
      <c r="D19" s="36">
        <f t="shared" si="0"/>
        <v>47513</v>
      </c>
      <c r="E19" s="36">
        <v>35885</v>
      </c>
      <c r="F19" s="36">
        <v>2648</v>
      </c>
      <c r="G19" s="36">
        <v>8980</v>
      </c>
      <c r="H19" s="37"/>
    </row>
    <row r="20" spans="1:7" ht="15">
      <c r="A20" s="35" t="s">
        <v>29</v>
      </c>
      <c r="B20" s="36">
        <v>108696</v>
      </c>
      <c r="C20" s="36">
        <v>62142</v>
      </c>
      <c r="D20" s="36">
        <f t="shared" si="0"/>
        <v>46554</v>
      </c>
      <c r="E20" s="36">
        <v>34881</v>
      </c>
      <c r="F20" s="36">
        <v>2697</v>
      </c>
      <c r="G20" s="36">
        <v>8976</v>
      </c>
    </row>
    <row r="21" spans="1:7" ht="15">
      <c r="A21" s="35" t="s">
        <v>30</v>
      </c>
      <c r="B21" s="36">
        <v>106819</v>
      </c>
      <c r="C21" s="36">
        <v>61268</v>
      </c>
      <c r="D21" s="36">
        <f t="shared" si="0"/>
        <v>45551</v>
      </c>
      <c r="E21" s="36">
        <v>34229</v>
      </c>
      <c r="F21" s="36">
        <v>2636</v>
      </c>
      <c r="G21" s="36">
        <v>8686</v>
      </c>
    </row>
    <row r="22" spans="1:7" ht="15">
      <c r="A22" s="35" t="s">
        <v>31</v>
      </c>
      <c r="B22" s="36">
        <v>105584</v>
      </c>
      <c r="C22" s="36">
        <v>61209</v>
      </c>
      <c r="D22" s="36">
        <f t="shared" si="0"/>
        <v>44375</v>
      </c>
      <c r="E22" s="36">
        <v>33077</v>
      </c>
      <c r="F22" s="36">
        <v>2540</v>
      </c>
      <c r="G22" s="36">
        <v>8758</v>
      </c>
    </row>
    <row r="23" spans="1:7" ht="15">
      <c r="A23" s="35" t="s">
        <v>32</v>
      </c>
      <c r="B23" s="36">
        <v>103114</v>
      </c>
      <c r="C23" s="36">
        <v>59684</v>
      </c>
      <c r="D23" s="36">
        <f t="shared" si="0"/>
        <v>43429</v>
      </c>
      <c r="E23" s="36">
        <v>32253</v>
      </c>
      <c r="F23" s="36">
        <v>2604</v>
      </c>
      <c r="G23" s="36">
        <v>8572</v>
      </c>
    </row>
    <row r="24" spans="1:7" ht="15">
      <c r="A24" s="35" t="s">
        <v>33</v>
      </c>
      <c r="B24" s="36">
        <v>102048</v>
      </c>
      <c r="C24" s="36">
        <v>59039</v>
      </c>
      <c r="D24" s="36">
        <f t="shared" si="0"/>
        <v>43010</v>
      </c>
      <c r="E24" s="36">
        <v>31912</v>
      </c>
      <c r="F24" s="36">
        <v>2542</v>
      </c>
      <c r="G24" s="36">
        <v>8556</v>
      </c>
    </row>
    <row r="25" spans="1:7" ht="15">
      <c r="A25" s="35" t="s">
        <v>34</v>
      </c>
      <c r="B25" s="36">
        <v>101123</v>
      </c>
      <c r="C25" s="36">
        <v>58633</v>
      </c>
      <c r="D25" s="36">
        <v>42491</v>
      </c>
      <c r="E25" s="36">
        <v>31591</v>
      </c>
      <c r="F25" s="36">
        <v>2569</v>
      </c>
      <c r="G25" s="36">
        <v>8331</v>
      </c>
    </row>
    <row r="26" spans="1:7" ht="15">
      <c r="A26" s="35" t="s">
        <v>35</v>
      </c>
      <c r="B26" s="36">
        <v>100159</v>
      </c>
      <c r="C26" s="36">
        <v>57923</v>
      </c>
      <c r="D26" s="36">
        <f aca="true" t="shared" si="1" ref="D26:D35">(E26+F26+G26)</f>
        <v>42236</v>
      </c>
      <c r="E26" s="36">
        <v>31315</v>
      </c>
      <c r="F26" s="36">
        <v>2690</v>
      </c>
      <c r="G26" s="36">
        <v>8231</v>
      </c>
    </row>
    <row r="27" spans="1:7" ht="15">
      <c r="A27" s="35" t="s">
        <v>36</v>
      </c>
      <c r="B27" s="36">
        <v>98593</v>
      </c>
      <c r="C27" s="36">
        <v>57656</v>
      </c>
      <c r="D27" s="36">
        <f t="shared" si="1"/>
        <v>40937</v>
      </c>
      <c r="E27" s="36">
        <v>30691</v>
      </c>
      <c r="F27" s="36">
        <v>2478</v>
      </c>
      <c r="G27" s="36">
        <v>7768</v>
      </c>
    </row>
    <row r="28" spans="1:7" ht="15">
      <c r="A28" s="35" t="s">
        <v>37</v>
      </c>
      <c r="B28" s="36">
        <v>97704</v>
      </c>
      <c r="C28" s="36">
        <v>57570</v>
      </c>
      <c r="D28" s="36">
        <f t="shared" si="1"/>
        <v>39953</v>
      </c>
      <c r="E28" s="36">
        <v>30286</v>
      </c>
      <c r="F28" s="36">
        <v>2284</v>
      </c>
      <c r="G28" s="36">
        <v>7383</v>
      </c>
    </row>
    <row r="29" spans="1:7" ht="15">
      <c r="A29" s="35" t="s">
        <v>38</v>
      </c>
      <c r="B29" s="36">
        <v>96768</v>
      </c>
      <c r="C29" s="36">
        <v>57068</v>
      </c>
      <c r="D29" s="36">
        <f t="shared" si="1"/>
        <v>39700</v>
      </c>
      <c r="E29" s="36">
        <v>30228</v>
      </c>
      <c r="F29" s="36">
        <v>2222</v>
      </c>
      <c r="G29" s="36">
        <v>7250</v>
      </c>
    </row>
    <row r="30" spans="1:7" ht="15">
      <c r="A30" s="35" t="s">
        <v>39</v>
      </c>
      <c r="B30" s="36">
        <v>94854</v>
      </c>
      <c r="C30" s="36">
        <v>56833</v>
      </c>
      <c r="D30" s="36">
        <f t="shared" si="1"/>
        <v>38021</v>
      </c>
      <c r="E30" s="36">
        <v>28775</v>
      </c>
      <c r="F30" s="36">
        <v>2468</v>
      </c>
      <c r="G30" s="36">
        <v>6778</v>
      </c>
    </row>
    <row r="31" spans="1:7" ht="15">
      <c r="A31" s="35" t="s">
        <v>40</v>
      </c>
      <c r="B31" s="36">
        <v>91955</v>
      </c>
      <c r="C31" s="36">
        <v>55833</v>
      </c>
      <c r="D31" s="36">
        <f t="shared" si="1"/>
        <v>36121</v>
      </c>
      <c r="E31" s="36">
        <v>27505</v>
      </c>
      <c r="F31" s="36">
        <v>2333</v>
      </c>
      <c r="G31" s="36">
        <v>6283</v>
      </c>
    </row>
    <row r="32" spans="1:7" ht="15">
      <c r="A32" s="35" t="s">
        <v>41</v>
      </c>
      <c r="B32" s="36">
        <v>81947</v>
      </c>
      <c r="C32" s="36">
        <v>51813</v>
      </c>
      <c r="D32" s="36">
        <f t="shared" si="1"/>
        <v>30134</v>
      </c>
      <c r="E32" s="36">
        <v>24227</v>
      </c>
      <c r="F32" s="36">
        <v>1977</v>
      </c>
      <c r="G32" s="36">
        <v>3930</v>
      </c>
    </row>
    <row r="33" spans="1:7" ht="15">
      <c r="A33" s="35" t="s">
        <v>42</v>
      </c>
      <c r="B33" s="36">
        <v>70559</v>
      </c>
      <c r="C33" s="36">
        <v>47109</v>
      </c>
      <c r="D33" s="36">
        <f t="shared" si="1"/>
        <v>23450</v>
      </c>
      <c r="E33" s="36">
        <v>19832</v>
      </c>
      <c r="F33" s="36">
        <v>2051</v>
      </c>
      <c r="G33" s="36">
        <v>1567</v>
      </c>
    </row>
    <row r="34" spans="1:7" ht="15">
      <c r="A34" s="35" t="s">
        <v>43</v>
      </c>
      <c r="B34" s="36">
        <v>60273</v>
      </c>
      <c r="C34" s="36">
        <v>41781</v>
      </c>
      <c r="D34" s="36">
        <f t="shared" si="1"/>
        <v>18492</v>
      </c>
      <c r="E34" s="36">
        <v>15274</v>
      </c>
      <c r="F34" s="36">
        <v>2112</v>
      </c>
      <c r="G34" s="36">
        <v>1106</v>
      </c>
    </row>
    <row r="35" spans="1:7" ht="15">
      <c r="A35" s="35" t="s">
        <v>44</v>
      </c>
      <c r="B35" s="36">
        <v>54601</v>
      </c>
      <c r="C35" s="36">
        <v>36866</v>
      </c>
      <c r="D35" s="36">
        <f t="shared" si="1"/>
        <v>17735</v>
      </c>
      <c r="E35" s="36">
        <v>14400</v>
      </c>
      <c r="F35" s="36">
        <v>2264</v>
      </c>
      <c r="G35" s="36">
        <v>1071</v>
      </c>
    </row>
    <row r="36" spans="2:7" ht="15">
      <c r="B36" s="36"/>
      <c r="C36" s="36"/>
      <c r="D36" s="36"/>
      <c r="E36" s="36"/>
      <c r="F36" s="36"/>
      <c r="G36" s="36"/>
    </row>
    <row r="37" spans="1:7" ht="15">
      <c r="A37" s="4" t="s">
        <v>45</v>
      </c>
      <c r="B37" s="36"/>
      <c r="C37" s="36"/>
      <c r="D37" s="36"/>
      <c r="E37" s="36"/>
      <c r="F37" s="36"/>
      <c r="G37" s="36"/>
    </row>
    <row r="38" spans="2:7" ht="15">
      <c r="B38" s="36"/>
      <c r="C38" s="36"/>
      <c r="D38" s="36"/>
      <c r="E38" s="36"/>
      <c r="F38" s="36"/>
      <c r="G38" s="36"/>
    </row>
    <row r="39" spans="1:7" ht="15">
      <c r="A39" s="51" t="s">
        <v>60</v>
      </c>
      <c r="B39" s="36">
        <v>94707</v>
      </c>
      <c r="C39" s="36">
        <v>54546</v>
      </c>
      <c r="D39" s="49">
        <f>(+E39+F39+G39)</f>
        <v>40160</v>
      </c>
      <c r="E39" s="36">
        <v>29517</v>
      </c>
      <c r="F39" s="36">
        <v>2450</v>
      </c>
      <c r="G39" s="36">
        <v>8193</v>
      </c>
    </row>
    <row r="40" spans="1:7" ht="15">
      <c r="A40" s="51" t="s">
        <v>61</v>
      </c>
      <c r="B40" s="36">
        <v>96157</v>
      </c>
      <c r="C40" s="36">
        <v>55142</v>
      </c>
      <c r="D40" s="49">
        <f>(+E40+F40+G40)</f>
        <v>41015</v>
      </c>
      <c r="E40" s="36">
        <v>30214</v>
      </c>
      <c r="F40" s="36">
        <v>2474</v>
      </c>
      <c r="G40" s="36">
        <v>8327</v>
      </c>
    </row>
    <row r="41" spans="1:8" ht="15">
      <c r="A41" s="50" t="s">
        <v>57</v>
      </c>
      <c r="B41" s="33">
        <v>93943</v>
      </c>
      <c r="C41" s="49">
        <v>54922</v>
      </c>
      <c r="D41" s="49">
        <f>(+E41+F41+G41)</f>
        <v>39020</v>
      </c>
      <c r="E41" s="33">
        <v>28658</v>
      </c>
      <c r="F41" s="33">
        <v>2255</v>
      </c>
      <c r="G41" s="33">
        <v>8107</v>
      </c>
      <c r="H41" s="34"/>
    </row>
    <row r="42" spans="1:8" ht="15">
      <c r="A42" s="50" t="s">
        <v>58</v>
      </c>
      <c r="B42" s="33">
        <v>95332</v>
      </c>
      <c r="C42" s="49">
        <v>55546</v>
      </c>
      <c r="D42" s="49">
        <f>(+E42+F42+G42)</f>
        <v>39788</v>
      </c>
      <c r="E42" s="33">
        <v>29271</v>
      </c>
      <c r="F42" s="33">
        <v>2276</v>
      </c>
      <c r="G42" s="33">
        <v>8241</v>
      </c>
      <c r="H42" s="34"/>
    </row>
    <row r="43" spans="1:9" ht="15">
      <c r="A43" s="6" t="s">
        <v>46</v>
      </c>
      <c r="B43" s="36">
        <v>92889</v>
      </c>
      <c r="C43" s="36">
        <v>54368</v>
      </c>
      <c r="D43" s="36">
        <f>(+E43+F43+G43)</f>
        <v>38522</v>
      </c>
      <c r="E43" s="36">
        <v>28286</v>
      </c>
      <c r="F43" s="36">
        <v>2181</v>
      </c>
      <c r="G43" s="36">
        <v>8055</v>
      </c>
      <c r="H43" s="34"/>
      <c r="I43" s="6"/>
    </row>
    <row r="44" spans="1:9" ht="15">
      <c r="A44" s="6" t="s">
        <v>47</v>
      </c>
      <c r="B44" s="36">
        <v>94475</v>
      </c>
      <c r="C44" s="36">
        <v>55077</v>
      </c>
      <c r="D44" s="36">
        <f aca="true" t="shared" si="2" ref="D44:D54">(+E44+F44+G44)</f>
        <v>39398</v>
      </c>
      <c r="E44" s="36">
        <v>28991</v>
      </c>
      <c r="F44" s="36">
        <v>2218</v>
      </c>
      <c r="G44" s="36">
        <v>8189</v>
      </c>
      <c r="H44" s="34"/>
      <c r="I44" s="6"/>
    </row>
    <row r="45" spans="1:9" ht="15">
      <c r="A45" s="7" t="s">
        <v>48</v>
      </c>
      <c r="B45" s="36">
        <v>91813</v>
      </c>
      <c r="C45" s="36">
        <v>53979</v>
      </c>
      <c r="D45" s="36">
        <f t="shared" si="2"/>
        <v>37833</v>
      </c>
      <c r="E45" s="36">
        <v>27854</v>
      </c>
      <c r="F45" s="36">
        <v>2288</v>
      </c>
      <c r="G45" s="36">
        <v>7691</v>
      </c>
      <c r="I45" s="7"/>
    </row>
    <row r="46" spans="1:9" ht="15">
      <c r="A46" s="7" t="s">
        <v>49</v>
      </c>
      <c r="B46" s="36">
        <v>93309</v>
      </c>
      <c r="C46" s="36">
        <v>54645</v>
      </c>
      <c r="D46" s="36">
        <f t="shared" si="2"/>
        <v>38662</v>
      </c>
      <c r="E46" s="36">
        <v>28524</v>
      </c>
      <c r="F46" s="36">
        <v>2318</v>
      </c>
      <c r="G46" s="36">
        <v>7820</v>
      </c>
      <c r="I46" s="7"/>
    </row>
    <row r="47" spans="1:9" ht="15">
      <c r="A47" s="7" t="s">
        <v>50</v>
      </c>
      <c r="B47" s="36">
        <v>90814</v>
      </c>
      <c r="C47" s="36">
        <v>53517</v>
      </c>
      <c r="D47" s="36">
        <f t="shared" si="2"/>
        <v>37298</v>
      </c>
      <c r="E47" s="36">
        <v>27551</v>
      </c>
      <c r="F47" s="36">
        <v>2231</v>
      </c>
      <c r="G47" s="36">
        <v>7516</v>
      </c>
      <c r="H47" s="37"/>
      <c r="I47" s="7"/>
    </row>
    <row r="48" spans="1:9" ht="15">
      <c r="A48" s="7" t="s">
        <v>51</v>
      </c>
      <c r="B48" s="36">
        <v>92211</v>
      </c>
      <c r="C48" s="36">
        <v>54140</v>
      </c>
      <c r="D48" s="36">
        <f t="shared" si="2"/>
        <v>38070</v>
      </c>
      <c r="E48" s="36">
        <v>28172</v>
      </c>
      <c r="F48" s="36">
        <v>2248</v>
      </c>
      <c r="G48" s="36">
        <v>7650</v>
      </c>
      <c r="I48" s="7"/>
    </row>
    <row r="49" spans="1:9" ht="15">
      <c r="A49" s="7" t="s">
        <v>52</v>
      </c>
      <c r="B49" s="36">
        <v>89998</v>
      </c>
      <c r="C49" s="36">
        <f>(+B49-D49)</f>
        <v>53382</v>
      </c>
      <c r="D49" s="36">
        <f t="shared" si="2"/>
        <v>36616</v>
      </c>
      <c r="E49" s="36">
        <v>26772</v>
      </c>
      <c r="F49" s="36">
        <v>2257</v>
      </c>
      <c r="G49" s="36">
        <v>7587</v>
      </c>
      <c r="I49" s="7"/>
    </row>
    <row r="50" spans="1:9" ht="15">
      <c r="A50" s="7" t="s">
        <v>53</v>
      </c>
      <c r="B50" s="36">
        <v>91234</v>
      </c>
      <c r="C50" s="36">
        <f>(+B50-D50)</f>
        <v>53904</v>
      </c>
      <c r="D50" s="36">
        <f t="shared" si="2"/>
        <v>37330</v>
      </c>
      <c r="E50" s="36">
        <v>27330</v>
      </c>
      <c r="F50" s="36">
        <v>2272</v>
      </c>
      <c r="G50" s="36">
        <v>7728</v>
      </c>
      <c r="I50" s="7"/>
    </row>
    <row r="51" spans="1:9" ht="15">
      <c r="A51" s="35" t="s">
        <v>30</v>
      </c>
      <c r="B51" s="36">
        <v>89233</v>
      </c>
      <c r="C51" s="36">
        <f>(+B51-D51)</f>
        <v>52924</v>
      </c>
      <c r="D51" s="36">
        <f t="shared" si="2"/>
        <v>36309</v>
      </c>
      <c r="E51" s="36">
        <v>26686</v>
      </c>
      <c r="F51" s="36">
        <v>2218</v>
      </c>
      <c r="G51" s="36">
        <v>7405</v>
      </c>
      <c r="I51" s="35"/>
    </row>
    <row r="52" spans="1:9" ht="15">
      <c r="A52" s="35" t="s">
        <v>31</v>
      </c>
      <c r="B52" s="36">
        <v>88215</v>
      </c>
      <c r="C52" s="36">
        <f>(+B52-D52)</f>
        <v>52903</v>
      </c>
      <c r="D52" s="36">
        <f t="shared" si="2"/>
        <v>35312</v>
      </c>
      <c r="E52" s="36">
        <v>25814</v>
      </c>
      <c r="F52" s="36">
        <v>2117</v>
      </c>
      <c r="G52" s="36">
        <v>7381</v>
      </c>
      <c r="I52" s="35"/>
    </row>
    <row r="53" spans="1:9" ht="15">
      <c r="A53" s="35" t="s">
        <v>32</v>
      </c>
      <c r="B53" s="36">
        <v>86443</v>
      </c>
      <c r="C53" s="36">
        <f>49672+979+1237</f>
        <v>51888</v>
      </c>
      <c r="D53" s="36">
        <f t="shared" si="2"/>
        <v>34555</v>
      </c>
      <c r="E53" s="36">
        <v>25113</v>
      </c>
      <c r="F53" s="36">
        <v>2196</v>
      </c>
      <c r="G53" s="36">
        <v>7246</v>
      </c>
      <c r="I53" s="35"/>
    </row>
    <row r="54" spans="1:9" ht="15">
      <c r="A54" s="35" t="s">
        <v>33</v>
      </c>
      <c r="B54" s="36">
        <v>85750</v>
      </c>
      <c r="C54" s="36">
        <f>49267+1013+1365</f>
        <v>51645</v>
      </c>
      <c r="D54" s="36">
        <f t="shared" si="2"/>
        <v>34105</v>
      </c>
      <c r="E54" s="36">
        <v>24827</v>
      </c>
      <c r="F54" s="36">
        <v>2084</v>
      </c>
      <c r="G54" s="36">
        <v>7194</v>
      </c>
      <c r="I54" s="35"/>
    </row>
    <row r="55" spans="1:9" ht="15">
      <c r="A55" s="35" t="s">
        <v>34</v>
      </c>
      <c r="B55" s="36">
        <v>85219</v>
      </c>
      <c r="C55" s="36">
        <f>48775+2524</f>
        <v>51299</v>
      </c>
      <c r="D55" s="36">
        <v>33920</v>
      </c>
      <c r="E55" s="36">
        <v>24775</v>
      </c>
      <c r="F55" s="36">
        <v>2106</v>
      </c>
      <c r="G55" s="36">
        <v>7038</v>
      </c>
      <c r="I55" s="35"/>
    </row>
    <row r="56" spans="1:9" ht="15">
      <c r="A56" s="35" t="s">
        <v>35</v>
      </c>
      <c r="B56" s="36">
        <v>84540</v>
      </c>
      <c r="C56" s="36">
        <v>50860</v>
      </c>
      <c r="D56" s="36">
        <f>(E56+F56+G56)</f>
        <v>33680</v>
      </c>
      <c r="E56" s="36">
        <v>24471</v>
      </c>
      <c r="F56" s="36">
        <v>2264</v>
      </c>
      <c r="G56" s="36">
        <v>6945</v>
      </c>
      <c r="I56" s="35"/>
    </row>
    <row r="57" spans="1:9" ht="15">
      <c r="A57" s="35" t="s">
        <v>36</v>
      </c>
      <c r="B57" s="36">
        <v>83463</v>
      </c>
      <c r="C57" s="36">
        <v>50882</v>
      </c>
      <c r="D57" s="36">
        <v>32581</v>
      </c>
      <c r="E57" s="36">
        <v>23894</v>
      </c>
      <c r="F57" s="36">
        <v>2128</v>
      </c>
      <c r="G57" s="36">
        <v>6559</v>
      </c>
      <c r="I57" s="35"/>
    </row>
    <row r="58" spans="1:9" ht="15">
      <c r="A58" s="35" t="s">
        <v>37</v>
      </c>
      <c r="B58" s="36">
        <v>82566</v>
      </c>
      <c r="C58" s="36">
        <f>48683+1975</f>
        <v>50658</v>
      </c>
      <c r="D58" s="36">
        <f aca="true" t="shared" si="3" ref="D58:D65">(E58+F58+G58)</f>
        <v>31909</v>
      </c>
      <c r="E58" s="36">
        <v>23667</v>
      </c>
      <c r="F58" s="36">
        <v>1921</v>
      </c>
      <c r="G58" s="36">
        <v>6321</v>
      </c>
      <c r="I58" s="35"/>
    </row>
    <row r="59" spans="1:9" ht="15">
      <c r="A59" s="35" t="s">
        <v>38</v>
      </c>
      <c r="B59" s="36">
        <v>82026</v>
      </c>
      <c r="C59" s="36">
        <f>48260+1966</f>
        <v>50226</v>
      </c>
      <c r="D59" s="36">
        <f t="shared" si="3"/>
        <v>31800</v>
      </c>
      <c r="E59" s="36">
        <v>23704</v>
      </c>
      <c r="F59" s="36">
        <v>1878</v>
      </c>
      <c r="G59" s="36">
        <v>6218</v>
      </c>
      <c r="I59" s="35"/>
    </row>
    <row r="60" spans="1:9" ht="15">
      <c r="A60" s="35" t="s">
        <v>39</v>
      </c>
      <c r="B60" s="36">
        <v>80755</v>
      </c>
      <c r="C60" s="36">
        <v>50305</v>
      </c>
      <c r="D60" s="36">
        <f t="shared" si="3"/>
        <v>30451</v>
      </c>
      <c r="E60" s="36">
        <v>22738</v>
      </c>
      <c r="F60" s="36">
        <v>1954</v>
      </c>
      <c r="G60" s="36">
        <v>5759</v>
      </c>
      <c r="I60" s="35"/>
    </row>
    <row r="61" spans="1:9" ht="15">
      <c r="A61" s="35" t="s">
        <v>40</v>
      </c>
      <c r="B61" s="36">
        <v>78908</v>
      </c>
      <c r="C61" s="36">
        <v>49542</v>
      </c>
      <c r="D61" s="36">
        <f t="shared" si="3"/>
        <v>29367</v>
      </c>
      <c r="E61" s="36">
        <v>22078</v>
      </c>
      <c r="F61" s="36">
        <v>1930</v>
      </c>
      <c r="G61" s="36">
        <v>5359</v>
      </c>
      <c r="I61" s="35"/>
    </row>
    <row r="62" spans="1:9" ht="15">
      <c r="A62" s="35" t="s">
        <v>41</v>
      </c>
      <c r="B62" s="36">
        <v>71887</v>
      </c>
      <c r="C62" s="36">
        <v>46721</v>
      </c>
      <c r="D62" s="36">
        <f t="shared" si="3"/>
        <v>25167</v>
      </c>
      <c r="E62" s="36">
        <v>20174</v>
      </c>
      <c r="F62" s="36">
        <v>1642</v>
      </c>
      <c r="G62" s="36">
        <v>3351</v>
      </c>
      <c r="I62" s="35"/>
    </row>
    <row r="63" spans="1:9" ht="15">
      <c r="A63" s="35" t="s">
        <v>42</v>
      </c>
      <c r="B63" s="36">
        <v>62868</v>
      </c>
      <c r="C63" s="36">
        <v>42732</v>
      </c>
      <c r="D63" s="36">
        <f t="shared" si="3"/>
        <v>20135</v>
      </c>
      <c r="E63" s="36">
        <v>17080</v>
      </c>
      <c r="F63" s="36">
        <v>1722</v>
      </c>
      <c r="G63" s="36">
        <v>1333</v>
      </c>
      <c r="I63" s="35"/>
    </row>
    <row r="64" spans="1:9" ht="15">
      <c r="A64" s="35" t="s">
        <v>43</v>
      </c>
      <c r="B64" s="36">
        <v>54130</v>
      </c>
      <c r="C64" s="36">
        <v>38042</v>
      </c>
      <c r="D64" s="36">
        <f t="shared" si="3"/>
        <v>16088</v>
      </c>
      <c r="E64" s="36">
        <v>13286</v>
      </c>
      <c r="F64" s="36">
        <v>1816</v>
      </c>
      <c r="G64" s="36">
        <v>986</v>
      </c>
      <c r="I64" s="35"/>
    </row>
    <row r="65" spans="1:9" ht="15">
      <c r="A65" s="35" t="s">
        <v>44</v>
      </c>
      <c r="B65" s="36">
        <v>49302</v>
      </c>
      <c r="C65" s="36">
        <v>33451</v>
      </c>
      <c r="D65" s="36">
        <f t="shared" si="3"/>
        <v>15850</v>
      </c>
      <c r="E65" s="36">
        <v>12892</v>
      </c>
      <c r="F65" s="36">
        <v>1986</v>
      </c>
      <c r="G65" s="36">
        <v>972</v>
      </c>
      <c r="I65" s="35"/>
    </row>
    <row r="66" spans="2:7" ht="15">
      <c r="B66" s="36"/>
      <c r="C66" s="36"/>
      <c r="D66" s="36"/>
      <c r="E66" s="36"/>
      <c r="F66" s="36"/>
      <c r="G66" s="36"/>
    </row>
    <row r="67" spans="1:7" ht="15">
      <c r="A67" s="4" t="s">
        <v>54</v>
      </c>
      <c r="B67" s="36"/>
      <c r="C67" s="36"/>
      <c r="D67" s="36"/>
      <c r="E67" s="36"/>
      <c r="F67" s="36"/>
      <c r="G67" s="36"/>
    </row>
    <row r="68" spans="2:7" ht="15">
      <c r="B68" s="36"/>
      <c r="C68" s="36"/>
      <c r="D68" s="36"/>
      <c r="E68" s="36"/>
      <c r="F68" s="36"/>
      <c r="G68" s="36"/>
    </row>
    <row r="69" spans="1:7" ht="15">
      <c r="A69" s="51" t="s">
        <v>60</v>
      </c>
      <c r="B69" s="36">
        <v>12878</v>
      </c>
      <c r="C69" s="36">
        <v>5234</v>
      </c>
      <c r="D69" s="49">
        <f>(+E69+F69+G69)</f>
        <v>7643</v>
      </c>
      <c r="E69" s="36">
        <v>6121</v>
      </c>
      <c r="F69" s="36">
        <v>332</v>
      </c>
      <c r="G69" s="36">
        <v>1190</v>
      </c>
    </row>
    <row r="70" spans="1:7" ht="15">
      <c r="A70" s="51" t="s">
        <v>61</v>
      </c>
      <c r="B70" s="36">
        <v>13360</v>
      </c>
      <c r="C70" s="36">
        <v>5394</v>
      </c>
      <c r="D70" s="49">
        <f>(+E70+F70+G70)</f>
        <v>7966</v>
      </c>
      <c r="E70" s="36">
        <v>6412</v>
      </c>
      <c r="F70" s="36">
        <v>335</v>
      </c>
      <c r="G70" s="36">
        <v>1219</v>
      </c>
    </row>
    <row r="71" spans="1:8" ht="15">
      <c r="A71" s="51" t="s">
        <v>57</v>
      </c>
      <c r="B71" s="33">
        <v>12706</v>
      </c>
      <c r="C71" s="49">
        <v>5327</v>
      </c>
      <c r="D71" s="49">
        <f>(+E71+F71+G71)</f>
        <v>7379</v>
      </c>
      <c r="E71" s="33">
        <v>5911</v>
      </c>
      <c r="F71" s="53">
        <v>338</v>
      </c>
      <c r="G71" s="33">
        <v>1130</v>
      </c>
      <c r="H71" s="34"/>
    </row>
    <row r="72" spans="1:8" ht="15">
      <c r="A72" s="51" t="s">
        <v>58</v>
      </c>
      <c r="B72" s="33">
        <v>13073</v>
      </c>
      <c r="C72" s="49">
        <v>5466</v>
      </c>
      <c r="D72" s="49">
        <f>(+E72+F72+G72)</f>
        <v>7606</v>
      </c>
      <c r="E72" s="33">
        <v>6118</v>
      </c>
      <c r="F72" s="53">
        <v>339</v>
      </c>
      <c r="G72" s="33">
        <v>1149</v>
      </c>
      <c r="H72" s="34"/>
    </row>
    <row r="73" spans="1:8" ht="15">
      <c r="A73" s="8" t="s">
        <v>46</v>
      </c>
      <c r="B73" s="36">
        <v>12518</v>
      </c>
      <c r="C73" s="36">
        <v>5116</v>
      </c>
      <c r="D73" s="36">
        <f aca="true" t="shared" si="4" ref="D73:D84">(+E73+F73+G73)</f>
        <v>7403</v>
      </c>
      <c r="E73" s="36">
        <v>5891</v>
      </c>
      <c r="F73" s="36">
        <v>336</v>
      </c>
      <c r="G73" s="36">
        <v>1176</v>
      </c>
      <c r="H73" s="34"/>
    </row>
    <row r="74" spans="1:8" ht="15">
      <c r="A74" s="8" t="s">
        <v>47</v>
      </c>
      <c r="B74" s="36">
        <v>12939</v>
      </c>
      <c r="C74" s="36">
        <v>5259</v>
      </c>
      <c r="D74" s="36">
        <f t="shared" si="4"/>
        <v>7678</v>
      </c>
      <c r="E74" s="36">
        <v>6141</v>
      </c>
      <c r="F74" s="36">
        <v>336</v>
      </c>
      <c r="G74" s="36">
        <v>1201</v>
      </c>
      <c r="H74" s="34"/>
    </row>
    <row r="75" spans="1:7" ht="15">
      <c r="A75" s="9" t="s">
        <v>48</v>
      </c>
      <c r="B75" s="36">
        <v>12255</v>
      </c>
      <c r="C75" s="36">
        <v>5095</v>
      </c>
      <c r="D75" s="36">
        <f t="shared" si="4"/>
        <v>7159</v>
      </c>
      <c r="E75" s="36">
        <v>5743</v>
      </c>
      <c r="F75" s="36">
        <v>309</v>
      </c>
      <c r="G75" s="36">
        <v>1107</v>
      </c>
    </row>
    <row r="76" spans="1:7" ht="15">
      <c r="A76" s="9" t="s">
        <v>49</v>
      </c>
      <c r="B76" s="36">
        <v>12595</v>
      </c>
      <c r="C76" s="36">
        <v>5203</v>
      </c>
      <c r="D76" s="36">
        <f t="shared" si="4"/>
        <v>7392</v>
      </c>
      <c r="E76" s="36">
        <v>5936</v>
      </c>
      <c r="F76" s="36">
        <v>311</v>
      </c>
      <c r="G76" s="36">
        <v>1145</v>
      </c>
    </row>
    <row r="77" spans="1:8" ht="15">
      <c r="A77" s="9" t="s">
        <v>50</v>
      </c>
      <c r="B77" s="36">
        <v>11987</v>
      </c>
      <c r="C77" s="36">
        <v>4974</v>
      </c>
      <c r="D77" s="36">
        <f t="shared" si="4"/>
        <v>7012</v>
      </c>
      <c r="E77" s="36">
        <v>5605</v>
      </c>
      <c r="F77" s="36">
        <v>312</v>
      </c>
      <c r="G77" s="36">
        <v>1095</v>
      </c>
      <c r="H77" s="37"/>
    </row>
    <row r="78" spans="1:7" ht="15">
      <c r="A78" s="9" t="s">
        <v>51</v>
      </c>
      <c r="B78" s="36">
        <v>12330</v>
      </c>
      <c r="C78" s="36">
        <v>5103</v>
      </c>
      <c r="D78" s="36">
        <f t="shared" si="4"/>
        <v>7228</v>
      </c>
      <c r="E78" s="36">
        <v>5795</v>
      </c>
      <c r="F78" s="36">
        <v>312</v>
      </c>
      <c r="G78" s="36">
        <v>1121</v>
      </c>
    </row>
    <row r="79" spans="1:7" ht="15">
      <c r="A79" s="9" t="s">
        <v>52</v>
      </c>
      <c r="B79" s="36">
        <v>11791</v>
      </c>
      <c r="C79" s="36">
        <f>(+B79-D79)</f>
        <v>5022</v>
      </c>
      <c r="D79" s="36">
        <f t="shared" si="4"/>
        <v>6769</v>
      </c>
      <c r="E79" s="36">
        <v>5417</v>
      </c>
      <c r="F79" s="36">
        <v>323</v>
      </c>
      <c r="G79" s="36">
        <v>1029</v>
      </c>
    </row>
    <row r="80" spans="1:7" ht="15">
      <c r="A80" s="9" t="s">
        <v>53</v>
      </c>
      <c r="B80" s="36">
        <v>12159</v>
      </c>
      <c r="C80" s="36">
        <f>(+B80-D80)</f>
        <v>5155</v>
      </c>
      <c r="D80" s="36">
        <f t="shared" si="4"/>
        <v>7004</v>
      </c>
      <c r="E80" s="36">
        <v>5612</v>
      </c>
      <c r="F80" s="36">
        <v>329</v>
      </c>
      <c r="G80" s="36">
        <v>1063</v>
      </c>
    </row>
    <row r="81" spans="1:7" ht="15">
      <c r="A81" s="35" t="s">
        <v>30</v>
      </c>
      <c r="B81" s="36">
        <v>11695</v>
      </c>
      <c r="C81" s="36">
        <f>(+B81-D81)</f>
        <v>5142</v>
      </c>
      <c r="D81" s="36">
        <f t="shared" si="4"/>
        <v>6553</v>
      </c>
      <c r="E81" s="36">
        <v>5266</v>
      </c>
      <c r="F81" s="36">
        <v>319</v>
      </c>
      <c r="G81" s="36">
        <v>968</v>
      </c>
    </row>
    <row r="82" spans="1:7" ht="15">
      <c r="A82" s="35" t="s">
        <v>31</v>
      </c>
      <c r="B82" s="36">
        <v>11527</v>
      </c>
      <c r="C82" s="36">
        <f>(+B82-D82)</f>
        <v>4978</v>
      </c>
      <c r="D82" s="36">
        <f t="shared" si="4"/>
        <v>6549</v>
      </c>
      <c r="E82" s="36">
        <v>5139</v>
      </c>
      <c r="F82" s="36">
        <v>333</v>
      </c>
      <c r="G82" s="36">
        <v>1077</v>
      </c>
    </row>
    <row r="83" spans="1:7" ht="15">
      <c r="A83" s="35" t="s">
        <v>32</v>
      </c>
      <c r="B83" s="36">
        <v>11687</v>
      </c>
      <c r="C83" s="36">
        <f>4294+207+504</f>
        <v>5005</v>
      </c>
      <c r="D83" s="36">
        <f t="shared" si="4"/>
        <v>6682</v>
      </c>
      <c r="E83" s="36">
        <v>5246</v>
      </c>
      <c r="F83" s="36">
        <v>328</v>
      </c>
      <c r="G83" s="36">
        <v>1108</v>
      </c>
    </row>
    <row r="84" spans="1:7" ht="15">
      <c r="A84" s="35" t="s">
        <v>33</v>
      </c>
      <c r="B84" s="36">
        <v>11483</v>
      </c>
      <c r="C84" s="36">
        <f>4132+161+416</f>
        <v>4709</v>
      </c>
      <c r="D84" s="36">
        <f t="shared" si="4"/>
        <v>6775</v>
      </c>
      <c r="E84" s="36">
        <v>5250</v>
      </c>
      <c r="F84" s="36">
        <v>391</v>
      </c>
      <c r="G84" s="36">
        <v>1134</v>
      </c>
    </row>
    <row r="85" spans="1:7" ht="15">
      <c r="A85" s="35" t="s">
        <v>34</v>
      </c>
      <c r="B85" s="36">
        <v>11283</v>
      </c>
      <c r="C85" s="36">
        <f>4086+589</f>
        <v>4675</v>
      </c>
      <c r="D85" s="36">
        <v>6608</v>
      </c>
      <c r="E85" s="36">
        <v>5191</v>
      </c>
      <c r="F85" s="36">
        <v>382</v>
      </c>
      <c r="G85" s="36">
        <v>1035</v>
      </c>
    </row>
    <row r="86" spans="1:7" ht="15">
      <c r="A86" s="35" t="s">
        <v>35</v>
      </c>
      <c r="B86" s="36">
        <v>11113</v>
      </c>
      <c r="C86" s="36">
        <v>4623</v>
      </c>
      <c r="D86" s="36">
        <f>E86+F86+G86</f>
        <v>6491</v>
      </c>
      <c r="E86" s="36">
        <v>5137</v>
      </c>
      <c r="F86" s="36">
        <v>340</v>
      </c>
      <c r="G86" s="36">
        <v>1014</v>
      </c>
    </row>
    <row r="87" spans="1:7" ht="15">
      <c r="A87" s="35" t="s">
        <v>36</v>
      </c>
      <c r="B87" s="36">
        <v>10922</v>
      </c>
      <c r="C87" s="36">
        <f>3812+703</f>
        <v>4515</v>
      </c>
      <c r="D87" s="36">
        <f>E87+F87+G87</f>
        <v>6407</v>
      </c>
      <c r="E87" s="36">
        <v>5115</v>
      </c>
      <c r="F87" s="36">
        <v>277</v>
      </c>
      <c r="G87" s="36">
        <v>1015</v>
      </c>
    </row>
    <row r="88" spans="1:7" ht="15">
      <c r="A88" s="35" t="s">
        <v>37</v>
      </c>
      <c r="B88" s="36">
        <v>10825</v>
      </c>
      <c r="C88" s="36">
        <f>3970+662</f>
        <v>4632</v>
      </c>
      <c r="D88" s="36">
        <f>(E88+F88+G88)</f>
        <v>6193</v>
      </c>
      <c r="E88" s="36">
        <v>5031</v>
      </c>
      <c r="F88" s="36">
        <v>310</v>
      </c>
      <c r="G88" s="36">
        <v>852</v>
      </c>
    </row>
    <row r="89" spans="1:7" ht="15">
      <c r="A89" s="35" t="s">
        <v>38</v>
      </c>
      <c r="B89" s="36">
        <v>10639</v>
      </c>
      <c r="C89" s="36">
        <v>4486</v>
      </c>
      <c r="D89" s="36">
        <f>(E89+F89+G89)</f>
        <v>6153</v>
      </c>
      <c r="E89" s="36">
        <v>5007</v>
      </c>
      <c r="F89" s="36">
        <v>295</v>
      </c>
      <c r="G89" s="36">
        <v>851</v>
      </c>
    </row>
    <row r="90" spans="1:7" ht="15">
      <c r="A90" s="35" t="s">
        <v>39</v>
      </c>
      <c r="B90" s="36">
        <v>10442</v>
      </c>
      <c r="C90" s="36">
        <v>4431</v>
      </c>
      <c r="D90" s="36">
        <v>6012</v>
      </c>
      <c r="E90" s="36">
        <v>4750</v>
      </c>
      <c r="F90" s="36">
        <v>426</v>
      </c>
      <c r="G90" s="36">
        <v>836</v>
      </c>
    </row>
    <row r="91" spans="1:7" ht="15">
      <c r="A91" s="35" t="s">
        <v>40</v>
      </c>
      <c r="B91" s="36">
        <v>9948</v>
      </c>
      <c r="C91" s="36">
        <v>4489</v>
      </c>
      <c r="D91" s="36">
        <v>5459</v>
      </c>
      <c r="E91" s="36">
        <v>4319</v>
      </c>
      <c r="F91" s="36">
        <v>338</v>
      </c>
      <c r="G91" s="36">
        <v>802</v>
      </c>
    </row>
    <row r="92" spans="1:7" ht="15">
      <c r="A92" s="35" t="s">
        <v>41</v>
      </c>
      <c r="B92" s="36">
        <v>8292</v>
      </c>
      <c r="C92" s="36">
        <v>4053</v>
      </c>
      <c r="D92" s="36">
        <v>4239</v>
      </c>
      <c r="E92" s="36">
        <v>3410</v>
      </c>
      <c r="F92" s="36">
        <v>308</v>
      </c>
      <c r="G92" s="36">
        <v>521</v>
      </c>
    </row>
    <row r="93" spans="1:7" ht="15">
      <c r="A93" s="35" t="s">
        <v>42</v>
      </c>
      <c r="B93" s="36">
        <v>6936</v>
      </c>
      <c r="C93" s="36">
        <v>3949</v>
      </c>
      <c r="D93" s="36">
        <v>2987</v>
      </c>
      <c r="E93" s="36">
        <v>2468</v>
      </c>
      <c r="F93" s="36">
        <v>307</v>
      </c>
      <c r="G93" s="36">
        <v>212</v>
      </c>
    </row>
    <row r="94" spans="1:9" ht="15">
      <c r="A94" s="35" t="s">
        <v>43</v>
      </c>
      <c r="B94" s="36">
        <v>6143</v>
      </c>
      <c r="C94" s="36">
        <v>3739</v>
      </c>
      <c r="D94" s="36">
        <v>2404</v>
      </c>
      <c r="E94" s="36">
        <v>1988</v>
      </c>
      <c r="F94" s="36">
        <v>296</v>
      </c>
      <c r="G94" s="36">
        <v>120</v>
      </c>
      <c r="I94" s="37"/>
    </row>
    <row r="95" spans="1:7" ht="15">
      <c r="A95" s="35" t="s">
        <v>44</v>
      </c>
      <c r="B95" s="36">
        <v>5299</v>
      </c>
      <c r="C95" s="36">
        <v>3415</v>
      </c>
      <c r="D95" s="36">
        <v>1885</v>
      </c>
      <c r="E95" s="36">
        <v>1508</v>
      </c>
      <c r="F95" s="36">
        <v>278</v>
      </c>
      <c r="G95" s="36">
        <v>99</v>
      </c>
    </row>
    <row r="97" spans="1:7" ht="15">
      <c r="A97" s="11"/>
      <c r="B97" s="11"/>
      <c r="C97" s="11"/>
      <c r="D97" s="11"/>
      <c r="E97" s="11"/>
      <c r="F97" s="11"/>
      <c r="G97" s="11"/>
    </row>
    <row r="98" spans="1:8" ht="15">
      <c r="A98" s="19"/>
      <c r="B98" s="13"/>
      <c r="C98" s="14"/>
      <c r="D98" s="14" t="s">
        <v>11</v>
      </c>
      <c r="E98" s="14"/>
      <c r="F98" s="38"/>
      <c r="G98" s="21"/>
      <c r="H98" s="11"/>
    </row>
    <row r="99" spans="1:8" ht="15">
      <c r="A99" s="39"/>
      <c r="B99" s="18"/>
      <c r="C99" s="39"/>
      <c r="D99" s="40"/>
      <c r="E99" s="41" t="s">
        <v>12</v>
      </c>
      <c r="F99" s="41"/>
      <c r="G99" s="42"/>
      <c r="H99" s="11"/>
    </row>
    <row r="100" spans="1:8" ht="15">
      <c r="A100" s="39"/>
      <c r="B100" s="18"/>
      <c r="C100" s="39"/>
      <c r="D100" s="43" t="s">
        <v>7</v>
      </c>
      <c r="E100" s="25" t="s">
        <v>5</v>
      </c>
      <c r="F100" s="18"/>
      <c r="G100" s="18"/>
      <c r="H100" s="11"/>
    </row>
    <row r="101" spans="1:8" ht="15">
      <c r="A101" s="44" t="s">
        <v>6</v>
      </c>
      <c r="B101" s="23" t="s">
        <v>7</v>
      </c>
      <c r="C101" s="45" t="s">
        <v>8</v>
      </c>
      <c r="D101" s="46" t="s">
        <v>13</v>
      </c>
      <c r="E101" s="47" t="s">
        <v>8</v>
      </c>
      <c r="F101" s="23" t="s">
        <v>9</v>
      </c>
      <c r="G101" s="23" t="s">
        <v>10</v>
      </c>
      <c r="H101" s="26"/>
    </row>
    <row r="102" spans="1:8" ht="15">
      <c r="A102" s="40"/>
      <c r="B102" s="27"/>
      <c r="C102" s="40"/>
      <c r="D102" s="27"/>
      <c r="E102" s="32"/>
      <c r="F102" s="27"/>
      <c r="G102" s="27"/>
      <c r="H102" s="26"/>
    </row>
    <row r="103" spans="1:7" ht="15">
      <c r="A103" s="11"/>
      <c r="B103" s="11"/>
      <c r="C103" s="11"/>
      <c r="D103" s="11"/>
      <c r="E103" s="11"/>
      <c r="F103" s="11"/>
      <c r="G103" s="11"/>
    </row>
    <row r="104" spans="1:7" ht="15">
      <c r="A104" s="4" t="s">
        <v>25</v>
      </c>
      <c r="B104" s="36"/>
      <c r="C104" s="36"/>
      <c r="D104" s="36"/>
      <c r="E104" s="36"/>
      <c r="F104" s="36"/>
      <c r="G104" s="36"/>
    </row>
    <row r="105" spans="2:7" ht="15">
      <c r="B105" s="36"/>
      <c r="C105" s="36"/>
      <c r="D105" s="36"/>
      <c r="E105" s="36"/>
      <c r="F105" s="36"/>
      <c r="G105" s="36"/>
    </row>
    <row r="106" spans="1:7" ht="15">
      <c r="A106" s="48" t="s">
        <v>62</v>
      </c>
      <c r="B106" s="36">
        <v>122394</v>
      </c>
      <c r="C106" s="36">
        <v>64638</v>
      </c>
      <c r="D106" s="49">
        <f>(+E106+F106+G106)</f>
        <v>57756</v>
      </c>
      <c r="E106" s="36">
        <v>32794</v>
      </c>
      <c r="F106" s="36">
        <v>11398</v>
      </c>
      <c r="G106" s="36">
        <v>13564</v>
      </c>
    </row>
    <row r="107" spans="1:9" ht="15">
      <c r="A107" s="48" t="s">
        <v>56</v>
      </c>
      <c r="B107" s="33">
        <v>121368</v>
      </c>
      <c r="C107" s="49">
        <f>60676+1501+3025</f>
        <v>65202</v>
      </c>
      <c r="D107" s="49">
        <f>(+E107+F107+G107)</f>
        <v>56167</v>
      </c>
      <c r="E107" s="33">
        <v>31738</v>
      </c>
      <c r="F107" s="33">
        <v>11211</v>
      </c>
      <c r="G107" s="33">
        <v>13218</v>
      </c>
      <c r="H107" s="34"/>
      <c r="I107" s="34"/>
    </row>
    <row r="108" spans="1:8" ht="15">
      <c r="A108" s="35" t="s">
        <v>26</v>
      </c>
      <c r="B108" s="36">
        <v>119966</v>
      </c>
      <c r="C108" s="36">
        <v>64121</v>
      </c>
      <c r="D108" s="36">
        <f>(+E108+F108+G108)</f>
        <v>55846</v>
      </c>
      <c r="E108" s="36">
        <v>31429</v>
      </c>
      <c r="F108" s="36">
        <v>11290</v>
      </c>
      <c r="G108" s="36">
        <v>13127</v>
      </c>
      <c r="H108" s="34"/>
    </row>
    <row r="109" spans="1:7" ht="15">
      <c r="A109" s="35" t="s">
        <v>27</v>
      </c>
      <c r="B109" s="36">
        <v>118681</v>
      </c>
      <c r="C109" s="36">
        <v>63901</v>
      </c>
      <c r="D109" s="36">
        <f aca="true" t="shared" si="5" ref="D109:D115">(+E109+F109+G109)</f>
        <v>54779</v>
      </c>
      <c r="E109" s="36">
        <v>30664</v>
      </c>
      <c r="F109" s="36">
        <v>11112</v>
      </c>
      <c r="G109" s="36">
        <v>13003</v>
      </c>
    </row>
    <row r="110" spans="1:7" ht="15">
      <c r="A110" s="35" t="s">
        <v>28</v>
      </c>
      <c r="B110" s="36">
        <v>117295</v>
      </c>
      <c r="C110" s="36">
        <v>63345</v>
      </c>
      <c r="D110" s="36">
        <f t="shared" si="5"/>
        <v>53950</v>
      </c>
      <c r="E110" s="36">
        <v>29975</v>
      </c>
      <c r="F110" s="36">
        <v>11146</v>
      </c>
      <c r="G110" s="36">
        <v>12829</v>
      </c>
    </row>
    <row r="111" spans="1:7" ht="15">
      <c r="A111" s="35" t="s">
        <v>29</v>
      </c>
      <c r="B111" s="36">
        <v>116361</v>
      </c>
      <c r="C111" s="36">
        <f>(+B111-D111)</f>
        <v>62892</v>
      </c>
      <c r="D111" s="36">
        <f t="shared" si="5"/>
        <v>53469</v>
      </c>
      <c r="E111" s="36">
        <v>29499</v>
      </c>
      <c r="F111" s="36">
        <v>11297</v>
      </c>
      <c r="G111" s="36">
        <v>12673</v>
      </c>
    </row>
    <row r="112" spans="1:7" ht="15">
      <c r="A112" s="35" t="s">
        <v>30</v>
      </c>
      <c r="B112" s="36">
        <v>114639</v>
      </c>
      <c r="C112" s="36">
        <f>(+B112-D112)</f>
        <v>62102</v>
      </c>
      <c r="D112" s="36">
        <f t="shared" si="5"/>
        <v>52537</v>
      </c>
      <c r="E112" s="36">
        <v>28861</v>
      </c>
      <c r="F112" s="36">
        <v>11408</v>
      </c>
      <c r="G112" s="36">
        <v>12268</v>
      </c>
    </row>
    <row r="113" spans="1:7" ht="15">
      <c r="A113" s="35" t="s">
        <v>31</v>
      </c>
      <c r="B113" s="36">
        <v>113451</v>
      </c>
      <c r="C113" s="36">
        <f>(+B113-D113)</f>
        <v>61889</v>
      </c>
      <c r="D113" s="36">
        <f t="shared" si="5"/>
        <v>51562</v>
      </c>
      <c r="E113" s="36">
        <v>28056</v>
      </c>
      <c r="F113" s="36">
        <v>11526</v>
      </c>
      <c r="G113" s="36">
        <v>11980</v>
      </c>
    </row>
    <row r="114" spans="1:7" ht="15">
      <c r="A114" s="35" t="s">
        <v>32</v>
      </c>
      <c r="B114" s="36">
        <v>110660</v>
      </c>
      <c r="C114" s="36">
        <f>56501+1365+2661</f>
        <v>60527</v>
      </c>
      <c r="D114" s="36">
        <f t="shared" si="5"/>
        <v>50133</v>
      </c>
      <c r="E114" s="36">
        <v>27763</v>
      </c>
      <c r="F114" s="36">
        <v>11061</v>
      </c>
      <c r="G114" s="36">
        <v>11309</v>
      </c>
    </row>
    <row r="115" spans="1:7" ht="15">
      <c r="A115" s="35" t="s">
        <v>33</v>
      </c>
      <c r="B115" s="36">
        <v>109628</v>
      </c>
      <c r="C115" s="36">
        <f>55857+1221+2923</f>
        <v>60001</v>
      </c>
      <c r="D115" s="36">
        <f t="shared" si="5"/>
        <v>49626</v>
      </c>
      <c r="E115" s="36">
        <v>27520</v>
      </c>
      <c r="F115" s="36">
        <v>10944</v>
      </c>
      <c r="G115" s="36">
        <v>11162</v>
      </c>
    </row>
    <row r="116" spans="1:7" ht="15">
      <c r="A116" s="35" t="s">
        <v>34</v>
      </c>
      <c r="B116" s="36">
        <v>108168</v>
      </c>
      <c r="C116" s="36">
        <f>55310+4023</f>
        <v>59333</v>
      </c>
      <c r="D116" s="36">
        <v>48835</v>
      </c>
      <c r="E116" s="36">
        <v>26713</v>
      </c>
      <c r="F116" s="36">
        <v>11029</v>
      </c>
      <c r="G116" s="36">
        <v>11093</v>
      </c>
    </row>
    <row r="117" spans="1:7" ht="15">
      <c r="A117" s="35" t="s">
        <v>35</v>
      </c>
      <c r="B117" s="36">
        <v>107076</v>
      </c>
      <c r="C117" s="36">
        <v>58829</v>
      </c>
      <c r="D117" s="36">
        <f>E117+F117+G117</f>
        <v>48247</v>
      </c>
      <c r="E117" s="36">
        <v>26073</v>
      </c>
      <c r="F117" s="36">
        <v>11058</v>
      </c>
      <c r="G117" s="36">
        <v>11116</v>
      </c>
    </row>
    <row r="118" spans="1:7" ht="15">
      <c r="A118" s="35" t="s">
        <v>36</v>
      </c>
      <c r="B118" s="36">
        <v>106031</v>
      </c>
      <c r="C118" s="36">
        <f>54667+4238</f>
        <v>58905</v>
      </c>
      <c r="D118" s="36">
        <f>E118+F118+G118</f>
        <v>47127</v>
      </c>
      <c r="E118" s="36">
        <v>25528</v>
      </c>
      <c r="F118" s="36">
        <v>11078</v>
      </c>
      <c r="G118" s="36">
        <v>10521</v>
      </c>
    </row>
    <row r="119" spans="1:7" ht="15">
      <c r="A119" s="35" t="s">
        <v>37</v>
      </c>
      <c r="B119" s="36">
        <v>105028</v>
      </c>
      <c r="C119" s="36">
        <f>54944+4040</f>
        <v>58984</v>
      </c>
      <c r="D119" s="36">
        <f>(E119+F119+G119)</f>
        <v>46045</v>
      </c>
      <c r="E119" s="36">
        <v>24693</v>
      </c>
      <c r="F119" s="36">
        <v>11082</v>
      </c>
      <c r="G119" s="36">
        <v>10270</v>
      </c>
    </row>
    <row r="120" spans="1:7" ht="15">
      <c r="A120" s="35" t="s">
        <v>38</v>
      </c>
      <c r="B120" s="36">
        <v>104032</v>
      </c>
      <c r="C120" s="36">
        <f>54261+3924</f>
        <v>58185</v>
      </c>
      <c r="D120" s="36">
        <f>(E120+F120+G120)</f>
        <v>45847</v>
      </c>
      <c r="E120" s="36">
        <v>24645</v>
      </c>
      <c r="F120" s="36">
        <v>11073</v>
      </c>
      <c r="G120" s="36">
        <v>10129</v>
      </c>
    </row>
    <row r="121" spans="1:7" ht="15">
      <c r="A121" s="35" t="s">
        <v>39</v>
      </c>
      <c r="B121" s="36">
        <v>102400</v>
      </c>
      <c r="C121" s="36">
        <v>57768</v>
      </c>
      <c r="D121" s="36">
        <v>44631</v>
      </c>
      <c r="E121" s="36">
        <v>23534</v>
      </c>
      <c r="F121" s="36">
        <v>11214</v>
      </c>
      <c r="G121" s="36">
        <v>9883</v>
      </c>
    </row>
    <row r="122" spans="1:7" ht="15">
      <c r="A122" s="35" t="s">
        <v>40</v>
      </c>
      <c r="B122" s="36">
        <v>99838</v>
      </c>
      <c r="C122" s="36">
        <v>56797</v>
      </c>
      <c r="D122" s="36">
        <v>43040</v>
      </c>
      <c r="E122" s="36">
        <v>22718</v>
      </c>
      <c r="F122" s="36">
        <v>11477</v>
      </c>
      <c r="G122" s="36">
        <v>8845</v>
      </c>
    </row>
    <row r="123" spans="1:7" ht="15">
      <c r="A123" s="35" t="s">
        <v>41</v>
      </c>
      <c r="B123" s="36">
        <v>89914</v>
      </c>
      <c r="C123" s="36">
        <v>52965</v>
      </c>
      <c r="D123" s="36">
        <v>36950</v>
      </c>
      <c r="E123" s="36">
        <v>20226</v>
      </c>
      <c r="F123" s="36">
        <v>10758</v>
      </c>
      <c r="G123" s="36">
        <v>5966</v>
      </c>
    </row>
    <row r="124" spans="1:7" ht="15">
      <c r="A124" s="35" t="s">
        <v>42</v>
      </c>
      <c r="B124" s="36">
        <v>77766</v>
      </c>
      <c r="C124" s="36">
        <v>48148</v>
      </c>
      <c r="D124" s="36">
        <v>29618</v>
      </c>
      <c r="E124" s="36">
        <v>17167</v>
      </c>
      <c r="F124" s="36">
        <v>9734</v>
      </c>
      <c r="G124" s="36">
        <v>2717</v>
      </c>
    </row>
    <row r="125" spans="1:7" ht="15">
      <c r="A125" s="35" t="s">
        <v>43</v>
      </c>
      <c r="B125" s="36">
        <v>64607</v>
      </c>
      <c r="C125" s="36">
        <v>42583</v>
      </c>
      <c r="D125" s="36">
        <v>22024</v>
      </c>
      <c r="E125" s="36">
        <v>12252</v>
      </c>
      <c r="F125" s="36">
        <v>8064</v>
      </c>
      <c r="G125" s="36">
        <v>1708</v>
      </c>
    </row>
    <row r="126" spans="1:7" ht="15">
      <c r="A126" s="35" t="s">
        <v>44</v>
      </c>
      <c r="B126" s="36">
        <v>57102</v>
      </c>
      <c r="C126" s="36">
        <v>37577</v>
      </c>
      <c r="D126" s="36">
        <v>19525</v>
      </c>
      <c r="E126" s="36">
        <v>11418</v>
      </c>
      <c r="F126" s="36">
        <v>6734</v>
      </c>
      <c r="G126" s="36">
        <v>1373</v>
      </c>
    </row>
    <row r="127" spans="2:7" ht="15">
      <c r="B127" s="36"/>
      <c r="C127" s="36"/>
      <c r="D127" s="36"/>
      <c r="E127" s="36"/>
      <c r="F127" s="36"/>
      <c r="G127" s="36"/>
    </row>
    <row r="128" spans="1:7" ht="15">
      <c r="A128" s="4" t="s">
        <v>45</v>
      </c>
      <c r="B128" s="36"/>
      <c r="C128" s="36"/>
      <c r="D128" s="36"/>
      <c r="E128" s="36"/>
      <c r="F128" s="36"/>
      <c r="G128" s="36"/>
    </row>
    <row r="129" spans="1:7" ht="15">
      <c r="A129" s="4"/>
      <c r="B129" s="36"/>
      <c r="C129" s="36"/>
      <c r="D129" s="36"/>
      <c r="E129" s="36"/>
      <c r="F129" s="36"/>
      <c r="G129" s="36"/>
    </row>
    <row r="130" spans="1:7" ht="15">
      <c r="A130" s="51" t="s">
        <v>60</v>
      </c>
      <c r="B130" s="36">
        <v>98134</v>
      </c>
      <c r="C130" s="36">
        <v>54392</v>
      </c>
      <c r="D130" s="49">
        <f>(+E130+F130+G130)</f>
        <v>43741</v>
      </c>
      <c r="E130" s="36">
        <v>23399</v>
      </c>
      <c r="F130" s="36">
        <v>9419</v>
      </c>
      <c r="G130" s="36">
        <v>10923</v>
      </c>
    </row>
    <row r="131" spans="1:8" ht="15">
      <c r="A131" s="51" t="s">
        <v>61</v>
      </c>
      <c r="B131" s="36">
        <v>99580</v>
      </c>
      <c r="C131" s="36">
        <v>54995</v>
      </c>
      <c r="D131" s="49">
        <f>(+E131+F131+G131)</f>
        <v>44585</v>
      </c>
      <c r="E131" s="36">
        <v>23991</v>
      </c>
      <c r="F131" s="36">
        <v>9495</v>
      </c>
      <c r="G131" s="36">
        <v>11099</v>
      </c>
      <c r="H131" s="37"/>
    </row>
    <row r="132" spans="1:8" ht="15">
      <c r="A132" s="51" t="s">
        <v>57</v>
      </c>
      <c r="B132" s="33">
        <v>97479</v>
      </c>
      <c r="C132" s="49">
        <v>54950</v>
      </c>
      <c r="D132" s="49">
        <f>(+E132+F132+G132)</f>
        <v>42530</v>
      </c>
      <c r="E132" s="33">
        <v>22528</v>
      </c>
      <c r="F132" s="33">
        <v>9295</v>
      </c>
      <c r="G132" s="33">
        <v>10707</v>
      </c>
      <c r="H132" s="52"/>
    </row>
    <row r="133" spans="1:8" ht="15">
      <c r="A133" s="51" t="s">
        <v>58</v>
      </c>
      <c r="B133" s="33">
        <v>98929</v>
      </c>
      <c r="C133" s="49">
        <v>55557</v>
      </c>
      <c r="D133" s="49">
        <f>(+E133+F133+G133)</f>
        <v>43373</v>
      </c>
      <c r="E133" s="33">
        <v>23113</v>
      </c>
      <c r="F133" s="33">
        <v>9371</v>
      </c>
      <c r="G133" s="33">
        <v>10889</v>
      </c>
      <c r="H133" s="52"/>
    </row>
    <row r="134" spans="1:8" ht="15">
      <c r="A134" s="8" t="s">
        <v>46</v>
      </c>
      <c r="B134" s="36">
        <v>96611</v>
      </c>
      <c r="C134" s="36">
        <v>54340</v>
      </c>
      <c r="D134" s="36">
        <f aca="true" t="shared" si="6" ref="D134:D145">(+E134+F134+G134)</f>
        <v>42272</v>
      </c>
      <c r="E134" s="36">
        <v>22386</v>
      </c>
      <c r="F134" s="36">
        <v>9368</v>
      </c>
      <c r="G134" s="36">
        <v>10518</v>
      </c>
      <c r="H134" s="34"/>
    </row>
    <row r="135" spans="1:8" ht="15">
      <c r="A135" s="8" t="s">
        <v>47</v>
      </c>
      <c r="B135" s="36">
        <v>98155</v>
      </c>
      <c r="C135" s="36">
        <v>55014</v>
      </c>
      <c r="D135" s="36">
        <f t="shared" si="6"/>
        <v>43141</v>
      </c>
      <c r="E135" s="36">
        <v>22997</v>
      </c>
      <c r="F135" s="36">
        <v>9441</v>
      </c>
      <c r="G135" s="36">
        <v>10703</v>
      </c>
      <c r="H135" s="34"/>
    </row>
    <row r="136" spans="1:7" ht="15">
      <c r="A136" s="9" t="s">
        <v>48</v>
      </c>
      <c r="B136" s="36">
        <v>95775</v>
      </c>
      <c r="C136" s="36">
        <v>54153</v>
      </c>
      <c r="D136" s="36">
        <f t="shared" si="6"/>
        <v>41622</v>
      </c>
      <c r="E136" s="36">
        <v>21909</v>
      </c>
      <c r="F136" s="36">
        <v>9239</v>
      </c>
      <c r="G136" s="36">
        <v>10474</v>
      </c>
    </row>
    <row r="137" spans="1:7" ht="15">
      <c r="A137" s="9" t="s">
        <v>49</v>
      </c>
      <c r="B137" s="36">
        <v>97285</v>
      </c>
      <c r="C137" s="36">
        <v>54812</v>
      </c>
      <c r="D137" s="36">
        <f t="shared" si="6"/>
        <v>42473</v>
      </c>
      <c r="E137" s="36">
        <v>22494</v>
      </c>
      <c r="F137" s="36">
        <v>9317</v>
      </c>
      <c r="G137" s="36">
        <v>10662</v>
      </c>
    </row>
    <row r="138" spans="1:7" ht="15">
      <c r="A138" s="9" t="s">
        <v>50</v>
      </c>
      <c r="B138" s="36">
        <v>94928</v>
      </c>
      <c r="C138" s="36">
        <v>53722</v>
      </c>
      <c r="D138" s="36">
        <f t="shared" si="6"/>
        <v>41207</v>
      </c>
      <c r="E138" s="36">
        <v>21594</v>
      </c>
      <c r="F138" s="36">
        <v>9275</v>
      </c>
      <c r="G138" s="36">
        <v>10338</v>
      </c>
    </row>
    <row r="139" spans="1:7" ht="15">
      <c r="A139" s="9" t="s">
        <v>51</v>
      </c>
      <c r="B139" s="36">
        <v>96386</v>
      </c>
      <c r="C139" s="36">
        <v>54380</v>
      </c>
      <c r="D139" s="36">
        <f t="shared" si="6"/>
        <v>42006</v>
      </c>
      <c r="E139" s="36">
        <v>22145</v>
      </c>
      <c r="F139" s="36">
        <v>9360</v>
      </c>
      <c r="G139" s="36">
        <v>10501</v>
      </c>
    </row>
    <row r="140" spans="1:7" ht="15">
      <c r="A140" s="9" t="s">
        <v>52</v>
      </c>
      <c r="B140" s="36">
        <v>94363</v>
      </c>
      <c r="C140" s="36">
        <f>(+B140-D140)</f>
        <v>53434</v>
      </c>
      <c r="D140" s="36">
        <f t="shared" si="6"/>
        <v>40929</v>
      </c>
      <c r="E140" s="36">
        <v>21276</v>
      </c>
      <c r="F140" s="36">
        <v>9405</v>
      </c>
      <c r="G140" s="36">
        <v>10248</v>
      </c>
    </row>
    <row r="141" spans="1:7" ht="15">
      <c r="A141" s="9" t="s">
        <v>53</v>
      </c>
      <c r="B141" s="36">
        <v>95684</v>
      </c>
      <c r="C141" s="36">
        <f>(+B141-D141)</f>
        <v>54012</v>
      </c>
      <c r="D141" s="36">
        <f t="shared" si="6"/>
        <v>41672</v>
      </c>
      <c r="E141" s="36">
        <v>21771</v>
      </c>
      <c r="F141" s="36">
        <v>9485</v>
      </c>
      <c r="G141" s="36">
        <v>10416</v>
      </c>
    </row>
    <row r="142" spans="1:7" ht="15">
      <c r="A142" s="35" t="s">
        <v>30</v>
      </c>
      <c r="B142" s="36">
        <v>93764</v>
      </c>
      <c r="C142" s="36">
        <f>(+B142-D142)</f>
        <v>53118</v>
      </c>
      <c r="D142" s="36">
        <f t="shared" si="6"/>
        <v>40646</v>
      </c>
      <c r="E142" s="36">
        <v>21052</v>
      </c>
      <c r="F142" s="36">
        <v>9593</v>
      </c>
      <c r="G142" s="36">
        <v>10001</v>
      </c>
    </row>
    <row r="143" spans="1:7" ht="15">
      <c r="A143" s="35" t="s">
        <v>31</v>
      </c>
      <c r="B143" s="36">
        <v>92989</v>
      </c>
      <c r="C143" s="36">
        <f>(+B143-D143)</f>
        <v>52911</v>
      </c>
      <c r="D143" s="36">
        <f t="shared" si="6"/>
        <v>40078</v>
      </c>
      <c r="E143" s="36">
        <v>20539</v>
      </c>
      <c r="F143" s="36">
        <v>9723</v>
      </c>
      <c r="G143" s="36">
        <v>9816</v>
      </c>
    </row>
    <row r="144" spans="1:7" ht="15">
      <c r="A144" s="35" t="s">
        <v>32</v>
      </c>
      <c r="B144" s="36">
        <v>91138</v>
      </c>
      <c r="C144" s="36">
        <f>49586+992+1739</f>
        <v>52317</v>
      </c>
      <c r="D144" s="36">
        <f t="shared" si="6"/>
        <v>38821</v>
      </c>
      <c r="E144" s="36">
        <v>20184</v>
      </c>
      <c r="F144" s="36">
        <v>9336</v>
      </c>
      <c r="G144" s="36">
        <v>9301</v>
      </c>
    </row>
    <row r="145" spans="1:7" ht="15">
      <c r="A145" s="35" t="s">
        <v>33</v>
      </c>
      <c r="B145" s="36">
        <v>90463</v>
      </c>
      <c r="C145" s="36">
        <f>49107+873+1999</f>
        <v>51979</v>
      </c>
      <c r="D145" s="36">
        <f t="shared" si="6"/>
        <v>38485</v>
      </c>
      <c r="E145" s="36">
        <v>20105</v>
      </c>
      <c r="F145" s="36">
        <v>9245</v>
      </c>
      <c r="G145" s="36">
        <v>9135</v>
      </c>
    </row>
    <row r="146" spans="1:7" ht="15">
      <c r="A146" s="35" t="s">
        <v>34</v>
      </c>
      <c r="B146" s="36">
        <v>89489</v>
      </c>
      <c r="C146" s="36">
        <f>48640+2770</f>
        <v>51410</v>
      </c>
      <c r="D146" s="36">
        <v>38079</v>
      </c>
      <c r="E146" s="36">
        <v>19614</v>
      </c>
      <c r="F146" s="36">
        <v>9351</v>
      </c>
      <c r="G146" s="36">
        <v>9115</v>
      </c>
    </row>
    <row r="147" spans="1:7" ht="15">
      <c r="A147" s="35" t="s">
        <v>35</v>
      </c>
      <c r="B147" s="36">
        <v>88756</v>
      </c>
      <c r="C147" s="36">
        <v>50987</v>
      </c>
      <c r="D147" s="36">
        <f>SUM(E147+F147+G147)</f>
        <v>37769</v>
      </c>
      <c r="E147" s="36">
        <v>19139</v>
      </c>
      <c r="F147" s="36">
        <v>9404</v>
      </c>
      <c r="G147" s="36">
        <v>9226</v>
      </c>
    </row>
    <row r="148" spans="1:7" ht="15">
      <c r="A148" s="35" t="s">
        <v>36</v>
      </c>
      <c r="B148" s="36">
        <v>88134</v>
      </c>
      <c r="C148" s="36">
        <f>48587+2801</f>
        <v>51388</v>
      </c>
      <c r="D148" s="36">
        <f>18691+9392+5662</f>
        <v>33745</v>
      </c>
      <c r="E148" s="36">
        <v>18691</v>
      </c>
      <c r="F148" s="36">
        <v>9392</v>
      </c>
      <c r="G148" s="36">
        <v>8662</v>
      </c>
    </row>
    <row r="149" spans="1:7" ht="15">
      <c r="A149" s="35" t="s">
        <v>37</v>
      </c>
      <c r="B149" s="36">
        <v>87484</v>
      </c>
      <c r="C149" s="36">
        <f>48707+2683</f>
        <v>51390</v>
      </c>
      <c r="D149" s="36">
        <f>(E149+F149+G149)</f>
        <v>36094</v>
      </c>
      <c r="E149" s="36">
        <v>18250</v>
      </c>
      <c r="F149" s="36">
        <v>9399</v>
      </c>
      <c r="G149" s="36">
        <v>8445</v>
      </c>
    </row>
    <row r="150" spans="1:7" ht="15">
      <c r="A150" s="35" t="s">
        <v>38</v>
      </c>
      <c r="B150" s="36">
        <v>86765</v>
      </c>
      <c r="C150" s="36">
        <f>48176+2590</f>
        <v>50766</v>
      </c>
      <c r="D150" s="36">
        <f>(E150+F150+G150)</f>
        <v>36000</v>
      </c>
      <c r="E150" s="36">
        <v>18235</v>
      </c>
      <c r="F150" s="36">
        <v>9424</v>
      </c>
      <c r="G150" s="36">
        <v>8341</v>
      </c>
    </row>
    <row r="151" spans="1:7" ht="15">
      <c r="A151" s="35" t="s">
        <v>39</v>
      </c>
      <c r="B151" s="36">
        <v>86045</v>
      </c>
      <c r="C151" s="36">
        <v>50668</v>
      </c>
      <c r="D151" s="36">
        <v>35377</v>
      </c>
      <c r="E151" s="36">
        <v>17660</v>
      </c>
      <c r="F151" s="36">
        <v>9512</v>
      </c>
      <c r="G151" s="36">
        <v>8205</v>
      </c>
    </row>
    <row r="152" spans="1:7" ht="15">
      <c r="A152" s="35" t="s">
        <v>40</v>
      </c>
      <c r="B152" s="36">
        <v>84508</v>
      </c>
      <c r="C152" s="36">
        <v>49986</v>
      </c>
      <c r="D152" s="36">
        <v>34522</v>
      </c>
      <c r="E152" s="36">
        <v>17438</v>
      </c>
      <c r="F152" s="36">
        <v>9800</v>
      </c>
      <c r="G152" s="36">
        <v>7284</v>
      </c>
    </row>
    <row r="153" spans="1:7" ht="15">
      <c r="A153" s="35" t="s">
        <v>41</v>
      </c>
      <c r="B153" s="36">
        <v>77882</v>
      </c>
      <c r="C153" s="36">
        <v>47277</v>
      </c>
      <c r="D153" s="36">
        <v>30604</v>
      </c>
      <c r="E153" s="36">
        <v>16318</v>
      </c>
      <c r="F153" s="36">
        <v>9296</v>
      </c>
      <c r="G153" s="36">
        <v>4990</v>
      </c>
    </row>
    <row r="154" spans="1:7" ht="15">
      <c r="A154" s="35" t="s">
        <v>42</v>
      </c>
      <c r="B154" s="36">
        <v>68888</v>
      </c>
      <c r="C154" s="36">
        <v>43286</v>
      </c>
      <c r="D154" s="36">
        <v>25602</v>
      </c>
      <c r="E154" s="36">
        <v>14703</v>
      </c>
      <c r="F154" s="36">
        <v>8559</v>
      </c>
      <c r="G154" s="36">
        <v>2340</v>
      </c>
    </row>
    <row r="155" spans="1:7" ht="15">
      <c r="A155" s="35" t="s">
        <v>43</v>
      </c>
      <c r="B155" s="36">
        <v>57860</v>
      </c>
      <c r="C155" s="36">
        <v>38545</v>
      </c>
      <c r="D155" s="36">
        <v>19315</v>
      </c>
      <c r="E155" s="36">
        <v>10796</v>
      </c>
      <c r="F155" s="36">
        <v>7099</v>
      </c>
      <c r="G155" s="36">
        <v>1420</v>
      </c>
    </row>
    <row r="156" spans="1:7" ht="15">
      <c r="A156" s="35" t="s">
        <v>44</v>
      </c>
      <c r="B156" s="36">
        <v>51404</v>
      </c>
      <c r="C156" s="36">
        <v>34042</v>
      </c>
      <c r="D156" s="36">
        <v>17362</v>
      </c>
      <c r="E156" s="36">
        <v>10241</v>
      </c>
      <c r="F156" s="36">
        <v>5902</v>
      </c>
      <c r="G156" s="36">
        <v>1219</v>
      </c>
    </row>
    <row r="157" spans="2:7" ht="15">
      <c r="B157" s="36"/>
      <c r="C157" s="36"/>
      <c r="D157" s="36"/>
      <c r="E157" s="36"/>
      <c r="F157" s="36"/>
      <c r="G157" s="36"/>
    </row>
    <row r="158" spans="1:7" ht="15">
      <c r="A158" s="4" t="s">
        <v>54</v>
      </c>
      <c r="B158" s="36"/>
      <c r="C158" s="36"/>
      <c r="D158" s="36"/>
      <c r="E158" s="36"/>
      <c r="F158" s="36"/>
      <c r="G158" s="36"/>
    </row>
    <row r="159" spans="2:8" ht="15">
      <c r="B159" s="36"/>
      <c r="C159" s="36"/>
      <c r="D159" s="36"/>
      <c r="E159" s="36"/>
      <c r="F159" s="36"/>
      <c r="G159" s="36"/>
      <c r="H159" s="37"/>
    </row>
    <row r="160" spans="1:8" ht="15">
      <c r="A160" s="51" t="s">
        <v>60</v>
      </c>
      <c r="B160" s="36">
        <v>15615</v>
      </c>
      <c r="C160" s="36">
        <v>5376</v>
      </c>
      <c r="D160" s="49">
        <f>(+E160+F160+G160)</f>
        <v>10240</v>
      </c>
      <c r="E160" s="36">
        <v>6872</v>
      </c>
      <c r="F160" s="36">
        <v>1378</v>
      </c>
      <c r="G160" s="36">
        <v>1990</v>
      </c>
      <c r="H160" s="37"/>
    </row>
    <row r="161" spans="1:8" ht="15">
      <c r="A161" s="51" t="s">
        <v>61</v>
      </c>
      <c r="B161" s="36">
        <v>16094</v>
      </c>
      <c r="C161" s="36">
        <v>5520</v>
      </c>
      <c r="D161" s="49">
        <f>(+E161+F161+G161)</f>
        <v>10574</v>
      </c>
      <c r="E161" s="36">
        <v>7136</v>
      </c>
      <c r="F161" s="36">
        <v>1404</v>
      </c>
      <c r="G161" s="36">
        <v>2034</v>
      </c>
      <c r="H161" s="37"/>
    </row>
    <row r="162" spans="1:8" ht="15">
      <c r="A162" s="51" t="s">
        <v>57</v>
      </c>
      <c r="B162" s="33">
        <v>15411</v>
      </c>
      <c r="C162" s="49">
        <v>5478</v>
      </c>
      <c r="D162" s="49">
        <f>(+E162+F162+G162)</f>
        <v>9933</v>
      </c>
      <c r="E162" s="33">
        <v>6681</v>
      </c>
      <c r="F162" s="33">
        <v>1381</v>
      </c>
      <c r="G162" s="33">
        <v>1871</v>
      </c>
      <c r="H162" s="52"/>
    </row>
    <row r="163" spans="1:8" ht="15">
      <c r="A163" s="51" t="s">
        <v>58</v>
      </c>
      <c r="B163" s="33">
        <v>15817</v>
      </c>
      <c r="C163" s="49">
        <v>5606</v>
      </c>
      <c r="D163" s="49">
        <f>(+E163+F163+G163)</f>
        <v>10211</v>
      </c>
      <c r="E163" s="33">
        <v>6890</v>
      </c>
      <c r="F163" s="33">
        <v>1399</v>
      </c>
      <c r="G163" s="33">
        <v>1922</v>
      </c>
      <c r="H163" s="52"/>
    </row>
    <row r="164" spans="1:8" ht="15">
      <c r="A164" s="8" t="s">
        <v>46</v>
      </c>
      <c r="B164" s="36">
        <v>15162</v>
      </c>
      <c r="C164" s="36">
        <v>5204</v>
      </c>
      <c r="D164" s="36">
        <f aca="true" t="shared" si="7" ref="D164:D174">(+E164+F164+G164)</f>
        <v>9957</v>
      </c>
      <c r="E164" s="36">
        <v>6569</v>
      </c>
      <c r="F164" s="36">
        <v>1437</v>
      </c>
      <c r="G164" s="36">
        <v>1951</v>
      </c>
      <c r="H164" s="34"/>
    </row>
    <row r="165" spans="1:8" ht="15">
      <c r="A165" s="8" t="s">
        <v>47</v>
      </c>
      <c r="B165" s="36">
        <v>15615</v>
      </c>
      <c r="C165" s="36">
        <v>5342</v>
      </c>
      <c r="D165" s="36">
        <f t="shared" si="7"/>
        <v>10272</v>
      </c>
      <c r="E165" s="36">
        <v>6822</v>
      </c>
      <c r="F165" s="36">
        <v>1453</v>
      </c>
      <c r="G165" s="36">
        <v>1997</v>
      </c>
      <c r="H165" s="34"/>
    </row>
    <row r="166" spans="1:7" ht="15">
      <c r="A166" s="9" t="s">
        <v>48</v>
      </c>
      <c r="B166" s="36">
        <v>14931</v>
      </c>
      <c r="C166" s="36">
        <v>5219</v>
      </c>
      <c r="D166" s="36">
        <f t="shared" si="7"/>
        <v>9712</v>
      </c>
      <c r="E166" s="36">
        <v>6485</v>
      </c>
      <c r="F166" s="36">
        <v>1368</v>
      </c>
      <c r="G166" s="36">
        <v>1859</v>
      </c>
    </row>
    <row r="167" spans="1:7" ht="15">
      <c r="A167" s="9" t="s">
        <v>49</v>
      </c>
      <c r="B167" s="36">
        <v>15372</v>
      </c>
      <c r="C167" s="36">
        <v>5348</v>
      </c>
      <c r="D167" s="36">
        <f t="shared" si="7"/>
        <v>10024</v>
      </c>
      <c r="E167" s="36">
        <v>6732</v>
      </c>
      <c r="F167" s="36">
        <v>1383</v>
      </c>
      <c r="G167" s="36">
        <v>1909</v>
      </c>
    </row>
    <row r="168" spans="1:7" ht="14.25" customHeight="1">
      <c r="A168" s="9" t="s">
        <v>50</v>
      </c>
      <c r="B168" s="36">
        <v>14678</v>
      </c>
      <c r="C168" s="36">
        <v>5216</v>
      </c>
      <c r="D168" s="36">
        <f t="shared" si="7"/>
        <v>9462</v>
      </c>
      <c r="E168" s="36">
        <v>6210</v>
      </c>
      <c r="F168" s="36">
        <v>1357</v>
      </c>
      <c r="G168" s="36">
        <v>1895</v>
      </c>
    </row>
    <row r="169" spans="1:7" ht="15">
      <c r="A169" s="9" t="s">
        <v>51</v>
      </c>
      <c r="B169" s="36">
        <v>15110</v>
      </c>
      <c r="C169" s="36">
        <v>5359</v>
      </c>
      <c r="D169" s="36">
        <f t="shared" si="7"/>
        <v>9750</v>
      </c>
      <c r="E169" s="36">
        <v>6417</v>
      </c>
      <c r="F169" s="36">
        <v>1390</v>
      </c>
      <c r="G169" s="36">
        <v>1943</v>
      </c>
    </row>
    <row r="170" spans="1:7" ht="15">
      <c r="A170" s="9" t="s">
        <v>52</v>
      </c>
      <c r="B170" s="36">
        <v>14458</v>
      </c>
      <c r="C170" s="36">
        <f>(+B170-D170)</f>
        <v>5265</v>
      </c>
      <c r="D170" s="36">
        <f t="shared" si="7"/>
        <v>9193</v>
      </c>
      <c r="E170" s="36">
        <v>5966</v>
      </c>
      <c r="F170" s="36">
        <v>1374</v>
      </c>
      <c r="G170" s="36">
        <v>1853</v>
      </c>
    </row>
    <row r="171" spans="1:7" ht="15">
      <c r="A171" s="9" t="s">
        <v>53</v>
      </c>
      <c r="B171" s="36">
        <v>14884</v>
      </c>
      <c r="C171" s="36">
        <f>(+B171-D171)</f>
        <v>5409</v>
      </c>
      <c r="D171" s="36">
        <f t="shared" si="7"/>
        <v>9475</v>
      </c>
      <c r="E171" s="36">
        <v>6172</v>
      </c>
      <c r="F171" s="36">
        <v>1400</v>
      </c>
      <c r="G171" s="36">
        <v>1903</v>
      </c>
    </row>
    <row r="172" spans="1:7" ht="15">
      <c r="A172" s="35" t="s">
        <v>30</v>
      </c>
      <c r="B172" s="36">
        <v>14442</v>
      </c>
      <c r="C172" s="36">
        <f>(+B172-D172)</f>
        <v>5262</v>
      </c>
      <c r="D172" s="36">
        <f t="shared" si="7"/>
        <v>9180</v>
      </c>
      <c r="E172" s="36">
        <v>6068</v>
      </c>
      <c r="F172" s="36">
        <v>1354</v>
      </c>
      <c r="G172" s="36">
        <v>1758</v>
      </c>
    </row>
    <row r="173" spans="1:7" ht="15">
      <c r="A173" s="35" t="s">
        <v>31</v>
      </c>
      <c r="B173" s="36">
        <v>14236</v>
      </c>
      <c r="C173" s="36">
        <f>(+B173-D173)</f>
        <v>5257</v>
      </c>
      <c r="D173" s="36">
        <f t="shared" si="7"/>
        <v>8979</v>
      </c>
      <c r="E173" s="36">
        <v>5868</v>
      </c>
      <c r="F173" s="36">
        <v>1376</v>
      </c>
      <c r="G173" s="36">
        <v>1735</v>
      </c>
    </row>
    <row r="174" spans="1:7" ht="15">
      <c r="A174" s="35" t="s">
        <v>32</v>
      </c>
      <c r="B174" s="36">
        <v>14167</v>
      </c>
      <c r="C174" s="36">
        <f>4097+223+803</f>
        <v>5123</v>
      </c>
      <c r="D174" s="36">
        <f t="shared" si="7"/>
        <v>9045</v>
      </c>
      <c r="E174" s="36">
        <v>6008</v>
      </c>
      <c r="F174" s="36">
        <v>1367</v>
      </c>
      <c r="G174" s="36">
        <v>1670</v>
      </c>
    </row>
    <row r="175" spans="1:7" ht="15">
      <c r="A175" s="35" t="s">
        <v>33</v>
      </c>
      <c r="B175" s="36">
        <v>13964</v>
      </c>
      <c r="C175" s="36">
        <f>4002+219+833</f>
        <v>5054</v>
      </c>
      <c r="D175" s="36">
        <f>(E175+F175+G175)</f>
        <v>8909</v>
      </c>
      <c r="E175" s="36">
        <v>5840</v>
      </c>
      <c r="F175" s="36">
        <v>1395</v>
      </c>
      <c r="G175" s="36">
        <v>1674</v>
      </c>
    </row>
    <row r="176" spans="1:7" ht="15">
      <c r="A176" s="35" t="s">
        <v>34</v>
      </c>
      <c r="B176" s="36">
        <v>13715</v>
      </c>
      <c r="C176" s="36">
        <f>3965+1018</f>
        <v>4983</v>
      </c>
      <c r="D176" s="36">
        <v>8732</v>
      </c>
      <c r="E176" s="36">
        <v>5689</v>
      </c>
      <c r="F176" s="36">
        <v>1370</v>
      </c>
      <c r="G176" s="36">
        <v>1673</v>
      </c>
    </row>
    <row r="177" spans="1:7" ht="15">
      <c r="A177" s="35" t="s">
        <v>35</v>
      </c>
      <c r="B177" s="36">
        <v>13514</v>
      </c>
      <c r="C177" s="36">
        <v>5058</v>
      </c>
      <c r="D177" s="36">
        <f>G177+F177+E177</f>
        <v>8457</v>
      </c>
      <c r="E177" s="36">
        <v>5584</v>
      </c>
      <c r="F177" s="36">
        <v>1307</v>
      </c>
      <c r="G177" s="36">
        <v>1566</v>
      </c>
    </row>
    <row r="178" spans="1:7" ht="15">
      <c r="A178" s="35" t="s">
        <v>36</v>
      </c>
      <c r="B178" s="36">
        <v>13292</v>
      </c>
      <c r="C178" s="36">
        <f>3684+1263</f>
        <v>4947</v>
      </c>
      <c r="D178" s="36">
        <f>5451+1330+1564</f>
        <v>8345</v>
      </c>
      <c r="E178" s="36">
        <v>5451</v>
      </c>
      <c r="F178" s="36">
        <v>1330</v>
      </c>
      <c r="G178" s="36">
        <v>1564</v>
      </c>
    </row>
    <row r="179" spans="1:7" ht="15">
      <c r="A179" s="35" t="s">
        <v>37</v>
      </c>
      <c r="B179" s="36">
        <v>13097</v>
      </c>
      <c r="C179" s="36">
        <f>3840+1102</f>
        <v>4942</v>
      </c>
      <c r="D179" s="36">
        <f>(E179+F179+G179)</f>
        <v>8155</v>
      </c>
      <c r="E179" s="36">
        <v>5250</v>
      </c>
      <c r="F179" s="36">
        <v>1380</v>
      </c>
      <c r="G179" s="36">
        <v>1525</v>
      </c>
    </row>
    <row r="180" spans="1:7" ht="15">
      <c r="A180" s="35" t="s">
        <v>38</v>
      </c>
      <c r="B180" s="36">
        <v>12872</v>
      </c>
      <c r="C180" s="36">
        <f>3719+1144</f>
        <v>4863</v>
      </c>
      <c r="D180" s="36">
        <f>(E180+F180+G180)</f>
        <v>8009</v>
      </c>
      <c r="E180" s="36">
        <v>5190</v>
      </c>
      <c r="F180" s="36">
        <v>1322</v>
      </c>
      <c r="G180" s="36">
        <v>1497</v>
      </c>
    </row>
    <row r="181" spans="1:7" ht="15">
      <c r="A181" s="35" t="s">
        <v>39</v>
      </c>
      <c r="B181" s="36">
        <v>12495</v>
      </c>
      <c r="C181" s="36">
        <v>4820</v>
      </c>
      <c r="D181" s="36">
        <v>7676</v>
      </c>
      <c r="E181" s="36">
        <v>4867</v>
      </c>
      <c r="F181" s="36">
        <v>1401</v>
      </c>
      <c r="G181" s="36">
        <v>1408</v>
      </c>
    </row>
    <row r="182" spans="1:7" ht="15">
      <c r="A182" s="35" t="s">
        <v>40</v>
      </c>
      <c r="B182" s="36">
        <v>11966</v>
      </c>
      <c r="C182" s="36">
        <v>4813</v>
      </c>
      <c r="D182" s="36">
        <v>7152</v>
      </c>
      <c r="E182" s="36">
        <v>4416</v>
      </c>
      <c r="F182" s="36">
        <v>1392</v>
      </c>
      <c r="G182" s="36">
        <v>1344</v>
      </c>
    </row>
    <row r="183" spans="1:7" ht="15">
      <c r="A183" s="35" t="s">
        <v>41</v>
      </c>
      <c r="B183" s="36">
        <v>10108</v>
      </c>
      <c r="C183" s="36">
        <v>4508</v>
      </c>
      <c r="D183" s="36">
        <v>5600</v>
      </c>
      <c r="E183" s="36">
        <v>3401</v>
      </c>
      <c r="F183" s="36">
        <v>1319</v>
      </c>
      <c r="G183" s="36">
        <v>880</v>
      </c>
    </row>
    <row r="184" spans="1:7" ht="15">
      <c r="A184" s="35" t="s">
        <v>42</v>
      </c>
      <c r="B184" s="36">
        <v>8108</v>
      </c>
      <c r="C184" s="36">
        <v>4384</v>
      </c>
      <c r="D184" s="36">
        <v>3723</v>
      </c>
      <c r="E184" s="36">
        <v>2248</v>
      </c>
      <c r="F184" s="36">
        <v>1120</v>
      </c>
      <c r="G184" s="36">
        <v>355</v>
      </c>
    </row>
    <row r="185" spans="1:7" ht="15">
      <c r="A185" s="35" t="s">
        <v>43</v>
      </c>
      <c r="B185" s="36">
        <v>6747</v>
      </c>
      <c r="C185" s="36">
        <v>4038</v>
      </c>
      <c r="D185" s="36">
        <v>2709</v>
      </c>
      <c r="E185" s="36">
        <v>1456</v>
      </c>
      <c r="F185" s="36">
        <v>965</v>
      </c>
      <c r="G185" s="36">
        <v>288</v>
      </c>
    </row>
    <row r="186" spans="1:7" ht="15">
      <c r="A186" s="35" t="s">
        <v>44</v>
      </c>
      <c r="B186" s="36">
        <v>5698</v>
      </c>
      <c r="C186" s="36">
        <v>3534</v>
      </c>
      <c r="D186" s="36">
        <v>2164</v>
      </c>
      <c r="E186" s="36">
        <v>1178</v>
      </c>
      <c r="F186" s="36">
        <v>832</v>
      </c>
      <c r="G186" s="36">
        <v>154</v>
      </c>
    </row>
    <row r="187" spans="1:8" ht="15">
      <c r="A187" s="41"/>
      <c r="B187" s="41"/>
      <c r="C187" s="41"/>
      <c r="D187" s="41"/>
      <c r="E187" s="41"/>
      <c r="F187" s="41"/>
      <c r="G187" s="41"/>
      <c r="H187" s="41"/>
    </row>
    <row r="188" ht="15">
      <c r="A188" s="4" t="s">
        <v>23</v>
      </c>
    </row>
    <row r="189" ht="15">
      <c r="A189" s="1" t="s">
        <v>18</v>
      </c>
    </row>
    <row r="190" ht="15">
      <c r="A190" s="1" t="s">
        <v>21</v>
      </c>
    </row>
    <row r="191" spans="1:2" ht="15">
      <c r="A191" s="3" t="s">
        <v>22</v>
      </c>
      <c r="B191" s="2"/>
    </row>
    <row r="192" ht="15">
      <c r="A192" s="1" t="s">
        <v>14</v>
      </c>
    </row>
    <row r="193" ht="15">
      <c r="A193" s="1" t="s">
        <v>15</v>
      </c>
    </row>
    <row r="195" ht="15">
      <c r="A195" s="1" t="s">
        <v>19</v>
      </c>
    </row>
    <row r="196" ht="15">
      <c r="A196" s="1" t="s">
        <v>59</v>
      </c>
    </row>
    <row r="198" spans="1:2" ht="15">
      <c r="A198" s="1" t="s">
        <v>16</v>
      </c>
      <c r="B198" s="2"/>
    </row>
    <row r="199" spans="1:2" ht="15">
      <c r="A199" s="1" t="s">
        <v>20</v>
      </c>
      <c r="B199" s="2"/>
    </row>
    <row r="200" spans="1:2" ht="15">
      <c r="A200" s="1" t="s">
        <v>17</v>
      </c>
      <c r="B200" s="2"/>
    </row>
    <row r="202" ht="15">
      <c r="A202" s="1" t="s">
        <v>63</v>
      </c>
    </row>
  </sheetData>
  <printOptions/>
  <pageMargins left="0.56" right="0.56" top="0.68" bottom="0.6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MS-1.  Marital Status of the Population 15 Years Old and Over, by Sex and Race: 1950 to Present</dc:title>
  <dc:subject/>
  <dc:creator>US Census Bureau</dc:creator>
  <cp:keywords/>
  <dc:description/>
  <cp:lastModifiedBy>kreid300</cp:lastModifiedBy>
  <cp:lastPrinted>2008-05-22T14:36:06Z</cp:lastPrinted>
  <dcterms:created xsi:type="dcterms:W3CDTF">2003-03-26T19:07:21Z</dcterms:created>
  <dcterms:modified xsi:type="dcterms:W3CDTF">2009-01-06T13:50:22Z</dcterms:modified>
  <cp:category/>
  <cp:version/>
  <cp:contentType/>
  <cp:contentStatus/>
</cp:coreProperties>
</file>