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" yWindow="4524" windowWidth="14388" windowHeight="51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<sst xmlns="http://schemas.openxmlformats.org/spreadsheetml/2006/main" count="63" uniqueCount="61">
  <si>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National Party Transfers to State/Local Party Committees</t>
  </si>
  <si>
    <t>Senatorial Campaign Committees</t>
  </si>
  <si>
    <t>Congressional Campaign Committees</t>
  </si>
  <si>
    <t>State</t>
  </si>
  <si>
    <t xml:space="preserve">RNC </t>
  </si>
  <si>
    <t>DNC</t>
  </si>
  <si>
    <t>Republican</t>
  </si>
  <si>
    <t>Democratic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</si>
  <si>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</si>
  <si>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</si>
  <si>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</si>
  <si>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</si>
  <si>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</si>
  <si>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</si>
  <si>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</si>
  <si>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</si>
  <si>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</si>
  <si>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</si>
  <si>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</si>
  <si>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</si>
  <si>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</si>
  <si>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</si>
  <si>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</si>
  <si>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</si>
  <si>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</si>
  <si>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</si>
  <si>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</si>
  <si>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</si>
  <si>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</si>
  <si>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</si>
  <si>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</si>
  <si>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</si>
  <si>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</si>
  <si>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</si>
  <si>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</si>
  <si>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</si>
  <si>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</si>
  <si>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</si>
  <si>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</si>
  <si>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</si>
  <si>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</si>
  <si>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</si>
  <si>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</si>
  <si>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</si>
  <si>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</si>
  <si>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</si>
  <si>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</si>
  <si>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</si>
  <si>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</si>
  <si>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</si>
  <si>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</si>
  <si>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</si>
  <si>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</si>
  <si>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</si>
  <si>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</si>
  <si>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</si>
  <si>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</si>
  <si>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</si>
  <si>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</si>
  <si>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As reported by national party committees.</t>
  </si>
  <si>
    <t>January 1, 2005 - June 30,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</si>
</sst>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5" fontId="0" fillId="0" borderId="0" xfId="0" applyNumberFormat="1" applyAlignment="1">
      <alignment horizontal="center"/>
    </xf>
    <xf numFmtId="5" fontId="0" fillId="0" borderId="0" xfId="0" applyNumberFormat="1" applyAlignment="1">
      <alignment/>
    </xf>
    <xf numFmtId="0" fontId="0" fillId="0" borderId="1" xfId="0" applyBorder="1" applyAlignment="1">
      <alignment/>
    </xf>
    <xf numFmtId="5" fontId="0" fillId="0" borderId="0" xfId="0" applyNumberFormat="1" applyAlignment="1">
      <alignment horizontal="right"/>
    </xf>
    <xf numFmtId="5" fontId="0" fillId="0" borderId="1" xfId="0" applyNumberFormat="1" applyBorder="1" applyAlignment="1">
      <alignment/>
    </xf>
    <xf numFmtId="5" fontId="0" fillId="0" borderId="1" xfId="0" applyNumberFormat="1" applyBorder="1" applyAlignment="1">
      <alignment horizontal="center"/>
    </xf>
    <xf numFmtId="5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 horizontal="center"/>
    </xf>
    <xf numFmtId="5" fontId="0" fillId="0" borderId="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E57" sqref="E57"/>
    </sheetView>
  </sheetViews>
  <sheetFormatPr defaultColWidth="9.140625" defaultRowHeight="12.75"/>
  <cols>
    <col min="1" max="1" width="13.28125" style="0" customWidth="1"/>
    <col min="2" max="2" width="11.7109375" style="0" customWidth="1"/>
    <col min="3" max="3" width="11.140625" style="0" customWidth="1"/>
    <col min="4" max="4" width="12.8515625" style="0" customWidth="1"/>
    <col min="5" max="5" width="15.140625" style="0" customWidth="1"/>
    <col min="6" max="6" width="11.7109375" style="0" customWidth="1"/>
    <col min="7" max="7" width="12.28125" style="0" customWidth="1"/>
  </cols>
  <sheetData>
    <row r="1" spans="4:6" ht="12.75">
      <c r="D1" s="1" t="s">
        <v>0</v>
      </c>
      <c r="E1" s="2"/>
      <c r="F1" s="2"/>
    </row>
    <row r="2" spans="4:5" ht="12.75">
      <c r="D2" s="1" t="s">
        <v>60</v>
      </c>
      <c r="E2" s="3"/>
    </row>
    <row r="3" spans="2:7" ht="12.75">
      <c r="B3" s="4"/>
      <c r="C3" s="5"/>
      <c r="D3" s="2" t="s">
        <v>1</v>
      </c>
      <c r="E3" s="6"/>
      <c r="F3" s="7" t="s">
        <v>2</v>
      </c>
      <c r="G3" s="1"/>
    </row>
    <row r="4" spans="1:7" ht="12.75">
      <c r="A4" s="8" t="s">
        <v>3</v>
      </c>
      <c r="B4" s="9" t="s">
        <v>4</v>
      </c>
      <c r="C4" s="10" t="s">
        <v>5</v>
      </c>
      <c r="D4" s="9" t="s">
        <v>6</v>
      </c>
      <c r="E4" s="10" t="s">
        <v>7</v>
      </c>
      <c r="F4" s="9" t="s">
        <v>6</v>
      </c>
      <c r="G4" s="9" t="s">
        <v>7</v>
      </c>
    </row>
    <row r="5" spans="3:7" ht="12.75">
      <c r="C5" s="3"/>
      <c r="D5" s="11"/>
      <c r="E5" s="6"/>
      <c r="F5" s="11"/>
      <c r="G5" s="11"/>
    </row>
    <row r="6" spans="1:7" ht="12.75">
      <c r="A6" t="s">
        <v>8</v>
      </c>
      <c r="B6" s="2">
        <v>36100</v>
      </c>
      <c r="C6" s="5">
        <v>48672</v>
      </c>
      <c r="D6" s="2">
        <v>0</v>
      </c>
      <c r="E6" s="5">
        <v>0</v>
      </c>
      <c r="F6" s="2">
        <v>0</v>
      </c>
      <c r="G6" s="2">
        <v>0</v>
      </c>
    </row>
    <row r="7" spans="1:7" ht="12.75">
      <c r="A7" t="s">
        <v>9</v>
      </c>
      <c r="B7" s="2">
        <v>0</v>
      </c>
      <c r="C7" s="5">
        <f>30453+350</f>
        <v>30803</v>
      </c>
      <c r="D7" s="2">
        <v>0</v>
      </c>
      <c r="E7" s="5">
        <v>5000</v>
      </c>
      <c r="F7" s="2">
        <v>0</v>
      </c>
      <c r="G7" s="2">
        <v>0</v>
      </c>
    </row>
    <row r="8" spans="1:7" ht="12.75">
      <c r="A8" t="s">
        <v>10</v>
      </c>
      <c r="B8" s="2">
        <v>103200</v>
      </c>
      <c r="C8" s="5">
        <v>57424</v>
      </c>
      <c r="D8" s="2">
        <v>0</v>
      </c>
      <c r="E8" s="5">
        <f>5333</f>
        <v>5333</v>
      </c>
      <c r="F8" s="2">
        <v>0</v>
      </c>
      <c r="G8" s="2">
        <v>569</v>
      </c>
    </row>
    <row r="9" spans="1:7" ht="12.75">
      <c r="A9" t="s">
        <v>11</v>
      </c>
      <c r="B9" s="2">
        <f>45600+2000+3600</f>
        <v>51200</v>
      </c>
      <c r="C9" s="5">
        <v>9004</v>
      </c>
      <c r="D9" s="2">
        <v>0</v>
      </c>
      <c r="E9" s="5">
        <v>0</v>
      </c>
      <c r="F9" s="2">
        <v>0</v>
      </c>
      <c r="G9" s="2">
        <v>0</v>
      </c>
    </row>
    <row r="10" spans="1:7" ht="12.75">
      <c r="A10" t="s">
        <v>12</v>
      </c>
      <c r="B10" s="2">
        <f>167000+10000</f>
        <v>177000</v>
      </c>
      <c r="C10" s="5">
        <f>141859+350</f>
        <v>142209</v>
      </c>
      <c r="D10" s="2">
        <v>0</v>
      </c>
      <c r="E10" s="5">
        <v>0</v>
      </c>
      <c r="F10" s="2">
        <f>25000+13000</f>
        <v>38000</v>
      </c>
      <c r="G10" s="2">
        <v>0</v>
      </c>
    </row>
    <row r="11" spans="1:7" ht="12.75">
      <c r="A11" t="s">
        <v>13</v>
      </c>
      <c r="B11" s="2">
        <f>344270+55600</f>
        <v>399870</v>
      </c>
      <c r="C11" s="5">
        <v>61730</v>
      </c>
      <c r="D11" s="2">
        <v>0</v>
      </c>
      <c r="E11" s="5">
        <v>0</v>
      </c>
      <c r="F11" s="2">
        <v>10000</v>
      </c>
      <c r="G11" s="2">
        <v>569</v>
      </c>
    </row>
    <row r="12" spans="1:7" ht="12.75">
      <c r="A12" t="s">
        <v>14</v>
      </c>
      <c r="B12" s="2">
        <f>34900+37600</f>
        <v>72500</v>
      </c>
      <c r="C12" s="5">
        <v>-1055</v>
      </c>
      <c r="D12" s="2">
        <v>0</v>
      </c>
      <c r="E12" s="5">
        <v>0</v>
      </c>
      <c r="F12" s="2">
        <v>2000</v>
      </c>
      <c r="G12" s="2">
        <v>0</v>
      </c>
    </row>
    <row r="13" spans="1:7" ht="12.75">
      <c r="A13" t="s">
        <v>15</v>
      </c>
      <c r="B13" s="2">
        <v>100</v>
      </c>
      <c r="C13" s="5">
        <v>7380</v>
      </c>
      <c r="D13" s="2">
        <v>0</v>
      </c>
      <c r="E13" s="5">
        <v>0</v>
      </c>
      <c r="F13" s="2">
        <v>0</v>
      </c>
      <c r="G13" s="2">
        <v>0</v>
      </c>
    </row>
    <row r="14" spans="1:7" ht="12.75">
      <c r="A14" t="s">
        <v>16</v>
      </c>
      <c r="B14" s="2">
        <v>231100</v>
      </c>
      <c r="C14" s="5">
        <v>242456</v>
      </c>
      <c r="D14" s="2">
        <v>0</v>
      </c>
      <c r="E14" s="5">
        <f>64081+5000</f>
        <v>69081</v>
      </c>
      <c r="F14" s="2">
        <v>0</v>
      </c>
      <c r="G14" s="2">
        <v>0</v>
      </c>
    </row>
    <row r="15" spans="1:7" ht="12.75">
      <c r="A15" t="s">
        <v>17</v>
      </c>
      <c r="B15" s="2">
        <f>3400+4300</f>
        <v>7700</v>
      </c>
      <c r="C15" s="5">
        <v>21748</v>
      </c>
      <c r="D15" s="2">
        <v>0</v>
      </c>
      <c r="E15" s="5">
        <v>0</v>
      </c>
      <c r="F15" s="2">
        <v>0</v>
      </c>
      <c r="G15" s="2">
        <v>0</v>
      </c>
    </row>
    <row r="16" spans="1:7" ht="12.75">
      <c r="A16" t="s">
        <v>18</v>
      </c>
      <c r="B16" s="2">
        <f>31300+4300</f>
        <v>35600</v>
      </c>
      <c r="C16" s="5">
        <v>13484</v>
      </c>
      <c r="D16" s="2">
        <v>0</v>
      </c>
      <c r="E16" s="5">
        <v>0</v>
      </c>
      <c r="F16" s="2">
        <v>0</v>
      </c>
      <c r="G16" s="2">
        <v>0</v>
      </c>
    </row>
    <row r="17" spans="1:7" ht="12.75">
      <c r="A17" t="s">
        <v>19</v>
      </c>
      <c r="B17" s="2">
        <v>4300</v>
      </c>
      <c r="C17" s="5">
        <f>13845+350</f>
        <v>14195</v>
      </c>
      <c r="D17" s="2">
        <v>0</v>
      </c>
      <c r="E17" s="5">
        <v>0</v>
      </c>
      <c r="F17" s="2">
        <v>0</v>
      </c>
      <c r="G17" s="2">
        <v>0</v>
      </c>
    </row>
    <row r="18" spans="1:7" ht="12.75">
      <c r="A18" t="s">
        <v>20</v>
      </c>
      <c r="B18" s="2">
        <f>77300+12400+46300</f>
        <v>136000</v>
      </c>
      <c r="C18" s="5">
        <v>36320</v>
      </c>
      <c r="D18" s="2">
        <v>0</v>
      </c>
      <c r="E18" s="5">
        <v>0</v>
      </c>
      <c r="F18" s="2">
        <v>0</v>
      </c>
      <c r="G18" s="2">
        <v>0</v>
      </c>
    </row>
    <row r="19" spans="1:7" ht="12.75">
      <c r="A19" t="s">
        <v>21</v>
      </c>
      <c r="B19" s="2">
        <f>105000+47300</f>
        <v>152300</v>
      </c>
      <c r="C19" s="5">
        <v>24777</v>
      </c>
      <c r="D19" s="2">
        <v>0</v>
      </c>
      <c r="E19" s="5">
        <v>0</v>
      </c>
      <c r="F19" s="2">
        <v>0</v>
      </c>
      <c r="G19" s="2">
        <v>0</v>
      </c>
    </row>
    <row r="20" spans="1:7" ht="12.75">
      <c r="A20" t="s">
        <v>22</v>
      </c>
      <c r="B20" s="2">
        <f>181700+24000</f>
        <v>205700</v>
      </c>
      <c r="C20" s="5">
        <v>21633</v>
      </c>
      <c r="D20" s="2">
        <v>0</v>
      </c>
      <c r="E20" s="5">
        <v>0</v>
      </c>
      <c r="F20" s="2">
        <v>0</v>
      </c>
      <c r="G20" s="2">
        <v>50569</v>
      </c>
    </row>
    <row r="21" spans="1:7" ht="12.75">
      <c r="A21" t="s">
        <v>23</v>
      </c>
      <c r="B21" s="2">
        <v>0</v>
      </c>
      <c r="C21" s="5">
        <v>29654</v>
      </c>
      <c r="D21" s="2">
        <v>0</v>
      </c>
      <c r="E21" s="5">
        <v>0</v>
      </c>
      <c r="F21" s="2">
        <v>0</v>
      </c>
      <c r="G21" s="2">
        <v>0</v>
      </c>
    </row>
    <row r="22" spans="1:7" ht="12.75">
      <c r="A22" t="s">
        <v>24</v>
      </c>
      <c r="B22" s="2">
        <f>48100+4600+4300</f>
        <v>57000</v>
      </c>
      <c r="C22" s="5">
        <v>30374</v>
      </c>
      <c r="D22" s="2">
        <v>0</v>
      </c>
      <c r="E22" s="5">
        <v>0</v>
      </c>
      <c r="F22" s="2">
        <v>0</v>
      </c>
      <c r="G22" s="2">
        <v>0</v>
      </c>
    </row>
    <row r="23" spans="1:7" ht="12.75">
      <c r="A23" t="s">
        <v>25</v>
      </c>
      <c r="B23" s="2">
        <v>0</v>
      </c>
      <c r="C23" s="5">
        <v>51369</v>
      </c>
      <c r="D23" s="2">
        <v>0</v>
      </c>
      <c r="E23" s="5">
        <v>0</v>
      </c>
      <c r="F23" s="2">
        <v>0</v>
      </c>
      <c r="G23" s="2">
        <v>7500</v>
      </c>
    </row>
    <row r="24" spans="1:7" ht="12.75">
      <c r="A24" t="s">
        <v>26</v>
      </c>
      <c r="B24" s="2">
        <v>0</v>
      </c>
      <c r="C24" s="5">
        <f>8232+350+25000</f>
        <v>33582</v>
      </c>
      <c r="D24" s="2">
        <v>0</v>
      </c>
      <c r="E24" s="5">
        <v>0</v>
      </c>
      <c r="F24" s="2">
        <v>0</v>
      </c>
      <c r="G24" s="2">
        <v>0</v>
      </c>
    </row>
    <row r="25" spans="1:7" ht="12.75">
      <c r="A25" t="s">
        <v>27</v>
      </c>
      <c r="B25" s="2">
        <v>195300</v>
      </c>
      <c r="C25" s="5">
        <f>64403+25000</f>
        <v>89403</v>
      </c>
      <c r="D25" s="2">
        <v>0</v>
      </c>
      <c r="E25" s="5">
        <f>52500+29400+50000</f>
        <v>131900</v>
      </c>
      <c r="F25" s="2">
        <v>0</v>
      </c>
      <c r="G25" s="2">
        <v>0</v>
      </c>
    </row>
    <row r="26" spans="1:7" ht="12.75">
      <c r="A26" t="s">
        <v>28</v>
      </c>
      <c r="B26" s="2">
        <v>0</v>
      </c>
      <c r="C26" s="5">
        <v>2567</v>
      </c>
      <c r="D26" s="2">
        <v>0</v>
      </c>
      <c r="E26" s="5">
        <v>0</v>
      </c>
      <c r="F26" s="2">
        <v>0</v>
      </c>
      <c r="G26" s="2">
        <v>0</v>
      </c>
    </row>
    <row r="27" spans="1:7" ht="12.75">
      <c r="A27" t="s">
        <v>29</v>
      </c>
      <c r="B27" s="2">
        <f>149300+13800</f>
        <v>163100</v>
      </c>
      <c r="C27" s="5">
        <v>55557</v>
      </c>
      <c r="D27" s="2">
        <v>0</v>
      </c>
      <c r="E27" s="5">
        <v>10390</v>
      </c>
      <c r="F27" s="2">
        <v>0</v>
      </c>
      <c r="G27" s="2">
        <v>0</v>
      </c>
    </row>
    <row r="28" spans="1:7" ht="12.75">
      <c r="A28" t="s">
        <v>30</v>
      </c>
      <c r="B28" s="2">
        <f>162788+28600</f>
        <v>191388</v>
      </c>
      <c r="C28" s="5">
        <f>49543+25000</f>
        <v>74543</v>
      </c>
      <c r="D28" s="2">
        <v>0</v>
      </c>
      <c r="E28" s="5">
        <f>56417+42500+37500</f>
        <v>136417</v>
      </c>
      <c r="F28" s="2">
        <v>0</v>
      </c>
      <c r="G28" s="2">
        <v>576</v>
      </c>
    </row>
    <row r="29" spans="1:7" ht="12.75">
      <c r="A29" t="s">
        <v>31</v>
      </c>
      <c r="B29" s="2">
        <v>20000</v>
      </c>
      <c r="C29" s="5">
        <v>4297</v>
      </c>
      <c r="D29" s="2">
        <v>0</v>
      </c>
      <c r="E29" s="5">
        <v>0</v>
      </c>
      <c r="F29" s="2">
        <v>0</v>
      </c>
      <c r="G29" s="2">
        <v>0</v>
      </c>
    </row>
    <row r="30" spans="1:7" ht="12.75">
      <c r="A30" t="s">
        <v>32</v>
      </c>
      <c r="B30" s="2">
        <f>261500+78000</f>
        <v>339500</v>
      </c>
      <c r="C30" s="5">
        <v>81290</v>
      </c>
      <c r="D30" s="2">
        <v>0</v>
      </c>
      <c r="E30" s="5">
        <f>86600+187500</f>
        <v>274100</v>
      </c>
      <c r="F30" s="2">
        <v>0</v>
      </c>
      <c r="G30" s="2">
        <v>0</v>
      </c>
    </row>
    <row r="31" spans="1:7" ht="12.75">
      <c r="A31" t="s">
        <v>33</v>
      </c>
      <c r="B31" s="2">
        <f>195400+31000</f>
        <v>226400</v>
      </c>
      <c r="C31" s="5">
        <f>39763+350</f>
        <v>40113</v>
      </c>
      <c r="D31" s="2">
        <v>0</v>
      </c>
      <c r="E31" s="5">
        <f>482629+75000+87500+120243+57312+90390+58060+64304</f>
        <v>1035438</v>
      </c>
      <c r="F31" s="2">
        <v>0</v>
      </c>
      <c r="G31" s="2">
        <v>0</v>
      </c>
    </row>
    <row r="32" spans="1:7" ht="12.75">
      <c r="A32" t="s">
        <v>34</v>
      </c>
      <c r="B32" s="2">
        <f>79900+4300</f>
        <v>84200</v>
      </c>
      <c r="C32" s="5">
        <v>19610</v>
      </c>
      <c r="D32" s="2">
        <v>0</v>
      </c>
      <c r="E32" s="5">
        <f>100000+35000+139022+62500+40000+201781+50000+139022+197054</f>
        <v>964379</v>
      </c>
      <c r="F32" s="2">
        <v>0</v>
      </c>
      <c r="G32" s="2">
        <v>0</v>
      </c>
    </row>
    <row r="33" spans="1:7" ht="12.75">
      <c r="A33" t="s">
        <v>35</v>
      </c>
      <c r="B33" s="2">
        <f>266900+31300+13800</f>
        <v>312000</v>
      </c>
      <c r="C33" s="5">
        <v>59512</v>
      </c>
      <c r="D33" s="2">
        <v>0</v>
      </c>
      <c r="E33" s="5">
        <v>0</v>
      </c>
      <c r="F33" s="2">
        <v>0</v>
      </c>
      <c r="G33" s="2">
        <v>0</v>
      </c>
    </row>
    <row r="34" spans="1:7" ht="12.75">
      <c r="A34" t="s">
        <v>36</v>
      </c>
      <c r="B34" s="2">
        <v>0</v>
      </c>
      <c r="C34" s="5">
        <v>21200</v>
      </c>
      <c r="D34" s="2">
        <v>0</v>
      </c>
      <c r="E34" s="5">
        <v>0</v>
      </c>
      <c r="F34" s="2">
        <v>0</v>
      </c>
      <c r="G34" s="2">
        <v>489</v>
      </c>
    </row>
    <row r="35" spans="1:7" ht="12.75">
      <c r="A35" t="s">
        <v>37</v>
      </c>
      <c r="B35" s="2">
        <f>98400+10700</f>
        <v>109100</v>
      </c>
      <c r="C35" s="5">
        <v>1872088</v>
      </c>
      <c r="D35" s="2">
        <v>0</v>
      </c>
      <c r="E35" s="5">
        <v>225000</v>
      </c>
      <c r="F35" s="2">
        <v>0</v>
      </c>
      <c r="G35" s="2">
        <v>0</v>
      </c>
    </row>
    <row r="36" spans="1:7" ht="12.75">
      <c r="A36" t="s">
        <v>38</v>
      </c>
      <c r="B36" s="2">
        <f>281238+43300</f>
        <v>324538</v>
      </c>
      <c r="C36" s="5">
        <v>32532</v>
      </c>
      <c r="D36" s="2">
        <v>0</v>
      </c>
      <c r="E36" s="5">
        <v>0</v>
      </c>
      <c r="F36" s="2">
        <v>0</v>
      </c>
      <c r="G36" s="2">
        <v>147000</v>
      </c>
    </row>
    <row r="37" spans="1:7" ht="12.75">
      <c r="A37" t="s">
        <v>39</v>
      </c>
      <c r="B37" s="2">
        <v>0</v>
      </c>
      <c r="C37" s="5">
        <v>327944</v>
      </c>
      <c r="D37" s="2">
        <v>0</v>
      </c>
      <c r="E37" s="5">
        <v>0</v>
      </c>
      <c r="F37" s="2">
        <v>0</v>
      </c>
      <c r="G37" s="2">
        <v>0</v>
      </c>
    </row>
    <row r="38" spans="1:7" ht="12.75">
      <c r="A38" t="s">
        <v>40</v>
      </c>
      <c r="B38" s="2">
        <v>0</v>
      </c>
      <c r="C38" s="5">
        <v>49908</v>
      </c>
      <c r="D38" s="2">
        <v>0</v>
      </c>
      <c r="E38" s="5">
        <v>0</v>
      </c>
      <c r="F38" s="2">
        <v>0</v>
      </c>
      <c r="G38" s="2">
        <v>0</v>
      </c>
    </row>
    <row r="39" spans="1:7" ht="12.75">
      <c r="A39" t="s">
        <v>41</v>
      </c>
      <c r="B39" s="2">
        <f>47300+2900</f>
        <v>50200</v>
      </c>
      <c r="C39" s="5">
        <v>50437</v>
      </c>
      <c r="D39" s="2">
        <v>0</v>
      </c>
      <c r="E39" s="5">
        <v>13809</v>
      </c>
      <c r="F39" s="2">
        <v>0</v>
      </c>
      <c r="G39" s="2">
        <v>0</v>
      </c>
    </row>
    <row r="40" spans="1:7" ht="12.75">
      <c r="A40" t="s">
        <v>42</v>
      </c>
      <c r="B40" s="2">
        <f>395550+110600</f>
        <v>506150</v>
      </c>
      <c r="C40" s="5">
        <f>53183+83500</f>
        <v>136683</v>
      </c>
      <c r="D40" s="2">
        <v>0</v>
      </c>
      <c r="E40" s="5">
        <v>26920</v>
      </c>
      <c r="F40" s="2">
        <v>0</v>
      </c>
      <c r="G40" s="2">
        <v>569</v>
      </c>
    </row>
    <row r="41" spans="1:7" ht="12.75">
      <c r="A41" t="s">
        <v>43</v>
      </c>
      <c r="B41" s="2">
        <v>0</v>
      </c>
      <c r="C41" s="5">
        <v>106290</v>
      </c>
      <c r="D41" s="2">
        <v>0</v>
      </c>
      <c r="E41" s="5">
        <v>0</v>
      </c>
      <c r="F41" s="2">
        <v>0</v>
      </c>
      <c r="G41" s="2">
        <v>0</v>
      </c>
    </row>
    <row r="42" spans="1:7" ht="12.75">
      <c r="A42" t="s">
        <v>44</v>
      </c>
      <c r="B42" s="2">
        <v>0</v>
      </c>
      <c r="C42" s="5">
        <v>49058</v>
      </c>
      <c r="D42" s="2">
        <v>0</v>
      </c>
      <c r="E42" s="5">
        <v>0</v>
      </c>
      <c r="F42" s="2">
        <v>1000</v>
      </c>
      <c r="G42" s="2">
        <v>0</v>
      </c>
    </row>
    <row r="43" spans="1:7" ht="12.75">
      <c r="A43" t="s">
        <v>45</v>
      </c>
      <c r="B43" s="2">
        <f>669300+3300+60000</f>
        <v>732600</v>
      </c>
      <c r="C43" s="5">
        <v>94692</v>
      </c>
      <c r="D43" s="2">
        <v>0</v>
      </c>
      <c r="E43" s="5">
        <f>12000+37500+25000</f>
        <v>74500</v>
      </c>
      <c r="F43" s="2">
        <v>30000</v>
      </c>
      <c r="G43" s="2">
        <v>0</v>
      </c>
    </row>
    <row r="44" spans="1:7" ht="12.75">
      <c r="A44" t="s">
        <v>46</v>
      </c>
      <c r="B44" s="2">
        <f>68800+15900</f>
        <v>84700</v>
      </c>
      <c r="C44" s="5">
        <v>2172</v>
      </c>
      <c r="D44" s="2">
        <v>0</v>
      </c>
      <c r="E44" s="5">
        <f>48585+25886+100000</f>
        <v>174471</v>
      </c>
      <c r="F44" s="2">
        <v>0</v>
      </c>
      <c r="G44" s="2">
        <v>0</v>
      </c>
    </row>
    <row r="45" spans="1:7" ht="12.75">
      <c r="A45" t="s">
        <v>47</v>
      </c>
      <c r="B45" s="2">
        <v>1975</v>
      </c>
      <c r="C45" s="5">
        <v>35953</v>
      </c>
      <c r="D45" s="2">
        <v>0</v>
      </c>
      <c r="E45" s="5">
        <v>0</v>
      </c>
      <c r="F45" s="2">
        <v>0</v>
      </c>
      <c r="G45" s="2">
        <v>0</v>
      </c>
    </row>
    <row r="46" spans="1:7" ht="12.75">
      <c r="A46" t="s">
        <v>48</v>
      </c>
      <c r="B46" s="2">
        <v>0</v>
      </c>
      <c r="C46" s="5">
        <v>12688</v>
      </c>
      <c r="D46" s="2">
        <v>0</v>
      </c>
      <c r="E46" s="5">
        <v>0</v>
      </c>
      <c r="F46" s="2">
        <v>0</v>
      </c>
      <c r="G46" s="2">
        <v>0</v>
      </c>
    </row>
    <row r="47" spans="1:7" ht="12.75">
      <c r="A47" t="s">
        <v>49</v>
      </c>
      <c r="B47" s="2">
        <v>73900</v>
      </c>
      <c r="C47" s="5">
        <v>24815</v>
      </c>
      <c r="D47" s="2">
        <v>0</v>
      </c>
      <c r="E47" s="5">
        <v>0</v>
      </c>
      <c r="F47" s="2">
        <v>0</v>
      </c>
      <c r="G47" s="2">
        <v>0</v>
      </c>
    </row>
    <row r="48" spans="1:7" ht="12.75">
      <c r="A48" t="s">
        <v>50</v>
      </c>
      <c r="B48" s="2">
        <v>0</v>
      </c>
      <c r="C48" s="5">
        <v>99795</v>
      </c>
      <c r="D48" s="2">
        <v>0</v>
      </c>
      <c r="E48" s="5">
        <v>0</v>
      </c>
      <c r="F48" s="2">
        <v>0</v>
      </c>
      <c r="G48" s="2">
        <v>0</v>
      </c>
    </row>
    <row r="49" spans="1:7" ht="12.75">
      <c r="A49" t="s">
        <v>51</v>
      </c>
      <c r="B49" s="2">
        <f>5000</f>
        <v>5000</v>
      </c>
      <c r="C49" s="5">
        <v>13557</v>
      </c>
      <c r="D49" s="2">
        <v>0</v>
      </c>
      <c r="E49" s="5">
        <v>0</v>
      </c>
      <c r="F49" s="2">
        <v>0</v>
      </c>
      <c r="G49" s="2">
        <v>0</v>
      </c>
    </row>
    <row r="50" spans="1:7" ht="12.75">
      <c r="A50" t="s">
        <v>52</v>
      </c>
      <c r="B50" s="2">
        <f>37300+29000</f>
        <v>66300</v>
      </c>
      <c r="C50" s="5">
        <f>15349+350</f>
        <v>15699</v>
      </c>
      <c r="D50" s="2">
        <v>0</v>
      </c>
      <c r="E50" s="5">
        <v>10000</v>
      </c>
      <c r="F50" s="2">
        <v>0</v>
      </c>
      <c r="G50" s="2">
        <v>0</v>
      </c>
    </row>
    <row r="51" spans="1:7" ht="12.75">
      <c r="A51" t="s">
        <v>53</v>
      </c>
      <c r="B51" s="2">
        <f>721600+1830</f>
        <v>723430</v>
      </c>
      <c r="C51" s="5">
        <v>3601821</v>
      </c>
      <c r="D51" s="2">
        <v>0</v>
      </c>
      <c r="E51" s="5">
        <v>0</v>
      </c>
      <c r="F51" s="2">
        <v>0</v>
      </c>
      <c r="G51" s="2">
        <v>0</v>
      </c>
    </row>
    <row r="52" spans="1:7" ht="12.75">
      <c r="A52" t="s">
        <v>54</v>
      </c>
      <c r="B52" s="2">
        <f>170100+13800</f>
        <v>183900</v>
      </c>
      <c r="C52" s="5">
        <v>51553</v>
      </c>
      <c r="D52" s="2">
        <v>0</v>
      </c>
      <c r="E52" s="5">
        <f>25000+25000+100000</f>
        <v>150000</v>
      </c>
      <c r="F52" s="2">
        <v>0</v>
      </c>
      <c r="G52" s="2">
        <v>0</v>
      </c>
    </row>
    <row r="53" spans="1:7" ht="12.75">
      <c r="A53" t="s">
        <v>55</v>
      </c>
      <c r="B53" s="2">
        <v>31765</v>
      </c>
      <c r="C53" s="5">
        <v>57379</v>
      </c>
      <c r="D53" s="2">
        <v>0</v>
      </c>
      <c r="E53" s="5">
        <v>0</v>
      </c>
      <c r="F53" s="2">
        <v>0</v>
      </c>
      <c r="G53" s="2">
        <v>0</v>
      </c>
    </row>
    <row r="54" spans="1:7" ht="12.75">
      <c r="A54" t="s">
        <v>56</v>
      </c>
      <c r="B54" s="2">
        <f>319000+50000+50000+12100</f>
        <v>431100</v>
      </c>
      <c r="C54" s="5">
        <v>61963</v>
      </c>
      <c r="D54" s="2">
        <v>5000</v>
      </c>
      <c r="E54" s="5">
        <v>0</v>
      </c>
      <c r="F54" s="2">
        <v>0</v>
      </c>
      <c r="G54" s="2">
        <v>569</v>
      </c>
    </row>
    <row r="55" spans="1:7" ht="12.75">
      <c r="A55" t="s">
        <v>57</v>
      </c>
      <c r="B55" s="2">
        <v>0</v>
      </c>
      <c r="C55" s="5">
        <v>13493</v>
      </c>
      <c r="D55" s="2">
        <v>0</v>
      </c>
      <c r="E55" s="5">
        <v>0</v>
      </c>
      <c r="F55" s="2">
        <v>0</v>
      </c>
      <c r="G55" s="2">
        <v>0</v>
      </c>
    </row>
    <row r="56" spans="2:7" ht="12.75">
      <c r="B56" s="2"/>
      <c r="C56" s="5"/>
      <c r="D56" s="2"/>
      <c r="E56" s="5"/>
      <c r="F56" s="2"/>
      <c r="G56" s="2"/>
    </row>
    <row r="57" spans="1:7" ht="12.75">
      <c r="A57" t="s">
        <v>58</v>
      </c>
      <c r="B57" s="2">
        <f aca="true" t="shared" si="0" ref="B57:G57">SUM(B6:B55)</f>
        <v>6526216</v>
      </c>
      <c r="C57" s="5">
        <f t="shared" si="0"/>
        <v>8034371</v>
      </c>
      <c r="D57" s="2">
        <f t="shared" si="0"/>
        <v>5000</v>
      </c>
      <c r="E57" s="5">
        <f t="shared" si="0"/>
        <v>3306738</v>
      </c>
      <c r="F57" s="2">
        <f t="shared" si="0"/>
        <v>81000</v>
      </c>
      <c r="G57" s="2">
        <f t="shared" si="0"/>
        <v>208410</v>
      </c>
    </row>
    <row r="58" spans="4:6" ht="12.75">
      <c r="D58" s="12"/>
      <c r="E58" s="12"/>
      <c r="F58" s="12"/>
    </row>
    <row r="59" spans="1:6" ht="12.75">
      <c r="A59" t="s">
        <v>59</v>
      </c>
      <c r="D59" s="12"/>
      <c r="E59" s="12"/>
      <c r="F59" s="12"/>
    </row>
    <row r="60" spans="4:6" ht="12.75">
      <c r="D60" s="12"/>
      <c r="E60" s="12"/>
      <c r="F60" s="12"/>
    </row>
    <row r="62" spans="2:3" ht="12.75">
      <c r="B62" s="2"/>
      <c r="C62" s="2"/>
    </row>
  </sheetData>
  <printOptions/>
  <pageMargins left="0.5" right="0.25" top="0.5" bottom="0.5" header="0.5" footer="0.5"/>
  <pageSetup horizontalDpi="1200" verticalDpi="12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2006-07-27T19:30:49Z</cp:lastPrinted>
  <dcterms:created xsi:type="dcterms:W3CDTF">2004-05-25T16:29:07Z</dcterms:created>
  <dcterms:modified xsi:type="dcterms:W3CDTF">2006-07-27T19:31:30Z</dcterms:modified>
  <cp:category/>
  <cp:version/>
  <cp:contentType/>
  <cp:contentStatus/>
</cp:coreProperties>
</file>