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1184" windowHeight="81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<sst xmlns="http://schemas.openxmlformats.org/spreadsheetml/2006/main" count="57" uniqueCount="39">
  <si>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Cable count: junction card to FIB+CAEN</t>
  </si>
  <si>
    <t>counting in "long cable equivalents": 71 feet or 21.64 meters</t>
  </si>
  <si>
    <t>Base</t>
  </si>
  <si>
    <t>Spare</t>
  </si>
  <si>
    <t>Testing</t>
  </si>
  <si>
    <t>SVXII</t>
  </si>
  <si>
    <t>ISL</t>
  </si>
  <si>
    <t>L00</t>
  </si>
  <si>
    <t>Bias</t>
  </si>
  <si>
    <t>Sense</t>
  </si>
  <si>
    <t>Low Voltage</t>
  </si>
  <si>
    <t>FIB timing</t>
  </si>
  <si>
    <t>factor</t>
  </si>
  <si>
    <t>long cable equivalent --&gt; 3 x as many short cables</t>
  </si>
  <si>
    <t>Spares</t>
  </si>
  <si>
    <t>5 feet longer than base cables</t>
  </si>
  <si>
    <t>Unit Cost</t>
  </si>
  <si>
    <t>per base length cable, including termination and testing</t>
  </si>
  <si>
    <t>Notes</t>
  </si>
  <si>
    <t>scale by 22m/25m(quote)</t>
  </si>
  <si>
    <t>L00 was not included</t>
  </si>
  <si>
    <t>was ISL properly included ?</t>
  </si>
  <si>
    <t>moved from face ot CDF to collisional hall wall (~20% extra cost)</t>
  </si>
  <si>
    <t>squeezing into the slots required more expensive cables</t>
  </si>
  <si>
    <t>Original Estimate was $100K, reduced to $80K for power cables plus $50K for FIB and "misc" cabling = $130K total!!!</t>
  </si>
  <si>
    <t>Cables by Type</t>
  </si>
  <si>
    <t>Low V ISL</t>
  </si>
  <si>
    <t>Number</t>
  </si>
  <si>
    <t>Unit</t>
  </si>
  <si>
    <t>Total</t>
  </si>
  <si>
    <t>Base Cables</t>
  </si>
  <si>
    <t>Long Spare Cables</t>
  </si>
  <si>
    <t>Short Testing Cables</t>
  </si>
  <si>
    <t>Total Cost</t>
  </si>
  <si>
    <t>Power Total</t>
  </si>
  <si>
    <t>FIB Total</t>
  </si>
  <si>
    <t>Cable Type</t>
  </si>
  <si>
    <t>Count (Full</t>
  </si>
  <si>
    <t>Length eq.)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</si>
</sst>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u val="single"/>
      <sz val="9"/>
      <name val="Geneva"/>
      <family val="0"/>
    </font>
    <font>
      <b/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5" xfId="0" applyNumberForma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3">
      <selection activeCell="L6" sqref="L6"/>
    </sheetView>
  </sheetViews>
  <sheetFormatPr defaultColWidth="9.00390625" defaultRowHeight="12"/>
  <cols>
    <col min="1" max="1" width="11.00390625" style="0" customWidth="1"/>
    <col min="2" max="3" width="6.875" style="0" customWidth="1"/>
    <col min="4" max="4" width="8.875" style="0" customWidth="1"/>
    <col min="5" max="6" width="6.875" style="0" customWidth="1"/>
    <col min="7" max="7" width="8.75390625" style="0" customWidth="1"/>
    <col min="8" max="9" width="6.875" style="0" customWidth="1"/>
    <col min="10" max="10" width="8.75390625" style="0" customWidth="1"/>
    <col min="11" max="11" width="6.875" style="0" customWidth="1"/>
    <col min="12" max="16384" width="11.00390625" style="0" customWidth="1"/>
  </cols>
  <sheetData>
    <row r="1" spans="1:13" ht="1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5" ht="11.25">
      <c r="A3" s="1"/>
      <c r="B3" s="35" t="s">
        <v>5</v>
      </c>
      <c r="C3" s="36"/>
      <c r="D3" s="37"/>
      <c r="E3" s="35" t="s">
        <v>6</v>
      </c>
      <c r="F3" s="36"/>
      <c r="G3" s="36"/>
      <c r="H3" s="37"/>
      <c r="I3" s="36" t="s">
        <v>7</v>
      </c>
      <c r="J3" s="36"/>
      <c r="K3" s="37"/>
      <c r="L3" s="14" t="s">
        <v>37</v>
      </c>
      <c r="M3" s="8" t="s">
        <v>16</v>
      </c>
      <c r="N3" s="8"/>
      <c r="O3" t="s">
        <v>19</v>
      </c>
    </row>
    <row r="4" spans="1:14" ht="11.25">
      <c r="A4" s="5"/>
      <c r="B4" s="5" t="s">
        <v>2</v>
      </c>
      <c r="C4" s="6" t="s">
        <v>3</v>
      </c>
      <c r="D4" s="7" t="s">
        <v>4</v>
      </c>
      <c r="E4" s="5" t="s">
        <v>2</v>
      </c>
      <c r="F4" s="6" t="s">
        <v>3</v>
      </c>
      <c r="G4" s="6" t="s">
        <v>4</v>
      </c>
      <c r="H4" s="7" t="s">
        <v>12</v>
      </c>
      <c r="I4" s="6" t="s">
        <v>2</v>
      </c>
      <c r="J4" s="6" t="s">
        <v>3</v>
      </c>
      <c r="K4" s="7" t="s">
        <v>4</v>
      </c>
      <c r="L4" s="41" t="s">
        <v>38</v>
      </c>
      <c r="M4" s="10"/>
      <c r="N4" s="10"/>
    </row>
    <row r="5" spans="1:14" ht="11.25">
      <c r="A5" s="2" t="s">
        <v>8</v>
      </c>
      <c r="B5" s="2">
        <v>72</v>
      </c>
      <c r="C5" s="3">
        <v>10</v>
      </c>
      <c r="D5" s="4">
        <v>19</v>
      </c>
      <c r="E5" s="2">
        <v>60</v>
      </c>
      <c r="F5" s="3">
        <v>8</v>
      </c>
      <c r="G5" s="40">
        <v>6</v>
      </c>
      <c r="H5" s="4">
        <v>1</v>
      </c>
      <c r="I5" s="3">
        <v>0</v>
      </c>
      <c r="J5" s="3">
        <v>0</v>
      </c>
      <c r="K5" s="4">
        <v>0</v>
      </c>
      <c r="L5" s="8">
        <f>(B5+C5*25/22+D5/3+H5*(E5+F5*25/22+G5/3)+I5+J5*25/22+K5/3)</f>
        <v>160.78787878787878</v>
      </c>
      <c r="M5" s="9">
        <v>193.35</v>
      </c>
      <c r="N5" s="9">
        <f>L5*M5</f>
        <v>31088.33636363636</v>
      </c>
    </row>
    <row r="6" spans="1:14" ht="11.25">
      <c r="A6" s="2" t="s">
        <v>9</v>
      </c>
      <c r="B6" s="2">
        <v>72</v>
      </c>
      <c r="C6" s="3">
        <v>10</v>
      </c>
      <c r="D6" s="4">
        <v>19</v>
      </c>
      <c r="E6" s="2">
        <v>30</v>
      </c>
      <c r="F6" s="3">
        <v>4</v>
      </c>
      <c r="G6" s="3">
        <v>3</v>
      </c>
      <c r="H6" s="4">
        <v>1</v>
      </c>
      <c r="I6" s="3">
        <v>12</v>
      </c>
      <c r="J6" s="3">
        <v>1</v>
      </c>
      <c r="K6" s="4">
        <v>0</v>
      </c>
      <c r="L6" s="9">
        <f>(B6+C6*25/22+D6/3+H6*(E6+F6*25/22+G6/3)+I6+J6*25/22+K6/3)</f>
        <v>138.37878787878788</v>
      </c>
      <c r="M6" s="9">
        <v>566.43</v>
      </c>
      <c r="N6" s="9">
        <f>L6*M6</f>
        <v>78381.8968181818</v>
      </c>
    </row>
    <row r="7" spans="1:14" ht="11.25">
      <c r="A7" s="2" t="s">
        <v>10</v>
      </c>
      <c r="B7" s="2">
        <v>72</v>
      </c>
      <c r="C7" s="3">
        <v>10</v>
      </c>
      <c r="D7" s="4">
        <v>19</v>
      </c>
      <c r="E7" s="2">
        <v>30</v>
      </c>
      <c r="F7" s="3">
        <v>4</v>
      </c>
      <c r="G7" s="3">
        <v>3</v>
      </c>
      <c r="H7" s="4">
        <v>1.5</v>
      </c>
      <c r="I7" s="3">
        <v>12</v>
      </c>
      <c r="J7" s="3">
        <v>1</v>
      </c>
      <c r="K7" s="4">
        <v>3</v>
      </c>
      <c r="L7" s="9">
        <f>(B7+C7*25/22+D7/3+H7*(E7+F7*25/22+G7/3)+I7+J7*25/22+K7/3)</f>
        <v>157.15151515151513</v>
      </c>
      <c r="M7" s="9">
        <v>395.35</v>
      </c>
      <c r="N7" s="9">
        <f>L7*M7</f>
        <v>62129.85151515151</v>
      </c>
    </row>
    <row r="8" spans="1:14" ht="11.25">
      <c r="A8" s="5" t="s">
        <v>11</v>
      </c>
      <c r="B8" s="5">
        <v>72</v>
      </c>
      <c r="C8" s="6">
        <v>10</v>
      </c>
      <c r="D8" s="7">
        <v>19</v>
      </c>
      <c r="E8" s="5">
        <v>30</v>
      </c>
      <c r="F8" s="6">
        <v>4</v>
      </c>
      <c r="G8" s="6">
        <v>3</v>
      </c>
      <c r="H8" s="7">
        <v>1</v>
      </c>
      <c r="I8" s="6">
        <v>12</v>
      </c>
      <c r="J8" s="6">
        <v>1</v>
      </c>
      <c r="K8" s="7">
        <v>0</v>
      </c>
      <c r="L8" s="10">
        <f>(B8+C8*25/22+D8/3+H8*(E8+F8*25/22+G8/3)+I8+J8*25/22+K8/3)</f>
        <v>138.37878787878788</v>
      </c>
      <c r="M8" s="9">
        <v>566.43</v>
      </c>
      <c r="N8" s="9">
        <f>L8*M8</f>
        <v>78381.8968181818</v>
      </c>
    </row>
    <row r="9" spans="1:15" ht="11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1">
        <f>SUM(M5:M8)</f>
        <v>1721.56</v>
      </c>
      <c r="N9" s="12">
        <f>SUM(N5:N8)</f>
        <v>249981.9815151515</v>
      </c>
      <c r="O9">
        <f>N9*22/25</f>
        <v>219984.1437333333</v>
      </c>
    </row>
    <row r="10" spans="1:12" ht="12">
      <c r="A10" s="13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">
      <c r="A11" s="13"/>
      <c r="B11" t="s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2" ht="11.25">
      <c r="A12" t="s">
        <v>14</v>
      </c>
      <c r="B12" t="s">
        <v>15</v>
      </c>
    </row>
    <row r="13" spans="1:2" ht="11.25">
      <c r="A13" t="s">
        <v>4</v>
      </c>
      <c r="B13" t="s">
        <v>13</v>
      </c>
    </row>
    <row r="14" spans="1:2" ht="11.25">
      <c r="A14" s="3" t="s">
        <v>16</v>
      </c>
      <c r="B14" t="s">
        <v>17</v>
      </c>
    </row>
    <row r="16" ht="12">
      <c r="A16" s="15" t="s">
        <v>24</v>
      </c>
    </row>
    <row r="17" ht="11.25">
      <c r="A17" t="s">
        <v>20</v>
      </c>
    </row>
    <row r="18" ht="11.25">
      <c r="A18" t="s">
        <v>21</v>
      </c>
    </row>
    <row r="19" ht="11.25">
      <c r="A19" t="s">
        <v>22</v>
      </c>
    </row>
    <row r="20" ht="11.25">
      <c r="A20" t="s">
        <v>23</v>
      </c>
    </row>
    <row r="22" spans="1:13" ht="12">
      <c r="A22" s="39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1.25">
      <c r="A23" s="1" t="s">
        <v>36</v>
      </c>
      <c r="B23" s="35" t="s">
        <v>30</v>
      </c>
      <c r="C23" s="36"/>
      <c r="D23" s="37"/>
      <c r="E23" s="35" t="s">
        <v>31</v>
      </c>
      <c r="F23" s="36"/>
      <c r="G23" s="37"/>
      <c r="H23" s="36" t="s">
        <v>32</v>
      </c>
      <c r="I23" s="36"/>
      <c r="J23" s="37"/>
      <c r="K23" s="38" t="s">
        <v>33</v>
      </c>
      <c r="L23" s="28"/>
      <c r="M23" s="29"/>
    </row>
    <row r="24" spans="1:13" ht="11.25">
      <c r="A24" s="5"/>
      <c r="B24" s="5" t="s">
        <v>27</v>
      </c>
      <c r="C24" s="16" t="s">
        <v>28</v>
      </c>
      <c r="D24" s="17" t="s">
        <v>29</v>
      </c>
      <c r="E24" s="5" t="s">
        <v>27</v>
      </c>
      <c r="F24" s="6" t="s">
        <v>28</v>
      </c>
      <c r="G24" s="7" t="s">
        <v>29</v>
      </c>
      <c r="H24" s="6" t="s">
        <v>27</v>
      </c>
      <c r="I24" s="6" t="s">
        <v>28</v>
      </c>
      <c r="J24" s="7" t="s">
        <v>29</v>
      </c>
      <c r="K24" s="30"/>
      <c r="L24" s="31"/>
      <c r="M24" s="32"/>
    </row>
    <row r="25" spans="1:13" ht="11.25">
      <c r="A25" s="2" t="s">
        <v>8</v>
      </c>
      <c r="B25" s="1">
        <v>132</v>
      </c>
      <c r="C25" s="24">
        <v>170.15</v>
      </c>
      <c r="D25" s="21">
        <f>B25*C25</f>
        <v>22459.8</v>
      </c>
      <c r="E25" s="1">
        <v>18</v>
      </c>
      <c r="F25" s="18">
        <v>193.35</v>
      </c>
      <c r="G25" s="19">
        <f>E25*F25</f>
        <v>3480.2999999999997</v>
      </c>
      <c r="H25" s="1">
        <v>25</v>
      </c>
      <c r="I25" s="18">
        <v>56.71</v>
      </c>
      <c r="J25" s="19">
        <f>H25*I25</f>
        <v>1417.75</v>
      </c>
      <c r="K25" s="27">
        <f>D25+D26+D27+D28+D29+G25+G26+G27+G28+G29+J25+J26+J27+J28+J29</f>
        <v>219984.62999999998</v>
      </c>
      <c r="L25" s="28"/>
      <c r="M25" s="29"/>
    </row>
    <row r="26" spans="1:13" ht="11.25">
      <c r="A26" s="2" t="s">
        <v>9</v>
      </c>
      <c r="B26" s="2">
        <v>114</v>
      </c>
      <c r="C26" s="25">
        <v>498.46</v>
      </c>
      <c r="D26" s="22">
        <f>B26*C26</f>
        <v>56824.439999999995</v>
      </c>
      <c r="E26" s="2">
        <v>15</v>
      </c>
      <c r="F26" s="3">
        <v>566.43</v>
      </c>
      <c r="G26" s="4">
        <f>E26*F26</f>
        <v>8496.449999999999</v>
      </c>
      <c r="H26" s="2">
        <v>22</v>
      </c>
      <c r="I26" s="3">
        <v>166.15</v>
      </c>
      <c r="J26" s="4">
        <f>H26*I26</f>
        <v>3655.3</v>
      </c>
      <c r="K26" s="30"/>
      <c r="L26" s="31"/>
      <c r="M26" s="32"/>
    </row>
    <row r="27" spans="1:13" ht="11.25">
      <c r="A27" s="2" t="s">
        <v>10</v>
      </c>
      <c r="B27" s="2">
        <v>84</v>
      </c>
      <c r="C27" s="25">
        <v>347.91</v>
      </c>
      <c r="D27" s="22">
        <f>B27*C27</f>
        <v>29224.440000000002</v>
      </c>
      <c r="E27" s="2">
        <v>11</v>
      </c>
      <c r="F27" s="3">
        <v>395.35</v>
      </c>
      <c r="G27" s="4">
        <f>E27*F27</f>
        <v>4348.85</v>
      </c>
      <c r="H27" s="2">
        <v>22</v>
      </c>
      <c r="I27" s="3">
        <v>115.97</v>
      </c>
      <c r="J27" s="4">
        <f>H27*I27</f>
        <v>2551.34</v>
      </c>
      <c r="K27" s="33" t="s">
        <v>34</v>
      </c>
      <c r="L27" s="34"/>
      <c r="M27" s="20">
        <f>D25+D26+D27+D28+G25+G26+G27+G28+J25+J26+J27+J28</f>
        <v>151008.44</v>
      </c>
    </row>
    <row r="28" spans="1:13" ht="11.25">
      <c r="A28" s="2" t="s">
        <v>26</v>
      </c>
      <c r="B28" s="2">
        <v>30</v>
      </c>
      <c r="C28" s="25">
        <v>521.86</v>
      </c>
      <c r="D28" s="22">
        <f>B28*C28</f>
        <v>15655.800000000001</v>
      </c>
      <c r="E28" s="2">
        <v>4</v>
      </c>
      <c r="F28" s="3">
        <v>593.03</v>
      </c>
      <c r="G28" s="4">
        <f>E28*F28</f>
        <v>2372.12</v>
      </c>
      <c r="H28" s="2">
        <v>3</v>
      </c>
      <c r="I28" s="3">
        <v>173.95</v>
      </c>
      <c r="J28" s="4">
        <f>H28*I28</f>
        <v>521.8499999999999</v>
      </c>
      <c r="K28" s="33" t="s">
        <v>35</v>
      </c>
      <c r="L28" s="34"/>
      <c r="M28" s="20">
        <f>D29+G29+J29</f>
        <v>68976.18999999999</v>
      </c>
    </row>
    <row r="29" spans="1:10" ht="11.25">
      <c r="A29" s="5" t="s">
        <v>11</v>
      </c>
      <c r="B29" s="5">
        <v>114</v>
      </c>
      <c r="C29" s="26">
        <v>498.46</v>
      </c>
      <c r="D29" s="23">
        <f>B29*C29</f>
        <v>56824.439999999995</v>
      </c>
      <c r="E29" s="5">
        <v>15</v>
      </c>
      <c r="F29" s="6">
        <v>566.43</v>
      </c>
      <c r="G29" s="7">
        <f>E29*F29</f>
        <v>8496.449999999999</v>
      </c>
      <c r="H29" s="5">
        <v>22</v>
      </c>
      <c r="I29" s="6">
        <v>166.15</v>
      </c>
      <c r="J29" s="7">
        <f>H29*I29</f>
        <v>3655.3</v>
      </c>
    </row>
    <row r="30" spans="1:10" ht="11.25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12">
    <mergeCell ref="A22:M22"/>
    <mergeCell ref="B23:D23"/>
    <mergeCell ref="H23:J23"/>
    <mergeCell ref="A1:M1"/>
    <mergeCell ref="B3:D3"/>
    <mergeCell ref="I3:K3"/>
    <mergeCell ref="E3:H3"/>
    <mergeCell ref="K25:M26"/>
    <mergeCell ref="K27:L27"/>
    <mergeCell ref="K28:L28"/>
    <mergeCell ref="E23:G23"/>
    <mergeCell ref="K23:M2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Spalding</dc:creator>
  <cp:keywords/>
  <dc:description/>
  <cp:lastModifiedBy>CDFUSER</cp:lastModifiedBy>
  <cp:lastPrinted>1999-10-27T17:32:50Z</cp:lastPrinted>
  <dcterms:created xsi:type="dcterms:W3CDTF">1999-10-20T15:43:56Z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