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12" windowWidth="9216" windowHeight="4152" activeTab="0"/>
  </bookViews>
  <sheets>
    <sheet name="Table 13" sheetId="1" r:id="rId1"/>
  </sheets>
  <definedNames>
    <definedName name="_xlnm.Print_Titles" localSheetId="0">'Table 13'!$A:$A,'Table 13'!$1:$8</definedName>
  </definedNames>
  <calcPr fullCalcOnLoad="1"/>
</workbook>
</file>

<file path=xl/sharedStrings.xml><?xml version="1.0" encoding="utf-8"?>
<sst xmlns="http://schemas.openxmlformats.org/spreadsheetml/2006/main" count="118" uniqueCount="65">
  <si>
    <t>TABLE 13. IMMIGRANTS ADMITTED BY SELECTED COUNTRY OF BIRTH, AGE, AND SEX</t>
  </si>
  <si>
    <t>China,</t>
  </si>
  <si>
    <t>People's</t>
  </si>
  <si>
    <t>Dominican</t>
  </si>
  <si>
    <t>El</t>
  </si>
  <si>
    <t>United</t>
  </si>
  <si>
    <t>Total</t>
  </si>
  <si>
    <t>Bangladesh</t>
  </si>
  <si>
    <t>Canada</t>
  </si>
  <si>
    <t>Republic</t>
  </si>
  <si>
    <t>Colombia</t>
  </si>
  <si>
    <t>Cuba</t>
  </si>
  <si>
    <t>Ecuador</t>
  </si>
  <si>
    <t>Salvador</t>
  </si>
  <si>
    <t>Guatemala</t>
  </si>
  <si>
    <t>Haiti</t>
  </si>
  <si>
    <t>India</t>
  </si>
  <si>
    <t>Iran</t>
  </si>
  <si>
    <t>Jamaica</t>
  </si>
  <si>
    <t>Korea</t>
  </si>
  <si>
    <t>Mexcio</t>
  </si>
  <si>
    <t>Nicaragua</t>
  </si>
  <si>
    <t>Nigeria</t>
  </si>
  <si>
    <t>Pakistan</t>
  </si>
  <si>
    <t>Peru</t>
  </si>
  <si>
    <t>Philippines</t>
  </si>
  <si>
    <t>Poland</t>
  </si>
  <si>
    <t>Romania</t>
  </si>
  <si>
    <t>Russia</t>
  </si>
  <si>
    <t>Taiwan</t>
  </si>
  <si>
    <t>Ukraine</t>
  </si>
  <si>
    <t>Kingdom</t>
  </si>
  <si>
    <t>Vietnam</t>
  </si>
  <si>
    <t>Other</t>
  </si>
  <si>
    <t>Age and sex</t>
  </si>
  <si>
    <t>Under 5 years</t>
  </si>
  <si>
    <t>05-09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</si>
  <si>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</si>
  <si>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</si>
  <si>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</si>
  <si>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</si>
  <si>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</si>
  <si>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</si>
  <si>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</si>
  <si>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</si>
  <si>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</si>
  <si>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</si>
  <si>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</si>
  <si>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</si>
  <si>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</si>
  <si>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</si>
  <si>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 years and over</t>
  </si>
  <si>
    <t>unknown age</t>
  </si>
  <si>
    <t xml:space="preserve">Male            </t>
  </si>
  <si>
    <t xml:space="preserve">Female            </t>
  </si>
  <si>
    <t>-</t>
  </si>
  <si>
    <t xml:space="preserve"> FISCAL  YEAR 1999</t>
  </si>
  <si>
    <t xml:space="preserve">Unknown sex          </t>
  </si>
  <si>
    <t>Percent distribution</t>
  </si>
  <si>
    <t xml:space="preserve">Male </t>
  </si>
  <si>
    <t xml:space="preserve">Female </t>
  </si>
  <si>
    <t xml:space="preserve">Unknown </t>
  </si>
  <si>
    <t>Z</t>
  </si>
  <si>
    <t>-  Represents zero.</t>
  </si>
  <si>
    <t>Z  Rounds to less than .05 percent.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</si>
</sst>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0.00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168" fontId="0" fillId="0" borderId="2" xfId="0" applyNumberFormat="1" applyFont="1" applyBorder="1" applyAlignment="1">
      <alignment horizontal="right"/>
    </xf>
    <xf numFmtId="0" fontId="0" fillId="0" borderId="0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5"/>
  <sheetViews>
    <sheetView tabSelected="1" workbookViewId="0" topLeftCell="A1">
      <selection activeCell="A7" sqref="A7"/>
    </sheetView>
  </sheetViews>
  <sheetFormatPr defaultColWidth="9.140625" defaultRowHeight="12.75"/>
  <cols>
    <col min="1" max="1" width="18.421875" style="4" customWidth="1"/>
    <col min="2" max="2" width="8.8515625" style="5" customWidth="1"/>
    <col min="3" max="3" width="10.28125" style="5" customWidth="1"/>
    <col min="4" max="7" width="8.8515625" style="5" customWidth="1"/>
    <col min="8" max="8" width="9.57421875" style="5" customWidth="1"/>
    <col min="9" max="10" width="8.8515625" style="5" customWidth="1"/>
    <col min="11" max="11" width="9.28125" style="5" customWidth="1"/>
    <col min="12" max="12" width="8.8515625" style="5" customWidth="1"/>
    <col min="13" max="21" width="8.8515625" style="4" customWidth="1"/>
    <col min="22" max="22" width="9.28125" style="4" customWidth="1"/>
    <col min="23" max="23" width="8.8515625" style="4" customWidth="1"/>
    <col min="24" max="30" width="9.140625" style="5" customWidth="1"/>
    <col min="31" max="16384" width="9.140625" style="6" customWidth="1"/>
  </cols>
  <sheetData>
    <row r="1" spans="1:30" s="3" customFormat="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  <c r="AA1" s="2"/>
      <c r="AB1" s="2"/>
      <c r="AC1" s="2"/>
      <c r="AD1" s="2"/>
    </row>
    <row r="2" spans="1:30" s="3" customFormat="1" ht="12.75">
      <c r="A2" s="1" t="s">
        <v>56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2"/>
      <c r="Z2" s="2"/>
      <c r="AA2" s="2"/>
      <c r="AB2" s="2"/>
      <c r="AC2" s="2"/>
      <c r="AD2" s="2"/>
    </row>
    <row r="4" spans="1:30" ht="12.75">
      <c r="A4" s="7"/>
      <c r="B4" s="7"/>
      <c r="C4" s="7"/>
      <c r="D4" s="7"/>
      <c r="E4" s="7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12.75">
      <c r="A5" s="8"/>
      <c r="B5" s="8"/>
      <c r="C5" s="8"/>
      <c r="D5" s="8"/>
      <c r="E5" s="8" t="s">
        <v>2</v>
      </c>
      <c r="F5" s="8"/>
      <c r="G5" s="8"/>
      <c r="H5" s="8" t="s">
        <v>3</v>
      </c>
      <c r="I5" s="8"/>
      <c r="J5" s="8" t="s">
        <v>4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 t="s">
        <v>5</v>
      </c>
      <c r="AC5" s="8"/>
      <c r="AD5" s="8"/>
    </row>
    <row r="6" spans="1:30" ht="12.75">
      <c r="A6" s="9" t="s">
        <v>34</v>
      </c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9</v>
      </c>
      <c r="I6" s="8" t="s">
        <v>12</v>
      </c>
      <c r="J6" s="8" t="s">
        <v>13</v>
      </c>
      <c r="K6" s="8" t="s">
        <v>14</v>
      </c>
      <c r="L6" s="8" t="s">
        <v>15</v>
      </c>
      <c r="M6" s="8" t="s">
        <v>16</v>
      </c>
      <c r="N6" s="8" t="s">
        <v>17</v>
      </c>
      <c r="O6" s="8" t="s">
        <v>18</v>
      </c>
      <c r="P6" s="8" t="s">
        <v>19</v>
      </c>
      <c r="Q6" s="8" t="s">
        <v>20</v>
      </c>
      <c r="R6" s="8" t="s">
        <v>21</v>
      </c>
      <c r="S6" s="8" t="s">
        <v>22</v>
      </c>
      <c r="T6" s="8" t="s">
        <v>23</v>
      </c>
      <c r="U6" s="8" t="s">
        <v>24</v>
      </c>
      <c r="V6" s="8" t="s">
        <v>25</v>
      </c>
      <c r="W6" s="8" t="s">
        <v>26</v>
      </c>
      <c r="X6" s="8" t="s">
        <v>27</v>
      </c>
      <c r="Y6" s="8" t="s">
        <v>28</v>
      </c>
      <c r="Z6" s="8" t="s">
        <v>29</v>
      </c>
      <c r="AA6" s="8" t="s">
        <v>30</v>
      </c>
      <c r="AB6" s="8" t="s">
        <v>31</v>
      </c>
      <c r="AC6" s="8" t="s">
        <v>32</v>
      </c>
      <c r="AD6" s="8" t="s">
        <v>33</v>
      </c>
    </row>
    <row r="7" spans="1:30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9" spans="1:30" s="3" customFormat="1" ht="12.75">
      <c r="A9" s="1" t="s">
        <v>6</v>
      </c>
      <c r="B9" s="11">
        <f aca="true" t="shared" si="0" ref="B9:AD9">SUM(B11:B28)</f>
        <v>646568</v>
      </c>
      <c r="C9" s="11">
        <f t="shared" si="0"/>
        <v>6046</v>
      </c>
      <c r="D9" s="11">
        <f t="shared" si="0"/>
        <v>8864</v>
      </c>
      <c r="E9" s="11">
        <f t="shared" si="0"/>
        <v>32204</v>
      </c>
      <c r="F9" s="11">
        <f t="shared" si="0"/>
        <v>9966</v>
      </c>
      <c r="G9" s="11">
        <f t="shared" si="0"/>
        <v>14132</v>
      </c>
      <c r="H9" s="11">
        <f t="shared" si="0"/>
        <v>17864</v>
      </c>
      <c r="I9" s="11">
        <f t="shared" si="0"/>
        <v>8904</v>
      </c>
      <c r="J9" s="11">
        <f t="shared" si="0"/>
        <v>14606</v>
      </c>
      <c r="K9" s="11">
        <f t="shared" si="0"/>
        <v>7308</v>
      </c>
      <c r="L9" s="11">
        <f t="shared" si="0"/>
        <v>16532</v>
      </c>
      <c r="M9" s="11">
        <f t="shared" si="0"/>
        <v>30237</v>
      </c>
      <c r="N9" s="11">
        <f t="shared" si="0"/>
        <v>7203</v>
      </c>
      <c r="O9" s="11">
        <f t="shared" si="0"/>
        <v>14733</v>
      </c>
      <c r="P9" s="11">
        <f t="shared" si="0"/>
        <v>12840</v>
      </c>
      <c r="Q9" s="11">
        <f t="shared" si="0"/>
        <v>147573</v>
      </c>
      <c r="R9" s="11">
        <f t="shared" si="0"/>
        <v>13389</v>
      </c>
      <c r="S9" s="11">
        <f t="shared" si="0"/>
        <v>6769</v>
      </c>
      <c r="T9" s="11">
        <f t="shared" si="0"/>
        <v>13496</v>
      </c>
      <c r="U9" s="11">
        <f t="shared" si="0"/>
        <v>8438</v>
      </c>
      <c r="V9" s="11">
        <f t="shared" si="0"/>
        <v>31026</v>
      </c>
      <c r="W9" s="11">
        <f t="shared" si="0"/>
        <v>8798</v>
      </c>
      <c r="X9" s="11">
        <f t="shared" si="0"/>
        <v>5686</v>
      </c>
      <c r="Y9" s="11">
        <f t="shared" si="0"/>
        <v>12347</v>
      </c>
      <c r="Z9" s="11">
        <f t="shared" si="0"/>
        <v>6714</v>
      </c>
      <c r="AA9" s="11">
        <f t="shared" si="0"/>
        <v>10123</v>
      </c>
      <c r="AB9" s="11">
        <f t="shared" si="0"/>
        <v>7690</v>
      </c>
      <c r="AC9" s="11">
        <f t="shared" si="0"/>
        <v>20393</v>
      </c>
      <c r="AD9" s="11">
        <f t="shared" si="0"/>
        <v>152687</v>
      </c>
    </row>
    <row r="10" spans="2:30" ht="12.7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</row>
    <row r="11" spans="1:30" ht="12.75">
      <c r="A11" s="4" t="s">
        <v>35</v>
      </c>
      <c r="B11" s="12">
        <v>36120</v>
      </c>
      <c r="C11" s="5">
        <v>337</v>
      </c>
      <c r="D11" s="5">
        <v>483</v>
      </c>
      <c r="E11" s="12">
        <v>4604</v>
      </c>
      <c r="F11" s="5">
        <v>492</v>
      </c>
      <c r="G11" s="5">
        <v>353</v>
      </c>
      <c r="H11" s="5">
        <v>622</v>
      </c>
      <c r="I11" s="5">
        <v>461</v>
      </c>
      <c r="J11" s="5">
        <v>374</v>
      </c>
      <c r="K11" s="12">
        <v>1099</v>
      </c>
      <c r="L11" s="5">
        <v>855</v>
      </c>
      <c r="M11" s="12">
        <v>1268</v>
      </c>
      <c r="N11" s="5">
        <v>131</v>
      </c>
      <c r="O11" s="5">
        <v>586</v>
      </c>
      <c r="P11" s="12">
        <v>2125</v>
      </c>
      <c r="Q11" s="12">
        <v>5471</v>
      </c>
      <c r="R11" s="5">
        <v>58</v>
      </c>
      <c r="S11" s="5">
        <v>385</v>
      </c>
      <c r="T11" s="5">
        <v>978</v>
      </c>
      <c r="U11" s="5">
        <v>235</v>
      </c>
      <c r="V11" s="5">
        <v>904</v>
      </c>
      <c r="W11" s="5">
        <v>420</v>
      </c>
      <c r="X11" s="5">
        <v>956</v>
      </c>
      <c r="Y11" s="12">
        <v>3740</v>
      </c>
      <c r="Z11" s="5">
        <v>153</v>
      </c>
      <c r="AA11" s="5">
        <v>632</v>
      </c>
      <c r="AB11" s="5">
        <v>310</v>
      </c>
      <c r="AC11" s="12">
        <v>1308</v>
      </c>
      <c r="AD11" s="12">
        <v>6780</v>
      </c>
    </row>
    <row r="12" spans="1:30" ht="12.75">
      <c r="A12" s="4" t="s">
        <v>36</v>
      </c>
      <c r="B12" s="12">
        <v>39011</v>
      </c>
      <c r="C12" s="5">
        <v>429</v>
      </c>
      <c r="D12" s="5">
        <v>845</v>
      </c>
      <c r="E12" s="12">
        <v>1037</v>
      </c>
      <c r="F12" s="5">
        <v>587</v>
      </c>
      <c r="G12" s="5">
        <v>839</v>
      </c>
      <c r="H12" s="12">
        <v>1534</v>
      </c>
      <c r="I12" s="5">
        <v>721</v>
      </c>
      <c r="J12" s="5">
        <v>552</v>
      </c>
      <c r="K12" s="5">
        <v>306</v>
      </c>
      <c r="L12" s="12">
        <v>1088</v>
      </c>
      <c r="M12" s="12">
        <v>1135</v>
      </c>
      <c r="N12" s="5">
        <v>250</v>
      </c>
      <c r="O12" s="12">
        <v>1316</v>
      </c>
      <c r="P12" s="5">
        <v>465</v>
      </c>
      <c r="Q12" s="12">
        <v>10150</v>
      </c>
      <c r="R12" s="5">
        <v>152</v>
      </c>
      <c r="S12" s="5">
        <v>355</v>
      </c>
      <c r="T12" s="12">
        <v>1163</v>
      </c>
      <c r="U12" s="5">
        <v>471</v>
      </c>
      <c r="V12" s="12">
        <v>1655</v>
      </c>
      <c r="W12" s="5">
        <v>605</v>
      </c>
      <c r="X12" s="5">
        <v>372</v>
      </c>
      <c r="Y12" s="12">
        <v>1044</v>
      </c>
      <c r="Z12" s="5">
        <v>262</v>
      </c>
      <c r="AA12" s="5">
        <v>822</v>
      </c>
      <c r="AB12" s="5">
        <v>547</v>
      </c>
      <c r="AC12" s="12">
        <v>1255</v>
      </c>
      <c r="AD12" s="12">
        <v>9054</v>
      </c>
    </row>
    <row r="13" spans="1:30" ht="12.75">
      <c r="A13" s="4" t="s">
        <v>37</v>
      </c>
      <c r="B13" s="12">
        <v>57437</v>
      </c>
      <c r="C13" s="5">
        <v>411</v>
      </c>
      <c r="D13" s="5">
        <v>759</v>
      </c>
      <c r="E13" s="12">
        <v>2324</v>
      </c>
      <c r="F13" s="5">
        <v>871</v>
      </c>
      <c r="G13" s="5">
        <v>908</v>
      </c>
      <c r="H13" s="12">
        <v>1709</v>
      </c>
      <c r="I13" s="5">
        <v>952</v>
      </c>
      <c r="J13" s="12">
        <v>1096</v>
      </c>
      <c r="K13" s="5">
        <v>531</v>
      </c>
      <c r="L13" s="12">
        <v>1570</v>
      </c>
      <c r="M13" s="12">
        <v>2076</v>
      </c>
      <c r="N13" s="5">
        <v>365</v>
      </c>
      <c r="O13" s="12">
        <v>1822</v>
      </c>
      <c r="P13" s="5">
        <v>899</v>
      </c>
      <c r="Q13" s="12">
        <v>18474</v>
      </c>
      <c r="R13" s="5">
        <v>963</v>
      </c>
      <c r="S13" s="5">
        <v>407</v>
      </c>
      <c r="T13" s="12">
        <v>1385</v>
      </c>
      <c r="U13" s="5">
        <v>707</v>
      </c>
      <c r="V13" s="12">
        <v>2241</v>
      </c>
      <c r="W13" s="5">
        <v>859</v>
      </c>
      <c r="X13" s="5">
        <v>356</v>
      </c>
      <c r="Y13" s="5">
        <v>867</v>
      </c>
      <c r="Z13" s="5">
        <v>558</v>
      </c>
      <c r="AA13" s="5">
        <v>852</v>
      </c>
      <c r="AB13" s="5">
        <v>497</v>
      </c>
      <c r="AC13" s="12">
        <v>1552</v>
      </c>
      <c r="AD13" s="12">
        <v>11426</v>
      </c>
    </row>
    <row r="14" spans="1:30" ht="12.75">
      <c r="A14" s="4" t="s">
        <v>38</v>
      </c>
      <c r="B14" s="12">
        <v>72509</v>
      </c>
      <c r="C14" s="5">
        <v>622</v>
      </c>
      <c r="D14" s="5">
        <v>727</v>
      </c>
      <c r="E14" s="12">
        <v>2794</v>
      </c>
      <c r="F14" s="12">
        <v>1254</v>
      </c>
      <c r="G14" s="5">
        <v>720</v>
      </c>
      <c r="H14" s="12">
        <v>2230</v>
      </c>
      <c r="I14" s="12">
        <v>1287</v>
      </c>
      <c r="J14" s="12">
        <v>2164</v>
      </c>
      <c r="K14" s="5">
        <v>974</v>
      </c>
      <c r="L14" s="12">
        <v>2665</v>
      </c>
      <c r="M14" s="12">
        <v>2884</v>
      </c>
      <c r="N14" s="5">
        <v>574</v>
      </c>
      <c r="O14" s="12">
        <v>2267</v>
      </c>
      <c r="P14" s="12">
        <v>1388</v>
      </c>
      <c r="Q14" s="12">
        <v>21215</v>
      </c>
      <c r="R14" s="12">
        <v>1701</v>
      </c>
      <c r="S14" s="5">
        <v>484</v>
      </c>
      <c r="T14" s="12">
        <v>1454</v>
      </c>
      <c r="U14" s="12">
        <v>1043</v>
      </c>
      <c r="V14" s="12">
        <v>3847</v>
      </c>
      <c r="W14" s="12">
        <v>1177</v>
      </c>
      <c r="X14" s="5">
        <v>361</v>
      </c>
      <c r="Y14" s="5">
        <v>573</v>
      </c>
      <c r="Z14" s="5">
        <v>858</v>
      </c>
      <c r="AA14" s="5">
        <v>684</v>
      </c>
      <c r="AB14" s="5">
        <v>459</v>
      </c>
      <c r="AC14" s="12">
        <v>1842</v>
      </c>
      <c r="AD14" s="12">
        <v>14261</v>
      </c>
    </row>
    <row r="15" spans="1:30" ht="12.75">
      <c r="A15" s="4" t="s">
        <v>39</v>
      </c>
      <c r="B15" s="12">
        <v>56260</v>
      </c>
      <c r="C15" s="5">
        <v>774</v>
      </c>
      <c r="D15" s="5">
        <v>637</v>
      </c>
      <c r="E15" s="12">
        <v>1501</v>
      </c>
      <c r="F15" s="5">
        <v>699</v>
      </c>
      <c r="G15" s="12">
        <v>1076</v>
      </c>
      <c r="H15" s="12">
        <v>1487</v>
      </c>
      <c r="I15" s="5">
        <v>736</v>
      </c>
      <c r="J15" s="12">
        <v>1544</v>
      </c>
      <c r="K15" s="5">
        <v>755</v>
      </c>
      <c r="L15" s="12">
        <v>2040</v>
      </c>
      <c r="M15" s="12">
        <v>2332</v>
      </c>
      <c r="N15" s="5">
        <v>381</v>
      </c>
      <c r="O15" s="12">
        <v>1164</v>
      </c>
      <c r="P15" s="5">
        <v>591</v>
      </c>
      <c r="Q15" s="12">
        <v>13303</v>
      </c>
      <c r="R15" s="12">
        <v>1369</v>
      </c>
      <c r="S15" s="5">
        <v>535</v>
      </c>
      <c r="T15" s="12">
        <v>1249</v>
      </c>
      <c r="U15" s="5">
        <v>668</v>
      </c>
      <c r="V15" s="12">
        <v>2523</v>
      </c>
      <c r="W15" s="5">
        <v>716</v>
      </c>
      <c r="X15" s="5">
        <v>558</v>
      </c>
      <c r="Y15" s="5">
        <v>632</v>
      </c>
      <c r="Z15" s="5">
        <v>368</v>
      </c>
      <c r="AA15" s="5">
        <v>769</v>
      </c>
      <c r="AB15" s="5">
        <v>505</v>
      </c>
      <c r="AC15" s="12">
        <v>2089</v>
      </c>
      <c r="AD15" s="12">
        <v>15259</v>
      </c>
    </row>
    <row r="16" spans="1:30" ht="12.75">
      <c r="A16" s="4" t="s">
        <v>40</v>
      </c>
      <c r="B16" s="12">
        <v>76608</v>
      </c>
      <c r="C16" s="5">
        <v>790</v>
      </c>
      <c r="D16" s="12">
        <v>1138</v>
      </c>
      <c r="E16" s="12">
        <v>2516</v>
      </c>
      <c r="F16" s="5">
        <v>918</v>
      </c>
      <c r="G16" s="12">
        <v>1754</v>
      </c>
      <c r="H16" s="12">
        <v>2323</v>
      </c>
      <c r="I16" s="5">
        <v>890</v>
      </c>
      <c r="J16" s="12">
        <v>1974</v>
      </c>
      <c r="K16" s="5">
        <v>903</v>
      </c>
      <c r="L16" s="12">
        <v>1807</v>
      </c>
      <c r="M16" s="12">
        <v>3599</v>
      </c>
      <c r="N16" s="5">
        <v>635</v>
      </c>
      <c r="O16" s="12">
        <v>1382</v>
      </c>
      <c r="P16" s="12">
        <v>1078</v>
      </c>
      <c r="Q16" s="12">
        <v>17471</v>
      </c>
      <c r="R16" s="12">
        <v>1356</v>
      </c>
      <c r="S16" s="5">
        <v>916</v>
      </c>
      <c r="T16" s="12">
        <v>1566</v>
      </c>
      <c r="U16" s="5">
        <v>938</v>
      </c>
      <c r="V16" s="12">
        <v>2973</v>
      </c>
      <c r="W16" s="5">
        <v>880</v>
      </c>
      <c r="X16" s="5">
        <v>858</v>
      </c>
      <c r="Y16" s="5">
        <v>895</v>
      </c>
      <c r="Z16" s="5">
        <v>431</v>
      </c>
      <c r="AA16" s="12">
        <v>1000</v>
      </c>
      <c r="AB16" s="12">
        <v>1079</v>
      </c>
      <c r="AC16" s="12">
        <v>2534</v>
      </c>
      <c r="AD16" s="12">
        <v>22004</v>
      </c>
    </row>
    <row r="17" spans="1:30" ht="12.75">
      <c r="A17" s="4" t="s">
        <v>41</v>
      </c>
      <c r="B17" s="12">
        <v>71705</v>
      </c>
      <c r="C17" s="5">
        <v>659</v>
      </c>
      <c r="D17" s="12">
        <v>1150</v>
      </c>
      <c r="E17" s="12">
        <v>2971</v>
      </c>
      <c r="F17" s="12">
        <v>1130</v>
      </c>
      <c r="G17" s="12">
        <v>1845</v>
      </c>
      <c r="H17" s="12">
        <v>2360</v>
      </c>
      <c r="I17" s="5">
        <v>837</v>
      </c>
      <c r="J17" s="12">
        <v>1727</v>
      </c>
      <c r="K17" s="5">
        <v>792</v>
      </c>
      <c r="L17" s="12">
        <v>1455</v>
      </c>
      <c r="M17" s="12">
        <v>3385</v>
      </c>
      <c r="N17" s="5">
        <v>778</v>
      </c>
      <c r="O17" s="12">
        <v>1512</v>
      </c>
      <c r="P17" s="12">
        <v>1016</v>
      </c>
      <c r="Q17" s="12">
        <v>13614</v>
      </c>
      <c r="R17" s="12">
        <v>1780</v>
      </c>
      <c r="S17" s="12">
        <v>1162</v>
      </c>
      <c r="T17" s="12">
        <v>1400</v>
      </c>
      <c r="U17" s="5">
        <v>905</v>
      </c>
      <c r="V17" s="12">
        <v>2954</v>
      </c>
      <c r="W17" s="5">
        <v>892</v>
      </c>
      <c r="X17" s="5">
        <v>768</v>
      </c>
      <c r="Y17" s="5">
        <v>900</v>
      </c>
      <c r="Z17" s="5">
        <v>841</v>
      </c>
      <c r="AA17" s="5">
        <v>926</v>
      </c>
      <c r="AB17" s="12">
        <v>1359</v>
      </c>
      <c r="AC17" s="12">
        <v>2039</v>
      </c>
      <c r="AD17" s="12">
        <v>20548</v>
      </c>
    </row>
    <row r="18" spans="1:30" ht="12.75">
      <c r="A18" s="4" t="s">
        <v>42</v>
      </c>
      <c r="B18" s="12">
        <v>55060</v>
      </c>
      <c r="C18" s="5">
        <v>462</v>
      </c>
      <c r="D18" s="12">
        <v>1020</v>
      </c>
      <c r="E18" s="12">
        <v>2750</v>
      </c>
      <c r="F18" s="12">
        <v>1045</v>
      </c>
      <c r="G18" s="12">
        <v>1678</v>
      </c>
      <c r="H18" s="12">
        <v>1747</v>
      </c>
      <c r="I18" s="5">
        <v>634</v>
      </c>
      <c r="J18" s="12">
        <v>1047</v>
      </c>
      <c r="K18" s="5">
        <v>552</v>
      </c>
      <c r="L18" s="12">
        <v>1016</v>
      </c>
      <c r="M18" s="12">
        <v>2151</v>
      </c>
      <c r="N18" s="5">
        <v>639</v>
      </c>
      <c r="O18" s="12">
        <v>1275</v>
      </c>
      <c r="P18" s="12">
        <v>1181</v>
      </c>
      <c r="Q18" s="12">
        <v>8796</v>
      </c>
      <c r="R18" s="12">
        <v>1826</v>
      </c>
      <c r="S18" s="5">
        <v>821</v>
      </c>
      <c r="T18" s="12">
        <v>1095</v>
      </c>
      <c r="U18" s="5">
        <v>782</v>
      </c>
      <c r="V18" s="12">
        <v>2461</v>
      </c>
      <c r="W18" s="5">
        <v>795</v>
      </c>
      <c r="X18" s="5">
        <v>428</v>
      </c>
      <c r="Y18" s="5">
        <v>890</v>
      </c>
      <c r="Z18" s="5">
        <v>661</v>
      </c>
      <c r="AA18" s="5">
        <v>870</v>
      </c>
      <c r="AB18" s="12">
        <v>1013</v>
      </c>
      <c r="AC18" s="12">
        <v>1642</v>
      </c>
      <c r="AD18" s="12">
        <v>15783</v>
      </c>
    </row>
    <row r="19" spans="1:30" ht="12.75">
      <c r="A19" s="4" t="s">
        <v>43</v>
      </c>
      <c r="B19" s="12">
        <v>43254</v>
      </c>
      <c r="C19" s="5">
        <v>343</v>
      </c>
      <c r="D19" s="5">
        <v>827</v>
      </c>
      <c r="E19" s="12">
        <v>2779</v>
      </c>
      <c r="F19" s="5">
        <v>785</v>
      </c>
      <c r="G19" s="12">
        <v>1111</v>
      </c>
      <c r="H19" s="12">
        <v>1201</v>
      </c>
      <c r="I19" s="5">
        <v>474</v>
      </c>
      <c r="J19" s="5">
        <v>617</v>
      </c>
      <c r="K19" s="5">
        <v>339</v>
      </c>
      <c r="L19" s="5">
        <v>752</v>
      </c>
      <c r="M19" s="12">
        <v>2366</v>
      </c>
      <c r="N19" s="5">
        <v>520</v>
      </c>
      <c r="O19" s="12">
        <v>1021</v>
      </c>
      <c r="P19" s="12">
        <v>1419</v>
      </c>
      <c r="Q19" s="12">
        <v>6622</v>
      </c>
      <c r="R19" s="12">
        <v>1511</v>
      </c>
      <c r="S19" s="5">
        <v>505</v>
      </c>
      <c r="T19" s="5">
        <v>854</v>
      </c>
      <c r="U19" s="5">
        <v>663</v>
      </c>
      <c r="V19" s="12">
        <v>2003</v>
      </c>
      <c r="W19" s="5">
        <v>785</v>
      </c>
      <c r="X19" s="5">
        <v>364</v>
      </c>
      <c r="Y19" s="5">
        <v>631</v>
      </c>
      <c r="Z19" s="5">
        <v>786</v>
      </c>
      <c r="AA19" s="5">
        <v>664</v>
      </c>
      <c r="AB19" s="5">
        <v>629</v>
      </c>
      <c r="AC19" s="12">
        <v>1400</v>
      </c>
      <c r="AD19" s="12">
        <v>11283</v>
      </c>
    </row>
    <row r="20" spans="1:30" ht="12.75">
      <c r="A20" s="4" t="s">
        <v>44</v>
      </c>
      <c r="B20" s="12">
        <v>34382</v>
      </c>
      <c r="C20" s="5">
        <v>235</v>
      </c>
      <c r="D20" s="5">
        <v>567</v>
      </c>
      <c r="E20" s="12">
        <v>2438</v>
      </c>
      <c r="F20" s="5">
        <v>573</v>
      </c>
      <c r="G20" s="12">
        <v>1066</v>
      </c>
      <c r="H20" s="5">
        <v>861</v>
      </c>
      <c r="I20" s="5">
        <v>354</v>
      </c>
      <c r="J20" s="5">
        <v>433</v>
      </c>
      <c r="K20" s="5">
        <v>259</v>
      </c>
      <c r="L20" s="5">
        <v>557</v>
      </c>
      <c r="M20" s="12">
        <v>2278</v>
      </c>
      <c r="N20" s="5">
        <v>513</v>
      </c>
      <c r="O20" s="5">
        <v>736</v>
      </c>
      <c r="P20" s="12">
        <v>1020</v>
      </c>
      <c r="Q20" s="12">
        <v>5498</v>
      </c>
      <c r="R20" s="12">
        <v>1114</v>
      </c>
      <c r="S20" s="5">
        <v>280</v>
      </c>
      <c r="T20" s="5">
        <v>620</v>
      </c>
      <c r="U20" s="5">
        <v>497</v>
      </c>
      <c r="V20" s="12">
        <v>1945</v>
      </c>
      <c r="W20" s="5">
        <v>608</v>
      </c>
      <c r="X20" s="5">
        <v>238</v>
      </c>
      <c r="Y20" s="5">
        <v>479</v>
      </c>
      <c r="Z20" s="5">
        <v>895</v>
      </c>
      <c r="AA20" s="5">
        <v>490</v>
      </c>
      <c r="AB20" s="5">
        <v>463</v>
      </c>
      <c r="AC20" s="12">
        <v>1363</v>
      </c>
      <c r="AD20" s="12">
        <v>8002</v>
      </c>
    </row>
    <row r="21" spans="1:30" ht="12.75">
      <c r="A21" s="4" t="s">
        <v>45</v>
      </c>
      <c r="B21" s="12">
        <v>27170</v>
      </c>
      <c r="C21" s="5">
        <v>211</v>
      </c>
      <c r="D21" s="5">
        <v>316</v>
      </c>
      <c r="E21" s="12">
        <v>1943</v>
      </c>
      <c r="F21" s="5">
        <v>425</v>
      </c>
      <c r="G21" s="5">
        <v>870</v>
      </c>
      <c r="H21" s="5">
        <v>595</v>
      </c>
      <c r="I21" s="5">
        <v>338</v>
      </c>
      <c r="J21" s="5">
        <v>396</v>
      </c>
      <c r="K21" s="5">
        <v>174</v>
      </c>
      <c r="L21" s="5">
        <v>424</v>
      </c>
      <c r="M21" s="12">
        <v>1904</v>
      </c>
      <c r="N21" s="5">
        <v>487</v>
      </c>
      <c r="O21" s="5">
        <v>547</v>
      </c>
      <c r="P21" s="5">
        <v>640</v>
      </c>
      <c r="Q21" s="12">
        <v>5615</v>
      </c>
      <c r="R21" s="5">
        <v>646</v>
      </c>
      <c r="S21" s="5">
        <v>241</v>
      </c>
      <c r="T21" s="5">
        <v>461</v>
      </c>
      <c r="U21" s="5">
        <v>342</v>
      </c>
      <c r="V21" s="12">
        <v>1834</v>
      </c>
      <c r="W21" s="5">
        <v>411</v>
      </c>
      <c r="X21" s="5">
        <v>156</v>
      </c>
      <c r="Y21" s="5">
        <v>401</v>
      </c>
      <c r="Z21" s="5">
        <v>327</v>
      </c>
      <c r="AA21" s="5">
        <v>484</v>
      </c>
      <c r="AB21" s="5">
        <v>357</v>
      </c>
      <c r="AC21" s="12">
        <v>1037</v>
      </c>
      <c r="AD21" s="12">
        <v>5588</v>
      </c>
    </row>
    <row r="22" spans="1:30" ht="12.75">
      <c r="A22" s="4" t="s">
        <v>46</v>
      </c>
      <c r="B22" s="12">
        <v>22510</v>
      </c>
      <c r="C22" s="5">
        <v>270</v>
      </c>
      <c r="D22" s="5">
        <v>176</v>
      </c>
      <c r="E22" s="12">
        <v>1275</v>
      </c>
      <c r="F22" s="5">
        <v>351</v>
      </c>
      <c r="G22" s="5">
        <v>658</v>
      </c>
      <c r="H22" s="5">
        <v>392</v>
      </c>
      <c r="I22" s="5">
        <v>325</v>
      </c>
      <c r="J22" s="5">
        <v>552</v>
      </c>
      <c r="K22" s="5">
        <v>154</v>
      </c>
      <c r="L22" s="5">
        <v>432</v>
      </c>
      <c r="M22" s="12">
        <v>1612</v>
      </c>
      <c r="N22" s="5">
        <v>433</v>
      </c>
      <c r="O22" s="5">
        <v>376</v>
      </c>
      <c r="P22" s="5">
        <v>369</v>
      </c>
      <c r="Q22" s="12">
        <v>6088</v>
      </c>
      <c r="R22" s="5">
        <v>367</v>
      </c>
      <c r="S22" s="5">
        <v>203</v>
      </c>
      <c r="T22" s="5">
        <v>359</v>
      </c>
      <c r="U22" s="5">
        <v>278</v>
      </c>
      <c r="V22" s="12">
        <v>1684</v>
      </c>
      <c r="W22" s="5">
        <v>239</v>
      </c>
      <c r="X22" s="5">
        <v>75</v>
      </c>
      <c r="Y22" s="5">
        <v>336</v>
      </c>
      <c r="Z22" s="5">
        <v>197</v>
      </c>
      <c r="AA22" s="5">
        <v>300</v>
      </c>
      <c r="AB22" s="5">
        <v>192</v>
      </c>
      <c r="AC22" s="5">
        <v>845</v>
      </c>
      <c r="AD22" s="12">
        <v>3972</v>
      </c>
    </row>
    <row r="23" spans="1:30" ht="12.75">
      <c r="A23" s="4" t="s">
        <v>47</v>
      </c>
      <c r="B23" s="12">
        <v>20289</v>
      </c>
      <c r="C23" s="5">
        <v>227</v>
      </c>
      <c r="D23" s="5">
        <v>64</v>
      </c>
      <c r="E23" s="12">
        <v>1278</v>
      </c>
      <c r="F23" s="5">
        <v>303</v>
      </c>
      <c r="G23" s="5">
        <v>447</v>
      </c>
      <c r="H23" s="5">
        <v>326</v>
      </c>
      <c r="I23" s="5">
        <v>285</v>
      </c>
      <c r="J23" s="5">
        <v>625</v>
      </c>
      <c r="K23" s="5">
        <v>150</v>
      </c>
      <c r="L23" s="5">
        <v>535</v>
      </c>
      <c r="M23" s="12">
        <v>1362</v>
      </c>
      <c r="N23" s="5">
        <v>464</v>
      </c>
      <c r="O23" s="5">
        <v>259</v>
      </c>
      <c r="P23" s="5">
        <v>242</v>
      </c>
      <c r="Q23" s="12">
        <v>5870</v>
      </c>
      <c r="R23" s="5">
        <v>243</v>
      </c>
      <c r="S23" s="5">
        <v>183</v>
      </c>
      <c r="T23" s="5">
        <v>387</v>
      </c>
      <c r="U23" s="5">
        <v>275</v>
      </c>
      <c r="V23" s="12">
        <v>1589</v>
      </c>
      <c r="W23" s="5">
        <v>161</v>
      </c>
      <c r="X23" s="5">
        <v>62</v>
      </c>
      <c r="Y23" s="5">
        <v>301</v>
      </c>
      <c r="Z23" s="5">
        <v>170</v>
      </c>
      <c r="AA23" s="5">
        <v>546</v>
      </c>
      <c r="AB23" s="5">
        <v>104</v>
      </c>
      <c r="AC23" s="5">
        <v>569</v>
      </c>
      <c r="AD23" s="12">
        <v>3262</v>
      </c>
    </row>
    <row r="24" spans="1:30" ht="12.75">
      <c r="A24" s="4" t="s">
        <v>48</v>
      </c>
      <c r="B24" s="12">
        <v>15304</v>
      </c>
      <c r="C24" s="5">
        <v>162</v>
      </c>
      <c r="D24" s="5">
        <v>48</v>
      </c>
      <c r="E24" s="5">
        <v>956</v>
      </c>
      <c r="F24" s="5">
        <v>261</v>
      </c>
      <c r="G24" s="5">
        <v>309</v>
      </c>
      <c r="H24" s="5">
        <v>196</v>
      </c>
      <c r="I24" s="5">
        <v>274</v>
      </c>
      <c r="J24" s="5">
        <v>552</v>
      </c>
      <c r="K24" s="5">
        <v>137</v>
      </c>
      <c r="L24" s="5">
        <v>522</v>
      </c>
      <c r="M24" s="5">
        <v>924</v>
      </c>
      <c r="N24" s="5">
        <v>425</v>
      </c>
      <c r="O24" s="5">
        <v>199</v>
      </c>
      <c r="P24" s="5">
        <v>173</v>
      </c>
      <c r="Q24" s="12">
        <v>4476</v>
      </c>
      <c r="R24" s="5">
        <v>133</v>
      </c>
      <c r="S24" s="5">
        <v>147</v>
      </c>
      <c r="T24" s="5">
        <v>256</v>
      </c>
      <c r="U24" s="5">
        <v>246</v>
      </c>
      <c r="V24" s="12">
        <v>1239</v>
      </c>
      <c r="W24" s="5">
        <v>120</v>
      </c>
      <c r="X24" s="5">
        <v>59</v>
      </c>
      <c r="Y24" s="5">
        <v>236</v>
      </c>
      <c r="Z24" s="5">
        <v>114</v>
      </c>
      <c r="AA24" s="5">
        <v>347</v>
      </c>
      <c r="AB24" s="5">
        <v>52</v>
      </c>
      <c r="AC24" s="5">
        <v>446</v>
      </c>
      <c r="AD24" s="12">
        <v>2295</v>
      </c>
    </row>
    <row r="25" spans="1:30" ht="12.75">
      <c r="A25" s="4" t="s">
        <v>49</v>
      </c>
      <c r="B25" s="12">
        <v>9644</v>
      </c>
      <c r="C25" s="5">
        <v>64</v>
      </c>
      <c r="D25" s="5">
        <v>27</v>
      </c>
      <c r="E25" s="5">
        <v>568</v>
      </c>
      <c r="F25" s="5">
        <v>145</v>
      </c>
      <c r="G25" s="5">
        <v>222</v>
      </c>
      <c r="H25" s="5">
        <v>142</v>
      </c>
      <c r="I25" s="5">
        <v>160</v>
      </c>
      <c r="J25" s="5">
        <v>468</v>
      </c>
      <c r="K25" s="5">
        <v>90</v>
      </c>
      <c r="L25" s="5">
        <v>441</v>
      </c>
      <c r="M25" s="5">
        <v>514</v>
      </c>
      <c r="N25" s="5">
        <v>314</v>
      </c>
      <c r="O25" s="5">
        <v>100</v>
      </c>
      <c r="P25" s="5">
        <v>101</v>
      </c>
      <c r="Q25" s="12">
        <v>2633</v>
      </c>
      <c r="R25" s="5">
        <v>78</v>
      </c>
      <c r="S25" s="5">
        <v>80</v>
      </c>
      <c r="T25" s="5">
        <v>135</v>
      </c>
      <c r="U25" s="5">
        <v>197</v>
      </c>
      <c r="V25" s="5">
        <v>726</v>
      </c>
      <c r="W25" s="5">
        <v>60</v>
      </c>
      <c r="X25" s="5">
        <v>34</v>
      </c>
      <c r="Y25" s="5">
        <v>194</v>
      </c>
      <c r="Z25" s="5">
        <v>47</v>
      </c>
      <c r="AA25" s="5">
        <v>316</v>
      </c>
      <c r="AB25" s="5">
        <v>47</v>
      </c>
      <c r="AC25" s="5">
        <v>244</v>
      </c>
      <c r="AD25" s="12">
        <v>1497</v>
      </c>
    </row>
    <row r="26" spans="1:30" ht="12.75">
      <c r="A26" s="4" t="s">
        <v>50</v>
      </c>
      <c r="B26" s="12">
        <v>4828</v>
      </c>
      <c r="C26" s="5">
        <v>29</v>
      </c>
      <c r="D26" s="5">
        <v>28</v>
      </c>
      <c r="E26" s="5">
        <v>257</v>
      </c>
      <c r="F26" s="5">
        <v>65</v>
      </c>
      <c r="G26" s="5">
        <v>154</v>
      </c>
      <c r="H26" s="5">
        <v>54</v>
      </c>
      <c r="I26" s="5">
        <v>94</v>
      </c>
      <c r="J26" s="5">
        <v>295</v>
      </c>
      <c r="K26" s="5">
        <v>47</v>
      </c>
      <c r="L26" s="5">
        <v>203</v>
      </c>
      <c r="M26" s="5">
        <v>258</v>
      </c>
      <c r="N26" s="5">
        <v>197</v>
      </c>
      <c r="O26" s="5">
        <v>50</v>
      </c>
      <c r="P26" s="5">
        <v>64</v>
      </c>
      <c r="Q26" s="12">
        <v>1319</v>
      </c>
      <c r="R26" s="5">
        <v>40</v>
      </c>
      <c r="S26" s="5">
        <v>29</v>
      </c>
      <c r="T26" s="5">
        <v>59</v>
      </c>
      <c r="U26" s="5">
        <v>81</v>
      </c>
      <c r="V26" s="5">
        <v>306</v>
      </c>
      <c r="W26" s="5">
        <v>26</v>
      </c>
      <c r="X26" s="5">
        <v>19</v>
      </c>
      <c r="Y26" s="5">
        <v>95</v>
      </c>
      <c r="Z26" s="5">
        <v>18</v>
      </c>
      <c r="AA26" s="5">
        <v>193</v>
      </c>
      <c r="AB26" s="5">
        <v>23</v>
      </c>
      <c r="AC26" s="5">
        <v>123</v>
      </c>
      <c r="AD26" s="5">
        <v>702</v>
      </c>
    </row>
    <row r="27" spans="1:30" ht="12.75">
      <c r="A27" s="4" t="s">
        <v>51</v>
      </c>
      <c r="B27" s="12">
        <v>2631</v>
      </c>
      <c r="C27" s="5">
        <v>8</v>
      </c>
      <c r="D27" s="5">
        <v>15</v>
      </c>
      <c r="E27" s="5">
        <v>135</v>
      </c>
      <c r="F27" s="5">
        <v>41</v>
      </c>
      <c r="G27" s="5">
        <v>103</v>
      </c>
      <c r="H27" s="5">
        <v>25</v>
      </c>
      <c r="I27" s="5">
        <v>49</v>
      </c>
      <c r="J27" s="5">
        <v>132</v>
      </c>
      <c r="K27" s="5">
        <v>22</v>
      </c>
      <c r="L27" s="5">
        <v>116</v>
      </c>
      <c r="M27" s="5">
        <v>126</v>
      </c>
      <c r="N27" s="5">
        <v>77</v>
      </c>
      <c r="O27" s="5">
        <v>28</v>
      </c>
      <c r="P27" s="5">
        <v>38</v>
      </c>
      <c r="Q27" s="5">
        <v>505</v>
      </c>
      <c r="R27" s="5">
        <v>19</v>
      </c>
      <c r="S27" s="5">
        <v>11</v>
      </c>
      <c r="T27" s="5">
        <v>29</v>
      </c>
      <c r="U27" s="5">
        <v>56</v>
      </c>
      <c r="V27" s="5">
        <v>96</v>
      </c>
      <c r="W27" s="5">
        <v>22</v>
      </c>
      <c r="X27" s="5">
        <v>11</v>
      </c>
      <c r="Y27" s="5">
        <v>111</v>
      </c>
      <c r="Z27" s="5">
        <v>9</v>
      </c>
      <c r="AA27" s="5">
        <v>220</v>
      </c>
      <c r="AB27" s="5">
        <v>32</v>
      </c>
      <c r="AC27" s="5">
        <v>59</v>
      </c>
      <c r="AD27" s="5">
        <v>536</v>
      </c>
    </row>
    <row r="28" spans="1:30" ht="12.75">
      <c r="A28" s="4" t="s">
        <v>52</v>
      </c>
      <c r="B28" s="12">
        <v>1846</v>
      </c>
      <c r="C28" s="5">
        <v>13</v>
      </c>
      <c r="D28" s="5">
        <v>37</v>
      </c>
      <c r="E28" s="5">
        <v>78</v>
      </c>
      <c r="F28" s="5">
        <v>21</v>
      </c>
      <c r="G28" s="5">
        <v>19</v>
      </c>
      <c r="H28" s="5">
        <v>60</v>
      </c>
      <c r="I28" s="5">
        <v>33</v>
      </c>
      <c r="J28" s="5">
        <v>58</v>
      </c>
      <c r="K28" s="5">
        <v>24</v>
      </c>
      <c r="L28" s="5">
        <v>54</v>
      </c>
      <c r="M28" s="5">
        <v>63</v>
      </c>
      <c r="N28" s="5">
        <v>20</v>
      </c>
      <c r="O28" s="5">
        <v>93</v>
      </c>
      <c r="P28" s="5">
        <v>31</v>
      </c>
      <c r="Q28" s="5">
        <v>453</v>
      </c>
      <c r="R28" s="5">
        <v>33</v>
      </c>
      <c r="S28" s="5">
        <v>25</v>
      </c>
      <c r="T28" s="5">
        <v>46</v>
      </c>
      <c r="U28" s="5">
        <v>54</v>
      </c>
      <c r="V28" s="5">
        <v>46</v>
      </c>
      <c r="W28" s="5">
        <v>22</v>
      </c>
      <c r="X28" s="5">
        <v>11</v>
      </c>
      <c r="Y28" s="5">
        <v>22</v>
      </c>
      <c r="Z28" s="5">
        <v>19</v>
      </c>
      <c r="AA28" s="5">
        <v>8</v>
      </c>
      <c r="AB28" s="5">
        <v>22</v>
      </c>
      <c r="AC28" s="5">
        <v>46</v>
      </c>
      <c r="AD28" s="5">
        <v>435</v>
      </c>
    </row>
    <row r="29" spans="1:30" s="3" customFormat="1" ht="12.75">
      <c r="A29" s="1" t="s">
        <v>53</v>
      </c>
      <c r="B29" s="11">
        <f aca="true" t="shared" si="1" ref="B29:AD29">SUM(B30:B47)</f>
        <v>290225</v>
      </c>
      <c r="C29" s="11">
        <f t="shared" si="1"/>
        <v>3002</v>
      </c>
      <c r="D29" s="11">
        <f t="shared" si="1"/>
        <v>4208</v>
      </c>
      <c r="E29" s="11">
        <f t="shared" si="1"/>
        <v>12652</v>
      </c>
      <c r="F29" s="11">
        <f t="shared" si="1"/>
        <v>4074</v>
      </c>
      <c r="G29" s="11">
        <f t="shared" si="1"/>
        <v>7613</v>
      </c>
      <c r="H29" s="11">
        <f t="shared" si="1"/>
        <v>8416</v>
      </c>
      <c r="I29" s="11">
        <f t="shared" si="1"/>
        <v>4110</v>
      </c>
      <c r="J29" s="11">
        <f t="shared" si="1"/>
        <v>6340</v>
      </c>
      <c r="K29" s="11">
        <f t="shared" si="1"/>
        <v>3420</v>
      </c>
      <c r="L29" s="11">
        <f t="shared" si="1"/>
        <v>7353</v>
      </c>
      <c r="M29" s="11">
        <f t="shared" si="1"/>
        <v>14668</v>
      </c>
      <c r="N29" s="11">
        <f t="shared" si="1"/>
        <v>3259</v>
      </c>
      <c r="O29" s="11">
        <f t="shared" si="1"/>
        <v>6794</v>
      </c>
      <c r="P29" s="11">
        <f t="shared" si="1"/>
        <v>5818</v>
      </c>
      <c r="Q29" s="11">
        <f t="shared" si="1"/>
        <v>61325</v>
      </c>
      <c r="R29" s="11">
        <f t="shared" si="1"/>
        <v>6173</v>
      </c>
      <c r="S29" s="11">
        <f t="shared" si="1"/>
        <v>3374</v>
      </c>
      <c r="T29" s="11">
        <f t="shared" si="1"/>
        <v>6819</v>
      </c>
      <c r="U29" s="11">
        <f t="shared" si="1"/>
        <v>3814</v>
      </c>
      <c r="V29" s="11">
        <f t="shared" si="1"/>
        <v>12393</v>
      </c>
      <c r="W29" s="11">
        <f t="shared" si="1"/>
        <v>4009</v>
      </c>
      <c r="X29" s="11">
        <f t="shared" si="1"/>
        <v>2710</v>
      </c>
      <c r="Y29" s="11">
        <f t="shared" si="1"/>
        <v>5512</v>
      </c>
      <c r="Z29" s="11">
        <f t="shared" si="1"/>
        <v>2931</v>
      </c>
      <c r="AA29" s="11">
        <f t="shared" si="1"/>
        <v>4637</v>
      </c>
      <c r="AB29" s="11">
        <f t="shared" si="1"/>
        <v>4074</v>
      </c>
      <c r="AC29" s="11">
        <f t="shared" si="1"/>
        <v>8258</v>
      </c>
      <c r="AD29" s="11">
        <f t="shared" si="1"/>
        <v>72469</v>
      </c>
    </row>
    <row r="30" spans="1:30" ht="12.75">
      <c r="A30" s="4" t="s">
        <v>35</v>
      </c>
      <c r="B30" s="12">
        <v>16485</v>
      </c>
      <c r="C30" s="5">
        <v>170</v>
      </c>
      <c r="D30" s="5">
        <v>245</v>
      </c>
      <c r="E30" s="5">
        <v>411</v>
      </c>
      <c r="F30" s="5">
        <v>243</v>
      </c>
      <c r="G30" s="5">
        <v>187</v>
      </c>
      <c r="H30" s="5">
        <v>293</v>
      </c>
      <c r="I30" s="5">
        <v>242</v>
      </c>
      <c r="J30" s="5">
        <v>188</v>
      </c>
      <c r="K30" s="5">
        <v>520</v>
      </c>
      <c r="L30" s="5">
        <v>447</v>
      </c>
      <c r="M30" s="5">
        <v>562</v>
      </c>
      <c r="N30" s="5">
        <v>73</v>
      </c>
      <c r="O30" s="5">
        <v>285</v>
      </c>
      <c r="P30" s="12">
        <v>1099</v>
      </c>
      <c r="Q30" s="12">
        <v>2848</v>
      </c>
      <c r="R30" s="5">
        <v>30</v>
      </c>
      <c r="S30" s="5">
        <v>193</v>
      </c>
      <c r="T30" s="5">
        <v>521</v>
      </c>
      <c r="U30" s="5">
        <v>117</v>
      </c>
      <c r="V30" s="5">
        <v>465</v>
      </c>
      <c r="W30" s="5">
        <v>219</v>
      </c>
      <c r="X30" s="5">
        <v>510</v>
      </c>
      <c r="Y30" s="12">
        <v>1952</v>
      </c>
      <c r="Z30" s="5">
        <v>88</v>
      </c>
      <c r="AA30" s="5">
        <v>313</v>
      </c>
      <c r="AB30" s="5">
        <v>160</v>
      </c>
      <c r="AC30" s="5">
        <v>583</v>
      </c>
      <c r="AD30" s="12">
        <v>3521</v>
      </c>
    </row>
    <row r="31" spans="1:30" ht="12.75">
      <c r="A31" s="4" t="s">
        <v>36</v>
      </c>
      <c r="B31" s="12">
        <v>20023</v>
      </c>
      <c r="C31" s="5">
        <v>232</v>
      </c>
      <c r="D31" s="5">
        <v>427</v>
      </c>
      <c r="E31" s="5">
        <v>544</v>
      </c>
      <c r="F31" s="5">
        <v>297</v>
      </c>
      <c r="G31" s="5">
        <v>422</v>
      </c>
      <c r="H31" s="5">
        <v>786</v>
      </c>
      <c r="I31" s="5">
        <v>355</v>
      </c>
      <c r="J31" s="5">
        <v>288</v>
      </c>
      <c r="K31" s="5">
        <v>157</v>
      </c>
      <c r="L31" s="5">
        <v>561</v>
      </c>
      <c r="M31" s="5">
        <v>625</v>
      </c>
      <c r="N31" s="5">
        <v>125</v>
      </c>
      <c r="O31" s="5">
        <v>629</v>
      </c>
      <c r="P31" s="5">
        <v>235</v>
      </c>
      <c r="Q31" s="12">
        <v>5216</v>
      </c>
      <c r="R31" s="5">
        <v>80</v>
      </c>
      <c r="S31" s="5">
        <v>193</v>
      </c>
      <c r="T31" s="5">
        <v>594</v>
      </c>
      <c r="U31" s="5">
        <v>257</v>
      </c>
      <c r="V31" s="5">
        <v>847</v>
      </c>
      <c r="W31" s="5">
        <v>305</v>
      </c>
      <c r="X31" s="5">
        <v>182</v>
      </c>
      <c r="Y31" s="5">
        <v>486</v>
      </c>
      <c r="Z31" s="5">
        <v>140</v>
      </c>
      <c r="AA31" s="5">
        <v>457</v>
      </c>
      <c r="AB31" s="5">
        <v>278</v>
      </c>
      <c r="AC31" s="5">
        <v>651</v>
      </c>
      <c r="AD31" s="12">
        <v>4654</v>
      </c>
    </row>
    <row r="32" spans="1:30" ht="12.75">
      <c r="A32" s="4" t="s">
        <v>37</v>
      </c>
      <c r="B32" s="12">
        <v>29521</v>
      </c>
      <c r="C32" s="5">
        <v>221</v>
      </c>
      <c r="D32" s="5">
        <v>363</v>
      </c>
      <c r="E32" s="12">
        <v>1218</v>
      </c>
      <c r="F32" s="5">
        <v>433</v>
      </c>
      <c r="G32" s="5">
        <v>459</v>
      </c>
      <c r="H32" s="5">
        <v>818</v>
      </c>
      <c r="I32" s="5">
        <v>472</v>
      </c>
      <c r="J32" s="5">
        <v>535</v>
      </c>
      <c r="K32" s="5">
        <v>282</v>
      </c>
      <c r="L32" s="5">
        <v>752</v>
      </c>
      <c r="M32" s="12">
        <v>1126</v>
      </c>
      <c r="N32" s="5">
        <v>194</v>
      </c>
      <c r="O32" s="5">
        <v>950</v>
      </c>
      <c r="P32" s="5">
        <v>477</v>
      </c>
      <c r="Q32" s="12">
        <v>9547</v>
      </c>
      <c r="R32" s="5">
        <v>471</v>
      </c>
      <c r="S32" s="5">
        <v>200</v>
      </c>
      <c r="T32" s="5">
        <v>734</v>
      </c>
      <c r="U32" s="5">
        <v>351</v>
      </c>
      <c r="V32" s="12">
        <v>1178</v>
      </c>
      <c r="W32" s="5">
        <v>465</v>
      </c>
      <c r="X32" s="5">
        <v>171</v>
      </c>
      <c r="Y32" s="5">
        <v>424</v>
      </c>
      <c r="Z32" s="5">
        <v>307</v>
      </c>
      <c r="AA32" s="5">
        <v>439</v>
      </c>
      <c r="AB32" s="5">
        <v>258</v>
      </c>
      <c r="AC32" s="5">
        <v>787</v>
      </c>
      <c r="AD32" s="12">
        <v>5889</v>
      </c>
    </row>
    <row r="33" spans="1:30" ht="12.75">
      <c r="A33" s="4" t="s">
        <v>38</v>
      </c>
      <c r="B33" s="12">
        <v>36843</v>
      </c>
      <c r="C33" s="5">
        <v>302</v>
      </c>
      <c r="D33" s="5">
        <v>397</v>
      </c>
      <c r="E33" s="12">
        <v>1458</v>
      </c>
      <c r="F33" s="5">
        <v>651</v>
      </c>
      <c r="G33" s="5">
        <v>360</v>
      </c>
      <c r="H33" s="12">
        <v>1134</v>
      </c>
      <c r="I33" s="5">
        <v>672</v>
      </c>
      <c r="J33" s="12">
        <v>1095</v>
      </c>
      <c r="K33" s="5">
        <v>519</v>
      </c>
      <c r="L33" s="12">
        <v>1332</v>
      </c>
      <c r="M33" s="12">
        <v>1465</v>
      </c>
      <c r="N33" s="5">
        <v>291</v>
      </c>
      <c r="O33" s="12">
        <v>1126</v>
      </c>
      <c r="P33" s="5">
        <v>742</v>
      </c>
      <c r="Q33" s="12">
        <v>10985</v>
      </c>
      <c r="R33" s="5">
        <v>884</v>
      </c>
      <c r="S33" s="5">
        <v>228</v>
      </c>
      <c r="T33" s="5">
        <v>807</v>
      </c>
      <c r="U33" s="5">
        <v>517</v>
      </c>
      <c r="V33" s="12">
        <v>1926</v>
      </c>
      <c r="W33" s="5">
        <v>605</v>
      </c>
      <c r="X33" s="5">
        <v>164</v>
      </c>
      <c r="Y33" s="5">
        <v>292</v>
      </c>
      <c r="Z33" s="5">
        <v>428</v>
      </c>
      <c r="AA33" s="5">
        <v>325</v>
      </c>
      <c r="AB33" s="5">
        <v>249</v>
      </c>
      <c r="AC33" s="5">
        <v>885</v>
      </c>
      <c r="AD33" s="12">
        <v>7004</v>
      </c>
    </row>
    <row r="34" spans="1:30" ht="12.75">
      <c r="A34" s="4" t="s">
        <v>39</v>
      </c>
      <c r="B34" s="12">
        <v>24534</v>
      </c>
      <c r="C34" s="5">
        <v>313</v>
      </c>
      <c r="D34" s="5">
        <v>270</v>
      </c>
      <c r="E34" s="5">
        <v>506</v>
      </c>
      <c r="F34" s="5">
        <v>273</v>
      </c>
      <c r="G34" s="5">
        <v>523</v>
      </c>
      <c r="H34" s="5">
        <v>670</v>
      </c>
      <c r="I34" s="5">
        <v>361</v>
      </c>
      <c r="J34" s="5">
        <v>783</v>
      </c>
      <c r="K34" s="5">
        <v>369</v>
      </c>
      <c r="L34" s="5">
        <v>989</v>
      </c>
      <c r="M34" s="5">
        <v>744</v>
      </c>
      <c r="N34" s="5">
        <v>125</v>
      </c>
      <c r="O34" s="5">
        <v>578</v>
      </c>
      <c r="P34" s="5">
        <v>212</v>
      </c>
      <c r="Q34" s="12">
        <v>6801</v>
      </c>
      <c r="R34" s="5">
        <v>665</v>
      </c>
      <c r="S34" s="5">
        <v>233</v>
      </c>
      <c r="T34" s="5">
        <v>533</v>
      </c>
      <c r="U34" s="5">
        <v>279</v>
      </c>
      <c r="V34" s="5">
        <v>986</v>
      </c>
      <c r="W34" s="5">
        <v>302</v>
      </c>
      <c r="X34" s="5">
        <v>219</v>
      </c>
      <c r="Y34" s="5">
        <v>217</v>
      </c>
      <c r="Z34" s="5">
        <v>159</v>
      </c>
      <c r="AA34" s="5">
        <v>302</v>
      </c>
      <c r="AB34" s="5">
        <v>233</v>
      </c>
      <c r="AC34" s="5">
        <v>636</v>
      </c>
      <c r="AD34" s="12">
        <v>6253</v>
      </c>
    </row>
    <row r="35" spans="1:30" ht="12.75">
      <c r="A35" s="4" t="s">
        <v>40</v>
      </c>
      <c r="B35" s="12">
        <v>32831</v>
      </c>
      <c r="C35" s="5">
        <v>383</v>
      </c>
      <c r="D35" s="5">
        <v>444</v>
      </c>
      <c r="E35" s="5">
        <v>722</v>
      </c>
      <c r="F35" s="5">
        <v>333</v>
      </c>
      <c r="G35" s="12">
        <v>1004</v>
      </c>
      <c r="H35" s="12">
        <v>1116</v>
      </c>
      <c r="I35" s="5">
        <v>428</v>
      </c>
      <c r="J35" s="5">
        <v>951</v>
      </c>
      <c r="K35" s="5">
        <v>473</v>
      </c>
      <c r="L35" s="5">
        <v>871</v>
      </c>
      <c r="M35" s="12">
        <v>1602</v>
      </c>
      <c r="N35" s="5">
        <v>238</v>
      </c>
      <c r="O35" s="5">
        <v>667</v>
      </c>
      <c r="P35" s="5">
        <v>280</v>
      </c>
      <c r="Q35" s="12">
        <v>7514</v>
      </c>
      <c r="R35" s="5">
        <v>705</v>
      </c>
      <c r="S35" s="5">
        <v>394</v>
      </c>
      <c r="T35" s="5">
        <v>795</v>
      </c>
      <c r="U35" s="5">
        <v>406</v>
      </c>
      <c r="V35" s="5">
        <v>722</v>
      </c>
      <c r="W35" s="5">
        <v>335</v>
      </c>
      <c r="X35" s="5">
        <v>405</v>
      </c>
      <c r="Y35" s="5">
        <v>315</v>
      </c>
      <c r="Z35" s="5">
        <v>149</v>
      </c>
      <c r="AA35" s="5">
        <v>422</v>
      </c>
      <c r="AB35" s="5">
        <v>526</v>
      </c>
      <c r="AC35" s="5">
        <v>713</v>
      </c>
      <c r="AD35" s="12">
        <v>9918</v>
      </c>
    </row>
    <row r="36" spans="1:30" ht="12.75">
      <c r="A36" s="4" t="s">
        <v>41</v>
      </c>
      <c r="B36" s="12">
        <v>31352</v>
      </c>
      <c r="C36" s="5">
        <v>374</v>
      </c>
      <c r="D36" s="5">
        <v>517</v>
      </c>
      <c r="E36" s="12">
        <v>1149</v>
      </c>
      <c r="F36" s="5">
        <v>422</v>
      </c>
      <c r="G36" s="12">
        <v>1090</v>
      </c>
      <c r="H36" s="12">
        <v>1130</v>
      </c>
      <c r="I36" s="5">
        <v>393</v>
      </c>
      <c r="J36" s="5">
        <v>788</v>
      </c>
      <c r="K36" s="5">
        <v>356</v>
      </c>
      <c r="L36" s="5">
        <v>691</v>
      </c>
      <c r="M36" s="12">
        <v>1944</v>
      </c>
      <c r="N36" s="5">
        <v>322</v>
      </c>
      <c r="O36" s="5">
        <v>702</v>
      </c>
      <c r="P36" s="5">
        <v>364</v>
      </c>
      <c r="Q36" s="12">
        <v>4268</v>
      </c>
      <c r="R36" s="5">
        <v>771</v>
      </c>
      <c r="S36" s="5">
        <v>633</v>
      </c>
      <c r="T36" s="5">
        <v>759</v>
      </c>
      <c r="U36" s="5">
        <v>394</v>
      </c>
      <c r="V36" s="5">
        <v>984</v>
      </c>
      <c r="W36" s="5">
        <v>399</v>
      </c>
      <c r="X36" s="5">
        <v>355</v>
      </c>
      <c r="Y36" s="5">
        <v>349</v>
      </c>
      <c r="Z36" s="5">
        <v>278</v>
      </c>
      <c r="AA36" s="5">
        <v>433</v>
      </c>
      <c r="AB36" s="5">
        <v>729</v>
      </c>
      <c r="AC36" s="5">
        <v>701</v>
      </c>
      <c r="AD36" s="12">
        <v>10057</v>
      </c>
    </row>
    <row r="37" spans="1:30" ht="12.75">
      <c r="A37" s="4" t="s">
        <v>42</v>
      </c>
      <c r="B37" s="12">
        <v>23686</v>
      </c>
      <c r="C37" s="5">
        <v>266</v>
      </c>
      <c r="D37" s="5">
        <v>495</v>
      </c>
      <c r="E37" s="12">
        <v>1167</v>
      </c>
      <c r="F37" s="5">
        <v>405</v>
      </c>
      <c r="G37" s="5">
        <v>954</v>
      </c>
      <c r="H37" s="5">
        <v>814</v>
      </c>
      <c r="I37" s="5">
        <v>279</v>
      </c>
      <c r="J37" s="5">
        <v>406</v>
      </c>
      <c r="K37" s="5">
        <v>247</v>
      </c>
      <c r="L37" s="5">
        <v>443</v>
      </c>
      <c r="M37" s="12">
        <v>1030</v>
      </c>
      <c r="N37" s="5">
        <v>294</v>
      </c>
      <c r="O37" s="5">
        <v>569</v>
      </c>
      <c r="P37" s="5">
        <v>471</v>
      </c>
      <c r="Q37" s="12">
        <v>2131</v>
      </c>
      <c r="R37" s="5">
        <v>810</v>
      </c>
      <c r="S37" s="5">
        <v>477</v>
      </c>
      <c r="T37" s="5">
        <v>563</v>
      </c>
      <c r="U37" s="5">
        <v>376</v>
      </c>
      <c r="V37" s="5">
        <v>889</v>
      </c>
      <c r="W37" s="5">
        <v>364</v>
      </c>
      <c r="X37" s="5">
        <v>211</v>
      </c>
      <c r="Y37" s="5">
        <v>360</v>
      </c>
      <c r="Z37" s="5">
        <v>276</v>
      </c>
      <c r="AA37" s="5">
        <v>400</v>
      </c>
      <c r="AB37" s="5">
        <v>563</v>
      </c>
      <c r="AC37" s="5">
        <v>653</v>
      </c>
      <c r="AD37" s="12">
        <v>7773</v>
      </c>
    </row>
    <row r="38" spans="1:30" ht="12.75">
      <c r="A38" s="4" t="s">
        <v>43</v>
      </c>
      <c r="B38" s="12">
        <v>17936</v>
      </c>
      <c r="C38" s="5">
        <v>193</v>
      </c>
      <c r="D38" s="5">
        <v>400</v>
      </c>
      <c r="E38" s="12">
        <v>1151</v>
      </c>
      <c r="F38" s="5">
        <v>297</v>
      </c>
      <c r="G38" s="5">
        <v>576</v>
      </c>
      <c r="H38" s="5">
        <v>553</v>
      </c>
      <c r="I38" s="5">
        <v>209</v>
      </c>
      <c r="J38" s="5">
        <v>220</v>
      </c>
      <c r="K38" s="5">
        <v>125</v>
      </c>
      <c r="L38" s="5">
        <v>286</v>
      </c>
      <c r="M38" s="12">
        <v>1072</v>
      </c>
      <c r="N38" s="5">
        <v>227</v>
      </c>
      <c r="O38" s="5">
        <v>418</v>
      </c>
      <c r="P38" s="5">
        <v>599</v>
      </c>
      <c r="Q38" s="12">
        <v>1393</v>
      </c>
      <c r="R38" s="5">
        <v>666</v>
      </c>
      <c r="S38" s="5">
        <v>326</v>
      </c>
      <c r="T38" s="5">
        <v>375</v>
      </c>
      <c r="U38" s="5">
        <v>286</v>
      </c>
      <c r="V38" s="5">
        <v>750</v>
      </c>
      <c r="W38" s="5">
        <v>343</v>
      </c>
      <c r="X38" s="5">
        <v>187</v>
      </c>
      <c r="Y38" s="5">
        <v>284</v>
      </c>
      <c r="Z38" s="5">
        <v>296</v>
      </c>
      <c r="AA38" s="5">
        <v>295</v>
      </c>
      <c r="AB38" s="5">
        <v>361</v>
      </c>
      <c r="AC38" s="5">
        <v>544</v>
      </c>
      <c r="AD38" s="12">
        <v>5504</v>
      </c>
    </row>
    <row r="39" spans="1:30" ht="12.75">
      <c r="A39" s="4" t="s">
        <v>44</v>
      </c>
      <c r="B39" s="12">
        <v>14370</v>
      </c>
      <c r="C39" s="5">
        <v>118</v>
      </c>
      <c r="D39" s="5">
        <v>277</v>
      </c>
      <c r="E39" s="12">
        <v>1115</v>
      </c>
      <c r="F39" s="5">
        <v>214</v>
      </c>
      <c r="G39" s="5">
        <v>582</v>
      </c>
      <c r="H39" s="5">
        <v>398</v>
      </c>
      <c r="I39" s="5">
        <v>129</v>
      </c>
      <c r="J39" s="5">
        <v>143</v>
      </c>
      <c r="K39" s="5">
        <v>106</v>
      </c>
      <c r="L39" s="5">
        <v>193</v>
      </c>
      <c r="M39" s="12">
        <v>1140</v>
      </c>
      <c r="N39" s="5">
        <v>242</v>
      </c>
      <c r="O39" s="5">
        <v>296</v>
      </c>
      <c r="P39" s="5">
        <v>502</v>
      </c>
      <c r="Q39" s="12">
        <v>1189</v>
      </c>
      <c r="R39" s="5">
        <v>471</v>
      </c>
      <c r="S39" s="5">
        <v>162</v>
      </c>
      <c r="T39" s="5">
        <v>301</v>
      </c>
      <c r="U39" s="5">
        <v>218</v>
      </c>
      <c r="V39" s="5">
        <v>746</v>
      </c>
      <c r="W39" s="5">
        <v>257</v>
      </c>
      <c r="X39" s="5">
        <v>121</v>
      </c>
      <c r="Y39" s="5">
        <v>199</v>
      </c>
      <c r="Z39" s="5">
        <v>395</v>
      </c>
      <c r="AA39" s="5">
        <v>236</v>
      </c>
      <c r="AB39" s="5">
        <v>263</v>
      </c>
      <c r="AC39" s="5">
        <v>546</v>
      </c>
      <c r="AD39" s="12">
        <v>3811</v>
      </c>
    </row>
    <row r="40" spans="1:30" ht="12.75">
      <c r="A40" s="4" t="s">
        <v>45</v>
      </c>
      <c r="B40" s="12">
        <v>11084</v>
      </c>
      <c r="C40" s="5">
        <v>64</v>
      </c>
      <c r="D40" s="5">
        <v>173</v>
      </c>
      <c r="E40" s="5">
        <v>958</v>
      </c>
      <c r="F40" s="5">
        <v>145</v>
      </c>
      <c r="G40" s="5">
        <v>504</v>
      </c>
      <c r="H40" s="5">
        <v>237</v>
      </c>
      <c r="I40" s="5">
        <v>124</v>
      </c>
      <c r="J40" s="5">
        <v>113</v>
      </c>
      <c r="K40" s="5">
        <v>53</v>
      </c>
      <c r="L40" s="5">
        <v>115</v>
      </c>
      <c r="M40" s="5">
        <v>955</v>
      </c>
      <c r="N40" s="5">
        <v>211</v>
      </c>
      <c r="O40" s="5">
        <v>206</v>
      </c>
      <c r="P40" s="5">
        <v>351</v>
      </c>
      <c r="Q40" s="12">
        <v>1308</v>
      </c>
      <c r="R40" s="5">
        <v>285</v>
      </c>
      <c r="S40" s="5">
        <v>123</v>
      </c>
      <c r="T40" s="5">
        <v>213</v>
      </c>
      <c r="U40" s="5">
        <v>147</v>
      </c>
      <c r="V40" s="5">
        <v>733</v>
      </c>
      <c r="W40" s="5">
        <v>161</v>
      </c>
      <c r="X40" s="5">
        <v>71</v>
      </c>
      <c r="Y40" s="5">
        <v>168</v>
      </c>
      <c r="Z40" s="5">
        <v>176</v>
      </c>
      <c r="AA40" s="5">
        <v>195</v>
      </c>
      <c r="AB40" s="5">
        <v>217</v>
      </c>
      <c r="AC40" s="5">
        <v>467</v>
      </c>
      <c r="AD40" s="12">
        <v>2611</v>
      </c>
    </row>
    <row r="41" spans="1:30" ht="12.75">
      <c r="A41" s="4" t="s">
        <v>46</v>
      </c>
      <c r="B41" s="12">
        <v>8749</v>
      </c>
      <c r="C41" s="5">
        <v>108</v>
      </c>
      <c r="D41" s="5">
        <v>93</v>
      </c>
      <c r="E41" s="5">
        <v>612</v>
      </c>
      <c r="F41" s="5">
        <v>99</v>
      </c>
      <c r="G41" s="5">
        <v>356</v>
      </c>
      <c r="H41" s="5">
        <v>163</v>
      </c>
      <c r="I41" s="5">
        <v>113</v>
      </c>
      <c r="J41" s="5">
        <v>140</v>
      </c>
      <c r="K41" s="5">
        <v>46</v>
      </c>
      <c r="L41" s="5">
        <v>102</v>
      </c>
      <c r="M41" s="5">
        <v>772</v>
      </c>
      <c r="N41" s="5">
        <v>175</v>
      </c>
      <c r="O41" s="5">
        <v>122</v>
      </c>
      <c r="P41" s="5">
        <v>212</v>
      </c>
      <c r="Q41" s="12">
        <v>1790</v>
      </c>
      <c r="R41" s="5">
        <v>140</v>
      </c>
      <c r="S41" s="5">
        <v>70</v>
      </c>
      <c r="T41" s="5">
        <v>155</v>
      </c>
      <c r="U41" s="5">
        <v>108</v>
      </c>
      <c r="V41" s="5">
        <v>664</v>
      </c>
      <c r="W41" s="5">
        <v>97</v>
      </c>
      <c r="X41" s="5">
        <v>35</v>
      </c>
      <c r="Y41" s="5">
        <v>126</v>
      </c>
      <c r="Z41" s="5">
        <v>87</v>
      </c>
      <c r="AA41" s="5">
        <v>125</v>
      </c>
      <c r="AB41" s="5">
        <v>96</v>
      </c>
      <c r="AC41" s="5">
        <v>413</v>
      </c>
      <c r="AD41" s="12">
        <v>1730</v>
      </c>
    </row>
    <row r="42" spans="1:30" ht="12.75">
      <c r="A42" s="4" t="s">
        <v>47</v>
      </c>
      <c r="B42" s="12">
        <v>8221</v>
      </c>
      <c r="C42" s="5">
        <v>106</v>
      </c>
      <c r="D42" s="5">
        <v>35</v>
      </c>
      <c r="E42" s="5">
        <v>636</v>
      </c>
      <c r="F42" s="5">
        <v>99</v>
      </c>
      <c r="G42" s="5">
        <v>219</v>
      </c>
      <c r="H42" s="5">
        <v>125</v>
      </c>
      <c r="I42" s="5">
        <v>101</v>
      </c>
      <c r="J42" s="5">
        <v>172</v>
      </c>
      <c r="K42" s="5">
        <v>49</v>
      </c>
      <c r="L42" s="5">
        <v>156</v>
      </c>
      <c r="M42" s="5">
        <v>680</v>
      </c>
      <c r="N42" s="5">
        <v>198</v>
      </c>
      <c r="O42" s="5">
        <v>93</v>
      </c>
      <c r="P42" s="5">
        <v>109</v>
      </c>
      <c r="Q42" s="12">
        <v>2116</v>
      </c>
      <c r="R42" s="5">
        <v>102</v>
      </c>
      <c r="S42" s="5">
        <v>36</v>
      </c>
      <c r="T42" s="5">
        <v>188</v>
      </c>
      <c r="U42" s="5">
        <v>109</v>
      </c>
      <c r="V42" s="5">
        <v>638</v>
      </c>
      <c r="W42" s="5">
        <v>62</v>
      </c>
      <c r="X42" s="5">
        <v>24</v>
      </c>
      <c r="Y42" s="5">
        <v>106</v>
      </c>
      <c r="Z42" s="5">
        <v>62</v>
      </c>
      <c r="AA42" s="5">
        <v>252</v>
      </c>
      <c r="AB42" s="5">
        <v>64</v>
      </c>
      <c r="AC42" s="5">
        <v>253</v>
      </c>
      <c r="AD42" s="12">
        <v>1431</v>
      </c>
    </row>
    <row r="43" spans="1:30" ht="12.75">
      <c r="A43" s="4" t="s">
        <v>48</v>
      </c>
      <c r="B43" s="12">
        <v>6541</v>
      </c>
      <c r="C43" s="5">
        <v>94</v>
      </c>
      <c r="D43" s="5">
        <v>26</v>
      </c>
      <c r="E43" s="5">
        <v>489</v>
      </c>
      <c r="F43" s="5">
        <v>83</v>
      </c>
      <c r="G43" s="5">
        <v>161</v>
      </c>
      <c r="H43" s="5">
        <v>76</v>
      </c>
      <c r="I43" s="5">
        <v>99</v>
      </c>
      <c r="J43" s="5">
        <v>176</v>
      </c>
      <c r="K43" s="5">
        <v>46</v>
      </c>
      <c r="L43" s="5">
        <v>151</v>
      </c>
      <c r="M43" s="5">
        <v>460</v>
      </c>
      <c r="N43" s="5">
        <v>226</v>
      </c>
      <c r="O43" s="5">
        <v>61</v>
      </c>
      <c r="P43" s="5">
        <v>74</v>
      </c>
      <c r="Q43" s="12">
        <v>1892</v>
      </c>
      <c r="R43" s="5">
        <v>37</v>
      </c>
      <c r="S43" s="5">
        <v>43</v>
      </c>
      <c r="T43" s="5">
        <v>126</v>
      </c>
      <c r="U43" s="5">
        <v>86</v>
      </c>
      <c r="V43" s="5">
        <v>468</v>
      </c>
      <c r="W43" s="5">
        <v>50</v>
      </c>
      <c r="X43" s="5">
        <v>25</v>
      </c>
      <c r="Y43" s="5">
        <v>104</v>
      </c>
      <c r="Z43" s="5">
        <v>53</v>
      </c>
      <c r="AA43" s="5">
        <v>163</v>
      </c>
      <c r="AB43" s="5">
        <v>26</v>
      </c>
      <c r="AC43" s="5">
        <v>215</v>
      </c>
      <c r="AD43" s="12">
        <v>1031</v>
      </c>
    </row>
    <row r="44" spans="1:30" ht="12.75">
      <c r="A44" s="4" t="s">
        <v>49</v>
      </c>
      <c r="B44" s="12">
        <v>3992</v>
      </c>
      <c r="C44" s="5">
        <v>30</v>
      </c>
      <c r="D44" s="5">
        <v>8</v>
      </c>
      <c r="E44" s="5">
        <v>279</v>
      </c>
      <c r="F44" s="5">
        <v>43</v>
      </c>
      <c r="G44" s="5">
        <v>91</v>
      </c>
      <c r="H44" s="5">
        <v>52</v>
      </c>
      <c r="I44" s="5">
        <v>62</v>
      </c>
      <c r="J44" s="5">
        <v>147</v>
      </c>
      <c r="K44" s="5">
        <v>28</v>
      </c>
      <c r="L44" s="5">
        <v>135</v>
      </c>
      <c r="M44" s="5">
        <v>247</v>
      </c>
      <c r="N44" s="5">
        <v>150</v>
      </c>
      <c r="O44" s="5">
        <v>32</v>
      </c>
      <c r="P44" s="5">
        <v>40</v>
      </c>
      <c r="Q44" s="12">
        <v>1178</v>
      </c>
      <c r="R44" s="5">
        <v>22</v>
      </c>
      <c r="S44" s="5">
        <v>32</v>
      </c>
      <c r="T44" s="5">
        <v>76</v>
      </c>
      <c r="U44" s="5">
        <v>77</v>
      </c>
      <c r="V44" s="5">
        <v>258</v>
      </c>
      <c r="W44" s="5">
        <v>20</v>
      </c>
      <c r="X44" s="5">
        <v>13</v>
      </c>
      <c r="Y44" s="5">
        <v>63</v>
      </c>
      <c r="Z44" s="5">
        <v>21</v>
      </c>
      <c r="AA44" s="5">
        <v>143</v>
      </c>
      <c r="AB44" s="5">
        <v>20</v>
      </c>
      <c r="AC44" s="5">
        <v>126</v>
      </c>
      <c r="AD44" s="5">
        <v>599</v>
      </c>
    </row>
    <row r="45" spans="1:30" ht="12.75">
      <c r="A45" s="4" t="s">
        <v>50</v>
      </c>
      <c r="B45" s="12">
        <v>2153</v>
      </c>
      <c r="C45" s="5">
        <v>17</v>
      </c>
      <c r="D45" s="5">
        <v>13</v>
      </c>
      <c r="E45" s="5">
        <v>130</v>
      </c>
      <c r="F45" s="5">
        <v>23</v>
      </c>
      <c r="G45" s="5">
        <v>70</v>
      </c>
      <c r="H45" s="5">
        <v>20</v>
      </c>
      <c r="I45" s="5">
        <v>41</v>
      </c>
      <c r="J45" s="5">
        <v>109</v>
      </c>
      <c r="K45" s="5">
        <v>21</v>
      </c>
      <c r="L45" s="5">
        <v>60</v>
      </c>
      <c r="M45" s="5">
        <v>141</v>
      </c>
      <c r="N45" s="5">
        <v>115</v>
      </c>
      <c r="O45" s="5">
        <v>11</v>
      </c>
      <c r="P45" s="5">
        <v>27</v>
      </c>
      <c r="Q45" s="5">
        <v>711</v>
      </c>
      <c r="R45" s="5">
        <v>9</v>
      </c>
      <c r="S45" s="5">
        <v>14</v>
      </c>
      <c r="T45" s="5">
        <v>36</v>
      </c>
      <c r="U45" s="5">
        <v>35</v>
      </c>
      <c r="V45" s="5">
        <v>96</v>
      </c>
      <c r="W45" s="5">
        <v>6</v>
      </c>
      <c r="X45" s="5">
        <v>8</v>
      </c>
      <c r="Y45" s="5">
        <v>25</v>
      </c>
      <c r="Z45" s="5">
        <v>6</v>
      </c>
      <c r="AA45" s="5">
        <v>69</v>
      </c>
      <c r="AB45" s="5">
        <v>9</v>
      </c>
      <c r="AC45" s="5">
        <v>50</v>
      </c>
      <c r="AD45" s="5">
        <v>281</v>
      </c>
    </row>
    <row r="46" spans="1:30" ht="12.75">
      <c r="A46" s="4" t="s">
        <v>51</v>
      </c>
      <c r="B46" s="12">
        <v>1054</v>
      </c>
      <c r="C46" s="5">
        <v>5</v>
      </c>
      <c r="D46" s="5">
        <v>7</v>
      </c>
      <c r="E46" s="5">
        <v>72</v>
      </c>
      <c r="F46" s="5">
        <v>6</v>
      </c>
      <c r="G46" s="5">
        <v>42</v>
      </c>
      <c r="H46" s="5">
        <v>10</v>
      </c>
      <c r="I46" s="5">
        <v>18</v>
      </c>
      <c r="J46" s="5">
        <v>61</v>
      </c>
      <c r="K46" s="5">
        <v>13</v>
      </c>
      <c r="L46" s="5">
        <v>43</v>
      </c>
      <c r="M46" s="5">
        <v>66</v>
      </c>
      <c r="N46" s="5">
        <v>46</v>
      </c>
      <c r="O46" s="5">
        <v>8</v>
      </c>
      <c r="P46" s="5">
        <v>11</v>
      </c>
      <c r="Q46" s="5">
        <v>257</v>
      </c>
      <c r="R46" s="5">
        <v>4</v>
      </c>
      <c r="S46" s="5">
        <v>4</v>
      </c>
      <c r="T46" s="5">
        <v>14</v>
      </c>
      <c r="U46" s="5">
        <v>25</v>
      </c>
      <c r="V46" s="5">
        <v>23</v>
      </c>
      <c r="W46" s="5">
        <v>9</v>
      </c>
      <c r="X46" s="5">
        <v>3</v>
      </c>
      <c r="Y46" s="5">
        <v>30</v>
      </c>
      <c r="Z46" s="5">
        <v>3</v>
      </c>
      <c r="AA46" s="5">
        <v>66</v>
      </c>
      <c r="AB46" s="5">
        <v>12</v>
      </c>
      <c r="AC46" s="5">
        <v>21</v>
      </c>
      <c r="AD46" s="5">
        <v>175</v>
      </c>
    </row>
    <row r="47" spans="1:30" ht="12.75">
      <c r="A47" s="4" t="s">
        <v>52</v>
      </c>
      <c r="B47" s="5">
        <v>850</v>
      </c>
      <c r="C47" s="5">
        <v>6</v>
      </c>
      <c r="D47" s="5">
        <v>18</v>
      </c>
      <c r="E47" s="5">
        <v>35</v>
      </c>
      <c r="F47" s="5">
        <v>8</v>
      </c>
      <c r="G47" s="5">
        <v>13</v>
      </c>
      <c r="H47" s="5">
        <v>21</v>
      </c>
      <c r="I47" s="5">
        <v>12</v>
      </c>
      <c r="J47" s="5">
        <v>25</v>
      </c>
      <c r="K47" s="5">
        <v>10</v>
      </c>
      <c r="L47" s="5">
        <v>26</v>
      </c>
      <c r="M47" s="5">
        <v>37</v>
      </c>
      <c r="N47" s="5">
        <v>7</v>
      </c>
      <c r="O47" s="5">
        <v>41</v>
      </c>
      <c r="P47" s="5">
        <v>13</v>
      </c>
      <c r="Q47" s="5">
        <v>181</v>
      </c>
      <c r="R47" s="5">
        <v>21</v>
      </c>
      <c r="S47" s="5">
        <v>13</v>
      </c>
      <c r="T47" s="5">
        <v>29</v>
      </c>
      <c r="U47" s="5">
        <v>26</v>
      </c>
      <c r="V47" s="5">
        <v>20</v>
      </c>
      <c r="W47" s="5">
        <v>10</v>
      </c>
      <c r="X47" s="5">
        <v>6</v>
      </c>
      <c r="Y47" s="5">
        <v>12</v>
      </c>
      <c r="Z47" s="5">
        <v>7</v>
      </c>
      <c r="AA47" s="5">
        <v>2</v>
      </c>
      <c r="AB47" s="5">
        <v>10</v>
      </c>
      <c r="AC47" s="5">
        <v>14</v>
      </c>
      <c r="AD47" s="5">
        <v>227</v>
      </c>
    </row>
    <row r="48" spans="1:30" s="3" customFormat="1" ht="12.75">
      <c r="A48" s="1" t="s">
        <v>54</v>
      </c>
      <c r="B48" s="11">
        <f aca="true" t="shared" si="2" ref="B48:AD48">SUM(B49:B66)</f>
        <v>355600</v>
      </c>
      <c r="C48" s="11">
        <f t="shared" si="2"/>
        <v>3043</v>
      </c>
      <c r="D48" s="11">
        <f t="shared" si="2"/>
        <v>4613</v>
      </c>
      <c r="E48" s="11">
        <f t="shared" si="2"/>
        <v>19526</v>
      </c>
      <c r="F48" s="11">
        <f t="shared" si="2"/>
        <v>5891</v>
      </c>
      <c r="G48" s="11">
        <f t="shared" si="2"/>
        <v>6517</v>
      </c>
      <c r="H48" s="11">
        <f t="shared" si="2"/>
        <v>9446</v>
      </c>
      <c r="I48" s="11">
        <f t="shared" si="2"/>
        <v>4793</v>
      </c>
      <c r="J48" s="11">
        <f t="shared" si="2"/>
        <v>8259</v>
      </c>
      <c r="K48" s="11">
        <f t="shared" si="2"/>
        <v>3888</v>
      </c>
      <c r="L48" s="11">
        <f t="shared" si="2"/>
        <v>9175</v>
      </c>
      <c r="M48" s="11">
        <f t="shared" si="2"/>
        <v>15558</v>
      </c>
      <c r="N48" s="11">
        <f t="shared" si="2"/>
        <v>3943</v>
      </c>
      <c r="O48" s="11">
        <f t="shared" si="2"/>
        <v>7938</v>
      </c>
      <c r="P48" s="11">
        <f t="shared" si="2"/>
        <v>7019</v>
      </c>
      <c r="Q48" s="11">
        <f t="shared" si="2"/>
        <v>86178</v>
      </c>
      <c r="R48" s="11">
        <f t="shared" si="2"/>
        <v>7207</v>
      </c>
      <c r="S48" s="11">
        <f t="shared" si="2"/>
        <v>3391</v>
      </c>
      <c r="T48" s="11">
        <f t="shared" si="2"/>
        <v>6676</v>
      </c>
      <c r="U48" s="11">
        <f t="shared" si="2"/>
        <v>4621</v>
      </c>
      <c r="V48" s="11">
        <f t="shared" si="2"/>
        <v>18302</v>
      </c>
      <c r="W48" s="11">
        <f t="shared" si="2"/>
        <v>4781</v>
      </c>
      <c r="X48" s="11">
        <f t="shared" si="2"/>
        <v>2972</v>
      </c>
      <c r="Y48" s="11">
        <f t="shared" si="2"/>
        <v>6822</v>
      </c>
      <c r="Z48" s="11">
        <f t="shared" si="2"/>
        <v>3779</v>
      </c>
      <c r="AA48" s="11">
        <f t="shared" si="2"/>
        <v>5481</v>
      </c>
      <c r="AB48" s="11">
        <f t="shared" si="2"/>
        <v>3606</v>
      </c>
      <c r="AC48" s="11">
        <f t="shared" si="2"/>
        <v>12114</v>
      </c>
      <c r="AD48" s="11">
        <f t="shared" si="2"/>
        <v>80061</v>
      </c>
    </row>
    <row r="49" spans="1:30" ht="12.75">
      <c r="A49" s="4" t="s">
        <v>35</v>
      </c>
      <c r="B49" s="12">
        <v>19621</v>
      </c>
      <c r="C49" s="5">
        <v>166</v>
      </c>
      <c r="D49" s="5">
        <v>236</v>
      </c>
      <c r="E49" s="12">
        <v>4193</v>
      </c>
      <c r="F49" s="5">
        <v>248</v>
      </c>
      <c r="G49" s="5">
        <v>166</v>
      </c>
      <c r="H49" s="5">
        <v>329</v>
      </c>
      <c r="I49" s="5">
        <v>219</v>
      </c>
      <c r="J49" s="5">
        <v>186</v>
      </c>
      <c r="K49" s="5">
        <v>579</v>
      </c>
      <c r="L49" s="5">
        <v>407</v>
      </c>
      <c r="M49" s="5">
        <v>704</v>
      </c>
      <c r="N49" s="5">
        <v>58</v>
      </c>
      <c r="O49" s="5">
        <v>301</v>
      </c>
      <c r="P49" s="12">
        <v>1025</v>
      </c>
      <c r="Q49" s="12">
        <v>2622</v>
      </c>
      <c r="R49" s="5">
        <v>27</v>
      </c>
      <c r="S49" s="5">
        <v>192</v>
      </c>
      <c r="T49" s="5">
        <v>457</v>
      </c>
      <c r="U49" s="5">
        <v>118</v>
      </c>
      <c r="V49" s="5">
        <v>438</v>
      </c>
      <c r="W49" s="5">
        <v>201</v>
      </c>
      <c r="X49" s="5">
        <v>446</v>
      </c>
      <c r="Y49" s="12">
        <v>1788</v>
      </c>
      <c r="Z49" s="5">
        <v>65</v>
      </c>
      <c r="AA49" s="5">
        <v>319</v>
      </c>
      <c r="AB49" s="5">
        <v>150</v>
      </c>
      <c r="AC49" s="5">
        <v>725</v>
      </c>
      <c r="AD49" s="12">
        <v>3256</v>
      </c>
    </row>
    <row r="50" spans="1:30" ht="12.75">
      <c r="A50" s="4" t="s">
        <v>36</v>
      </c>
      <c r="B50" s="12">
        <v>18950</v>
      </c>
      <c r="C50" s="5">
        <v>197</v>
      </c>
      <c r="D50" s="5">
        <v>414</v>
      </c>
      <c r="E50" s="5">
        <v>492</v>
      </c>
      <c r="F50" s="5">
        <v>290</v>
      </c>
      <c r="G50" s="5">
        <v>416</v>
      </c>
      <c r="H50" s="5">
        <v>748</v>
      </c>
      <c r="I50" s="5">
        <v>366</v>
      </c>
      <c r="J50" s="5">
        <v>264</v>
      </c>
      <c r="K50" s="5">
        <v>149</v>
      </c>
      <c r="L50" s="5">
        <v>527</v>
      </c>
      <c r="M50" s="5">
        <v>510</v>
      </c>
      <c r="N50" s="5">
        <v>125</v>
      </c>
      <c r="O50" s="5">
        <v>687</v>
      </c>
      <c r="P50" s="5">
        <v>230</v>
      </c>
      <c r="Q50" s="12">
        <v>4928</v>
      </c>
      <c r="R50" s="5">
        <v>72</v>
      </c>
      <c r="S50" s="5">
        <v>162</v>
      </c>
      <c r="T50" s="5">
        <v>569</v>
      </c>
      <c r="U50" s="5">
        <v>214</v>
      </c>
      <c r="V50" s="5">
        <v>798</v>
      </c>
      <c r="W50" s="5">
        <v>300</v>
      </c>
      <c r="X50" s="5">
        <v>190</v>
      </c>
      <c r="Y50" s="5">
        <v>554</v>
      </c>
      <c r="Z50" s="5">
        <v>122</v>
      </c>
      <c r="AA50" s="5">
        <v>364</v>
      </c>
      <c r="AB50" s="5">
        <v>269</v>
      </c>
      <c r="AC50" s="5">
        <v>604</v>
      </c>
      <c r="AD50" s="12">
        <v>4389</v>
      </c>
    </row>
    <row r="51" spans="1:30" ht="12.75">
      <c r="A51" s="4" t="s">
        <v>37</v>
      </c>
      <c r="B51" s="12">
        <v>27891</v>
      </c>
      <c r="C51" s="5">
        <v>190</v>
      </c>
      <c r="D51" s="5">
        <v>394</v>
      </c>
      <c r="E51" s="12">
        <v>1106</v>
      </c>
      <c r="F51" s="5">
        <v>438</v>
      </c>
      <c r="G51" s="5">
        <v>449</v>
      </c>
      <c r="H51" s="5">
        <v>891</v>
      </c>
      <c r="I51" s="5">
        <v>480</v>
      </c>
      <c r="J51" s="5">
        <v>561</v>
      </c>
      <c r="K51" s="5">
        <v>249</v>
      </c>
      <c r="L51" s="5">
        <v>818</v>
      </c>
      <c r="M51" s="5">
        <v>949</v>
      </c>
      <c r="N51" s="5">
        <v>171</v>
      </c>
      <c r="O51" s="5">
        <v>872</v>
      </c>
      <c r="P51" s="5">
        <v>422</v>
      </c>
      <c r="Q51" s="12">
        <v>8920</v>
      </c>
      <c r="R51" s="5">
        <v>492</v>
      </c>
      <c r="S51" s="5">
        <v>207</v>
      </c>
      <c r="T51" s="5">
        <v>651</v>
      </c>
      <c r="U51" s="5">
        <v>356</v>
      </c>
      <c r="V51" s="12">
        <v>1061</v>
      </c>
      <c r="W51" s="5">
        <v>393</v>
      </c>
      <c r="X51" s="5">
        <v>184</v>
      </c>
      <c r="Y51" s="5">
        <v>443</v>
      </c>
      <c r="Z51" s="5">
        <v>251</v>
      </c>
      <c r="AA51" s="5">
        <v>413</v>
      </c>
      <c r="AB51" s="5">
        <v>239</v>
      </c>
      <c r="AC51" s="5">
        <v>765</v>
      </c>
      <c r="AD51" s="12">
        <v>5526</v>
      </c>
    </row>
    <row r="52" spans="1:30" ht="12.75">
      <c r="A52" s="4" t="s">
        <v>38</v>
      </c>
      <c r="B52" s="12">
        <v>35635</v>
      </c>
      <c r="C52" s="5">
        <v>320</v>
      </c>
      <c r="D52" s="5">
        <v>327</v>
      </c>
      <c r="E52" s="12">
        <v>1335</v>
      </c>
      <c r="F52" s="5">
        <v>603</v>
      </c>
      <c r="G52" s="5">
        <v>360</v>
      </c>
      <c r="H52" s="12">
        <v>1096</v>
      </c>
      <c r="I52" s="5">
        <v>615</v>
      </c>
      <c r="J52" s="12">
        <v>1067</v>
      </c>
      <c r="K52" s="5">
        <v>455</v>
      </c>
      <c r="L52" s="12">
        <v>1333</v>
      </c>
      <c r="M52" s="12">
        <v>1419</v>
      </c>
      <c r="N52" s="5">
        <v>283</v>
      </c>
      <c r="O52" s="12">
        <v>1141</v>
      </c>
      <c r="P52" s="5">
        <v>646</v>
      </c>
      <c r="Q52" s="12">
        <v>10225</v>
      </c>
      <c r="R52" s="5">
        <v>817</v>
      </c>
      <c r="S52" s="5">
        <v>256</v>
      </c>
      <c r="T52" s="5">
        <v>647</v>
      </c>
      <c r="U52" s="5">
        <v>526</v>
      </c>
      <c r="V52" s="12">
        <v>1916</v>
      </c>
      <c r="W52" s="5">
        <v>572</v>
      </c>
      <c r="X52" s="5">
        <v>197</v>
      </c>
      <c r="Y52" s="5">
        <v>280</v>
      </c>
      <c r="Z52" s="5">
        <v>430</v>
      </c>
      <c r="AA52" s="5">
        <v>359</v>
      </c>
      <c r="AB52" s="5">
        <v>209</v>
      </c>
      <c r="AC52" s="5">
        <v>955</v>
      </c>
      <c r="AD52" s="12">
        <v>7246</v>
      </c>
    </row>
    <row r="53" spans="1:30" ht="12.75">
      <c r="A53" s="4" t="s">
        <v>39</v>
      </c>
      <c r="B53" s="12">
        <v>31667</v>
      </c>
      <c r="C53" s="5">
        <v>461</v>
      </c>
      <c r="D53" s="5">
        <v>360</v>
      </c>
      <c r="E53" s="5">
        <v>995</v>
      </c>
      <c r="F53" s="5">
        <v>426</v>
      </c>
      <c r="G53" s="5">
        <v>552</v>
      </c>
      <c r="H53" s="5">
        <v>817</v>
      </c>
      <c r="I53" s="5">
        <v>375</v>
      </c>
      <c r="J53" s="5">
        <v>759</v>
      </c>
      <c r="K53" s="5">
        <v>386</v>
      </c>
      <c r="L53" s="12">
        <v>1051</v>
      </c>
      <c r="M53" s="12">
        <v>1586</v>
      </c>
      <c r="N53" s="5">
        <v>256</v>
      </c>
      <c r="O53" s="5">
        <v>586</v>
      </c>
      <c r="P53" s="5">
        <v>379</v>
      </c>
      <c r="Q53" s="12">
        <v>6491</v>
      </c>
      <c r="R53" s="5">
        <v>703</v>
      </c>
      <c r="S53" s="5">
        <v>302</v>
      </c>
      <c r="T53" s="5">
        <v>716</v>
      </c>
      <c r="U53" s="5">
        <v>389</v>
      </c>
      <c r="V53" s="12">
        <v>1534</v>
      </c>
      <c r="W53" s="5">
        <v>412</v>
      </c>
      <c r="X53" s="5">
        <v>338</v>
      </c>
      <c r="Y53" s="5">
        <v>412</v>
      </c>
      <c r="Z53" s="5">
        <v>209</v>
      </c>
      <c r="AA53" s="5">
        <v>467</v>
      </c>
      <c r="AB53" s="5">
        <v>272</v>
      </c>
      <c r="AC53" s="12">
        <v>1449</v>
      </c>
      <c r="AD53" s="12">
        <v>8984</v>
      </c>
    </row>
    <row r="54" spans="1:30" ht="12.75">
      <c r="A54" s="4" t="s">
        <v>40</v>
      </c>
      <c r="B54" s="12">
        <v>43471</v>
      </c>
      <c r="C54" s="5">
        <v>407</v>
      </c>
      <c r="D54" s="5">
        <v>689</v>
      </c>
      <c r="E54" s="12">
        <v>1790</v>
      </c>
      <c r="F54" s="5">
        <v>585</v>
      </c>
      <c r="G54" s="5">
        <v>750</v>
      </c>
      <c r="H54" s="12">
        <v>1207</v>
      </c>
      <c r="I54" s="5">
        <v>461</v>
      </c>
      <c r="J54" s="12">
        <v>1021</v>
      </c>
      <c r="K54" s="5">
        <v>430</v>
      </c>
      <c r="L54" s="5">
        <v>935</v>
      </c>
      <c r="M54" s="12">
        <v>1996</v>
      </c>
      <c r="N54" s="5">
        <v>397</v>
      </c>
      <c r="O54" s="5">
        <v>714</v>
      </c>
      <c r="P54" s="5">
        <v>798</v>
      </c>
      <c r="Q54" s="12">
        <v>9944</v>
      </c>
      <c r="R54" s="5">
        <v>648</v>
      </c>
      <c r="S54" s="5">
        <v>521</v>
      </c>
      <c r="T54" s="5">
        <v>770</v>
      </c>
      <c r="U54" s="5">
        <v>530</v>
      </c>
      <c r="V54" s="12">
        <v>2047</v>
      </c>
      <c r="W54" s="5">
        <v>542</v>
      </c>
      <c r="X54" s="5">
        <v>451</v>
      </c>
      <c r="Y54" s="5">
        <v>579</v>
      </c>
      <c r="Z54" s="5">
        <v>281</v>
      </c>
      <c r="AA54" s="5">
        <v>577</v>
      </c>
      <c r="AB54" s="5">
        <v>552</v>
      </c>
      <c r="AC54" s="12">
        <v>1815</v>
      </c>
      <c r="AD54" s="12">
        <v>12034</v>
      </c>
    </row>
    <row r="55" spans="1:30" ht="12.75">
      <c r="A55" s="4" t="s">
        <v>41</v>
      </c>
      <c r="B55" s="12">
        <v>40231</v>
      </c>
      <c r="C55" s="5">
        <v>285</v>
      </c>
      <c r="D55" s="5">
        <v>629</v>
      </c>
      <c r="E55" s="12">
        <v>1820</v>
      </c>
      <c r="F55" s="5">
        <v>708</v>
      </c>
      <c r="G55" s="5">
        <v>755</v>
      </c>
      <c r="H55" s="12">
        <v>1229</v>
      </c>
      <c r="I55" s="5">
        <v>444</v>
      </c>
      <c r="J55" s="5">
        <v>939</v>
      </c>
      <c r="K55" s="5">
        <v>436</v>
      </c>
      <c r="L55" s="5">
        <v>764</v>
      </c>
      <c r="M55" s="12">
        <v>1439</v>
      </c>
      <c r="N55" s="5">
        <v>455</v>
      </c>
      <c r="O55" s="5">
        <v>810</v>
      </c>
      <c r="P55" s="5">
        <v>652</v>
      </c>
      <c r="Q55" s="12">
        <v>9336</v>
      </c>
      <c r="R55" s="12">
        <v>1007</v>
      </c>
      <c r="S55" s="5">
        <v>527</v>
      </c>
      <c r="T55" s="5">
        <v>641</v>
      </c>
      <c r="U55" s="5">
        <v>511</v>
      </c>
      <c r="V55" s="12">
        <v>1896</v>
      </c>
      <c r="W55" s="5">
        <v>493</v>
      </c>
      <c r="X55" s="5">
        <v>413</v>
      </c>
      <c r="Y55" s="5">
        <v>551</v>
      </c>
      <c r="Z55" s="5">
        <v>562</v>
      </c>
      <c r="AA55" s="5">
        <v>493</v>
      </c>
      <c r="AB55" s="5">
        <v>628</v>
      </c>
      <c r="AC55" s="12">
        <v>1335</v>
      </c>
      <c r="AD55" s="12">
        <v>10473</v>
      </c>
    </row>
    <row r="56" spans="1:30" ht="12.75">
      <c r="A56" s="4" t="s">
        <v>42</v>
      </c>
      <c r="B56" s="12">
        <v>31312</v>
      </c>
      <c r="C56" s="5">
        <v>196</v>
      </c>
      <c r="D56" s="5">
        <v>515</v>
      </c>
      <c r="E56" s="12">
        <v>1574</v>
      </c>
      <c r="F56" s="5">
        <v>640</v>
      </c>
      <c r="G56" s="5">
        <v>724</v>
      </c>
      <c r="H56" s="5">
        <v>933</v>
      </c>
      <c r="I56" s="5">
        <v>355</v>
      </c>
      <c r="J56" s="5">
        <v>640</v>
      </c>
      <c r="K56" s="5">
        <v>305</v>
      </c>
      <c r="L56" s="5">
        <v>573</v>
      </c>
      <c r="M56" s="12">
        <v>1121</v>
      </c>
      <c r="N56" s="5">
        <v>345</v>
      </c>
      <c r="O56" s="5">
        <v>706</v>
      </c>
      <c r="P56" s="5">
        <v>710</v>
      </c>
      <c r="Q56" s="12">
        <v>6659</v>
      </c>
      <c r="R56" s="12">
        <v>1015</v>
      </c>
      <c r="S56" s="5">
        <v>343</v>
      </c>
      <c r="T56" s="5">
        <v>532</v>
      </c>
      <c r="U56" s="5">
        <v>406</v>
      </c>
      <c r="V56" s="12">
        <v>1558</v>
      </c>
      <c r="W56" s="5">
        <v>430</v>
      </c>
      <c r="X56" s="5">
        <v>217</v>
      </c>
      <c r="Y56" s="5">
        <v>527</v>
      </c>
      <c r="Z56" s="5">
        <v>384</v>
      </c>
      <c r="AA56" s="5">
        <v>469</v>
      </c>
      <c r="AB56" s="5">
        <v>448</v>
      </c>
      <c r="AC56" s="5">
        <v>986</v>
      </c>
      <c r="AD56" s="12">
        <v>8001</v>
      </c>
    </row>
    <row r="57" spans="1:30" ht="12.75">
      <c r="A57" s="4" t="s">
        <v>43</v>
      </c>
      <c r="B57" s="12">
        <v>25283</v>
      </c>
      <c r="C57" s="5">
        <v>150</v>
      </c>
      <c r="D57" s="5">
        <v>424</v>
      </c>
      <c r="E57" s="12">
        <v>1624</v>
      </c>
      <c r="F57" s="5">
        <v>488</v>
      </c>
      <c r="G57" s="5">
        <v>535</v>
      </c>
      <c r="H57" s="5">
        <v>648</v>
      </c>
      <c r="I57" s="5">
        <v>265</v>
      </c>
      <c r="J57" s="5">
        <v>397</v>
      </c>
      <c r="K57" s="5">
        <v>214</v>
      </c>
      <c r="L57" s="5">
        <v>466</v>
      </c>
      <c r="M57" s="12">
        <v>1293</v>
      </c>
      <c r="N57" s="5">
        <v>293</v>
      </c>
      <c r="O57" s="5">
        <v>603</v>
      </c>
      <c r="P57" s="5">
        <v>820</v>
      </c>
      <c r="Q57" s="12">
        <v>5225</v>
      </c>
      <c r="R57" s="5">
        <v>844</v>
      </c>
      <c r="S57" s="5">
        <v>179</v>
      </c>
      <c r="T57" s="5">
        <v>479</v>
      </c>
      <c r="U57" s="5">
        <v>377</v>
      </c>
      <c r="V57" s="12">
        <v>1240</v>
      </c>
      <c r="W57" s="5">
        <v>442</v>
      </c>
      <c r="X57" s="5">
        <v>177</v>
      </c>
      <c r="Y57" s="5">
        <v>346</v>
      </c>
      <c r="Z57" s="5">
        <v>489</v>
      </c>
      <c r="AA57" s="5">
        <v>369</v>
      </c>
      <c r="AB57" s="5">
        <v>266</v>
      </c>
      <c r="AC57" s="5">
        <v>855</v>
      </c>
      <c r="AD57" s="12">
        <v>5775</v>
      </c>
    </row>
    <row r="58" spans="1:30" ht="12.75">
      <c r="A58" s="4" t="s">
        <v>44</v>
      </c>
      <c r="B58" s="12">
        <v>19997</v>
      </c>
      <c r="C58" s="5">
        <v>117</v>
      </c>
      <c r="D58" s="5">
        <v>288</v>
      </c>
      <c r="E58" s="12">
        <v>1323</v>
      </c>
      <c r="F58" s="5">
        <v>359</v>
      </c>
      <c r="G58" s="5">
        <v>484</v>
      </c>
      <c r="H58" s="5">
        <v>463</v>
      </c>
      <c r="I58" s="5">
        <v>225</v>
      </c>
      <c r="J58" s="5">
        <v>290</v>
      </c>
      <c r="K58" s="5">
        <v>153</v>
      </c>
      <c r="L58" s="5">
        <v>363</v>
      </c>
      <c r="M58" s="12">
        <v>1138</v>
      </c>
      <c r="N58" s="5">
        <v>271</v>
      </c>
      <c r="O58" s="5">
        <v>440</v>
      </c>
      <c r="P58" s="5">
        <v>517</v>
      </c>
      <c r="Q58" s="12">
        <v>4308</v>
      </c>
      <c r="R58" s="5">
        <v>643</v>
      </c>
      <c r="S58" s="5">
        <v>118</v>
      </c>
      <c r="T58" s="5">
        <v>319</v>
      </c>
      <c r="U58" s="5">
        <v>279</v>
      </c>
      <c r="V58" s="12">
        <v>1195</v>
      </c>
      <c r="W58" s="5">
        <v>351</v>
      </c>
      <c r="X58" s="5">
        <v>117</v>
      </c>
      <c r="Y58" s="5">
        <v>280</v>
      </c>
      <c r="Z58" s="5">
        <v>500</v>
      </c>
      <c r="AA58" s="5">
        <v>254</v>
      </c>
      <c r="AB58" s="5">
        <v>199</v>
      </c>
      <c r="AC58" s="5">
        <v>816</v>
      </c>
      <c r="AD58" s="12">
        <v>4187</v>
      </c>
    </row>
    <row r="59" spans="1:30" ht="12.75">
      <c r="A59" s="4" t="s">
        <v>45</v>
      </c>
      <c r="B59" s="12">
        <v>16076</v>
      </c>
      <c r="C59" s="5">
        <v>147</v>
      </c>
      <c r="D59" s="5">
        <v>143</v>
      </c>
      <c r="E59" s="5">
        <v>983</v>
      </c>
      <c r="F59" s="5">
        <v>280</v>
      </c>
      <c r="G59" s="5">
        <v>366</v>
      </c>
      <c r="H59" s="5">
        <v>357</v>
      </c>
      <c r="I59" s="5">
        <v>214</v>
      </c>
      <c r="J59" s="5">
        <v>283</v>
      </c>
      <c r="K59" s="5">
        <v>121</v>
      </c>
      <c r="L59" s="5">
        <v>308</v>
      </c>
      <c r="M59" s="5">
        <v>949</v>
      </c>
      <c r="N59" s="5">
        <v>276</v>
      </c>
      <c r="O59" s="5">
        <v>341</v>
      </c>
      <c r="P59" s="5">
        <v>289</v>
      </c>
      <c r="Q59" s="12">
        <v>4306</v>
      </c>
      <c r="R59" s="5">
        <v>361</v>
      </c>
      <c r="S59" s="5">
        <v>118</v>
      </c>
      <c r="T59" s="5">
        <v>248</v>
      </c>
      <c r="U59" s="5">
        <v>195</v>
      </c>
      <c r="V59" s="12">
        <v>1100</v>
      </c>
      <c r="W59" s="5">
        <v>250</v>
      </c>
      <c r="X59" s="5">
        <v>85</v>
      </c>
      <c r="Y59" s="5">
        <v>233</v>
      </c>
      <c r="Z59" s="5">
        <v>151</v>
      </c>
      <c r="AA59" s="5">
        <v>288</v>
      </c>
      <c r="AB59" s="5">
        <v>140</v>
      </c>
      <c r="AC59" s="5">
        <v>570</v>
      </c>
      <c r="AD59" s="12">
        <v>2974</v>
      </c>
    </row>
    <row r="60" spans="1:30" ht="12.75">
      <c r="A60" s="4" t="s">
        <v>46</v>
      </c>
      <c r="B60" s="12">
        <v>13753</v>
      </c>
      <c r="C60" s="5">
        <v>162</v>
      </c>
      <c r="D60" s="5">
        <v>82</v>
      </c>
      <c r="E60" s="5">
        <v>662</v>
      </c>
      <c r="F60" s="5">
        <v>252</v>
      </c>
      <c r="G60" s="5">
        <v>302</v>
      </c>
      <c r="H60" s="5">
        <v>229</v>
      </c>
      <c r="I60" s="5">
        <v>212</v>
      </c>
      <c r="J60" s="5">
        <v>412</v>
      </c>
      <c r="K60" s="5">
        <v>108</v>
      </c>
      <c r="L60" s="5">
        <v>330</v>
      </c>
      <c r="M60" s="5">
        <v>839</v>
      </c>
      <c r="N60" s="5">
        <v>258</v>
      </c>
      <c r="O60" s="5">
        <v>254</v>
      </c>
      <c r="P60" s="5">
        <v>157</v>
      </c>
      <c r="Q60" s="12">
        <v>4297</v>
      </c>
      <c r="R60" s="5">
        <v>227</v>
      </c>
      <c r="S60" s="5">
        <v>133</v>
      </c>
      <c r="T60" s="5">
        <v>204</v>
      </c>
      <c r="U60" s="5">
        <v>170</v>
      </c>
      <c r="V60" s="12">
        <v>1020</v>
      </c>
      <c r="W60" s="5">
        <v>142</v>
      </c>
      <c r="X60" s="5">
        <v>40</v>
      </c>
      <c r="Y60" s="5">
        <v>210</v>
      </c>
      <c r="Z60" s="5">
        <v>110</v>
      </c>
      <c r="AA60" s="5">
        <v>174</v>
      </c>
      <c r="AB60" s="5">
        <v>96</v>
      </c>
      <c r="AC60" s="5">
        <v>432</v>
      </c>
      <c r="AD60" s="12">
        <v>2239</v>
      </c>
    </row>
    <row r="61" spans="1:30" ht="12.75">
      <c r="A61" s="4" t="s">
        <v>47</v>
      </c>
      <c r="B61" s="12">
        <v>12061</v>
      </c>
      <c r="C61" s="5">
        <v>121</v>
      </c>
      <c r="D61" s="5">
        <v>29</v>
      </c>
      <c r="E61" s="5">
        <v>641</v>
      </c>
      <c r="F61" s="5">
        <v>204</v>
      </c>
      <c r="G61" s="5">
        <v>228</v>
      </c>
      <c r="H61" s="5">
        <v>201</v>
      </c>
      <c r="I61" s="5">
        <v>184</v>
      </c>
      <c r="J61" s="5">
        <v>453</v>
      </c>
      <c r="K61" s="5">
        <v>101</v>
      </c>
      <c r="L61" s="5">
        <v>379</v>
      </c>
      <c r="M61" s="5">
        <v>681</v>
      </c>
      <c r="N61" s="5">
        <v>266</v>
      </c>
      <c r="O61" s="5">
        <v>166</v>
      </c>
      <c r="P61" s="5">
        <v>133</v>
      </c>
      <c r="Q61" s="12">
        <v>3753</v>
      </c>
      <c r="R61" s="5">
        <v>141</v>
      </c>
      <c r="S61" s="5">
        <v>147</v>
      </c>
      <c r="T61" s="5">
        <v>199</v>
      </c>
      <c r="U61" s="5">
        <v>165</v>
      </c>
      <c r="V61" s="5">
        <v>951</v>
      </c>
      <c r="W61" s="5">
        <v>99</v>
      </c>
      <c r="X61" s="5">
        <v>38</v>
      </c>
      <c r="Y61" s="5">
        <v>195</v>
      </c>
      <c r="Z61" s="5">
        <v>108</v>
      </c>
      <c r="AA61" s="5">
        <v>294</v>
      </c>
      <c r="AB61" s="5">
        <v>40</v>
      </c>
      <c r="AC61" s="5">
        <v>316</v>
      </c>
      <c r="AD61" s="12">
        <v>1828</v>
      </c>
    </row>
    <row r="62" spans="1:30" ht="12.75">
      <c r="A62" s="4" t="s">
        <v>48</v>
      </c>
      <c r="B62" s="12">
        <v>8760</v>
      </c>
      <c r="C62" s="5">
        <v>68</v>
      </c>
      <c r="D62" s="5">
        <v>22</v>
      </c>
      <c r="E62" s="5">
        <v>467</v>
      </c>
      <c r="F62" s="5">
        <v>178</v>
      </c>
      <c r="G62" s="5">
        <v>148</v>
      </c>
      <c r="H62" s="5">
        <v>120</v>
      </c>
      <c r="I62" s="5">
        <v>175</v>
      </c>
      <c r="J62" s="5">
        <v>376</v>
      </c>
      <c r="K62" s="5">
        <v>91</v>
      </c>
      <c r="L62" s="5">
        <v>371</v>
      </c>
      <c r="M62" s="5">
        <v>464</v>
      </c>
      <c r="N62" s="5">
        <v>199</v>
      </c>
      <c r="O62" s="5">
        <v>138</v>
      </c>
      <c r="P62" s="5">
        <v>99</v>
      </c>
      <c r="Q62" s="12">
        <v>2583</v>
      </c>
      <c r="R62" s="5">
        <v>96</v>
      </c>
      <c r="S62" s="5">
        <v>104</v>
      </c>
      <c r="T62" s="5">
        <v>130</v>
      </c>
      <c r="U62" s="5">
        <v>160</v>
      </c>
      <c r="V62" s="5">
        <v>771</v>
      </c>
      <c r="W62" s="5">
        <v>70</v>
      </c>
      <c r="X62" s="5">
        <v>34</v>
      </c>
      <c r="Y62" s="5">
        <v>132</v>
      </c>
      <c r="Z62" s="5">
        <v>61</v>
      </c>
      <c r="AA62" s="5">
        <v>184</v>
      </c>
      <c r="AB62" s="5">
        <v>26</v>
      </c>
      <c r="AC62" s="5">
        <v>230</v>
      </c>
      <c r="AD62" s="12">
        <v>1263</v>
      </c>
    </row>
    <row r="63" spans="1:30" ht="12.75">
      <c r="A63" s="4" t="s">
        <v>49</v>
      </c>
      <c r="B63" s="12">
        <v>5649</v>
      </c>
      <c r="C63" s="5">
        <v>34</v>
      </c>
      <c r="D63" s="5">
        <v>19</v>
      </c>
      <c r="E63" s="5">
        <v>289</v>
      </c>
      <c r="F63" s="5">
        <v>102</v>
      </c>
      <c r="G63" s="5">
        <v>131</v>
      </c>
      <c r="H63" s="5">
        <v>90</v>
      </c>
      <c r="I63" s="5">
        <v>98</v>
      </c>
      <c r="J63" s="5">
        <v>321</v>
      </c>
      <c r="K63" s="5">
        <v>62</v>
      </c>
      <c r="L63" s="5">
        <v>306</v>
      </c>
      <c r="M63" s="5">
        <v>267</v>
      </c>
      <c r="N63" s="5">
        <v>164</v>
      </c>
      <c r="O63" s="5">
        <v>68</v>
      </c>
      <c r="P63" s="5">
        <v>61</v>
      </c>
      <c r="Q63" s="12">
        <v>1454</v>
      </c>
      <c r="R63" s="5">
        <v>56</v>
      </c>
      <c r="S63" s="5">
        <v>48</v>
      </c>
      <c r="T63" s="5">
        <v>59</v>
      </c>
      <c r="U63" s="5">
        <v>120</v>
      </c>
      <c r="V63" s="5">
        <v>468</v>
      </c>
      <c r="W63" s="5">
        <v>39</v>
      </c>
      <c r="X63" s="5">
        <v>21</v>
      </c>
      <c r="Y63" s="5">
        <v>131</v>
      </c>
      <c r="Z63" s="5">
        <v>26</v>
      </c>
      <c r="AA63" s="5">
        <v>173</v>
      </c>
      <c r="AB63" s="5">
        <v>26</v>
      </c>
      <c r="AC63" s="5">
        <v>118</v>
      </c>
      <c r="AD63" s="5">
        <v>898</v>
      </c>
    </row>
    <row r="64" spans="1:30" ht="12.75">
      <c r="A64" s="4" t="s">
        <v>50</v>
      </c>
      <c r="B64" s="12">
        <v>2672</v>
      </c>
      <c r="C64" s="5">
        <v>12</v>
      </c>
      <c r="D64" s="5">
        <v>15</v>
      </c>
      <c r="E64" s="5">
        <v>126</v>
      </c>
      <c r="F64" s="5">
        <v>42</v>
      </c>
      <c r="G64" s="5">
        <v>84</v>
      </c>
      <c r="H64" s="5">
        <v>34</v>
      </c>
      <c r="I64" s="5">
        <v>53</v>
      </c>
      <c r="J64" s="5">
        <v>186</v>
      </c>
      <c r="K64" s="5">
        <v>26</v>
      </c>
      <c r="L64" s="5">
        <v>143</v>
      </c>
      <c r="M64" s="5">
        <v>117</v>
      </c>
      <c r="N64" s="5">
        <v>82</v>
      </c>
      <c r="O64" s="5">
        <v>39</v>
      </c>
      <c r="P64" s="5">
        <v>36</v>
      </c>
      <c r="Q64" s="5">
        <v>608</v>
      </c>
      <c r="R64" s="5">
        <v>31</v>
      </c>
      <c r="S64" s="5">
        <v>15</v>
      </c>
      <c r="T64" s="5">
        <v>23</v>
      </c>
      <c r="U64" s="5">
        <v>46</v>
      </c>
      <c r="V64" s="5">
        <v>210</v>
      </c>
      <c r="W64" s="5">
        <v>20</v>
      </c>
      <c r="X64" s="5">
        <v>11</v>
      </c>
      <c r="Y64" s="5">
        <v>70</v>
      </c>
      <c r="Z64" s="5">
        <v>12</v>
      </c>
      <c r="AA64" s="5">
        <v>124</v>
      </c>
      <c r="AB64" s="5">
        <v>14</v>
      </c>
      <c r="AC64" s="5">
        <v>73</v>
      </c>
      <c r="AD64" s="5">
        <v>420</v>
      </c>
    </row>
    <row r="65" spans="1:30" ht="12.75">
      <c r="A65" s="4" t="s">
        <v>51</v>
      </c>
      <c r="B65" s="12">
        <v>1576</v>
      </c>
      <c r="C65" s="5">
        <v>3</v>
      </c>
      <c r="D65" s="5">
        <v>8</v>
      </c>
      <c r="E65" s="5">
        <v>63</v>
      </c>
      <c r="F65" s="5">
        <v>35</v>
      </c>
      <c r="G65" s="5">
        <v>61</v>
      </c>
      <c r="H65" s="5">
        <v>15</v>
      </c>
      <c r="I65" s="5">
        <v>31</v>
      </c>
      <c r="J65" s="5">
        <v>71</v>
      </c>
      <c r="K65" s="5">
        <v>9</v>
      </c>
      <c r="L65" s="5">
        <v>73</v>
      </c>
      <c r="M65" s="5">
        <v>60</v>
      </c>
      <c r="N65" s="5">
        <v>31</v>
      </c>
      <c r="O65" s="5">
        <v>20</v>
      </c>
      <c r="P65" s="5">
        <v>27</v>
      </c>
      <c r="Q65" s="5">
        <v>248</v>
      </c>
      <c r="R65" s="5">
        <v>15</v>
      </c>
      <c r="S65" s="5">
        <v>7</v>
      </c>
      <c r="T65" s="5">
        <v>15</v>
      </c>
      <c r="U65" s="5">
        <v>31</v>
      </c>
      <c r="V65" s="5">
        <v>73</v>
      </c>
      <c r="W65" s="5">
        <v>13</v>
      </c>
      <c r="X65" s="5">
        <v>8</v>
      </c>
      <c r="Y65" s="5">
        <v>81</v>
      </c>
      <c r="Z65" s="5">
        <v>6</v>
      </c>
      <c r="AA65" s="5">
        <v>154</v>
      </c>
      <c r="AB65" s="5">
        <v>20</v>
      </c>
      <c r="AC65" s="5">
        <v>38</v>
      </c>
      <c r="AD65" s="5">
        <v>360</v>
      </c>
    </row>
    <row r="66" spans="1:30" ht="12.75">
      <c r="A66" s="4" t="s">
        <v>52</v>
      </c>
      <c r="B66" s="5">
        <v>995</v>
      </c>
      <c r="C66" s="5">
        <v>7</v>
      </c>
      <c r="D66" s="5">
        <v>19</v>
      </c>
      <c r="E66" s="5">
        <v>43</v>
      </c>
      <c r="F66" s="5">
        <v>13</v>
      </c>
      <c r="G66" s="5">
        <v>6</v>
      </c>
      <c r="H66" s="5">
        <v>39</v>
      </c>
      <c r="I66" s="5">
        <v>21</v>
      </c>
      <c r="J66" s="5">
        <v>33</v>
      </c>
      <c r="K66" s="5">
        <v>14</v>
      </c>
      <c r="L66" s="5">
        <v>28</v>
      </c>
      <c r="M66" s="5">
        <v>26</v>
      </c>
      <c r="N66" s="5">
        <v>13</v>
      </c>
      <c r="O66" s="5">
        <v>52</v>
      </c>
      <c r="P66" s="5">
        <v>18</v>
      </c>
      <c r="Q66" s="5">
        <v>271</v>
      </c>
      <c r="R66" s="5">
        <v>12</v>
      </c>
      <c r="S66" s="5">
        <v>12</v>
      </c>
      <c r="T66" s="5">
        <v>17</v>
      </c>
      <c r="U66" s="5">
        <v>28</v>
      </c>
      <c r="V66" s="5">
        <v>26</v>
      </c>
      <c r="W66" s="5">
        <v>12</v>
      </c>
      <c r="X66" s="5">
        <v>5</v>
      </c>
      <c r="Y66" s="5">
        <v>10</v>
      </c>
      <c r="Z66" s="5">
        <v>12</v>
      </c>
      <c r="AA66" s="5">
        <v>6</v>
      </c>
      <c r="AB66" s="5">
        <v>12</v>
      </c>
      <c r="AC66" s="5">
        <v>32</v>
      </c>
      <c r="AD66" s="5">
        <v>208</v>
      </c>
    </row>
    <row r="68" spans="1:30" ht="12.75">
      <c r="A68" s="4" t="s">
        <v>57</v>
      </c>
      <c r="B68" s="5">
        <v>743</v>
      </c>
      <c r="C68" s="5">
        <v>1</v>
      </c>
      <c r="D68" s="5">
        <v>43</v>
      </c>
      <c r="E68" s="5">
        <v>26</v>
      </c>
      <c r="F68" s="5">
        <v>1</v>
      </c>
      <c r="G68" s="5">
        <v>2</v>
      </c>
      <c r="H68" s="5">
        <v>2</v>
      </c>
      <c r="I68" s="5">
        <v>1</v>
      </c>
      <c r="J68" s="5">
        <v>7</v>
      </c>
      <c r="K68" s="5" t="s">
        <v>55</v>
      </c>
      <c r="L68" s="5">
        <v>4</v>
      </c>
      <c r="M68" s="5">
        <v>11</v>
      </c>
      <c r="N68" s="5">
        <v>1</v>
      </c>
      <c r="O68" s="5">
        <v>1</v>
      </c>
      <c r="P68" s="5">
        <v>3</v>
      </c>
      <c r="Q68" s="5">
        <v>70</v>
      </c>
      <c r="R68" s="5">
        <v>9</v>
      </c>
      <c r="S68" s="5">
        <v>4</v>
      </c>
      <c r="T68" s="5">
        <v>1</v>
      </c>
      <c r="U68" s="5">
        <v>3</v>
      </c>
      <c r="V68" s="5">
        <v>331</v>
      </c>
      <c r="W68" s="5">
        <v>8</v>
      </c>
      <c r="X68" s="5">
        <v>4</v>
      </c>
      <c r="Y68" s="5">
        <v>13</v>
      </c>
      <c r="Z68" s="5">
        <v>4</v>
      </c>
      <c r="AA68" s="5">
        <v>5</v>
      </c>
      <c r="AB68" s="5">
        <v>10</v>
      </c>
      <c r="AC68" s="5">
        <v>21</v>
      </c>
      <c r="AD68" s="5">
        <v>157</v>
      </c>
    </row>
    <row r="69" spans="13:23" ht="12.75"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30" s="3" customFormat="1" ht="12.75">
      <c r="A70" s="1" t="s">
        <v>58</v>
      </c>
      <c r="B70" s="13">
        <v>100</v>
      </c>
      <c r="C70" s="13">
        <v>100</v>
      </c>
      <c r="D70" s="13">
        <v>100</v>
      </c>
      <c r="E70" s="13">
        <v>100</v>
      </c>
      <c r="F70" s="13">
        <v>100</v>
      </c>
      <c r="G70" s="13">
        <v>100</v>
      </c>
      <c r="H70" s="13">
        <v>100</v>
      </c>
      <c r="I70" s="13">
        <v>100</v>
      </c>
      <c r="J70" s="13">
        <v>100</v>
      </c>
      <c r="K70" s="13">
        <v>100</v>
      </c>
      <c r="L70" s="13">
        <v>100</v>
      </c>
      <c r="M70" s="13">
        <v>100</v>
      </c>
      <c r="N70" s="13">
        <v>100</v>
      </c>
      <c r="O70" s="13">
        <v>100</v>
      </c>
      <c r="P70" s="13">
        <v>100</v>
      </c>
      <c r="Q70" s="13">
        <v>100</v>
      </c>
      <c r="R70" s="13">
        <v>100</v>
      </c>
      <c r="S70" s="13">
        <v>100</v>
      </c>
      <c r="T70" s="13">
        <v>100</v>
      </c>
      <c r="U70" s="13">
        <v>100</v>
      </c>
      <c r="V70" s="13">
        <v>100</v>
      </c>
      <c r="W70" s="13">
        <v>100</v>
      </c>
      <c r="X70" s="13">
        <v>100</v>
      </c>
      <c r="Y70" s="13">
        <v>100</v>
      </c>
      <c r="Z70" s="13">
        <v>100</v>
      </c>
      <c r="AA70" s="13">
        <v>100</v>
      </c>
      <c r="AB70" s="13">
        <v>100</v>
      </c>
      <c r="AC70" s="13">
        <v>100</v>
      </c>
      <c r="AD70" s="13">
        <v>100</v>
      </c>
    </row>
    <row r="71" spans="1:30" ht="12.75">
      <c r="A71" s="4" t="s">
        <v>59</v>
      </c>
      <c r="B71" s="14">
        <f>290225/646568*100</f>
        <v>44.887003377834965</v>
      </c>
      <c r="C71" s="14">
        <f>3002/6046*100</f>
        <v>49.65266291763149</v>
      </c>
      <c r="D71" s="14">
        <f>4208/8864*100</f>
        <v>47.47292418772563</v>
      </c>
      <c r="E71" s="14">
        <f>12652/32204*100</f>
        <v>39.28704508756676</v>
      </c>
      <c r="F71" s="14">
        <f>4074/9966*100</f>
        <v>40.87898856110777</v>
      </c>
      <c r="G71" s="14">
        <f>7613/14132*100</f>
        <v>53.87064817435607</v>
      </c>
      <c r="H71" s="14">
        <f>8416/17864*100</f>
        <v>47.1115091804747</v>
      </c>
      <c r="I71" s="14">
        <f>4110/8904*100</f>
        <v>46.15902964959569</v>
      </c>
      <c r="J71" s="14">
        <f>6340/14606*100</f>
        <v>43.406819115432015</v>
      </c>
      <c r="K71" s="14">
        <f>3420/7308*100</f>
        <v>46.79802955665024</v>
      </c>
      <c r="L71" s="14">
        <f>7353/16532*100</f>
        <v>44.47737720783934</v>
      </c>
      <c r="M71" s="14">
        <f>14668/30237*100</f>
        <v>48.5101035155604</v>
      </c>
      <c r="N71" s="14">
        <f>3259/7203*100</f>
        <v>45.245036790226294</v>
      </c>
      <c r="O71" s="14">
        <f>6794/14733*100</f>
        <v>46.11416547885699</v>
      </c>
      <c r="P71" s="14">
        <f>5818/12840*100</f>
        <v>45.31152647975078</v>
      </c>
      <c r="Q71" s="14">
        <f>61325/147573*100</f>
        <v>41.55570463431658</v>
      </c>
      <c r="R71" s="14">
        <f>6173/13389*100</f>
        <v>46.105011576667415</v>
      </c>
      <c r="S71" s="14">
        <f>3374/6769*100</f>
        <v>49.84488107549121</v>
      </c>
      <c r="T71" s="14">
        <f>6819/13496*100</f>
        <v>50.52608180201541</v>
      </c>
      <c r="U71" s="14">
        <f>3814/8438*100</f>
        <v>45.20028442758948</v>
      </c>
      <c r="V71" s="14">
        <f>12393/31026*100</f>
        <v>39.9439180042545</v>
      </c>
      <c r="W71" s="14">
        <f>4009/8798*100</f>
        <v>45.5671743578086</v>
      </c>
      <c r="X71" s="14">
        <f>2710/5686*100</f>
        <v>47.66092156173057</v>
      </c>
      <c r="Y71" s="14">
        <f>5512/12347*100</f>
        <v>44.642423260711105</v>
      </c>
      <c r="Z71" s="14">
        <f>2931/6714*100</f>
        <v>43.655049151027704</v>
      </c>
      <c r="AA71" s="14">
        <f>4637/10123*100</f>
        <v>45.806579077348616</v>
      </c>
      <c r="AB71" s="14">
        <f>4074/7690*100</f>
        <v>52.9778933680104</v>
      </c>
      <c r="AC71" s="14">
        <f>8258/20393*100</f>
        <v>40.494287255430784</v>
      </c>
      <c r="AD71" s="14">
        <f>72469/152687*100</f>
        <v>47.462455873781</v>
      </c>
    </row>
    <row r="72" spans="1:30" ht="12.75">
      <c r="A72" s="4" t="s">
        <v>60</v>
      </c>
      <c r="B72" s="14">
        <f>355600/646568*100</f>
        <v>54.99808218161122</v>
      </c>
      <c r="C72" s="14">
        <f>3043/6046*100</f>
        <v>50.330797221303335</v>
      </c>
      <c r="D72" s="14">
        <f>4613/8864*100</f>
        <v>52.04196750902527</v>
      </c>
      <c r="E72" s="14">
        <f>19526/32204*100</f>
        <v>60.63221960004969</v>
      </c>
      <c r="F72" s="14">
        <f>5891/9966*100</f>
        <v>59.11097732289785</v>
      </c>
      <c r="G72" s="14">
        <f>6517/14132*100</f>
        <v>46.11519954712709</v>
      </c>
      <c r="H72" s="14">
        <f>9446/17864*100</f>
        <v>52.877295118674425</v>
      </c>
      <c r="I72" s="14">
        <f>4793/8904*100</f>
        <v>53.82973944294699</v>
      </c>
      <c r="J72" s="14">
        <f>8259/14606*100</f>
        <v>56.54525537450363</v>
      </c>
      <c r="K72" s="14">
        <f>3888/7308*100</f>
        <v>53.20197044334976</v>
      </c>
      <c r="L72" s="14">
        <f>9175/16532*100</f>
        <v>55.49842729252359</v>
      </c>
      <c r="M72" s="14">
        <f>15558/30237*100</f>
        <v>51.453517214009324</v>
      </c>
      <c r="N72" s="14">
        <f>3943/7203*100</f>
        <v>54.7410801055116</v>
      </c>
      <c r="O72" s="14">
        <f>7938/14733*100</f>
        <v>53.879047037263284</v>
      </c>
      <c r="P72" s="14">
        <f>7019/12840*100</f>
        <v>54.665109034267914</v>
      </c>
      <c r="Q72" s="14">
        <f>86178/147573*100</f>
        <v>58.3968612144498</v>
      </c>
      <c r="R72" s="14">
        <f>7207/13389*100</f>
        <v>53.82776906415715</v>
      </c>
      <c r="S72" s="14">
        <f>3391/6769*100</f>
        <v>50.0960260008864</v>
      </c>
      <c r="T72" s="14">
        <f>6676/13496*100</f>
        <v>49.4665085951393</v>
      </c>
      <c r="U72" s="14">
        <f>4621/8438*100</f>
        <v>54.764162123726</v>
      </c>
      <c r="V72" s="14">
        <f>18302/31026*100</f>
        <v>58.98923483529943</v>
      </c>
      <c r="W72" s="14">
        <f>4781/8798*100</f>
        <v>54.34189588542851</v>
      </c>
      <c r="X72" s="14">
        <f>2972/5686*100</f>
        <v>52.26873021456208</v>
      </c>
      <c r="Y72" s="14">
        <f>6822/12347*100</f>
        <v>55.252288005183445</v>
      </c>
      <c r="Z72" s="14">
        <f>3779/6714*100</f>
        <v>56.28537384569556</v>
      </c>
      <c r="AA72" s="14">
        <f>5481/10123*100</f>
        <v>54.144028450064205</v>
      </c>
      <c r="AB72" s="14">
        <f>3606/7690*100</f>
        <v>46.892067620286085</v>
      </c>
      <c r="AC72" s="14">
        <f>12114/20393*100</f>
        <v>59.40273623302114</v>
      </c>
      <c r="AD72" s="14">
        <f>80061/152687*100</f>
        <v>52.43471939326858</v>
      </c>
    </row>
    <row r="73" spans="1:30" ht="12.75">
      <c r="A73" s="15" t="s">
        <v>61</v>
      </c>
      <c r="B73" s="16">
        <f>(B68/B9)*100</f>
        <v>0.11491444055381646</v>
      </c>
      <c r="C73" s="16" t="s">
        <v>62</v>
      </c>
      <c r="D73" s="16">
        <f>(D68/D9)*100</f>
        <v>0.48510830324909754</v>
      </c>
      <c r="E73" s="16">
        <f>(E68/E9)*100</f>
        <v>0.08073531238355484</v>
      </c>
      <c r="F73" s="16" t="s">
        <v>62</v>
      </c>
      <c r="G73" s="16" t="s">
        <v>62</v>
      </c>
      <c r="H73" s="16" t="s">
        <v>62</v>
      </c>
      <c r="I73" s="16" t="s">
        <v>62</v>
      </c>
      <c r="J73" s="16" t="s">
        <v>62</v>
      </c>
      <c r="K73" s="16" t="s">
        <v>55</v>
      </c>
      <c r="L73" s="16" t="s">
        <v>62</v>
      </c>
      <c r="M73" s="16" t="s">
        <v>62</v>
      </c>
      <c r="N73" s="16" t="s">
        <v>62</v>
      </c>
      <c r="O73" s="16" t="s">
        <v>62</v>
      </c>
      <c r="P73" s="16" t="s">
        <v>62</v>
      </c>
      <c r="Q73" s="16" t="s">
        <v>62</v>
      </c>
      <c r="R73" s="16">
        <f>(R68/R9)*100</f>
        <v>0.06721935917544253</v>
      </c>
      <c r="S73" s="16">
        <f>(S68/S9)*100</f>
        <v>0.059092923622396216</v>
      </c>
      <c r="T73" s="16" t="s">
        <v>62</v>
      </c>
      <c r="U73" s="16" t="s">
        <v>62</v>
      </c>
      <c r="V73" s="16">
        <f>(V68/V9)*100</f>
        <v>1.0668471604460776</v>
      </c>
      <c r="W73" s="16">
        <f>(W68/W9)*100</f>
        <v>0.09092975676290066</v>
      </c>
      <c r="X73" s="16">
        <f>(X68/X9)*100</f>
        <v>0.07034822370735139</v>
      </c>
      <c r="Y73" s="16">
        <f>(Y68/Y9)*100</f>
        <v>0.10528873410545071</v>
      </c>
      <c r="Z73" s="16">
        <f>(Z68/Z9)*100</f>
        <v>0.05957700327673518</v>
      </c>
      <c r="AA73" s="16" t="s">
        <v>62</v>
      </c>
      <c r="AB73" s="16">
        <f>(AB68/AB9)*100</f>
        <v>0.13003901170351106</v>
      </c>
      <c r="AC73" s="16">
        <f>(AC68/AC9)*100</f>
        <v>0.10297651154808021</v>
      </c>
      <c r="AD73" s="16">
        <f>(AD68/AD9)*100</f>
        <v>0.10282473295041489</v>
      </c>
    </row>
    <row r="74" spans="13:23" ht="12.75"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12.75">
      <c r="A75" s="17" t="s">
        <v>63</v>
      </c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2.75">
      <c r="A76" s="4" t="s">
        <v>64</v>
      </c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3:23" ht="12.75"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3:23" ht="12.75"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3:23" ht="12.75"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3:23" ht="12.75"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3:23" ht="12.75"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3:23" ht="12.75"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3:23" ht="12.75"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3:23" ht="12.75"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3:23" ht="12.75"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 Young</dc:creator>
  <cp:keywords/>
  <dc:description/>
  <cp:lastModifiedBy>ins</cp:lastModifiedBy>
  <cp:lastPrinted>2001-09-13T21:21:15Z</cp:lastPrinted>
  <dcterms:created xsi:type="dcterms:W3CDTF">2000-12-04T14:16:56Z</dcterms:created>
  <cp:category/>
  <cp:version/>
  <cp:contentType/>
  <cp:contentStatus/>
</cp:coreProperties>
</file>