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9060" tabRatio="599" activeTab="0"/>
  </bookViews>
  <sheets>
    <sheet name="master copy" sheetId="1" r:id="rId1"/>
    <sheet name="exhibit C" sheetId="2" state="hidden" r:id="rId2"/>
  </sheets>
  <definedNames>
    <definedName name="\P" localSheetId="1">'exhibit C'!$A$161:$A$162</definedName>
    <definedName name="\P">'master copy'!$A$127:$A$128</definedName>
    <definedName name="PAGE1" localSheetId="1">'exhibit C'!$A$16:$P$68</definedName>
    <definedName name="PAGE1">'master copy'!$A$13:$N$79</definedName>
    <definedName name="PAGE2" localSheetId="1">'exhibit C'!$A$69:$P$94</definedName>
    <definedName name="PAGE2">'master copy'!$A$84:$N$114</definedName>
    <definedName name="_xlnm.Print_Area" localSheetId="1">'exhibit C'!$A$1:$Q$99</definedName>
    <definedName name="_xlnm.Print_Area" localSheetId="0">'master copy'!$A$1:$N$120</definedName>
    <definedName name="_xlnm.Print_Titles" localSheetId="1">'exhibit C'!$1:$13</definedName>
    <definedName name="_xlnm.Print_Titles" localSheetId="0">'master copy'!$1:$12</definedName>
  </definedNames>
  <calcPr fullCalcOnLoad="1"/>
</workbook>
</file>

<file path=xl/sharedStrings.xml><?xml version="1.0" encoding="utf-8"?>
<sst xmlns="http://schemas.openxmlformats.org/spreadsheetml/2006/main" count="490" uniqueCount="261">
  <si>
    <t xml:space="preserve"> </t>
  </si>
  <si>
    <t xml:space="preserve">  BUILDINGS AND FACILITIES...........................................................................................................</t>
  </si>
  <si>
    <t xml:space="preserve">  COMMISSARY FUND...................................................................................................</t>
  </si>
  <si>
    <t xml:space="preserve">  CONSTRUCTION...................................................................................................</t>
  </si>
  <si>
    <t xml:space="preserve">  DEA -  DIVERSION CONTROL FEE.........................................................................................................................................</t>
  </si>
  <si>
    <t xml:space="preserve">  JUSTICE ASSISTANCE........................................................................................</t>
  </si>
  <si>
    <t xml:space="preserve">  OFFICE OF THE PARDON ATTORNEY....................................................................................</t>
  </si>
  <si>
    <t xml:space="preserve">  SALARIES &amp; EXPENSES......................................................................................</t>
  </si>
  <si>
    <t xml:space="preserve">  SALARIES AND EXPENSES.............................................................................................................</t>
  </si>
  <si>
    <t xml:space="preserve"> VACCINE INJURY COMPENSATION TRUST FUND...............................................................</t>
  </si>
  <si>
    <t>AMOUNT</t>
  </si>
  <si>
    <t xml:space="preserve">APPROPRIATION    </t>
  </si>
  <si>
    <t>COMMUNITY RELATIONS SERVICE.........................................................................................................</t>
  </si>
  <si>
    <t>DEPARTMENT OF JUSTICE</t>
  </si>
  <si>
    <t>DETENTION TRUSTEE............................................................................................</t>
  </si>
  <si>
    <t>DRUG ENFORCEMENT ADMINISTRATION.....................................................................................................</t>
  </si>
  <si>
    <t>FEDERAL BUREAU OF INVESTIGATION .......................................................................................................</t>
  </si>
  <si>
    <t>FEDERAL PRISON SYSTEM....................................................................................</t>
  </si>
  <si>
    <t xml:space="preserve">FROM </t>
  </si>
  <si>
    <t>GENERAL ADMINISTRATION...................................................................................................</t>
  </si>
  <si>
    <t>INCREASE OR DECREASE</t>
  </si>
  <si>
    <t>INTERAGENCY CRIME  &amp; DRUG ENFORCEMENT...............................................................</t>
  </si>
  <si>
    <t>NARROWBAND COMMUNICATIONS.....................................................................</t>
  </si>
  <si>
    <t>OBLIGS</t>
  </si>
  <si>
    <t>OFFICE OF JUSTICE PROGRAMS.........................................................................</t>
  </si>
  <si>
    <t>OFFICE OF THE INSPECTOR GENERAL.............................................................................................................</t>
  </si>
  <si>
    <t>POS</t>
  </si>
  <si>
    <t>TOTAL, DEPARTMENT OF JUSTICE................................................................</t>
  </si>
  <si>
    <t>U.S. ATTORNEYS......................................................................................................................</t>
  </si>
  <si>
    <t>U.S. PAROLE COMMISSION..............................................................................................................</t>
  </si>
  <si>
    <t>WORKING CAPITAL FUND................................................................................................</t>
  </si>
  <si>
    <t>[2,407]</t>
  </si>
  <si>
    <t>[880]</t>
  </si>
  <si>
    <t>[1,198]</t>
  </si>
  <si>
    <t>[6,333]</t>
  </si>
  <si>
    <t>FEDERAL PRISON INDUSTRIES (limitation on administrative expenses)...............................................................................</t>
  </si>
  <si>
    <t>JUSTICE PRISONER &amp; ALIEN TRANSP. SYSTEM.......................................................</t>
  </si>
  <si>
    <t>NATIONAL DRUG INTELLIGENCE CENTER (050).............................................................................</t>
  </si>
  <si>
    <t>ADMINISTRATIVE REVIEW &amp; APPEALS............................................................................................</t>
  </si>
  <si>
    <t xml:space="preserve">  EXECUTIVE OFFICE FOR IMMIGRATION REVIEW......................................................</t>
  </si>
  <si>
    <t>ANTITRUST.................................................................................................................</t>
  </si>
  <si>
    <t xml:space="preserve">   Offset from Antitrust Pre-Merger Filing Fees.................................................................................................................</t>
  </si>
  <si>
    <t>U.S. TRUSTEES......................................................................................................................</t>
  </si>
  <si>
    <t xml:space="preserve">   Offset from U.S. Trustee Fees......................................................................................................................</t>
  </si>
  <si>
    <t>FOREIGN CLAIMS SETTLEMENT COMMISSION (150)................................................................................................</t>
  </si>
  <si>
    <t>U.S. MARSHALS SERVICE.......................................................................................................</t>
  </si>
  <si>
    <t>ASSETS FORFEITURE FUND CURRENT BUDGET AUTHORITY.........................................................................................................</t>
  </si>
  <si>
    <t>MANDATORY AND OTHER ACCOUNTS:</t>
  </si>
  <si>
    <t xml:space="preserve">  FEES AND EXPENSES OF WITNESSES......................................................................................................</t>
  </si>
  <si>
    <t xml:space="preserve">  SEPTEMBER 11TH VICTIM COMPENSATION...................................................</t>
  </si>
  <si>
    <t xml:space="preserve">  INDEPENDENT COUNSEL.................................................................................................................</t>
  </si>
  <si>
    <t xml:space="preserve">  RADIATION EXPOSURE COMPENSATION TRUST FUND (Mandatory-050).....................................................................</t>
  </si>
  <si>
    <t xml:space="preserve">  PUBLIC SAFETY OFFICERS DEATH BENEFITS (Mandatory)....................................................................................</t>
  </si>
  <si>
    <t xml:space="preserve">  CRIME VICTIMS FUND.............................................................................................</t>
  </si>
  <si>
    <t>SUBTOTAL, MANDATORY AND OTHER ACCOUNTS..........................................................................................................</t>
  </si>
  <si>
    <t xml:space="preserve">  STATE AND LOCAL LAW ENFORCEMENT ASSISTANCE...................................................................</t>
  </si>
  <si>
    <t xml:space="preserve">  WEED AND SEED PROGRAM.................................................................................</t>
  </si>
  <si>
    <t xml:space="preserve">  JUVENILE JUSTICE PROGRAMS.................................................................................</t>
  </si>
  <si>
    <t xml:space="preserve">  COMMUNITY ORIENTED POLICING SERVICES..........................................</t>
  </si>
  <si>
    <t xml:space="preserve">  OFFICE ON VIOLENCE AGAINST WOMEN..............................................................................</t>
  </si>
  <si>
    <t xml:space="preserve">  PUBLIC SAFETY OFFICERS' BENEFITS (Discretionary)................................................................................</t>
  </si>
  <si>
    <t xml:space="preserve">  ASSETS FORFEITURE FUND PERMANENT OBLIGATIONAL AUTHORITY....................................................................</t>
  </si>
  <si>
    <t>SUBTOTAL, DISCRETIONARY AUTHORITY...........................................................</t>
  </si>
  <si>
    <t>[825]</t>
  </si>
  <si>
    <t>[723]</t>
  </si>
  <si>
    <t>LIMITATIONS</t>
  </si>
  <si>
    <t>FEDERAL PRISON INDUSTRIES .........................................................................................................................................</t>
  </si>
  <si>
    <t>[32]</t>
  </si>
  <si>
    <t>RADIATION EXPOSURE COMPENSATION TRUST FUND (Disc -050)............................................................................</t>
  </si>
  <si>
    <t>Make sure that the WCF and JPATS FTE are counted in all years as reimbursable FTEs.</t>
  </si>
  <si>
    <t>FBI HCF should be sown below the line and not added to the direct FTE and subtracted from FBI's total reimbursable FTE.</t>
  </si>
  <si>
    <t>NOTES:</t>
  </si>
  <si>
    <t>Vaccine injury is a reimbursable FTE and should be counted as reimbursable. I put it in brackets this year as a non add, but counted it in the reimbursable amount.</t>
  </si>
  <si>
    <t>On 2/19, Mikki added +2 to the discretionary total for FY 2004, so that the total matches other control tables.</t>
  </si>
  <si>
    <t xml:space="preserve">  ANTITRUST PRE-MERGER FILING FEE COLLECTIONS.............................................................................................................</t>
  </si>
  <si>
    <t xml:space="preserve">  U.S. TRUSTEES FEE COLLECTIONS................................................................................................................</t>
  </si>
  <si>
    <t>On 3/1/04, Mikki changed the methodology for displaying ATR and UST, bottom of the line.  Chart now nets to BA for those two accounts.  Added word "collections" below the line.</t>
  </si>
  <si>
    <t xml:space="preserve">On 3/2/04, Arthur changed the FBI 03,04,05 FTE to show 24106 direct and 2,114 reimbursable  on S&amp;E line, and show 603 direct below the line for HCF. </t>
  </si>
  <si>
    <t>Revised 3-03-04</t>
  </si>
  <si>
    <t xml:space="preserve">                                                              (DOLLARS IN THOUSANDS)</t>
  </si>
  <si>
    <t>Annotation</t>
  </si>
  <si>
    <t xml:space="preserve">of </t>
  </si>
  <si>
    <t>Revision</t>
  </si>
  <si>
    <t>REV</t>
  </si>
  <si>
    <t>[41]</t>
  </si>
  <si>
    <t>[4,306]</t>
  </si>
  <si>
    <t>[731]</t>
  </si>
  <si>
    <t>[149]</t>
  </si>
  <si>
    <t>[775]</t>
  </si>
  <si>
    <t>[1,030]</t>
  </si>
  <si>
    <t>TOTAL, DISCRETIONARY...............................................................................…</t>
  </si>
  <si>
    <t>[2,458]</t>
  </si>
  <si>
    <t>[262]</t>
  </si>
  <si>
    <t>[250]</t>
  </si>
  <si>
    <t>BUREAU OF ALCOHOL, TOBACCO, FIREARMS &amp; EXPLOSIVES ………………………………………………..</t>
  </si>
  <si>
    <t>GENERAL LEGAL ACTIVITIES..............................................................................</t>
  </si>
  <si>
    <t>DISCRETIONARY OFFSETS AND RESCISSIONS:</t>
  </si>
  <si>
    <t>SUBTOTAL, DISCRETIONARY OFFSETS/RESCISSIONS..................................................................................</t>
  </si>
  <si>
    <r>
      <t xml:space="preserve">  </t>
    </r>
    <r>
      <rPr>
        <sz val="8"/>
        <rFont val="Arial"/>
        <family val="2"/>
      </rPr>
      <t>ASSETS FORFEITURE FUND SUPER SURPLUS...............................................................................…</t>
    </r>
  </si>
  <si>
    <r>
      <t xml:space="preserve">  </t>
    </r>
    <r>
      <rPr>
        <sz val="8"/>
        <rFont val="Arial"/>
        <family val="2"/>
      </rPr>
      <t>CRIME VICTIMS FUND RESCISSION...............................................................................…</t>
    </r>
  </si>
  <si>
    <t>[0]</t>
  </si>
  <si>
    <t>JUSTICE INFORMATION SHARING TECHNOLOGY....….........……........................................................................…</t>
  </si>
  <si>
    <r>
      <t>1/</t>
    </r>
    <r>
      <rPr>
        <sz val="9"/>
        <rFont val="Arial"/>
        <family val="2"/>
      </rPr>
      <t>amounts are included in GA total for FY 04</t>
    </r>
  </si>
  <si>
    <r>
      <t xml:space="preserve">  USA/GLA-HEALTH CARE FRAUD</t>
    </r>
    <r>
      <rPr>
        <vertAlign val="superscript"/>
        <sz val="8"/>
        <rFont val="Arial"/>
        <family val="2"/>
      </rPr>
      <t>/2</t>
    </r>
    <r>
      <rPr>
        <sz val="8"/>
        <rFont val="Arial"/>
        <family val="0"/>
      </rPr>
      <t>..................................................................................</t>
    </r>
  </si>
  <si>
    <r>
      <t xml:space="preserve">  FBI-HEALTH CARE FRAUD</t>
    </r>
    <r>
      <rPr>
        <vertAlign val="superscript"/>
        <sz val="8"/>
        <rFont val="Arial"/>
        <family val="2"/>
      </rPr>
      <t>/2</t>
    </r>
    <r>
      <rPr>
        <sz val="8"/>
        <rFont val="Arial"/>
        <family val="0"/>
      </rPr>
      <t>..................................................................................</t>
    </r>
  </si>
  <si>
    <r>
      <t>2/</t>
    </r>
    <r>
      <rPr>
        <sz val="9"/>
        <rFont val="Arial"/>
        <family val="2"/>
      </rPr>
      <t>amounts are included in USA/GLA and FBI total for FY04</t>
    </r>
  </si>
  <si>
    <t>2007 ESTIMATES COMPARED WITH 2005 ACTUALS AND 2006 ENACTED</t>
  </si>
  <si>
    <t xml:space="preserve"> 2005 ACTUAL OBLIGATION</t>
  </si>
  <si>
    <t>2006 APPROPRIATION ENACTED W/RESCISSION AND SUPPLEMENTAL</t>
  </si>
  <si>
    <t xml:space="preserve">2007 PRESIDENT'S BUDGET </t>
  </si>
  <si>
    <t xml:space="preserve">    OFFICE OF THE SOLICITOR GENERAL</t>
  </si>
  <si>
    <t xml:space="preserve">     TAX DIVISION</t>
  </si>
  <si>
    <t xml:space="preserve">     CRIMINAL DIVISION</t>
  </si>
  <si>
    <t xml:space="preserve">     CIVIL DIVISION</t>
  </si>
  <si>
    <t xml:space="preserve">     ENVIRONMENTAL DIVISION</t>
  </si>
  <si>
    <t xml:space="preserve">     OFFICE OF LEGAL COUNSEL</t>
  </si>
  <si>
    <t xml:space="preserve">     CIVIL RIGHTS DIVISION</t>
  </si>
  <si>
    <t xml:space="preserve">     OFFICE OF DISPUTE RESOLUTION</t>
  </si>
  <si>
    <t>2006 TO 2007</t>
  </si>
  <si>
    <t xml:space="preserve">     UNITED STATES CENTRAL BUREAU  (INTERPOL)</t>
  </si>
  <si>
    <t>[1,468]</t>
  </si>
  <si>
    <t>[1,519]</t>
  </si>
  <si>
    <t>[51]</t>
  </si>
  <si>
    <t>[2,058]</t>
  </si>
  <si>
    <t>[3,756]</t>
  </si>
  <si>
    <t>[3,587]</t>
  </si>
  <si>
    <t>[3,516]</t>
  </si>
  <si>
    <t>[3,580]</t>
  </si>
  <si>
    <t>[3,524]</t>
  </si>
  <si>
    <t>[-7]</t>
  </si>
  <si>
    <t>[8]</t>
  </si>
  <si>
    <t>[1,139]</t>
  </si>
  <si>
    <t>[1,172]</t>
  </si>
  <si>
    <t>[33]</t>
  </si>
  <si>
    <t>[758]</t>
  </si>
  <si>
    <t>[695]</t>
  </si>
  <si>
    <t>[-36]</t>
  </si>
  <si>
    <t>[714]</t>
  </si>
  <si>
    <t xml:space="preserve">actual </t>
  </si>
  <si>
    <t>actual</t>
  </si>
  <si>
    <t>[6,270]</t>
  </si>
  <si>
    <t>[760]</t>
  </si>
  <si>
    <t>[-15]</t>
  </si>
  <si>
    <t>FTE</t>
  </si>
  <si>
    <t>FTE-R</t>
  </si>
  <si>
    <t>REIMBURSABLE FTE</t>
  </si>
  <si>
    <t>TOTAL FTEs</t>
  </si>
  <si>
    <t xml:space="preserve">   Authorized Positions</t>
  </si>
  <si>
    <t>per exh C</t>
  </si>
  <si>
    <t>NATIONAL SECURITY DIVISION</t>
  </si>
  <si>
    <t>ASSETS FORFEITURE FUND SUPER SURPLUS TO BOP</t>
  </si>
  <si>
    <t>TOTAL DOJ APPROPRIATIONS</t>
  </si>
  <si>
    <t xml:space="preserve">     Minus: Rescissions from Balances</t>
  </si>
  <si>
    <t>SUBTOTAL TRANSFERS</t>
  </si>
  <si>
    <t xml:space="preserve">  HHS DISCRETIONARY REIMBURSEMENT</t>
  </si>
  <si>
    <t xml:space="preserve">  RADIATION EXPOSURE COMPENSATION TRUST FUND </t>
  </si>
  <si>
    <t>GENERAL ADMINISTRATION</t>
  </si>
  <si>
    <t>DETENTION TRUSTEE</t>
  </si>
  <si>
    <t>JUSTICE INFORMATION SHARING TECHNOLOGY</t>
  </si>
  <si>
    <t>ADMINISTRATIVE REVIEW &amp; APPEALS</t>
  </si>
  <si>
    <t xml:space="preserve">  EXECUTIVE OFFICE FOR IMMIGRATION REVIEW</t>
  </si>
  <si>
    <t xml:space="preserve">  OFFICE OF THE PARDON ATTORNEY</t>
  </si>
  <si>
    <t>OFFICE OF THE INSPECTOR GENERAL</t>
  </si>
  <si>
    <t>WORKING CAPITAL FUND</t>
  </si>
  <si>
    <t>U.S. PAROLE COMMISSION</t>
  </si>
  <si>
    <t>GENERAL LEGAL ACTIVITIES</t>
  </si>
  <si>
    <t xml:space="preserve"> VACCINE INJURY COMPENSATION TRUST FUND</t>
  </si>
  <si>
    <t>ANTITRUST</t>
  </si>
  <si>
    <t xml:space="preserve">   Offset from Antitrust Pre-Merger Filing Fees</t>
  </si>
  <si>
    <t>U.S. ATTORNEYS</t>
  </si>
  <si>
    <t>U.S. TRUSTEES</t>
  </si>
  <si>
    <t xml:space="preserve">   Offset from U.S. Trustee Fees</t>
  </si>
  <si>
    <t>U.S. MARSHALS SERVICE</t>
  </si>
  <si>
    <t>COMMUNITY RELATIONS SERVICE</t>
  </si>
  <si>
    <t>ASSETS FORFEITURE FUND CURRENT BUDGET AUTHORITY</t>
  </si>
  <si>
    <t>INTERAGENCY CRIME  &amp; DRUG ENFORCEMENT</t>
  </si>
  <si>
    <t>FEDERAL BUREAU OF INVESTIGATION</t>
  </si>
  <si>
    <t xml:space="preserve">  SALARIES &amp; EXPENSES</t>
  </si>
  <si>
    <t xml:space="preserve">  CONSTRUCTION</t>
  </si>
  <si>
    <t>DRUG ENFORCEMENT ADMINISTRATION</t>
  </si>
  <si>
    <t>BUREAU OF ALCOHOL, TOBACCO, FIREARMS &amp; EXPLOSIVES</t>
  </si>
  <si>
    <t>FEDERAL PRISON SYSTEM</t>
  </si>
  <si>
    <t xml:space="preserve">  SALARIES AND EXPENSES</t>
  </si>
  <si>
    <t xml:space="preserve">  BUILDINGS AND FACILITIES</t>
  </si>
  <si>
    <t xml:space="preserve">  COMMISSARY FUND</t>
  </si>
  <si>
    <t>FEDERAL PRISON INDUSTRIES (limitation on administrative expenses)</t>
  </si>
  <si>
    <t>OFFICE OF JUSTICE PROGRAMS</t>
  </si>
  <si>
    <t xml:space="preserve">  JUSTICE ASSISTANCE</t>
  </si>
  <si>
    <t xml:space="preserve">  STATE AND LOCAL LAW ENFORCEMENT ASSISTANCE</t>
  </si>
  <si>
    <t xml:space="preserve">  WEED AND SEED PROGRAM</t>
  </si>
  <si>
    <t xml:space="preserve">  JUVENILE JUSTICE PROGRAMS</t>
  </si>
  <si>
    <t xml:space="preserve">  COMMUNITY ORIENTED POLICING SERVICES</t>
  </si>
  <si>
    <t xml:space="preserve">  OFFICE ON VIOLENCE AGAINST WOMEN</t>
  </si>
  <si>
    <t xml:space="preserve">  PUBLIC SAFETY OFFICERS' BENEFITS (Discretionary)</t>
  </si>
  <si>
    <t>ASSETS FORFEITURE FUND SUPER SURPLUS</t>
  </si>
  <si>
    <t>SUBTOTAL, DISCRETIONARY OFFSETS/RESCISSIONS</t>
  </si>
  <si>
    <t xml:space="preserve">  FEES AND EXPENSES OF WITNESSES</t>
  </si>
  <si>
    <t xml:space="preserve">  INDEPENDENT COUNSEL</t>
  </si>
  <si>
    <t xml:space="preserve">  PUBLIC SAFETY OFFICERS DEATH BENEFITS (Mandatory)</t>
  </si>
  <si>
    <r>
      <t xml:space="preserve">  USA/GLA-HEALTH CARE FRAUD</t>
    </r>
  </si>
  <si>
    <r>
      <t xml:space="preserve">  FBI-HEALTH CARE FRAUD</t>
    </r>
  </si>
  <si>
    <t xml:space="preserve">  ASSETS FORFEITURE FUND PERMANENT OBLIGATIONAL AUTHORITY</t>
  </si>
  <si>
    <t xml:space="preserve">  ANTITRUST PRE-MERGER FILING FEE COLLECTIONS</t>
  </si>
  <si>
    <t xml:space="preserve">  U.S. TRUSTEES FEE COLLECTIONS</t>
  </si>
  <si>
    <t xml:space="preserve">  DEA -  DIVERSION CONTROL FEE</t>
  </si>
  <si>
    <t xml:space="preserve">  CRIME VICTIMS FUND</t>
  </si>
  <si>
    <t>SUBTOTAL, MANDATORY AND OTHER ACCOUNTS</t>
  </si>
  <si>
    <t>TOTAL, DEPARTMENT OF JUSTICE</t>
  </si>
  <si>
    <t>FTE-R*</t>
  </si>
  <si>
    <t>*FTE-R stands for Reimbursable FTE.</t>
  </si>
  <si>
    <t>[6,833]</t>
  </si>
  <si>
    <t>[701]</t>
  </si>
  <si>
    <t>[2,075]</t>
  </si>
  <si>
    <t>[1,187]</t>
  </si>
  <si>
    <t xml:space="preserve">     Minus: PY Unobligated Balances</t>
  </si>
  <si>
    <t>COUNTERTERRORISM FUND</t>
  </si>
  <si>
    <t xml:space="preserve">     FBI Realignment of Criminal to CT</t>
  </si>
  <si>
    <t>[3,576]</t>
  </si>
  <si>
    <t>[3,522]</t>
  </si>
  <si>
    <t>LAW ENFORCEMENT WIRELESS COMMUNICATIONS</t>
  </si>
  <si>
    <t xml:space="preserve">SUBTOTAL, DISCRETIONARY w/o State and Local </t>
  </si>
  <si>
    <t>SUBTOTAL, DISCRETIONARY AUTHORITY W/O OFFSETS</t>
  </si>
  <si>
    <t xml:space="preserve">TOTAL BA, DISCR &amp; MANDATORY, DEPT. OF JUSTICE </t>
  </si>
  <si>
    <t>HEALTH CARE FRAUD REIMBURSEMENTS</t>
  </si>
  <si>
    <t>SUBTOTAL, HEALTH FRAUD REIMBURSEMENTS</t>
  </si>
  <si>
    <t>DISCRETIONARY GRANT PROGRAMS</t>
  </si>
  <si>
    <t>WORKING CAPITAL FUND/UNOBLIGATED BALANCE TRANSFERS RESCISSION</t>
  </si>
  <si>
    <t>CRIME VICTIMS FUND RESCISSIONS</t>
  </si>
  <si>
    <t xml:space="preserve"> SALARIES &amp; EXPENSES</t>
  </si>
  <si>
    <t>2008 TO 2009</t>
  </si>
  <si>
    <t xml:space="preserve">   FROM NDIC</t>
  </si>
  <si>
    <t>TELECOMMUNICATIONS CARRIER COMPLIANCE</t>
  </si>
  <si>
    <t>[1,374]</t>
  </si>
  <si>
    <t>[1,188]</t>
  </si>
  <si>
    <t>[759]</t>
  </si>
  <si>
    <t>[3,575]</t>
  </si>
  <si>
    <t>OJP-WIDE RESCISSIONS</t>
  </si>
  <si>
    <t xml:space="preserve">     Rescissions</t>
  </si>
  <si>
    <t>TRANSFERS</t>
  </si>
  <si>
    <t>COPS VIOLENT CRIME REDUCTION PROGRAM RESCISSION FROM UNOB BAL.</t>
  </si>
  <si>
    <t>[1]</t>
  </si>
  <si>
    <t>[-1]</t>
  </si>
  <si>
    <t>2/  FY 2008 Enacted, Public Law 110-161.</t>
  </si>
  <si>
    <t>3/  FY 2009 includes the President Budget Request for FY 2009.</t>
  </si>
  <si>
    <t>[3,632]</t>
  </si>
  <si>
    <t>[3,550]</t>
  </si>
  <si>
    <t>[56]</t>
  </si>
  <si>
    <t>[28]</t>
  </si>
  <si>
    <t>FY 2008 ENACTED</t>
  </si>
  <si>
    <t>FY 2009 REQUEST</t>
  </si>
  <si>
    <t xml:space="preserve">  NATIONAL DRUG INTELLIGENCE CENTER </t>
  </si>
  <si>
    <t>FY 2009 REQUEST COMPARED WITH FY 2007 ACTUAL OBLIGATIONS AND FY 2008 ENACTED</t>
  </si>
  <si>
    <t>FY 2007 ACTUAL OBLIGATIONS</t>
  </si>
  <si>
    <t>1/  FY 2007 Actual Obligations Includes the authorized positions, actual direct FTE, actual reimbursable FTE, and the actual obligations in FY 2007.</t>
  </si>
  <si>
    <t>[3,521]</t>
  </si>
  <si>
    <t>end of line</t>
  </si>
  <si>
    <t>end of sheet</t>
  </si>
  <si>
    <t xml:space="preserve">   Immigration Examinations  Fee</t>
  </si>
  <si>
    <t xml:space="preserve">FOREIGN CLAIMS SETTLEMENT COMMISSION </t>
  </si>
  <si>
    <t>[7,833]</t>
  </si>
  <si>
    <t>[1,000]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</si>
</sst>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_);[Red]\(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_);_(* \(#,##0\);_(* &quot;---&quot;_);_(@_)"/>
    <numFmt numFmtId="171" formatCode="0.0%"/>
  </numFmts>
  <fonts count="16">
    <font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i/>
      <sz val="8"/>
      <name val="Arial"/>
      <family val="2"/>
    </font>
    <font>
      <b/>
      <u val="single"/>
      <sz val="8"/>
      <name val="Arial"/>
      <family val="2"/>
    </font>
    <font>
      <sz val="16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sz val="10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8"/>
      <color indexed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/>
      <top style="double"/>
      <bottom>
        <color indexed="63"/>
      </bottom>
    </border>
    <border>
      <left/>
      <right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/>
      <right style="double"/>
      <top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double"/>
      <top>
        <color indexed="63"/>
      </top>
      <bottom style="thin"/>
    </border>
    <border>
      <left/>
      <right style="double"/>
      <top/>
      <bottom/>
    </border>
    <border>
      <left>
        <color indexed="63"/>
      </left>
      <right/>
      <top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thin"/>
      <bottom>
        <color indexed="63"/>
      </bottom>
    </border>
    <border>
      <left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/>
      <right/>
      <top>
        <color indexed="63"/>
      </top>
      <bottom style="double"/>
    </border>
    <border>
      <left/>
      <right style="double"/>
      <top>
        <color indexed="63"/>
      </top>
      <bottom style="double"/>
    </border>
    <border>
      <left style="double"/>
      <right/>
      <top>
        <color indexed="63"/>
      </top>
      <bottom style="double"/>
    </border>
    <border>
      <left/>
      <right/>
      <top style="double"/>
      <bottom>
        <color indexed="63"/>
      </bottom>
    </border>
    <border>
      <left/>
      <right style="double"/>
      <top style="double"/>
      <bottom>
        <color indexed="63"/>
      </bottom>
    </border>
    <border>
      <left style="double"/>
      <right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/>
      <top>
        <color indexed="63"/>
      </top>
      <bottom style="double"/>
    </border>
    <border>
      <left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/>
      <bottom/>
    </border>
    <border>
      <left style="double"/>
      <right style="double"/>
      <top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/>
      <bottom/>
    </border>
    <border>
      <left style="double"/>
      <right/>
      <top/>
      <bottom>
        <color indexed="63"/>
      </bottom>
    </border>
    <border>
      <left/>
      <right style="double"/>
      <top>
        <color indexed="63"/>
      </top>
      <bottom/>
    </border>
    <border>
      <left style="double"/>
      <right/>
      <top>
        <color indexed="63"/>
      </top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/>
      <top style="thin"/>
      <bottom style="thin"/>
    </border>
    <border>
      <left style="double"/>
      <right style="double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/>
      <right style="double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thin"/>
    </border>
    <border>
      <left style="double"/>
      <right>
        <color indexed="63"/>
      </right>
      <top/>
      <bottom style="thin"/>
    </border>
    <border>
      <left style="double"/>
      <right>
        <color indexed="63"/>
      </right>
      <top>
        <color indexed="63"/>
      </top>
      <bottom/>
    </border>
    <border>
      <left style="double"/>
      <right>
        <color indexed="63"/>
      </right>
      <top/>
      <bottom/>
    </border>
    <border>
      <left style="double"/>
      <right>
        <color indexed="63"/>
      </right>
      <top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/>
      <top style="double"/>
      <bottom style="double"/>
    </border>
    <border>
      <left style="thin"/>
      <right/>
      <top style="double"/>
      <bottom>
        <color indexed="63"/>
      </bottom>
    </border>
    <border>
      <left style="thin"/>
      <right/>
      <top/>
      <bottom/>
    </border>
    <border>
      <left style="thin"/>
      <right/>
      <top>
        <color indexed="63"/>
      </top>
      <bottom style="thin"/>
    </border>
    <border>
      <left style="double"/>
      <right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thin"/>
    </border>
    <border>
      <left style="double"/>
      <right style="double"/>
      <top>
        <color indexed="63"/>
      </top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>
        <color indexed="63"/>
      </right>
      <top style="double"/>
      <bottom style="thin"/>
    </border>
    <border>
      <left style="double"/>
      <right/>
      <top>
        <color indexed="63"/>
      </top>
      <bottom>
        <color indexed="63"/>
      </bottom>
    </border>
    <border>
      <left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/>
      <bottom style="thin"/>
    </border>
    <border>
      <left>
        <color indexed="63"/>
      </left>
      <right style="double"/>
      <top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double"/>
      <top>
        <color indexed="63"/>
      </top>
      <bottom style="thin"/>
    </border>
    <border>
      <left>
        <color indexed="63"/>
      </left>
      <right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721">
    <xf numFmtId="3" fontId="0" fillId="0" borderId="0" xfId="0" applyAlignment="1">
      <alignment/>
    </xf>
    <xf numFmtId="3" fontId="0" fillId="2" borderId="0" xfId="0" applyAlignment="1">
      <alignment/>
    </xf>
    <xf numFmtId="0" fontId="0" fillId="2" borderId="0" xfId="0" applyAlignment="1">
      <alignment/>
    </xf>
    <xf numFmtId="0" fontId="0" fillId="2" borderId="0" xfId="0" applyAlignment="1">
      <alignment horizontal="centerContinuous"/>
    </xf>
    <xf numFmtId="0" fontId="4" fillId="2" borderId="1" xfId="0" applyBorder="1" applyAlignment="1">
      <alignment horizontal="centerContinuous"/>
    </xf>
    <xf numFmtId="0" fontId="4" fillId="2" borderId="0" xfId="0" applyBorder="1" applyAlignment="1">
      <alignment horizontal="centerContinuous"/>
    </xf>
    <xf numFmtId="0" fontId="0" fillId="2" borderId="2" xfId="0" applyBorder="1" applyAlignment="1">
      <alignment/>
    </xf>
    <xf numFmtId="0" fontId="4" fillId="2" borderId="3" xfId="0" applyFont="1" applyBorder="1" applyAlignment="1">
      <alignment horizontal="centerContinuous"/>
    </xf>
    <xf numFmtId="0" fontId="1" fillId="2" borderId="0" xfId="0" applyBorder="1" applyAlignment="1">
      <alignment/>
    </xf>
    <xf numFmtId="3" fontId="2" fillId="2" borderId="4" xfId="0" applyNumberFormat="1" applyBorder="1" applyAlignment="1">
      <alignment/>
    </xf>
    <xf numFmtId="3" fontId="2" fillId="2" borderId="5" xfId="0" applyNumberFormat="1" applyBorder="1" applyAlignment="1">
      <alignment/>
    </xf>
    <xf numFmtId="3" fontId="2" fillId="2" borderId="6" xfId="0" applyNumberFormat="1" applyBorder="1" applyAlignment="1">
      <alignment/>
    </xf>
    <xf numFmtId="3" fontId="2" fillId="2" borderId="0" xfId="0" applyNumberFormat="1" applyBorder="1" applyAlignment="1">
      <alignment/>
    </xf>
    <xf numFmtId="3" fontId="0" fillId="2" borderId="2" xfId="0" applyNumberFormat="1" applyBorder="1" applyAlignment="1">
      <alignment/>
    </xf>
    <xf numFmtId="3" fontId="2" fillId="2" borderId="0" xfId="0" applyNumberFormat="1" applyBorder="1" applyAlignment="1">
      <alignment/>
    </xf>
    <xf numFmtId="3" fontId="2" fillId="2" borderId="7" xfId="0" applyNumberFormat="1" applyBorder="1" applyAlignment="1">
      <alignment/>
    </xf>
    <xf numFmtId="3" fontId="2" fillId="2" borderId="0" xfId="0" applyNumberFormat="1" applyBorder="1" applyAlignment="1">
      <alignment horizontal="right"/>
    </xf>
    <xf numFmtId="3" fontId="2" fillId="2" borderId="8" xfId="0" applyNumberFormat="1" applyBorder="1" applyAlignment="1">
      <alignment/>
    </xf>
    <xf numFmtId="0" fontId="0" fillId="2" borderId="0" xfId="0" applyBorder="1" applyAlignment="1">
      <alignment/>
    </xf>
    <xf numFmtId="3" fontId="0" fillId="2" borderId="0" xfId="0" applyBorder="1" applyAlignment="1">
      <alignment/>
    </xf>
    <xf numFmtId="0" fontId="0" fillId="2" borderId="0" xfId="0" applyBorder="1" applyAlignment="1">
      <alignment/>
    </xf>
    <xf numFmtId="3" fontId="0" fillId="2" borderId="9" xfId="0" applyBorder="1" applyAlignment="1">
      <alignment/>
    </xf>
    <xf numFmtId="3" fontId="2" fillId="2" borderId="9" xfId="0" applyBorder="1" applyAlignment="1">
      <alignment/>
    </xf>
    <xf numFmtId="3" fontId="2" fillId="2" borderId="10" xfId="0" applyBorder="1" applyAlignment="1">
      <alignment/>
    </xf>
    <xf numFmtId="3" fontId="2" fillId="2" borderId="11" xfId="0" applyBorder="1" applyAlignment="1">
      <alignment/>
    </xf>
    <xf numFmtId="3" fontId="0" fillId="2" borderId="12" xfId="0" applyNumberFormat="1" applyBorder="1" applyAlignment="1">
      <alignment horizontal="center"/>
    </xf>
    <xf numFmtId="3" fontId="0" fillId="2" borderId="13" xfId="0" applyNumberFormat="1" applyBorder="1" applyAlignment="1">
      <alignment horizontal="center"/>
    </xf>
    <xf numFmtId="3" fontId="2" fillId="2" borderId="14" xfId="0" applyNumberFormat="1" applyBorder="1" applyAlignment="1">
      <alignment/>
    </xf>
    <xf numFmtId="3" fontId="2" fillId="2" borderId="15" xfId="0" applyNumberFormat="1" applyBorder="1" applyAlignment="1">
      <alignment/>
    </xf>
    <xf numFmtId="3" fontId="2" fillId="2" borderId="16" xfId="0" applyNumberFormat="1" applyBorder="1" applyAlignment="1">
      <alignment/>
    </xf>
    <xf numFmtId="3" fontId="2" fillId="2" borderId="17" xfId="0" applyNumberFormat="1" applyBorder="1" applyAlignment="1">
      <alignment/>
    </xf>
    <xf numFmtId="3" fontId="2" fillId="2" borderId="18" xfId="0" applyBorder="1" applyAlignment="1">
      <alignment/>
    </xf>
    <xf numFmtId="3" fontId="2" fillId="2" borderId="19" xfId="0" applyBorder="1" applyAlignment="1">
      <alignment/>
    </xf>
    <xf numFmtId="3" fontId="2" fillId="2" borderId="20" xfId="0" applyBorder="1" applyAlignment="1">
      <alignment/>
    </xf>
    <xf numFmtId="3" fontId="0" fillId="2" borderId="18" xfId="0" applyBorder="1" applyAlignment="1">
      <alignment/>
    </xf>
    <xf numFmtId="3" fontId="2" fillId="2" borderId="21" xfId="0" applyBorder="1" applyAlignment="1">
      <alignment/>
    </xf>
    <xf numFmtId="3" fontId="2" fillId="2" borderId="22" xfId="0" applyBorder="1" applyAlignment="1">
      <alignment/>
    </xf>
    <xf numFmtId="3" fontId="2" fillId="2" borderId="23" xfId="0" applyBorder="1" applyAlignment="1">
      <alignment/>
    </xf>
    <xf numFmtId="3" fontId="0" fillId="2" borderId="21" xfId="0" applyBorder="1" applyAlignment="1">
      <alignment/>
    </xf>
    <xf numFmtId="3" fontId="2" fillId="2" borderId="0" xfId="0" applyNumberFormat="1" applyFont="1" applyBorder="1" applyAlignment="1">
      <alignment horizontal="right"/>
    </xf>
    <xf numFmtId="3" fontId="2" fillId="2" borderId="0" xfId="0" applyNumberFormat="1" applyFont="1" applyBorder="1" applyAlignment="1">
      <alignment/>
    </xf>
    <xf numFmtId="3" fontId="2" fillId="2" borderId="24" xfId="0" applyFont="1" applyBorder="1" applyAlignment="1">
      <alignment/>
    </xf>
    <xf numFmtId="3" fontId="2" fillId="2" borderId="25" xfId="0" applyBorder="1" applyAlignment="1">
      <alignment/>
    </xf>
    <xf numFmtId="3" fontId="2" fillId="2" borderId="26" xfId="0" applyFont="1" applyBorder="1" applyAlignment="1">
      <alignment/>
    </xf>
    <xf numFmtId="3" fontId="2" fillId="2" borderId="26" xfId="0" applyBorder="1" applyAlignment="1">
      <alignment/>
    </xf>
    <xf numFmtId="0" fontId="0" fillId="2" borderId="27" xfId="0" applyBorder="1" applyAlignment="1">
      <alignment/>
    </xf>
    <xf numFmtId="3" fontId="2" fillId="2" borderId="28" xfId="0" applyBorder="1" applyAlignment="1">
      <alignment/>
    </xf>
    <xf numFmtId="3" fontId="2" fillId="2" borderId="0" xfId="0" applyBorder="1" applyAlignment="1">
      <alignment/>
    </xf>
    <xf numFmtId="3" fontId="2" fillId="2" borderId="24" xfId="0" applyNumberFormat="1" applyBorder="1" applyAlignment="1">
      <alignment/>
    </xf>
    <xf numFmtId="3" fontId="2" fillId="2" borderId="26" xfId="0" applyNumberFormat="1" applyBorder="1" applyAlignment="1">
      <alignment/>
    </xf>
    <xf numFmtId="0" fontId="0" fillId="2" borderId="0" xfId="0" applyAlignment="1">
      <alignment horizontal="centerContinuous"/>
    </xf>
    <xf numFmtId="0" fontId="4" fillId="2" borderId="29" xfId="0" applyFont="1" applyBorder="1" applyAlignment="1">
      <alignment horizontal="center"/>
    </xf>
    <xf numFmtId="0" fontId="4" fillId="2" borderId="30" xfId="0" applyFont="1" applyBorder="1" applyAlignment="1">
      <alignment horizontal="center"/>
    </xf>
    <xf numFmtId="0" fontId="0" fillId="2" borderId="0" xfId="0" applyFont="1" applyBorder="1" applyAlignment="1">
      <alignment/>
    </xf>
    <xf numFmtId="0" fontId="0" fillId="2" borderId="30" xfId="0" applyFont="1" applyBorder="1" applyAlignment="1">
      <alignment/>
    </xf>
    <xf numFmtId="0" fontId="4" fillId="2" borderId="30" xfId="0" applyFont="1" applyBorder="1" applyAlignment="1">
      <alignment/>
    </xf>
    <xf numFmtId="0" fontId="4" fillId="2" borderId="31" xfId="0" applyFont="1" applyBorder="1" applyAlignment="1">
      <alignment horizontal="center"/>
    </xf>
    <xf numFmtId="0" fontId="0" fillId="2" borderId="0" xfId="0" applyFont="1" applyBorder="1" applyAlignment="1">
      <alignment/>
    </xf>
    <xf numFmtId="0" fontId="4" fillId="2" borderId="32" xfId="0" applyFont="1" applyBorder="1" applyAlignment="1">
      <alignment horizontal="center"/>
    </xf>
    <xf numFmtId="0" fontId="0" fillId="2" borderId="33" xfId="0" applyFont="1" applyBorder="1" applyAlignment="1">
      <alignment/>
    </xf>
    <xf numFmtId="0" fontId="0" fillId="2" borderId="34" xfId="0" applyFont="1" applyBorder="1" applyAlignment="1">
      <alignment/>
    </xf>
    <xf numFmtId="0" fontId="0" fillId="2" borderId="35" xfId="0" applyFont="1" applyBorder="1" applyAlignment="1">
      <alignment/>
    </xf>
    <xf numFmtId="3" fontId="0" fillId="2" borderId="36" xfId="0" applyNumberFormat="1" applyBorder="1" applyAlignment="1">
      <alignment horizontal="center"/>
    </xf>
    <xf numFmtId="0" fontId="0" fillId="2" borderId="3" xfId="0" applyBorder="1" applyAlignment="1">
      <alignment/>
    </xf>
    <xf numFmtId="0" fontId="0" fillId="2" borderId="0" xfId="0" applyBorder="1" applyAlignment="1">
      <alignment/>
    </xf>
    <xf numFmtId="3" fontId="0" fillId="2" borderId="12" xfId="0" applyNumberFormat="1" applyBorder="1" applyAlignment="1">
      <alignment/>
    </xf>
    <xf numFmtId="3" fontId="0" fillId="2" borderId="37" xfId="0" applyNumberFormat="1" applyBorder="1" applyAlignment="1">
      <alignment horizontal="centerContinuous"/>
    </xf>
    <xf numFmtId="3" fontId="0" fillId="2" borderId="0" xfId="0" applyNumberFormat="1" applyBorder="1" applyAlignment="1">
      <alignment horizontal="centerContinuous"/>
    </xf>
    <xf numFmtId="3" fontId="0" fillId="2" borderId="4" xfId="0" applyNumberFormat="1" applyBorder="1" applyAlignment="1">
      <alignment horizontal="centerContinuous"/>
    </xf>
    <xf numFmtId="0" fontId="0" fillId="2" borderId="38" xfId="0" applyBorder="1" applyAlignment="1">
      <alignment/>
    </xf>
    <xf numFmtId="3" fontId="0" fillId="2" borderId="38" xfId="0" applyNumberFormat="1" applyBorder="1" applyAlignment="1">
      <alignment horizontal="right"/>
    </xf>
    <xf numFmtId="3" fontId="0" fillId="2" borderId="3" xfId="0" applyNumberFormat="1" applyBorder="1" applyAlignment="1">
      <alignment horizontal="right"/>
    </xf>
    <xf numFmtId="3" fontId="0" fillId="2" borderId="0" xfId="0" applyNumberFormat="1" applyBorder="1" applyAlignment="1">
      <alignment horizontal="right"/>
    </xf>
    <xf numFmtId="0" fontId="0" fillId="2" borderId="32" xfId="0" applyFont="1" applyBorder="1" applyAlignment="1">
      <alignment/>
    </xf>
    <xf numFmtId="3" fontId="2" fillId="2" borderId="15" xfId="0" applyNumberFormat="1" applyFont="1" applyBorder="1" applyAlignment="1">
      <alignment horizontal="right"/>
    </xf>
    <xf numFmtId="3" fontId="2" fillId="2" borderId="17" xfId="0" applyNumberFormat="1" applyFont="1" applyBorder="1" applyAlignment="1">
      <alignment horizontal="right"/>
    </xf>
    <xf numFmtId="3" fontId="2" fillId="2" borderId="16" xfId="0" applyNumberFormat="1" applyFont="1" applyBorder="1" applyAlignment="1">
      <alignment horizontal="right"/>
    </xf>
    <xf numFmtId="3" fontId="2" fillId="2" borderId="17" xfId="0" applyNumberFormat="1" applyFont="1" applyBorder="1" applyAlignment="1">
      <alignment horizontal="center"/>
    </xf>
    <xf numFmtId="3" fontId="2" fillId="2" borderId="9" xfId="0" applyNumberFormat="1" applyFont="1" applyBorder="1" applyAlignment="1">
      <alignment horizontal="right"/>
    </xf>
    <xf numFmtId="3" fontId="2" fillId="2" borderId="10" xfId="0" applyNumberFormat="1" applyFont="1" applyBorder="1" applyAlignment="1">
      <alignment horizontal="right"/>
    </xf>
    <xf numFmtId="3" fontId="2" fillId="2" borderId="11" xfId="0" applyNumberFormat="1" applyFont="1" applyBorder="1" applyAlignment="1">
      <alignment horizontal="right"/>
    </xf>
    <xf numFmtId="3" fontId="2" fillId="2" borderId="18" xfId="0" applyBorder="1" applyAlignment="1">
      <alignment horizontal="right"/>
    </xf>
    <xf numFmtId="0" fontId="1" fillId="3" borderId="3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4" fillId="3" borderId="3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3" fontId="2" fillId="3" borderId="0" xfId="0" applyNumberFormat="1" applyFont="1" applyFill="1" applyBorder="1" applyAlignment="1">
      <alignment horizontal="right"/>
    </xf>
    <xf numFmtId="3" fontId="2" fillId="3" borderId="0" xfId="0" applyNumberFormat="1" applyFill="1" applyBorder="1" applyAlignment="1">
      <alignment/>
    </xf>
    <xf numFmtId="3" fontId="2" fillId="3" borderId="4" xfId="0" applyNumberFormat="1" applyFill="1" applyBorder="1" applyAlignment="1">
      <alignment/>
    </xf>
    <xf numFmtId="3" fontId="2" fillId="3" borderId="5" xfId="0" applyNumberFormat="1" applyFill="1" applyBorder="1" applyAlignment="1">
      <alignment/>
    </xf>
    <xf numFmtId="3" fontId="2" fillId="3" borderId="6" xfId="0" applyNumberFormat="1" applyFill="1" applyBorder="1" applyAlignment="1">
      <alignment/>
    </xf>
    <xf numFmtId="0" fontId="4" fillId="3" borderId="31" xfId="0" applyFont="1" applyFill="1" applyBorder="1" applyAlignment="1">
      <alignment/>
    </xf>
    <xf numFmtId="0" fontId="1" fillId="3" borderId="0" xfId="0" applyFill="1" applyBorder="1" applyAlignment="1">
      <alignment/>
    </xf>
    <xf numFmtId="0" fontId="0" fillId="3" borderId="30" xfId="0" applyFont="1" applyFill="1" applyBorder="1" applyAlignment="1">
      <alignment/>
    </xf>
    <xf numFmtId="3" fontId="2" fillId="3" borderId="0" xfId="0" applyNumberFormat="1" applyFill="1" applyBorder="1" applyAlignment="1">
      <alignment/>
    </xf>
    <xf numFmtId="3" fontId="2" fillId="3" borderId="39" xfId="0" applyNumberFormat="1" applyFill="1" applyBorder="1" applyAlignment="1">
      <alignment/>
    </xf>
    <xf numFmtId="3" fontId="2" fillId="3" borderId="38" xfId="0" applyNumberFormat="1" applyFill="1" applyBorder="1" applyAlignment="1">
      <alignment/>
    </xf>
    <xf numFmtId="3" fontId="2" fillId="3" borderId="0" xfId="0" applyNumberFormat="1" applyFill="1" applyBorder="1" applyAlignment="1">
      <alignment/>
    </xf>
    <xf numFmtId="3" fontId="0" fillId="3" borderId="0" xfId="0" applyNumberFormat="1" applyFill="1" applyBorder="1" applyAlignment="1">
      <alignment/>
    </xf>
    <xf numFmtId="3" fontId="2" fillId="3" borderId="40" xfId="0" applyNumberFormat="1" applyFill="1" applyBorder="1" applyAlignment="1">
      <alignment/>
    </xf>
    <xf numFmtId="0" fontId="4" fillId="3" borderId="30" xfId="0" applyFont="1" applyFill="1" applyBorder="1" applyAlignment="1">
      <alignment/>
    </xf>
    <xf numFmtId="0" fontId="0" fillId="4" borderId="30" xfId="0" applyFont="1" applyFill="1" applyBorder="1" applyAlignment="1">
      <alignment/>
    </xf>
    <xf numFmtId="0" fontId="0" fillId="4" borderId="0" xfId="0" applyFill="1" applyBorder="1" applyAlignment="1">
      <alignment/>
    </xf>
    <xf numFmtId="3" fontId="2" fillId="4" borderId="0" xfId="0" applyNumberFormat="1" applyFill="1" applyBorder="1" applyAlignment="1">
      <alignment/>
    </xf>
    <xf numFmtId="3" fontId="2" fillId="4" borderId="4" xfId="0" applyNumberFormat="1" applyFill="1" applyBorder="1" applyAlignment="1">
      <alignment/>
    </xf>
    <xf numFmtId="3" fontId="2" fillId="3" borderId="0" xfId="0" applyNumberFormat="1" applyFont="1" applyFill="1" applyBorder="1" applyAlignment="1">
      <alignment/>
    </xf>
    <xf numFmtId="3" fontId="2" fillId="3" borderId="0" xfId="0" applyNumberFormat="1" applyFill="1" applyBorder="1" applyAlignment="1">
      <alignment horizontal="right"/>
    </xf>
    <xf numFmtId="3" fontId="2" fillId="3" borderId="41" xfId="0" applyNumberFormat="1" applyFont="1" applyFill="1" applyBorder="1" applyAlignment="1">
      <alignment horizontal="right"/>
    </xf>
    <xf numFmtId="3" fontId="0" fillId="3" borderId="0" xfId="0" applyNumberFormat="1" applyFill="1" applyBorder="1" applyAlignment="1">
      <alignment/>
    </xf>
    <xf numFmtId="0" fontId="0" fillId="3" borderId="33" xfId="0" applyFont="1" applyFill="1" applyBorder="1" applyAlignment="1">
      <alignment/>
    </xf>
    <xf numFmtId="3" fontId="2" fillId="4" borderId="14" xfId="0" applyNumberFormat="1" applyFill="1" applyBorder="1" applyAlignment="1">
      <alignment/>
    </xf>
    <xf numFmtId="3" fontId="2" fillId="4" borderId="8" xfId="0" applyNumberFormat="1" applyFill="1" applyBorder="1" applyAlignment="1">
      <alignment/>
    </xf>
    <xf numFmtId="3" fontId="2" fillId="4" borderId="5" xfId="0" applyNumberFormat="1" applyFill="1" applyBorder="1" applyAlignment="1">
      <alignment/>
    </xf>
    <xf numFmtId="3" fontId="2" fillId="4" borderId="6" xfId="0" applyNumberFormat="1" applyFill="1" applyBorder="1" applyAlignment="1">
      <alignment/>
    </xf>
    <xf numFmtId="0" fontId="4" fillId="4" borderId="31" xfId="0" applyFont="1" applyFill="1" applyBorder="1" applyAlignment="1">
      <alignment horizontal="center"/>
    </xf>
    <xf numFmtId="0" fontId="1" fillId="4" borderId="0" xfId="0" applyFill="1" applyBorder="1" applyAlignment="1">
      <alignment/>
    </xf>
    <xf numFmtId="3" fontId="2" fillId="4" borderId="0" xfId="0" applyNumberFormat="1" applyFill="1" applyBorder="1" applyAlignment="1">
      <alignment/>
    </xf>
    <xf numFmtId="3" fontId="2" fillId="3" borderId="42" xfId="0" applyNumberFormat="1" applyFill="1" applyBorder="1" applyAlignment="1">
      <alignment/>
    </xf>
    <xf numFmtId="3" fontId="2" fillId="3" borderId="43" xfId="0" applyNumberFormat="1" applyFill="1" applyBorder="1" applyAlignment="1">
      <alignment/>
    </xf>
    <xf numFmtId="3" fontId="0" fillId="3" borderId="0" xfId="0" applyNumberFormat="1" applyFill="1" applyBorder="1" applyAlignment="1">
      <alignment/>
    </xf>
    <xf numFmtId="3" fontId="2" fillId="4" borderId="0" xfId="0" applyNumberFormat="1" applyFill="1" applyBorder="1" applyAlignment="1">
      <alignment horizontal="right"/>
    </xf>
    <xf numFmtId="3" fontId="2" fillId="4" borderId="4" xfId="0" applyNumberFormat="1" applyFill="1" applyBorder="1" applyAlignment="1">
      <alignment horizontal="right"/>
    </xf>
    <xf numFmtId="3" fontId="2" fillId="3" borderId="0" xfId="0" applyNumberFormat="1" applyFill="1" applyBorder="1" applyAlignment="1">
      <alignment/>
    </xf>
    <xf numFmtId="3" fontId="2" fillId="3" borderId="7" xfId="0" applyNumberFormat="1" applyFill="1" applyBorder="1" applyAlignment="1">
      <alignment/>
    </xf>
    <xf numFmtId="3" fontId="2" fillId="3" borderId="0" xfId="0" applyNumberFormat="1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/>
    </xf>
    <xf numFmtId="3" fontId="0" fillId="5" borderId="0" xfId="0" applyFill="1" applyBorder="1" applyAlignment="1">
      <alignment/>
    </xf>
    <xf numFmtId="0" fontId="0" fillId="2" borderId="44" xfId="0" applyBorder="1" applyAlignment="1">
      <alignment horizontal="center"/>
    </xf>
    <xf numFmtId="0" fontId="0" fillId="2" borderId="45" xfId="0" applyBorder="1" applyAlignment="1">
      <alignment horizontal="center"/>
    </xf>
    <xf numFmtId="0" fontId="0" fillId="2" borderId="46" xfId="0" applyBorder="1" applyAlignment="1">
      <alignment horizontal="center"/>
    </xf>
    <xf numFmtId="0" fontId="0" fillId="2" borderId="47" xfId="0" applyBorder="1" applyAlignment="1">
      <alignment/>
    </xf>
    <xf numFmtId="3" fontId="2" fillId="3" borderId="0" xfId="0" applyNumberFormat="1" applyFill="1" applyBorder="1" applyAlignment="1">
      <alignment horizontal="right"/>
    </xf>
    <xf numFmtId="3" fontId="2" fillId="3" borderId="0" xfId="0" applyNumberFormat="1" applyFill="1" applyBorder="1" applyAlignment="1">
      <alignment/>
    </xf>
    <xf numFmtId="3" fontId="2" fillId="3" borderId="0" xfId="0" applyNumberFormat="1" applyFont="1" applyFill="1" applyBorder="1" applyAlignment="1">
      <alignment horizontal="right"/>
    </xf>
    <xf numFmtId="3" fontId="2" fillId="3" borderId="0" xfId="0" applyNumberFormat="1" applyFill="1" applyBorder="1" applyAlignment="1">
      <alignment horizontal="right"/>
    </xf>
    <xf numFmtId="3" fontId="2" fillId="3" borderId="0" xfId="0" applyNumberFormat="1" applyFill="1" applyBorder="1" applyAlignment="1">
      <alignment/>
    </xf>
    <xf numFmtId="3" fontId="2" fillId="3" borderId="3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38" xfId="0" applyNumberFormat="1" applyFont="1" applyFill="1" applyBorder="1" applyAlignment="1">
      <alignment horizontal="right"/>
    </xf>
    <xf numFmtId="3" fontId="2" fillId="3" borderId="41" xfId="0" applyNumberForma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38" xfId="0" applyNumberFormat="1" applyFont="1" applyFill="1" applyBorder="1" applyAlignment="1">
      <alignment horizontal="right"/>
    </xf>
    <xf numFmtId="3" fontId="2" fillId="0" borderId="0" xfId="0" applyNumberFormat="1" applyFill="1" applyBorder="1" applyAlignment="1">
      <alignment/>
    </xf>
    <xf numFmtId="3" fontId="2" fillId="0" borderId="7" xfId="0" applyNumberFormat="1" applyFill="1" applyBorder="1" applyAlignment="1">
      <alignment/>
    </xf>
    <xf numFmtId="3" fontId="2" fillId="3" borderId="25" xfId="0" applyNumberFormat="1" applyFill="1" applyBorder="1" applyAlignment="1">
      <alignment/>
    </xf>
    <xf numFmtId="3" fontId="2" fillId="3" borderId="26" xfId="0" applyNumberFormat="1" applyFill="1" applyBorder="1" applyAlignment="1">
      <alignment/>
    </xf>
    <xf numFmtId="3" fontId="0" fillId="3" borderId="18" xfId="0" applyNumberFormat="1" applyFill="1" applyBorder="1" applyAlignment="1">
      <alignment/>
    </xf>
    <xf numFmtId="3" fontId="2" fillId="3" borderId="18" xfId="0" applyNumberFormat="1" applyFill="1" applyBorder="1" applyAlignment="1">
      <alignment/>
    </xf>
    <xf numFmtId="3" fontId="2" fillId="3" borderId="20" xfId="0" applyNumberFormat="1" applyFill="1" applyBorder="1" applyAlignment="1">
      <alignment/>
    </xf>
    <xf numFmtId="3" fontId="2" fillId="3" borderId="19" xfId="0" applyNumberFormat="1" applyFill="1" applyBorder="1" applyAlignment="1">
      <alignment/>
    </xf>
    <xf numFmtId="0" fontId="4" fillId="2" borderId="6" xfId="0" applyFont="1" applyBorder="1" applyAlignment="1">
      <alignment horizontal="center"/>
    </xf>
    <xf numFmtId="3" fontId="2" fillId="3" borderId="0" xfId="0" applyNumberFormat="1" applyFill="1" applyBorder="1" applyAlignment="1">
      <alignment/>
    </xf>
    <xf numFmtId="3" fontId="2" fillId="2" borderId="0" xfId="0" applyNumberFormat="1" applyBorder="1" applyAlignment="1">
      <alignment/>
    </xf>
    <xf numFmtId="3" fontId="2" fillId="2" borderId="0" xfId="0" applyNumberFormat="1" applyBorder="1" applyAlignment="1">
      <alignment/>
    </xf>
    <xf numFmtId="3" fontId="2" fillId="3" borderId="0" xfId="0" applyNumberFormat="1" applyFont="1" applyFill="1" applyBorder="1" applyAlignment="1">
      <alignment/>
    </xf>
    <xf numFmtId="3" fontId="2" fillId="0" borderId="0" xfId="0" applyNumberFormat="1" applyFill="1" applyBorder="1" applyAlignment="1">
      <alignment/>
    </xf>
    <xf numFmtId="0" fontId="12" fillId="2" borderId="48" xfId="0" applyFont="1" applyBorder="1" applyAlignment="1">
      <alignment horizontal="center"/>
    </xf>
    <xf numFmtId="0" fontId="12" fillId="2" borderId="14" xfId="0" applyFont="1" applyBorder="1" applyAlignment="1">
      <alignment horizontal="center"/>
    </xf>
    <xf numFmtId="0" fontId="12" fillId="2" borderId="49" xfId="0" applyFont="1" applyBorder="1" applyAlignment="1">
      <alignment horizontal="center"/>
    </xf>
    <xf numFmtId="0" fontId="12" fillId="2" borderId="50" xfId="0" applyFont="1" applyBorder="1" applyAlignment="1">
      <alignment horizontal="center"/>
    </xf>
    <xf numFmtId="0" fontId="12" fillId="2" borderId="51" xfId="0" applyFont="1" applyBorder="1" applyAlignment="1">
      <alignment horizontal="center"/>
    </xf>
    <xf numFmtId="0" fontId="12" fillId="2" borderId="52" xfId="0" applyFont="1" applyBorder="1" applyAlignment="1">
      <alignment horizontal="center"/>
    </xf>
    <xf numFmtId="0" fontId="12" fillId="2" borderId="53" xfId="0" applyFont="1" applyBorder="1" applyAlignment="1">
      <alignment/>
    </xf>
    <xf numFmtId="0" fontId="12" fillId="2" borderId="0" xfId="0" applyFont="1" applyBorder="1" applyAlignment="1">
      <alignment/>
    </xf>
    <xf numFmtId="0" fontId="2" fillId="2" borderId="3" xfId="0" applyFont="1" applyBorder="1" applyAlignment="1">
      <alignment horizontal="center"/>
    </xf>
    <xf numFmtId="0" fontId="2" fillId="2" borderId="49" xfId="0" applyFont="1" applyBorder="1" applyAlignment="1">
      <alignment horizontal="center"/>
    </xf>
    <xf numFmtId="0" fontId="2" fillId="2" borderId="44" xfId="0" applyFont="1" applyBorder="1" applyAlignment="1">
      <alignment horizontal="center"/>
    </xf>
    <xf numFmtId="0" fontId="2" fillId="2" borderId="45" xfId="0" applyFont="1" applyBorder="1" applyAlignment="1">
      <alignment horizontal="center"/>
    </xf>
    <xf numFmtId="0" fontId="2" fillId="2" borderId="54" xfId="0" applyFont="1" applyBorder="1" applyAlignment="1">
      <alignment horizontal="center"/>
    </xf>
    <xf numFmtId="0" fontId="2" fillId="2" borderId="14" xfId="0" applyFont="1" applyBorder="1" applyAlignment="1">
      <alignment horizontal="center"/>
    </xf>
    <xf numFmtId="0" fontId="2" fillId="2" borderId="44" xfId="0" applyFont="1" applyBorder="1" applyAlignment="1">
      <alignment/>
    </xf>
    <xf numFmtId="0" fontId="2" fillId="2" borderId="46" xfId="0" applyFont="1" applyBorder="1" applyAlignment="1">
      <alignment horizontal="center"/>
    </xf>
    <xf numFmtId="0" fontId="2" fillId="2" borderId="45" xfId="0" applyFont="1" applyBorder="1" applyAlignment="1">
      <alignment horizontal="centerContinuous"/>
    </xf>
    <xf numFmtId="0" fontId="2" fillId="2" borderId="47" xfId="0" applyFont="1" applyBorder="1" applyAlignment="1">
      <alignment horizontal="centerContinuous"/>
    </xf>
    <xf numFmtId="0" fontId="2" fillId="2" borderId="55" xfId="0" applyFont="1" applyBorder="1" applyAlignment="1">
      <alignment horizontal="centerContinuous"/>
    </xf>
    <xf numFmtId="0" fontId="2" fillId="2" borderId="31" xfId="0" applyFont="1" applyBorder="1" applyAlignment="1">
      <alignment/>
    </xf>
    <xf numFmtId="0" fontId="2" fillId="2" borderId="8" xfId="0" applyFont="1" applyBorder="1" applyAlignment="1">
      <alignment/>
    </xf>
    <xf numFmtId="0" fontId="2" fillId="2" borderId="47" xfId="0" applyFont="1" applyBorder="1" applyAlignment="1">
      <alignment/>
    </xf>
    <xf numFmtId="3" fontId="2" fillId="0" borderId="47" xfId="0" applyFont="1" applyBorder="1" applyAlignment="1">
      <alignment/>
    </xf>
    <xf numFmtId="0" fontId="12" fillId="2" borderId="54" xfId="0" applyFont="1" applyBorder="1" applyAlignment="1">
      <alignment horizontal="center"/>
    </xf>
    <xf numFmtId="0" fontId="12" fillId="2" borderId="31" xfId="0" applyFont="1" applyBorder="1" applyAlignment="1">
      <alignment/>
    </xf>
    <xf numFmtId="0" fontId="12" fillId="2" borderId="0" xfId="0" applyFont="1" applyBorder="1" applyAlignment="1">
      <alignment/>
    </xf>
    <xf numFmtId="0" fontId="12" fillId="2" borderId="56" xfId="0" applyFont="1" applyBorder="1" applyAlignment="1">
      <alignment horizontal="left"/>
    </xf>
    <xf numFmtId="0" fontId="0" fillId="2" borderId="0" xfId="0" applyBorder="1" applyAlignment="1">
      <alignment horizontal="centerContinuous"/>
    </xf>
    <xf numFmtId="0" fontId="0" fillId="2" borderId="0" xfId="0" applyFont="1" applyBorder="1" applyAlignment="1">
      <alignment/>
    </xf>
    <xf numFmtId="0" fontId="0" fillId="2" borderId="0" xfId="0" applyBorder="1" applyAlignment="1">
      <alignment/>
    </xf>
    <xf numFmtId="3" fontId="0" fillId="0" borderId="0" xfId="0" applyBorder="1" applyAlignment="1">
      <alignment/>
    </xf>
    <xf numFmtId="0" fontId="0" fillId="2" borderId="0" xfId="0" applyBorder="1" applyAlignment="1">
      <alignment horizontal="centerContinuous"/>
    </xf>
    <xf numFmtId="0" fontId="0" fillId="2" borderId="0" xfId="0" applyFont="1" applyBorder="1" applyAlignment="1">
      <alignment horizontal="centerContinuous"/>
    </xf>
    <xf numFmtId="3" fontId="0" fillId="0" borderId="0" xfId="0" applyBorder="1" applyAlignment="1">
      <alignment horizontal="centerContinuous"/>
    </xf>
    <xf numFmtId="0" fontId="4" fillId="2" borderId="57" xfId="0" applyBorder="1" applyAlignment="1">
      <alignment horizontal="centerContinuous"/>
    </xf>
    <xf numFmtId="0" fontId="0" fillId="2" borderId="58" xfId="0" applyBorder="1" applyAlignment="1">
      <alignment horizontal="centerContinuous"/>
    </xf>
    <xf numFmtId="0" fontId="4" fillId="2" borderId="59" xfId="0" applyBorder="1" applyAlignment="1">
      <alignment horizontal="centerContinuous" wrapText="1"/>
    </xf>
    <xf numFmtId="0" fontId="0" fillId="2" borderId="57" xfId="0" applyBorder="1" applyAlignment="1">
      <alignment horizontal="centerContinuous" wrapText="1"/>
    </xf>
    <xf numFmtId="0" fontId="0" fillId="2" borderId="58" xfId="0" applyBorder="1" applyAlignment="1">
      <alignment horizontal="centerContinuous" wrapText="1"/>
    </xf>
    <xf numFmtId="0" fontId="4" fillId="2" borderId="0" xfId="0" applyBorder="1" applyAlignment="1">
      <alignment horizontal="centerContinuous"/>
    </xf>
    <xf numFmtId="0" fontId="4" fillId="2" borderId="7" xfId="0" applyBorder="1" applyAlignment="1">
      <alignment horizontal="centerContinuous"/>
    </xf>
    <xf numFmtId="0" fontId="4" fillId="2" borderId="60" xfId="0" applyBorder="1" applyAlignment="1">
      <alignment horizontal="centerContinuous"/>
    </xf>
    <xf numFmtId="0" fontId="0" fillId="2" borderId="7" xfId="0" applyBorder="1" applyAlignment="1">
      <alignment horizontal="centerContinuous"/>
    </xf>
    <xf numFmtId="0" fontId="0" fillId="2" borderId="55" xfId="0" applyBorder="1" applyAlignment="1">
      <alignment/>
    </xf>
    <xf numFmtId="0" fontId="12" fillId="2" borderId="44" xfId="0" applyFont="1" applyBorder="1" applyAlignment="1">
      <alignment horizontal="center"/>
    </xf>
    <xf numFmtId="0" fontId="12" fillId="2" borderId="45" xfId="0" applyFont="1" applyBorder="1" applyAlignment="1">
      <alignment horizontal="center"/>
    </xf>
    <xf numFmtId="0" fontId="12" fillId="2" borderId="44" xfId="0" applyFont="1" applyBorder="1" applyAlignment="1">
      <alignment/>
    </xf>
    <xf numFmtId="0" fontId="12" fillId="2" borderId="46" xfId="0" applyFont="1" applyBorder="1" applyAlignment="1">
      <alignment horizontal="center"/>
    </xf>
    <xf numFmtId="0" fontId="12" fillId="2" borderId="45" xfId="0" applyFont="1" applyBorder="1" applyAlignment="1">
      <alignment horizontal="centerContinuous"/>
    </xf>
    <xf numFmtId="0" fontId="12" fillId="2" borderId="47" xfId="0" applyFont="1" applyBorder="1" applyAlignment="1">
      <alignment horizontal="centerContinuous"/>
    </xf>
    <xf numFmtId="0" fontId="12" fillId="2" borderId="55" xfId="0" applyFont="1" applyBorder="1" applyAlignment="1">
      <alignment horizontal="centerContinuous"/>
    </xf>
    <xf numFmtId="0" fontId="12" fillId="2" borderId="0" xfId="0" applyFont="1" applyBorder="1" applyAlignment="1">
      <alignment/>
    </xf>
    <xf numFmtId="3" fontId="12" fillId="0" borderId="0" xfId="0" applyFont="1" applyBorder="1" applyAlignment="1">
      <alignment/>
    </xf>
    <xf numFmtId="0" fontId="0" fillId="3" borderId="0" xfId="0" applyFill="1" applyBorder="1" applyAlignment="1">
      <alignment/>
    </xf>
    <xf numFmtId="3" fontId="2" fillId="3" borderId="0" xfId="0" applyNumberFormat="1" applyFill="1" applyBorder="1" applyAlignment="1">
      <alignment horizontal="right"/>
    </xf>
    <xf numFmtId="3" fontId="2" fillId="3" borderId="60" xfId="0" applyNumberFormat="1" applyFont="1" applyFill="1" applyBorder="1" applyAlignment="1">
      <alignment horizontal="right"/>
    </xf>
    <xf numFmtId="3" fontId="0" fillId="3" borderId="0" xfId="0" applyNumberFormat="1" applyFill="1" applyBorder="1" applyAlignment="1">
      <alignment horizontal="right"/>
    </xf>
    <xf numFmtId="3" fontId="0" fillId="5" borderId="0" xfId="0" applyFill="1" applyBorder="1" applyAlignment="1">
      <alignment/>
    </xf>
    <xf numFmtId="3" fontId="2" fillId="3" borderId="60" xfId="0" applyNumberFormat="1" applyFill="1" applyBorder="1" applyAlignment="1">
      <alignment/>
    </xf>
    <xf numFmtId="3" fontId="2" fillId="3" borderId="47" xfId="0" applyNumberFormat="1" applyFill="1" applyBorder="1" applyAlignment="1">
      <alignment/>
    </xf>
    <xf numFmtId="3" fontId="2" fillId="3" borderId="61" xfId="0" applyNumberFormat="1" applyFill="1" applyBorder="1" applyAlignment="1">
      <alignment/>
    </xf>
    <xf numFmtId="3" fontId="0" fillId="3" borderId="47" xfId="0" applyNumberFormat="1" applyFill="1" applyBorder="1" applyAlignment="1">
      <alignment/>
    </xf>
    <xf numFmtId="3" fontId="2" fillId="3" borderId="55" xfId="0" applyNumberFormat="1" applyFill="1" applyBorder="1" applyAlignment="1">
      <alignment/>
    </xf>
    <xf numFmtId="0" fontId="1" fillId="3" borderId="0" xfId="0" applyFill="1" applyBorder="1" applyAlignment="1">
      <alignment/>
    </xf>
    <xf numFmtId="3" fontId="0" fillId="3" borderId="0" xfId="0" applyNumberFormat="1" applyFill="1" applyBorder="1" applyAlignment="1">
      <alignment/>
    </xf>
    <xf numFmtId="3" fontId="2" fillId="2" borderId="60" xfId="0" applyNumberFormat="1" applyBorder="1" applyAlignment="1">
      <alignment/>
    </xf>
    <xf numFmtId="3" fontId="0" fillId="2" borderId="0" xfId="0" applyNumberFormat="1" applyBorder="1" applyAlignment="1">
      <alignment/>
    </xf>
    <xf numFmtId="0" fontId="1" fillId="2" borderId="0" xfId="0" applyBorder="1" applyAlignment="1">
      <alignment/>
    </xf>
    <xf numFmtId="3" fontId="2" fillId="3" borderId="0" xfId="0" applyNumberFormat="1" applyFont="1" applyFill="1" applyBorder="1" applyAlignment="1">
      <alignment horizontal="right"/>
    </xf>
    <xf numFmtId="3" fontId="2" fillId="3" borderId="60" xfId="0" applyNumberFormat="1" applyFont="1" applyFill="1" applyBorder="1" applyAlignment="1">
      <alignment/>
    </xf>
    <xf numFmtId="3" fontId="2" fillId="3" borderId="7" xfId="0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3" fontId="2" fillId="5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7" xfId="0" applyNumberFormat="1" applyFont="1" applyFill="1" applyBorder="1" applyAlignment="1">
      <alignment horizontal="right"/>
    </xf>
    <xf numFmtId="3" fontId="2" fillId="4" borderId="61" xfId="0" applyNumberFormat="1" applyFill="1" applyBorder="1" applyAlignment="1">
      <alignment/>
    </xf>
    <xf numFmtId="3" fontId="2" fillId="4" borderId="47" xfId="0" applyNumberFormat="1" applyFill="1" applyBorder="1" applyAlignment="1">
      <alignment/>
    </xf>
    <xf numFmtId="3" fontId="0" fillId="4" borderId="47" xfId="0" applyNumberFormat="1" applyFill="1" applyBorder="1" applyAlignment="1">
      <alignment/>
    </xf>
    <xf numFmtId="3" fontId="2" fillId="4" borderId="55" xfId="0" applyNumberFormat="1" applyFill="1" applyBorder="1" applyAlignment="1">
      <alignment/>
    </xf>
    <xf numFmtId="0" fontId="1" fillId="4" borderId="0" xfId="0" applyFill="1" applyBorder="1" applyAlignment="1">
      <alignment/>
    </xf>
    <xf numFmtId="0" fontId="0" fillId="4" borderId="0" xfId="0" applyFill="1" applyBorder="1" applyAlignment="1">
      <alignment/>
    </xf>
    <xf numFmtId="3" fontId="0" fillId="6" borderId="0" xfId="0" applyFill="1" applyBorder="1" applyAlignment="1">
      <alignment/>
    </xf>
    <xf numFmtId="3" fontId="2" fillId="4" borderId="0" xfId="0" applyNumberFormat="1" applyFill="1" applyBorder="1" applyAlignment="1">
      <alignment/>
    </xf>
    <xf numFmtId="3" fontId="2" fillId="4" borderId="60" xfId="0" applyNumberFormat="1" applyFill="1" applyBorder="1" applyAlignment="1">
      <alignment/>
    </xf>
    <xf numFmtId="3" fontId="0" fillId="4" borderId="0" xfId="0" applyNumberFormat="1" applyFill="1" applyBorder="1" applyAlignment="1">
      <alignment/>
    </xf>
    <xf numFmtId="3" fontId="2" fillId="4" borderId="7" xfId="0" applyNumberFormat="1" applyFont="1" applyFill="1" applyBorder="1" applyAlignment="1">
      <alignment/>
    </xf>
    <xf numFmtId="3" fontId="2" fillId="4" borderId="7" xfId="0" applyNumberFormat="1" applyFill="1" applyBorder="1" applyAlignment="1">
      <alignment/>
    </xf>
    <xf numFmtId="3" fontId="2" fillId="3" borderId="0" xfId="0" applyNumberFormat="1" applyFill="1" applyBorder="1" applyAlignment="1">
      <alignment horizontal="right"/>
    </xf>
    <xf numFmtId="3" fontId="2" fillId="2" borderId="47" xfId="0" applyNumberFormat="1" applyBorder="1" applyAlignment="1">
      <alignment/>
    </xf>
    <xf numFmtId="3" fontId="2" fillId="2" borderId="61" xfId="0" applyNumberFormat="1" applyBorder="1" applyAlignment="1">
      <alignment/>
    </xf>
    <xf numFmtId="3" fontId="0" fillId="2" borderId="47" xfId="0" applyNumberFormat="1" applyBorder="1" applyAlignment="1">
      <alignment/>
    </xf>
    <xf numFmtId="3" fontId="2" fillId="2" borderId="55" xfId="0" applyNumberFormat="1" applyBorder="1" applyAlignment="1">
      <alignment/>
    </xf>
    <xf numFmtId="3" fontId="2" fillId="4" borderId="60" xfId="0" applyNumberFormat="1" applyFont="1" applyFill="1" applyBorder="1" applyAlignment="1">
      <alignment horizontal="right"/>
    </xf>
    <xf numFmtId="3" fontId="2" fillId="4" borderId="0" xfId="0" applyNumberFormat="1" applyFill="1" applyBorder="1" applyAlignment="1">
      <alignment horizontal="right"/>
    </xf>
    <xf numFmtId="3" fontId="0" fillId="4" borderId="0" xfId="0" applyNumberFormat="1" applyFill="1" applyBorder="1" applyAlignment="1">
      <alignment horizontal="right"/>
    </xf>
    <xf numFmtId="3" fontId="2" fillId="4" borderId="0" xfId="0" applyNumberFormat="1" applyFont="1" applyFill="1" applyBorder="1" applyAlignment="1">
      <alignment horizontal="right"/>
    </xf>
    <xf numFmtId="3" fontId="2" fillId="4" borderId="7" xfId="0" applyNumberFormat="1" applyFont="1" applyFill="1" applyBorder="1" applyAlignment="1">
      <alignment horizontal="right"/>
    </xf>
    <xf numFmtId="3" fontId="2" fillId="2" borderId="9" xfId="0" applyNumberFormat="1" applyBorder="1" applyAlignment="1">
      <alignment/>
    </xf>
    <xf numFmtId="3" fontId="2" fillId="2" borderId="11" xfId="0" applyNumberFormat="1" applyBorder="1" applyAlignment="1">
      <alignment/>
    </xf>
    <xf numFmtId="3" fontId="0" fillId="2" borderId="9" xfId="0" applyNumberFormat="1" applyBorder="1" applyAlignment="1">
      <alignment/>
    </xf>
    <xf numFmtId="3" fontId="2" fillId="5" borderId="0" xfId="0" applyNumberFormat="1" applyFill="1" applyBorder="1" applyAlignment="1">
      <alignment/>
    </xf>
    <xf numFmtId="3" fontId="2" fillId="5" borderId="7" xfId="0" applyNumberFormat="1" applyFill="1" applyBorder="1" applyAlignment="1">
      <alignment/>
    </xf>
    <xf numFmtId="3" fontId="2" fillId="3" borderId="60" xfId="0" applyNumberFormat="1" applyFont="1" applyFill="1" applyBorder="1" applyAlignment="1">
      <alignment horizontal="right"/>
    </xf>
    <xf numFmtId="3" fontId="2" fillId="2" borderId="60" xfId="0" applyNumberFormat="1" applyFont="1" applyBorder="1" applyAlignment="1">
      <alignment horizontal="right"/>
    </xf>
    <xf numFmtId="3" fontId="2" fillId="2" borderId="0" xfId="0" applyNumberFormat="1" applyBorder="1" applyAlignment="1">
      <alignment horizontal="right"/>
    </xf>
    <xf numFmtId="3" fontId="2" fillId="2" borderId="0" xfId="0" applyNumberFormat="1" applyFont="1" applyBorder="1" applyAlignment="1">
      <alignment horizontal="right"/>
    </xf>
    <xf numFmtId="3" fontId="2" fillId="2" borderId="0" xfId="0" applyFont="1" applyBorder="1" applyAlignment="1">
      <alignment horizontal="centerContinuous"/>
    </xf>
    <xf numFmtId="3" fontId="2" fillId="2" borderId="0" xfId="0" applyFont="1" applyBorder="1" applyAlignment="1">
      <alignment horizontal="left"/>
    </xf>
    <xf numFmtId="0" fontId="2" fillId="2" borderId="0" xfId="0" applyFont="1" applyBorder="1" applyAlignment="1">
      <alignment horizontal="centerContinuous"/>
    </xf>
    <xf numFmtId="0" fontId="2" fillId="2" borderId="0" xfId="0" applyFont="1" applyBorder="1" applyAlignment="1">
      <alignment horizontal="left"/>
    </xf>
    <xf numFmtId="3" fontId="0" fillId="0" borderId="0" xfId="0" applyFont="1" applyBorder="1" applyAlignment="1">
      <alignment/>
    </xf>
    <xf numFmtId="3" fontId="2" fillId="2" borderId="0" xfId="0" applyFont="1" applyBorder="1" applyAlignment="1">
      <alignment/>
    </xf>
    <xf numFmtId="0" fontId="2" fillId="2" borderId="0" xfId="0" applyFont="1" applyBorder="1" applyAlignment="1">
      <alignment/>
    </xf>
    <xf numFmtId="3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center"/>
    </xf>
    <xf numFmtId="3" fontId="0" fillId="2" borderId="0" xfId="0" applyBorder="1" applyAlignment="1">
      <alignment/>
    </xf>
    <xf numFmtId="3" fontId="7" fillId="2" borderId="0" xfId="0" applyFont="1" applyBorder="1" applyAlignment="1">
      <alignment/>
    </xf>
    <xf numFmtId="3" fontId="0" fillId="0" borderId="0" xfId="0" applyBorder="1" applyAlignment="1">
      <alignment/>
    </xf>
    <xf numFmtId="3" fontId="2" fillId="2" borderId="0" xfId="0" applyNumberFormat="1" applyFont="1" applyBorder="1" applyAlignment="1">
      <alignment/>
    </xf>
    <xf numFmtId="3" fontId="2" fillId="2" borderId="0" xfId="0" applyNumberFormat="1" applyBorder="1" applyAlignment="1">
      <alignment horizontal="right"/>
    </xf>
    <xf numFmtId="3" fontId="0" fillId="2" borderId="0" xfId="0" applyFill="1" applyBorder="1" applyAlignment="1">
      <alignment/>
    </xf>
    <xf numFmtId="3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ill="1" applyBorder="1" applyAlignment="1">
      <alignment horizontal="centerContinuous"/>
    </xf>
    <xf numFmtId="0" fontId="1" fillId="2" borderId="0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Continuous"/>
    </xf>
    <xf numFmtId="0" fontId="0" fillId="2" borderId="0" xfId="0" applyFont="1" applyFill="1" applyBorder="1" applyAlignment="1">
      <alignment horizontal="left"/>
    </xf>
    <xf numFmtId="0" fontId="0" fillId="2" borderId="59" xfId="0" applyFill="1" applyBorder="1" applyAlignment="1">
      <alignment/>
    </xf>
    <xf numFmtId="0" fontId="0" fillId="2" borderId="60" xfId="0" applyFill="1" applyBorder="1" applyAlignment="1">
      <alignment/>
    </xf>
    <xf numFmtId="0" fontId="4" fillId="2" borderId="60" xfId="0" applyFill="1" applyBorder="1" applyAlignment="1">
      <alignment/>
    </xf>
    <xf numFmtId="0" fontId="3" fillId="2" borderId="61" xfId="0" applyFont="1" applyFill="1" applyBorder="1" applyAlignment="1">
      <alignment/>
    </xf>
    <xf numFmtId="0" fontId="3" fillId="2" borderId="62" xfId="0" applyFont="1" applyFill="1" applyBorder="1" applyAlignment="1">
      <alignment/>
    </xf>
    <xf numFmtId="0" fontId="1" fillId="2" borderId="61" xfId="0" applyFont="1" applyFill="1" applyBorder="1" applyAlignment="1">
      <alignment/>
    </xf>
    <xf numFmtId="0" fontId="4" fillId="7" borderId="3" xfId="0" applyFont="1" applyFill="1" applyBorder="1" applyAlignment="1">
      <alignment/>
    </xf>
    <xf numFmtId="0" fontId="4" fillId="7" borderId="15" xfId="0" applyFont="1" applyFill="1" applyBorder="1" applyAlignment="1">
      <alignment/>
    </xf>
    <xf numFmtId="0" fontId="0" fillId="7" borderId="3" xfId="0" applyFill="1" applyBorder="1" applyAlignment="1">
      <alignment/>
    </xf>
    <xf numFmtId="3" fontId="9" fillId="2" borderId="0" xfId="0" applyFont="1" applyFill="1" applyBorder="1" applyAlignment="1">
      <alignment/>
    </xf>
    <xf numFmtId="3" fontId="2" fillId="2" borderId="0" xfId="0" applyFont="1" applyFill="1" applyBorder="1" applyAlignment="1">
      <alignment/>
    </xf>
    <xf numFmtId="3" fontId="2" fillId="2" borderId="0" xfId="0" applyFont="1" applyFill="1" applyBorder="1" applyAlignment="1">
      <alignment/>
    </xf>
    <xf numFmtId="3" fontId="0" fillId="7" borderId="63" xfId="0" applyFill="1" applyBorder="1" applyAlignment="1">
      <alignment/>
    </xf>
    <xf numFmtId="3" fontId="0" fillId="7" borderId="64" xfId="0" applyFill="1" applyBorder="1" applyAlignment="1">
      <alignment/>
    </xf>
    <xf numFmtId="3" fontId="5" fillId="7" borderId="64" xfId="0" applyFont="1" applyFill="1" applyBorder="1" applyAlignment="1">
      <alignment/>
    </xf>
    <xf numFmtId="3" fontId="2" fillId="7" borderId="64" xfId="0" applyFont="1" applyFill="1" applyBorder="1" applyAlignment="1">
      <alignment/>
    </xf>
    <xf numFmtId="3" fontId="4" fillId="7" borderId="15" xfId="0" applyFont="1" applyFill="1" applyBorder="1" applyAlignment="1">
      <alignment/>
    </xf>
    <xf numFmtId="0" fontId="0" fillId="7" borderId="65" xfId="0" applyFont="1" applyFill="1" applyBorder="1" applyAlignment="1">
      <alignment/>
    </xf>
    <xf numFmtId="3" fontId="0" fillId="7" borderId="65" xfId="0" applyFont="1" applyFill="1" applyBorder="1" applyAlignment="1">
      <alignment/>
    </xf>
    <xf numFmtId="3" fontId="0" fillId="7" borderId="65" xfId="0" applyFill="1" applyBorder="1" applyAlignment="1">
      <alignment/>
    </xf>
    <xf numFmtId="3" fontId="0" fillId="7" borderId="25" xfId="0" applyFont="1" applyFill="1" applyBorder="1" applyAlignment="1">
      <alignment/>
    </xf>
    <xf numFmtId="3" fontId="4" fillId="7" borderId="25" xfId="0" applyFont="1" applyFill="1" applyBorder="1" applyAlignment="1">
      <alignment/>
    </xf>
    <xf numFmtId="3" fontId="4" fillId="7" borderId="15" xfId="0" applyFill="1" applyBorder="1" applyAlignment="1">
      <alignment/>
    </xf>
    <xf numFmtId="3" fontId="6" fillId="7" borderId="66" xfId="0" applyFont="1" applyFill="1" applyBorder="1" applyAlignment="1">
      <alignment/>
    </xf>
    <xf numFmtId="3" fontId="0" fillId="2" borderId="64" xfId="0" applyFill="1" applyBorder="1" applyAlignment="1">
      <alignment/>
    </xf>
    <xf numFmtId="3" fontId="4" fillId="2" borderId="25" xfId="0" applyFont="1" applyFill="1" applyBorder="1" applyAlignment="1">
      <alignment/>
    </xf>
    <xf numFmtId="3" fontId="2" fillId="3" borderId="67" xfId="0" applyNumberFormat="1" applyFill="1" applyBorder="1" applyAlignment="1">
      <alignment/>
    </xf>
    <xf numFmtId="3" fontId="2" fillId="3" borderId="68" xfId="0" applyNumberFormat="1" applyFont="1" applyFill="1" applyBorder="1" applyAlignment="1">
      <alignment horizontal="right"/>
    </xf>
    <xf numFmtId="3" fontId="2" fillId="3" borderId="68" xfId="0" applyNumberFormat="1" applyFill="1" applyBorder="1" applyAlignment="1">
      <alignment/>
    </xf>
    <xf numFmtId="3" fontId="2" fillId="3" borderId="69" xfId="0" applyNumberFormat="1" applyFill="1" applyBorder="1" applyAlignment="1">
      <alignment/>
    </xf>
    <xf numFmtId="3" fontId="2" fillId="2" borderId="68" xfId="0" applyNumberFormat="1" applyBorder="1" applyAlignment="1">
      <alignment/>
    </xf>
    <xf numFmtId="3" fontId="2" fillId="3" borderId="68" xfId="0" applyNumberFormat="1" applyFont="1" applyFill="1" applyBorder="1" applyAlignment="1">
      <alignment/>
    </xf>
    <xf numFmtId="3" fontId="2" fillId="0" borderId="68" xfId="0" applyNumberFormat="1" applyFill="1" applyBorder="1" applyAlignment="1">
      <alignment/>
    </xf>
    <xf numFmtId="3" fontId="2" fillId="4" borderId="68" xfId="0" applyNumberFormat="1" applyFill="1" applyBorder="1" applyAlignment="1">
      <alignment/>
    </xf>
    <xf numFmtId="3" fontId="2" fillId="3" borderId="68" xfId="0" applyNumberFormat="1" applyFill="1" applyBorder="1" applyAlignment="1">
      <alignment horizontal="right"/>
    </xf>
    <xf numFmtId="3" fontId="2" fillId="2" borderId="69" xfId="0" applyNumberFormat="1" applyBorder="1" applyAlignment="1">
      <alignment/>
    </xf>
    <xf numFmtId="3" fontId="2" fillId="4" borderId="68" xfId="0" applyNumberFormat="1" applyFont="1" applyFill="1" applyBorder="1" applyAlignment="1">
      <alignment horizontal="right"/>
    </xf>
    <xf numFmtId="3" fontId="2" fillId="2" borderId="70" xfId="0" applyNumberFormat="1" applyBorder="1" applyAlignment="1">
      <alignment/>
    </xf>
    <xf numFmtId="3" fontId="0" fillId="2" borderId="68" xfId="0" applyNumberFormat="1" applyBorder="1" applyAlignment="1">
      <alignment horizontal="right"/>
    </xf>
    <xf numFmtId="3" fontId="2" fillId="0" borderId="68" xfId="0" applyNumberFormat="1" applyFont="1" applyFill="1" applyBorder="1" applyAlignment="1">
      <alignment horizontal="right"/>
    </xf>
    <xf numFmtId="3" fontId="2" fillId="2" borderId="68" xfId="0" applyNumberFormat="1" applyFont="1" applyBorder="1" applyAlignment="1">
      <alignment horizontal="right"/>
    </xf>
    <xf numFmtId="0" fontId="0" fillId="2" borderId="68" xfId="0" applyBorder="1" applyAlignment="1">
      <alignment/>
    </xf>
    <xf numFmtId="3" fontId="0" fillId="3" borderId="68" xfId="0" applyNumberFormat="1" applyFill="1" applyBorder="1" applyAlignment="1">
      <alignment/>
    </xf>
    <xf numFmtId="3" fontId="0" fillId="0" borderId="68" xfId="0" applyNumberFormat="1" applyFill="1" applyBorder="1" applyAlignment="1">
      <alignment/>
    </xf>
    <xf numFmtId="3" fontId="0" fillId="2" borderId="68" xfId="0" applyNumberFormat="1" applyBorder="1" applyAlignment="1">
      <alignment/>
    </xf>
    <xf numFmtId="3" fontId="2" fillId="2" borderId="68" xfId="0" applyNumberFormat="1" applyFont="1" applyBorder="1" applyAlignment="1">
      <alignment horizontal="right"/>
    </xf>
    <xf numFmtId="3" fontId="2" fillId="3" borderId="68" xfId="0" applyNumberFormat="1" applyFont="1" applyFill="1" applyBorder="1" applyAlignment="1">
      <alignment horizontal="right"/>
    </xf>
    <xf numFmtId="3" fontId="2" fillId="2" borderId="70" xfId="0" applyFont="1" applyBorder="1" applyAlignment="1">
      <alignment/>
    </xf>
    <xf numFmtId="3" fontId="2" fillId="2" borderId="71" xfId="0" applyFont="1" applyBorder="1" applyAlignment="1">
      <alignment/>
    </xf>
    <xf numFmtId="3" fontId="0" fillId="2" borderId="72" xfId="0" applyBorder="1" applyAlignment="1">
      <alignment/>
    </xf>
    <xf numFmtId="3" fontId="0" fillId="2" borderId="73" xfId="0" applyNumberFormat="1" applyBorder="1" applyAlignment="1">
      <alignment horizontal="right"/>
    </xf>
    <xf numFmtId="3" fontId="0" fillId="2" borderId="74" xfId="0" applyBorder="1" applyAlignment="1">
      <alignment/>
    </xf>
    <xf numFmtId="0" fontId="1" fillId="2" borderId="0" xfId="0" applyFill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0" fillId="2" borderId="0" xfId="0" applyFont="1" applyFill="1" applyAlignment="1">
      <alignment horizontal="left"/>
    </xf>
    <xf numFmtId="3" fontId="0" fillId="2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48" xfId="0" applyFill="1" applyBorder="1" applyAlignment="1">
      <alignment horizontal="center"/>
    </xf>
    <xf numFmtId="3" fontId="0" fillId="2" borderId="23" xfId="0" applyFill="1" applyBorder="1" applyAlignment="1">
      <alignment/>
    </xf>
    <xf numFmtId="0" fontId="0" fillId="2" borderId="49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4" fillId="2" borderId="23" xfId="0" applyBorder="1" applyAlignment="1">
      <alignment horizontal="centerContinuous"/>
    </xf>
    <xf numFmtId="0" fontId="0" fillId="2" borderId="75" xfId="0" applyBorder="1" applyAlignment="1">
      <alignment/>
    </xf>
    <xf numFmtId="3" fontId="2" fillId="0" borderId="70" xfId="0" applyNumberFormat="1" applyFont="1" applyFill="1" applyBorder="1" applyAlignment="1">
      <alignment horizontal="right"/>
    </xf>
    <xf numFmtId="3" fontId="2" fillId="2" borderId="76" xfId="0" applyNumberFormat="1" applyFont="1" applyBorder="1" applyAlignment="1">
      <alignment horizontal="right"/>
    </xf>
    <xf numFmtId="0" fontId="0" fillId="2" borderId="46" xfId="0" applyFill="1" applyBorder="1" applyAlignment="1">
      <alignment horizontal="center"/>
    </xf>
    <xf numFmtId="0" fontId="0" fillId="2" borderId="77" xfId="0" applyFill="1" applyBorder="1" applyAlignment="1">
      <alignment/>
    </xf>
    <xf numFmtId="0" fontId="0" fillId="2" borderId="33" xfId="0" applyFill="1" applyBorder="1" applyAlignment="1">
      <alignment/>
    </xf>
    <xf numFmtId="0" fontId="4" fillId="2" borderId="78" xfId="0" applyFill="1" applyBorder="1" applyAlignment="1">
      <alignment/>
    </xf>
    <xf numFmtId="3" fontId="0" fillId="2" borderId="79" xfId="0" applyFill="1" applyBorder="1" applyAlignment="1">
      <alignment/>
    </xf>
    <xf numFmtId="3" fontId="0" fillId="2" borderId="33" xfId="0" applyFill="1" applyBorder="1" applyAlignment="1">
      <alignment/>
    </xf>
    <xf numFmtId="3" fontId="5" fillId="2" borderId="33" xfId="0" applyFont="1" applyFill="1" applyBorder="1" applyAlignment="1">
      <alignment/>
    </xf>
    <xf numFmtId="3" fontId="0" fillId="7" borderId="33" xfId="0" applyFill="1" applyBorder="1" applyAlignment="1">
      <alignment/>
    </xf>
    <xf numFmtId="0" fontId="0" fillId="7" borderId="30" xfId="0" applyFont="1" applyFill="1" applyBorder="1" applyAlignment="1">
      <alignment/>
    </xf>
    <xf numFmtId="0" fontId="0" fillId="2" borderId="34" xfId="0" applyFont="1" applyFill="1" applyBorder="1" applyAlignment="1">
      <alignment/>
    </xf>
    <xf numFmtId="0" fontId="0" fillId="2" borderId="30" xfId="0" applyFont="1" applyFill="1" applyBorder="1" applyAlignment="1">
      <alignment/>
    </xf>
    <xf numFmtId="0" fontId="4" fillId="2" borderId="32" xfId="0" applyFont="1" applyFill="1" applyBorder="1" applyAlignment="1">
      <alignment/>
    </xf>
    <xf numFmtId="0" fontId="0" fillId="2" borderId="30" xfId="0" applyFill="1" applyBorder="1" applyAlignment="1">
      <alignment/>
    </xf>
    <xf numFmtId="3" fontId="0" fillId="2" borderId="34" xfId="0" applyFont="1" applyFill="1" applyBorder="1" applyAlignment="1">
      <alignment/>
    </xf>
    <xf numFmtId="3" fontId="0" fillId="2" borderId="34" xfId="0" applyFill="1" applyBorder="1" applyAlignment="1">
      <alignment/>
    </xf>
    <xf numFmtId="3" fontId="0" fillId="2" borderId="35" xfId="0" applyFont="1" applyFill="1" applyBorder="1" applyAlignment="1">
      <alignment/>
    </xf>
    <xf numFmtId="3" fontId="0" fillId="2" borderId="30" xfId="0" applyFont="1" applyFill="1" applyBorder="1" applyAlignment="1">
      <alignment/>
    </xf>
    <xf numFmtId="0" fontId="3" fillId="2" borderId="33" xfId="0" applyFont="1" applyFill="1" applyBorder="1" applyAlignment="1">
      <alignment horizontal="center"/>
    </xf>
    <xf numFmtId="3" fontId="2" fillId="2" borderId="0" xfId="0" applyFont="1" applyFill="1" applyBorder="1" applyAlignment="1">
      <alignment horizontal="centerContinuous"/>
    </xf>
    <xf numFmtId="3" fontId="2" fillId="2" borderId="0" xfId="0" applyFont="1" applyFill="1" applyBorder="1" applyAlignment="1">
      <alignment/>
    </xf>
    <xf numFmtId="3" fontId="2" fillId="2" borderId="0" xfId="0" applyFont="1" applyFill="1" applyBorder="1" applyAlignment="1">
      <alignment/>
    </xf>
    <xf numFmtId="3" fontId="2" fillId="2" borderId="0" xfId="0" applyFont="1" applyBorder="1" applyAlignment="1">
      <alignment/>
    </xf>
    <xf numFmtId="3" fontId="2" fillId="2" borderId="0" xfId="0" applyFont="1" applyFill="1" applyBorder="1" applyAlignment="1">
      <alignment horizontal="left"/>
    </xf>
    <xf numFmtId="3" fontId="2" fillId="2" borderId="0" xfId="0" applyFont="1" applyFill="1" applyBorder="1" applyAlignment="1">
      <alignment horizontal="centerContinuous"/>
    </xf>
    <xf numFmtId="3" fontId="0" fillId="2" borderId="57" xfId="0" applyFill="1" applyBorder="1" applyAlignment="1">
      <alignment/>
    </xf>
    <xf numFmtId="3" fontId="0" fillId="2" borderId="57" xfId="0" applyBorder="1" applyAlignment="1">
      <alignment/>
    </xf>
    <xf numFmtId="3" fontId="0" fillId="2" borderId="58" xfId="0" applyBorder="1" applyAlignment="1">
      <alignment/>
    </xf>
    <xf numFmtId="0" fontId="0" fillId="2" borderId="3" xfId="0" applyFill="1" applyBorder="1" applyAlignment="1">
      <alignment horizontal="left"/>
    </xf>
    <xf numFmtId="3" fontId="2" fillId="2" borderId="7" xfId="0" applyFont="1" applyBorder="1" applyAlignment="1">
      <alignment horizontal="centerContinuous"/>
    </xf>
    <xf numFmtId="3" fontId="2" fillId="2" borderId="80" xfId="0" applyFont="1" applyFill="1" applyBorder="1" applyAlignment="1">
      <alignment/>
    </xf>
    <xf numFmtId="3" fontId="2" fillId="2" borderId="81" xfId="0" applyFont="1" applyFill="1" applyBorder="1" applyAlignment="1">
      <alignment/>
    </xf>
    <xf numFmtId="3" fontId="2" fillId="2" borderId="81" xfId="0" applyFont="1" applyBorder="1" applyAlignment="1">
      <alignment/>
    </xf>
    <xf numFmtId="3" fontId="2" fillId="2" borderId="82" xfId="0" applyFont="1" applyBorder="1" applyAlignment="1">
      <alignment/>
    </xf>
    <xf numFmtId="0" fontId="4" fillId="2" borderId="3" xfId="0" applyFont="1" applyBorder="1" applyAlignment="1">
      <alignment horizontal="centerContinuous" wrapText="1"/>
    </xf>
    <xf numFmtId="3" fontId="5" fillId="2" borderId="79" xfId="0" applyFont="1" applyFill="1" applyBorder="1" applyAlignment="1">
      <alignment/>
    </xf>
    <xf numFmtId="3" fontId="0" fillId="2" borderId="31" xfId="0" applyFill="1" applyBorder="1" applyAlignment="1">
      <alignment/>
    </xf>
    <xf numFmtId="0" fontId="4" fillId="0" borderId="15" xfId="0" applyFont="1" applyFill="1" applyBorder="1" applyAlignment="1">
      <alignment/>
    </xf>
    <xf numFmtId="3" fontId="4" fillId="2" borderId="32" xfId="0" applyFont="1" applyFill="1" applyBorder="1" applyAlignment="1">
      <alignment/>
    </xf>
    <xf numFmtId="3" fontId="4" fillId="2" borderId="35" xfId="0" applyFont="1" applyFill="1" applyBorder="1" applyAlignment="1">
      <alignment/>
    </xf>
    <xf numFmtId="0" fontId="0" fillId="0" borderId="83" xfId="0" applyFont="1" applyFill="1" applyBorder="1" applyAlignment="1">
      <alignment/>
    </xf>
    <xf numFmtId="3" fontId="5" fillId="2" borderId="53" xfId="0" applyFont="1" applyFill="1" applyBorder="1" applyAlignment="1">
      <alignment/>
    </xf>
    <xf numFmtId="3" fontId="5" fillId="2" borderId="34" xfId="0" applyFont="1" applyFill="1" applyBorder="1" applyAlignment="1">
      <alignment/>
    </xf>
    <xf numFmtId="3" fontId="5" fillId="2" borderId="31" xfId="0" applyFont="1" applyFill="1" applyBorder="1" applyAlignment="1">
      <alignment/>
    </xf>
    <xf numFmtId="0" fontId="0" fillId="2" borderId="32" xfId="0" applyFont="1" applyFill="1" applyBorder="1" applyAlignment="1">
      <alignment/>
    </xf>
    <xf numFmtId="3" fontId="0" fillId="2" borderId="32" xfId="0" applyFont="1" applyFill="1" applyBorder="1" applyAlignment="1">
      <alignment/>
    </xf>
    <xf numFmtId="0" fontId="0" fillId="2" borderId="51" xfId="0" applyBorder="1" applyAlignment="1">
      <alignment horizontal="center"/>
    </xf>
    <xf numFmtId="0" fontId="0" fillId="2" borderId="47" xfId="0" applyBorder="1" applyAlignment="1">
      <alignment horizontal="centerContinuous"/>
    </xf>
    <xf numFmtId="0" fontId="0" fillId="2" borderId="55" xfId="0" applyBorder="1" applyAlignment="1">
      <alignment horizontal="centerContinuous"/>
    </xf>
    <xf numFmtId="0" fontId="0" fillId="2" borderId="45" xfId="0" applyBorder="1" applyAlignment="1">
      <alignment horizontal="centerContinuous"/>
    </xf>
    <xf numFmtId="0" fontId="0" fillId="2" borderId="0" xfId="0" applyFill="1" applyBorder="1" applyAlignment="1">
      <alignment/>
    </xf>
    <xf numFmtId="3" fontId="0" fillId="0" borderId="0" xfId="0" applyBorder="1" applyAlignment="1">
      <alignment/>
    </xf>
    <xf numFmtId="0" fontId="0" fillId="2" borderId="0" xfId="0" applyBorder="1" applyAlignment="1">
      <alignment horizontal="centerContinuous"/>
    </xf>
    <xf numFmtId="3" fontId="0" fillId="0" borderId="0" xfId="0" applyBorder="1" applyAlignment="1">
      <alignment horizontal="centerContinuous"/>
    </xf>
    <xf numFmtId="0" fontId="0" fillId="3" borderId="0" xfId="0" applyFill="1" applyBorder="1" applyAlignment="1">
      <alignment/>
    </xf>
    <xf numFmtId="3" fontId="0" fillId="5" borderId="0" xfId="0" applyFill="1" applyBorder="1" applyAlignment="1">
      <alignment/>
    </xf>
    <xf numFmtId="0" fontId="1" fillId="3" borderId="0" xfId="0" applyFill="1" applyBorder="1" applyAlignment="1">
      <alignment/>
    </xf>
    <xf numFmtId="0" fontId="1" fillId="2" borderId="0" xfId="0" applyBorder="1" applyAlignment="1">
      <alignment/>
    </xf>
    <xf numFmtId="0" fontId="1" fillId="4" borderId="0" xfId="0" applyFill="1" applyBorder="1" applyAlignment="1">
      <alignment/>
    </xf>
    <xf numFmtId="0" fontId="0" fillId="4" borderId="0" xfId="0" applyFill="1" applyBorder="1" applyAlignment="1">
      <alignment/>
    </xf>
    <xf numFmtId="3" fontId="0" fillId="6" borderId="0" xfId="0" applyFill="1" applyBorder="1" applyAlignment="1">
      <alignment/>
    </xf>
    <xf numFmtId="0" fontId="4" fillId="4" borderId="0" xfId="0" applyFont="1" applyFill="1" applyBorder="1" applyAlignment="1">
      <alignment/>
    </xf>
    <xf numFmtId="3" fontId="4" fillId="6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3" fontId="0" fillId="6" borderId="0" xfId="0" applyFont="1" applyFill="1" applyBorder="1" applyAlignment="1">
      <alignment/>
    </xf>
    <xf numFmtId="0" fontId="4" fillId="2" borderId="0" xfId="0" applyFont="1" applyBorder="1" applyAlignment="1">
      <alignment/>
    </xf>
    <xf numFmtId="3" fontId="4" fillId="0" borderId="0" xfId="0" applyFont="1" applyBorder="1" applyAlignment="1">
      <alignment/>
    </xf>
    <xf numFmtId="0" fontId="0" fillId="2" borderId="0" xfId="0" applyFont="1" applyBorder="1" applyAlignment="1">
      <alignment/>
    </xf>
    <xf numFmtId="3" fontId="0" fillId="0" borderId="0" xfId="0" applyFont="1" applyBorder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Alignment="1">
      <alignment horizontal="left"/>
    </xf>
    <xf numFmtId="3" fontId="4" fillId="2" borderId="0" xfId="0" applyFont="1" applyFill="1" applyBorder="1" applyAlignment="1">
      <alignment/>
    </xf>
    <xf numFmtId="170" fontId="0" fillId="3" borderId="0" xfId="0" applyNumberFormat="1" applyFill="1" applyBorder="1" applyAlignment="1">
      <alignment/>
    </xf>
    <xf numFmtId="3" fontId="0" fillId="2" borderId="78" xfId="0" applyFill="1" applyBorder="1" applyAlignment="1">
      <alignment/>
    </xf>
    <xf numFmtId="0" fontId="15" fillId="2" borderId="0" xfId="0" applyFont="1" applyFill="1" applyBorder="1" applyAlignment="1">
      <alignment/>
    </xf>
    <xf numFmtId="3" fontId="15" fillId="2" borderId="0" xfId="0" applyFont="1" applyFill="1" applyAlignment="1">
      <alignment/>
    </xf>
    <xf numFmtId="37" fontId="2" fillId="2" borderId="43" xfId="0" applyNumberFormat="1" applyFill="1" applyBorder="1" applyAlignment="1">
      <alignment/>
    </xf>
    <xf numFmtId="37" fontId="2" fillId="2" borderId="0" xfId="0" applyNumberFormat="1" applyFill="1" applyBorder="1" applyAlignment="1">
      <alignment horizontal="right"/>
    </xf>
    <xf numFmtId="37" fontId="2" fillId="0" borderId="42" xfId="0" applyNumberFormat="1" applyFill="1" applyBorder="1" applyAlignment="1">
      <alignment horizontal="right"/>
    </xf>
    <xf numFmtId="37" fontId="2" fillId="2" borderId="84" xfId="0" applyNumberFormat="1" applyFill="1" applyBorder="1" applyAlignment="1">
      <alignment/>
    </xf>
    <xf numFmtId="37" fontId="2" fillId="2" borderId="0" xfId="0" applyNumberFormat="1" applyFill="1" applyBorder="1" applyAlignment="1">
      <alignment horizontal="right"/>
    </xf>
    <xf numFmtId="37" fontId="2" fillId="0" borderId="85" xfId="0" applyNumberFormat="1" applyFill="1" applyBorder="1" applyAlignment="1">
      <alignment/>
    </xf>
    <xf numFmtId="37" fontId="2" fillId="2" borderId="85" xfId="0" applyNumberFormat="1" applyFill="1" applyBorder="1" applyAlignment="1">
      <alignment/>
    </xf>
    <xf numFmtId="37" fontId="2" fillId="2" borderId="0" xfId="0" applyNumberFormat="1" applyFill="1" applyBorder="1" applyAlignment="1">
      <alignment/>
    </xf>
    <xf numFmtId="37" fontId="2" fillId="2" borderId="3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/>
    </xf>
    <xf numFmtId="37" fontId="2" fillId="0" borderId="38" xfId="0" applyNumberFormat="1" applyFont="1" applyFill="1" applyBorder="1" applyAlignment="1">
      <alignment horizontal="right"/>
    </xf>
    <xf numFmtId="37" fontId="2" fillId="2" borderId="38" xfId="0" applyNumberFormat="1" applyFont="1" applyBorder="1" applyAlignment="1">
      <alignment horizontal="right"/>
    </xf>
    <xf numFmtId="37" fontId="2" fillId="2" borderId="3" xfId="0" applyNumberFormat="1" applyFont="1" applyFill="1" applyBorder="1" applyAlignment="1">
      <alignment horizontal="right"/>
    </xf>
    <xf numFmtId="37" fontId="2" fillId="2" borderId="0" xfId="0" applyNumberFormat="1" applyFill="1" applyBorder="1" applyAlignment="1">
      <alignment/>
    </xf>
    <xf numFmtId="37" fontId="2" fillId="0" borderId="38" xfId="0" applyNumberFormat="1" applyFill="1" applyBorder="1" applyAlignment="1">
      <alignment/>
    </xf>
    <xf numFmtId="37" fontId="2" fillId="2" borderId="0" xfId="0" applyNumberFormat="1" applyFill="1" applyBorder="1" applyAlignment="1">
      <alignment horizontal="right"/>
    </xf>
    <xf numFmtId="37" fontId="2" fillId="2" borderId="38" xfId="0" applyNumberFormat="1" applyFill="1" applyBorder="1" applyAlignment="1">
      <alignment/>
    </xf>
    <xf numFmtId="37" fontId="2" fillId="2" borderId="0" xfId="0" applyNumberFormat="1" applyFill="1" applyBorder="1" applyAlignment="1">
      <alignment/>
    </xf>
    <xf numFmtId="37" fontId="2" fillId="2" borderId="42" xfId="0" applyNumberFormat="1" applyFill="1" applyBorder="1" applyAlignment="1">
      <alignment/>
    </xf>
    <xf numFmtId="37" fontId="2" fillId="2" borderId="60" xfId="0" applyNumberFormat="1" applyFill="1" applyBorder="1" applyAlignment="1">
      <alignment/>
    </xf>
    <xf numFmtId="37" fontId="2" fillId="2" borderId="0" xfId="0" applyNumberFormat="1" applyFill="1" applyBorder="1" applyAlignment="1">
      <alignment horizontal="right"/>
    </xf>
    <xf numFmtId="37" fontId="2" fillId="0" borderId="7" xfId="0" applyNumberFormat="1" applyFill="1" applyBorder="1" applyAlignment="1">
      <alignment horizontal="right"/>
    </xf>
    <xf numFmtId="37" fontId="2" fillId="0" borderId="7" xfId="0" applyNumberFormat="1" applyFill="1" applyBorder="1" applyAlignment="1">
      <alignment/>
    </xf>
    <xf numFmtId="37" fontId="2" fillId="2" borderId="7" xfId="0" applyNumberFormat="1" applyFill="1" applyBorder="1" applyAlignment="1">
      <alignment/>
    </xf>
    <xf numFmtId="37" fontId="2" fillId="2" borderId="0" xfId="0" applyNumberFormat="1" applyFill="1" applyBorder="1" applyAlignment="1">
      <alignment/>
    </xf>
    <xf numFmtId="37" fontId="2" fillId="2" borderId="41" xfId="0" applyNumberFormat="1" applyFill="1" applyBorder="1" applyAlignment="1">
      <alignment/>
    </xf>
    <xf numFmtId="37" fontId="2" fillId="2" borderId="0" xfId="0" applyNumberFormat="1" applyFill="1" applyBorder="1" applyAlignment="1">
      <alignment horizontal="right"/>
    </xf>
    <xf numFmtId="37" fontId="2" fillId="0" borderId="4" xfId="0" applyNumberFormat="1" applyFill="1" applyBorder="1" applyAlignment="1">
      <alignment horizontal="right"/>
    </xf>
    <xf numFmtId="37" fontId="2" fillId="0" borderId="4" xfId="0" applyNumberFormat="1" applyFill="1" applyBorder="1" applyAlignment="1">
      <alignment/>
    </xf>
    <xf numFmtId="37" fontId="2" fillId="2" borderId="4" xfId="0" applyNumberFormat="1" applyFill="1" applyBorder="1" applyAlignment="1">
      <alignment/>
    </xf>
    <xf numFmtId="37" fontId="2" fillId="2" borderId="0" xfId="0" applyNumberFormat="1" applyFill="1" applyBorder="1" applyAlignment="1">
      <alignment/>
    </xf>
    <xf numFmtId="37" fontId="2" fillId="2" borderId="61" xfId="0" applyNumberFormat="1" applyFill="1" applyBorder="1" applyAlignment="1">
      <alignment/>
    </xf>
    <xf numFmtId="37" fontId="2" fillId="2" borderId="47" xfId="0" applyNumberFormat="1" applyFill="1" applyBorder="1" applyAlignment="1">
      <alignment/>
    </xf>
    <xf numFmtId="37" fontId="2" fillId="0" borderId="55" xfId="0" applyNumberFormat="1" applyFill="1" applyBorder="1" applyAlignment="1">
      <alignment/>
    </xf>
    <xf numFmtId="37" fontId="2" fillId="2" borderId="55" xfId="0" applyNumberFormat="1" applyFill="1" applyBorder="1" applyAlignment="1">
      <alignment/>
    </xf>
    <xf numFmtId="37" fontId="2" fillId="2" borderId="5" xfId="0" applyNumberFormat="1" applyFill="1" applyBorder="1" applyAlignment="1">
      <alignment/>
    </xf>
    <xf numFmtId="37" fontId="2" fillId="2" borderId="6" xfId="0" applyNumberFormat="1" applyFill="1" applyBorder="1" applyAlignment="1">
      <alignment/>
    </xf>
    <xf numFmtId="37" fontId="2" fillId="7" borderId="60" xfId="0" applyNumberFormat="1" applyFill="1" applyBorder="1" applyAlignment="1">
      <alignment/>
    </xf>
    <xf numFmtId="37" fontId="2" fillId="7" borderId="0" xfId="0" applyNumberFormat="1" applyFill="1" applyBorder="1" applyAlignment="1">
      <alignment/>
    </xf>
    <xf numFmtId="37" fontId="2" fillId="7" borderId="0" xfId="0" applyNumberFormat="1" applyFill="1" applyBorder="1" applyAlignment="1">
      <alignment horizontal="right"/>
    </xf>
    <xf numFmtId="37" fontId="2" fillId="2" borderId="60" xfId="0" applyNumberFormat="1" applyFont="1" applyFill="1" applyBorder="1" applyAlignment="1">
      <alignment horizontal="right"/>
    </xf>
    <xf numFmtId="37" fontId="2" fillId="2" borderId="0" xfId="0" applyNumberFormat="1" applyFont="1" applyFill="1" applyBorder="1" applyAlignment="1">
      <alignment horizontal="right"/>
    </xf>
    <xf numFmtId="37" fontId="2" fillId="0" borderId="7" xfId="0" applyNumberFormat="1" applyFont="1" applyFill="1" applyBorder="1" applyAlignment="1">
      <alignment horizontal="right"/>
    </xf>
    <xf numFmtId="37" fontId="2" fillId="2" borderId="60" xfId="0" applyNumberFormat="1" applyBorder="1" applyAlignment="1">
      <alignment/>
    </xf>
    <xf numFmtId="37" fontId="2" fillId="2" borderId="0" xfId="0" applyNumberFormat="1" applyBorder="1" applyAlignment="1">
      <alignment/>
    </xf>
    <xf numFmtId="37" fontId="2" fillId="2" borderId="7" xfId="0" applyNumberFormat="1" applyBorder="1" applyAlignment="1">
      <alignment/>
    </xf>
    <xf numFmtId="37" fontId="2" fillId="7" borderId="60" xfId="0" applyNumberFormat="1" applyFont="1" applyFill="1" applyBorder="1" applyAlignment="1">
      <alignment/>
    </xf>
    <xf numFmtId="37" fontId="2" fillId="7" borderId="0" xfId="0" applyNumberFormat="1" applyFont="1" applyFill="1" applyBorder="1" applyAlignment="1">
      <alignment horizontal="right"/>
    </xf>
    <xf numFmtId="37" fontId="2" fillId="2" borderId="7" xfId="0" applyNumberFormat="1" applyFont="1" applyFill="1" applyBorder="1" applyAlignment="1">
      <alignment horizontal="right"/>
    </xf>
    <xf numFmtId="37" fontId="2" fillId="2" borderId="0" xfId="0" applyNumberFormat="1" applyFill="1" applyBorder="1" applyAlignment="1">
      <alignment/>
    </xf>
    <xf numFmtId="37" fontId="2" fillId="2" borderId="86" xfId="0" applyNumberFormat="1" applyFill="1" applyBorder="1" applyAlignment="1">
      <alignment/>
    </xf>
    <xf numFmtId="37" fontId="2" fillId="2" borderId="14" xfId="0" applyNumberFormat="1" applyFill="1" applyBorder="1" applyAlignment="1">
      <alignment/>
    </xf>
    <xf numFmtId="37" fontId="2" fillId="0" borderId="6" xfId="0" applyNumberFormat="1" applyFill="1" applyBorder="1" applyAlignment="1">
      <alignment/>
    </xf>
    <xf numFmtId="37" fontId="2" fillId="2" borderId="3" xfId="0" applyNumberFormat="1" applyFill="1" applyBorder="1" applyAlignment="1">
      <alignment/>
    </xf>
    <xf numFmtId="37" fontId="2" fillId="0" borderId="42" xfId="0" applyNumberFormat="1" applyFill="1" applyBorder="1" applyAlignment="1">
      <alignment/>
    </xf>
    <xf numFmtId="37" fontId="2" fillId="2" borderId="0" xfId="0" applyNumberFormat="1" applyFont="1" applyFill="1" applyBorder="1" applyAlignment="1">
      <alignment horizontal="right"/>
    </xf>
    <xf numFmtId="37" fontId="2" fillId="2" borderId="62" xfId="0" applyNumberFormat="1" applyFill="1" applyBorder="1" applyAlignment="1">
      <alignment/>
    </xf>
    <xf numFmtId="37" fontId="2" fillId="0" borderId="87" xfId="0" applyNumberFormat="1" applyFill="1" applyBorder="1" applyAlignment="1">
      <alignment/>
    </xf>
    <xf numFmtId="37" fontId="2" fillId="2" borderId="7" xfId="0" applyNumberFormat="1" applyFont="1" applyFill="1" applyBorder="1" applyAlignment="1">
      <alignment/>
    </xf>
    <xf numFmtId="37" fontId="2" fillId="0" borderId="4" xfId="0" applyNumberFormat="1" applyFont="1" applyFill="1" applyBorder="1" applyAlignment="1">
      <alignment horizontal="right"/>
    </xf>
    <xf numFmtId="37" fontId="2" fillId="2" borderId="0" xfId="0" applyNumberFormat="1" applyFont="1" applyFill="1" applyBorder="1" applyAlignment="1">
      <alignment horizontal="right"/>
    </xf>
    <xf numFmtId="37" fontId="2" fillId="2" borderId="38" xfId="0" applyNumberFormat="1" applyFont="1" applyFill="1" applyBorder="1" applyAlignment="1">
      <alignment horizontal="right"/>
    </xf>
    <xf numFmtId="37" fontId="2" fillId="2" borderId="43" xfId="0" applyNumberFormat="1" applyFill="1" applyBorder="1" applyAlignment="1">
      <alignment horizontal="right"/>
    </xf>
    <xf numFmtId="37" fontId="2" fillId="2" borderId="0" xfId="0" applyNumberFormat="1" applyFill="1" applyBorder="1" applyAlignment="1">
      <alignment horizontal="right"/>
    </xf>
    <xf numFmtId="37" fontId="2" fillId="2" borderId="0" xfId="0" applyNumberFormat="1" applyFill="1" applyBorder="1" applyAlignment="1">
      <alignment/>
    </xf>
    <xf numFmtId="37" fontId="2" fillId="2" borderId="40" xfId="0" applyNumberFormat="1" applyFill="1" applyBorder="1" applyAlignment="1">
      <alignment/>
    </xf>
    <xf numFmtId="37" fontId="2" fillId="2" borderId="87" xfId="0" applyNumberFormat="1" applyFill="1" applyBorder="1" applyAlignment="1">
      <alignment/>
    </xf>
    <xf numFmtId="37" fontId="2" fillId="2" borderId="0" xfId="0" applyNumberFormat="1" applyFill="1" applyBorder="1" applyAlignment="1">
      <alignment/>
    </xf>
    <xf numFmtId="37" fontId="2" fillId="2" borderId="88" xfId="0" applyNumberFormat="1" applyFill="1" applyBorder="1" applyAlignment="1">
      <alignment/>
    </xf>
    <xf numFmtId="37" fontId="2" fillId="2" borderId="61" xfId="0" applyNumberFormat="1" applyBorder="1" applyAlignment="1">
      <alignment/>
    </xf>
    <xf numFmtId="37" fontId="2" fillId="2" borderId="47" xfId="0" applyNumberFormat="1" applyBorder="1" applyAlignment="1">
      <alignment/>
    </xf>
    <xf numFmtId="37" fontId="2" fillId="2" borderId="55" xfId="0" applyNumberFormat="1" applyBorder="1" applyAlignment="1">
      <alignment/>
    </xf>
    <xf numFmtId="37" fontId="2" fillId="2" borderId="5" xfId="0" applyNumberFormat="1" applyBorder="1" applyAlignment="1">
      <alignment/>
    </xf>
    <xf numFmtId="37" fontId="2" fillId="2" borderId="4" xfId="0" applyNumberFormat="1" applyFont="1" applyFill="1" applyBorder="1" applyAlignment="1">
      <alignment/>
    </xf>
    <xf numFmtId="37" fontId="2" fillId="2" borderId="39" xfId="0" applyNumberFormat="1" applyFill="1" applyBorder="1" applyAlignment="1">
      <alignment/>
    </xf>
    <xf numFmtId="37" fontId="2" fillId="0" borderId="4" xfId="0" applyNumberFormat="1" applyFill="1" applyBorder="1" applyAlignment="1">
      <alignment horizontal="right"/>
    </xf>
    <xf numFmtId="37" fontId="2" fillId="2" borderId="4" xfId="0" applyNumberFormat="1" applyFill="1" applyBorder="1" applyAlignment="1">
      <alignment horizontal="right"/>
    </xf>
    <xf numFmtId="37" fontId="2" fillId="2" borderId="41" xfId="0" applyNumberFormat="1" applyFont="1" applyFill="1" applyBorder="1" applyAlignment="1">
      <alignment horizontal="right"/>
    </xf>
    <xf numFmtId="37" fontId="2" fillId="2" borderId="4" xfId="0" applyNumberFormat="1" applyFont="1" applyFill="1" applyBorder="1" applyAlignment="1">
      <alignment horizontal="right"/>
    </xf>
    <xf numFmtId="37" fontId="4" fillId="0" borderId="15" xfId="0" applyNumberFormat="1" applyFont="1" applyFill="1" applyBorder="1" applyAlignment="1">
      <alignment/>
    </xf>
    <xf numFmtId="37" fontId="4" fillId="0" borderId="17" xfId="0" applyNumberFormat="1" applyFont="1" applyFill="1" applyBorder="1" applyAlignment="1">
      <alignment/>
    </xf>
    <xf numFmtId="37" fontId="4" fillId="2" borderId="16" xfId="0" applyNumberFormat="1" applyFont="1" applyFill="1" applyBorder="1" applyAlignment="1">
      <alignment/>
    </xf>
    <xf numFmtId="37" fontId="4" fillId="2" borderId="11" xfId="0" applyNumberFormat="1" applyFont="1" applyFill="1" applyBorder="1" applyAlignment="1">
      <alignment horizontal="right"/>
    </xf>
    <xf numFmtId="37" fontId="4" fillId="2" borderId="9" xfId="0" applyNumberFormat="1" applyFont="1" applyFill="1" applyBorder="1" applyAlignment="1">
      <alignment/>
    </xf>
    <xf numFmtId="37" fontId="4" fillId="2" borderId="16" xfId="0" applyNumberFormat="1" applyFont="1" applyFill="1" applyBorder="1" applyAlignment="1">
      <alignment horizontal="right"/>
    </xf>
    <xf numFmtId="37" fontId="4" fillId="2" borderId="15" xfId="0" applyNumberFormat="1" applyFont="1" applyFill="1" applyBorder="1" applyAlignment="1">
      <alignment horizontal="right"/>
    </xf>
    <xf numFmtId="37" fontId="4" fillId="2" borderId="17" xfId="0" applyNumberFormat="1" applyFont="1" applyFill="1" applyBorder="1" applyAlignment="1">
      <alignment/>
    </xf>
    <xf numFmtId="37" fontId="0" fillId="0" borderId="83" xfId="0" applyNumberFormat="1" applyFont="1" applyFill="1" applyBorder="1" applyAlignment="1">
      <alignment/>
    </xf>
    <xf numFmtId="37" fontId="0" fillId="0" borderId="89" xfId="0" applyNumberFormat="1" applyFont="1" applyFill="1" applyBorder="1" applyAlignment="1">
      <alignment/>
    </xf>
    <xf numFmtId="37" fontId="0" fillId="2" borderId="90" xfId="0" applyNumberFormat="1" applyFont="1" applyFill="1" applyBorder="1" applyAlignment="1">
      <alignment/>
    </xf>
    <xf numFmtId="37" fontId="0" fillId="2" borderId="91" xfId="0" applyNumberFormat="1" applyFont="1" applyFill="1" applyBorder="1" applyAlignment="1">
      <alignment horizontal="right"/>
    </xf>
    <xf numFmtId="37" fontId="0" fillId="2" borderId="92" xfId="0" applyNumberFormat="1" applyFont="1" applyFill="1" applyBorder="1" applyAlignment="1">
      <alignment/>
    </xf>
    <xf numFmtId="37" fontId="0" fillId="2" borderId="90" xfId="0" applyNumberFormat="1" applyFont="1" applyFill="1" applyBorder="1" applyAlignment="1">
      <alignment horizontal="right"/>
    </xf>
    <xf numFmtId="37" fontId="0" fillId="2" borderId="83" xfId="0" applyNumberFormat="1" applyFont="1" applyFill="1" applyBorder="1" applyAlignment="1">
      <alignment horizontal="right"/>
    </xf>
    <xf numFmtId="37" fontId="0" fillId="2" borderId="89" xfId="0" applyNumberFormat="1" applyFont="1" applyFill="1" applyBorder="1" applyAlignment="1">
      <alignment/>
    </xf>
    <xf numFmtId="37" fontId="2" fillId="2" borderId="49" xfId="0" applyNumberFormat="1" applyFill="1" applyBorder="1" applyAlignment="1">
      <alignment/>
    </xf>
    <xf numFmtId="37" fontId="2" fillId="2" borderId="2" xfId="0" applyNumberFormat="1" applyFill="1" applyBorder="1" applyAlignment="1">
      <alignment/>
    </xf>
    <xf numFmtId="37" fontId="2" fillId="2" borderId="75" xfId="0" applyNumberFormat="1" applyBorder="1" applyAlignment="1">
      <alignment/>
    </xf>
    <xf numFmtId="37" fontId="2" fillId="2" borderId="2" xfId="0" applyNumberFormat="1" applyBorder="1" applyAlignment="1">
      <alignment/>
    </xf>
    <xf numFmtId="37" fontId="2" fillId="2" borderId="6" xfId="0" applyNumberFormat="1" applyBorder="1" applyAlignment="1">
      <alignment/>
    </xf>
    <xf numFmtId="37" fontId="2" fillId="2" borderId="86" xfId="0" applyNumberFormat="1" applyBorder="1" applyAlignment="1">
      <alignment/>
    </xf>
    <xf numFmtId="37" fontId="2" fillId="2" borderId="14" xfId="0" applyNumberFormat="1" applyBorder="1" applyAlignment="1">
      <alignment/>
    </xf>
    <xf numFmtId="37" fontId="1" fillId="2" borderId="6" xfId="0" applyNumberFormat="1" applyFont="1" applyBorder="1" applyAlignment="1">
      <alignment/>
    </xf>
    <xf numFmtId="37" fontId="2" fillId="0" borderId="48" xfId="0" applyNumberFormat="1" applyFill="1" applyBorder="1" applyAlignment="1">
      <alignment/>
    </xf>
    <xf numFmtId="37" fontId="2" fillId="2" borderId="52" xfId="0" applyNumberFormat="1" applyFill="1" applyBorder="1" applyAlignment="1">
      <alignment/>
    </xf>
    <xf numFmtId="37" fontId="2" fillId="2" borderId="44" xfId="0" applyNumberFormat="1" applyFill="1" applyBorder="1" applyAlignment="1">
      <alignment/>
    </xf>
    <xf numFmtId="37" fontId="2" fillId="2" borderId="51" xfId="0" applyNumberFormat="1" applyFill="1" applyBorder="1" applyAlignment="1">
      <alignment/>
    </xf>
    <xf numFmtId="37" fontId="2" fillId="2" borderId="45" xfId="0" applyNumberFormat="1" applyBorder="1" applyAlignment="1">
      <alignment/>
    </xf>
    <xf numFmtId="37" fontId="2" fillId="2" borderId="44" xfId="0" applyNumberFormat="1" applyBorder="1" applyAlignment="1">
      <alignment/>
    </xf>
    <xf numFmtId="37" fontId="2" fillId="2" borderId="51" xfId="0" applyNumberFormat="1" applyBorder="1" applyAlignment="1">
      <alignment/>
    </xf>
    <xf numFmtId="37" fontId="2" fillId="2" borderId="48" xfId="0" applyNumberFormat="1" applyBorder="1" applyAlignment="1">
      <alignment/>
    </xf>
    <xf numFmtId="37" fontId="2" fillId="2" borderId="93" xfId="0" applyNumberFormat="1" applyBorder="1" applyAlignment="1">
      <alignment/>
    </xf>
    <xf numFmtId="37" fontId="1" fillId="2" borderId="51" xfId="0" applyNumberFormat="1" applyFont="1" applyBorder="1" applyAlignment="1">
      <alignment/>
    </xf>
    <xf numFmtId="37" fontId="2" fillId="0" borderId="43" xfId="0" applyNumberFormat="1" applyFill="1" applyBorder="1" applyAlignment="1">
      <alignment/>
    </xf>
    <xf numFmtId="37" fontId="2" fillId="2" borderId="43" xfId="0" applyNumberFormat="1" applyBorder="1" applyAlignment="1">
      <alignment/>
    </xf>
    <xf numFmtId="37" fontId="2" fillId="2" borderId="0" xfId="0" applyNumberFormat="1" applyBorder="1" applyAlignment="1">
      <alignment/>
    </xf>
    <xf numFmtId="37" fontId="2" fillId="2" borderId="42" xfId="0" applyNumberFormat="1" applyBorder="1" applyAlignment="1">
      <alignment/>
    </xf>
    <xf numFmtId="37" fontId="2" fillId="0" borderId="60" xfId="0" applyNumberFormat="1" applyFill="1" applyBorder="1" applyAlignment="1">
      <alignment/>
    </xf>
    <xf numFmtId="37" fontId="2" fillId="0" borderId="41" xfId="0" applyNumberFormat="1" applyFill="1" applyBorder="1" applyAlignment="1">
      <alignment/>
    </xf>
    <xf numFmtId="37" fontId="2" fillId="2" borderId="41" xfId="0" applyNumberFormat="1" applyBorder="1" applyAlignment="1">
      <alignment/>
    </xf>
    <xf numFmtId="37" fontId="2" fillId="2" borderId="0" xfId="0" applyNumberFormat="1" applyBorder="1" applyAlignment="1">
      <alignment/>
    </xf>
    <xf numFmtId="37" fontId="2" fillId="2" borderId="4" xfId="0" applyNumberFormat="1" applyBorder="1" applyAlignment="1">
      <alignment/>
    </xf>
    <xf numFmtId="37" fontId="2" fillId="0" borderId="75" xfId="0" applyNumberFormat="1" applyFill="1" applyBorder="1" applyAlignment="1">
      <alignment/>
    </xf>
    <xf numFmtId="37" fontId="2" fillId="2" borderId="94" xfId="0" applyNumberFormat="1" applyFill="1" applyBorder="1" applyAlignment="1">
      <alignment/>
    </xf>
    <xf numFmtId="37" fontId="2" fillId="2" borderId="94" xfId="0" applyNumberFormat="1" applyBorder="1" applyAlignment="1">
      <alignment/>
    </xf>
    <xf numFmtId="37" fontId="2" fillId="2" borderId="75" xfId="0" applyNumberFormat="1" applyFill="1" applyBorder="1" applyAlignment="1">
      <alignment/>
    </xf>
    <xf numFmtId="37" fontId="2" fillId="0" borderId="84" xfId="0" applyNumberFormat="1" applyFill="1" applyBorder="1" applyAlignment="1">
      <alignment/>
    </xf>
    <xf numFmtId="37" fontId="2" fillId="0" borderId="3" xfId="0" applyNumberFormat="1" applyFont="1" applyFill="1" applyBorder="1" applyAlignment="1">
      <alignment horizontal="right"/>
    </xf>
    <xf numFmtId="37" fontId="2" fillId="7" borderId="0" xfId="0" applyNumberFormat="1" applyFont="1" applyFill="1" applyBorder="1" applyAlignment="1">
      <alignment horizontal="right"/>
    </xf>
    <xf numFmtId="37" fontId="2" fillId="7" borderId="38" xfId="0" applyNumberFormat="1" applyFont="1" applyFill="1" applyBorder="1" applyAlignment="1">
      <alignment horizontal="right"/>
    </xf>
    <xf numFmtId="37" fontId="2" fillId="2" borderId="3" xfId="0" applyNumberFormat="1" applyFont="1" applyFill="1" applyBorder="1" applyAlignment="1">
      <alignment horizontal="right"/>
    </xf>
    <xf numFmtId="37" fontId="2" fillId="2" borderId="0" xfId="0" applyNumberFormat="1" applyFont="1" applyFill="1" applyBorder="1" applyAlignment="1">
      <alignment horizontal="right"/>
    </xf>
    <xf numFmtId="37" fontId="2" fillId="2" borderId="38" xfId="0" applyNumberFormat="1" applyFont="1" applyFill="1" applyBorder="1" applyAlignment="1">
      <alignment horizontal="right"/>
    </xf>
    <xf numFmtId="37" fontId="1" fillId="2" borderId="15" xfId="0" applyNumberFormat="1" applyFont="1" applyFill="1" applyBorder="1" applyAlignment="1">
      <alignment/>
    </xf>
    <xf numFmtId="37" fontId="1" fillId="2" borderId="95" xfId="0" applyNumberFormat="1" applyFont="1" applyFill="1" applyBorder="1" applyAlignment="1">
      <alignment/>
    </xf>
    <xf numFmtId="37" fontId="1" fillId="2" borderId="9" xfId="0" applyNumberFormat="1" applyFont="1" applyFill="1" applyBorder="1" applyAlignment="1">
      <alignment/>
    </xf>
    <xf numFmtId="37" fontId="1" fillId="2" borderId="10" xfId="0" applyNumberFormat="1" applyFont="1" applyFill="1" applyBorder="1" applyAlignment="1">
      <alignment/>
    </xf>
    <xf numFmtId="37" fontId="1" fillId="2" borderId="11" xfId="0" applyNumberFormat="1" applyFont="1" applyBorder="1" applyAlignment="1">
      <alignment/>
    </xf>
    <xf numFmtId="37" fontId="1" fillId="2" borderId="10" xfId="0" applyNumberFormat="1" applyFont="1" applyBorder="1" applyAlignment="1">
      <alignment/>
    </xf>
    <xf numFmtId="37" fontId="1" fillId="2" borderId="15" xfId="0" applyNumberFormat="1" applyFont="1" applyBorder="1" applyAlignment="1">
      <alignment/>
    </xf>
    <xf numFmtId="37" fontId="1" fillId="2" borderId="17" xfId="0" applyNumberFormat="1" applyFont="1" applyBorder="1" applyAlignment="1">
      <alignment/>
    </xf>
    <xf numFmtId="37" fontId="1" fillId="2" borderId="16" xfId="0" applyNumberFormat="1" applyFont="1" applyBorder="1" applyAlignment="1">
      <alignment/>
    </xf>
    <xf numFmtId="37" fontId="1" fillId="2" borderId="0" xfId="0" applyNumberFormat="1" applyFont="1" applyFill="1" applyBorder="1" applyAlignment="1">
      <alignment/>
    </xf>
    <xf numFmtId="37" fontId="1" fillId="2" borderId="0" xfId="0" applyNumberFormat="1" applyFont="1" applyFill="1" applyBorder="1" applyAlignment="1">
      <alignment/>
    </xf>
    <xf numFmtId="37" fontId="1" fillId="2" borderId="0" xfId="0" applyNumberFormat="1" applyFont="1" applyFill="1" applyBorder="1" applyAlignment="1">
      <alignment/>
    </xf>
    <xf numFmtId="37" fontId="1" fillId="2" borderId="0" xfId="0" applyNumberFormat="1" applyFont="1" applyBorder="1" applyAlignment="1">
      <alignment/>
    </xf>
    <xf numFmtId="37" fontId="1" fillId="2" borderId="0" xfId="0" applyNumberFormat="1" applyFont="1" applyFill="1" applyBorder="1" applyAlignment="1">
      <alignment/>
    </xf>
    <xf numFmtId="37" fontId="1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37" fontId="11" fillId="0" borderId="0" xfId="0" applyNumberFormat="1" applyFont="1" applyFill="1" applyBorder="1" applyAlignment="1">
      <alignment/>
    </xf>
    <xf numFmtId="37" fontId="11" fillId="0" borderId="0" xfId="0" applyNumberFormat="1" applyFont="1" applyFill="1" applyBorder="1" applyAlignment="1">
      <alignment/>
    </xf>
    <xf numFmtId="37" fontId="0" fillId="2" borderId="0" xfId="0" applyNumberFormat="1" applyFill="1" applyAlignment="1">
      <alignment/>
    </xf>
    <xf numFmtId="37" fontId="0" fillId="2" borderId="0" xfId="0" applyNumberFormat="1" applyAlignment="1">
      <alignment/>
    </xf>
    <xf numFmtId="37" fontId="11" fillId="0" borderId="0" xfId="0" applyNumberFormat="1" applyFont="1" applyAlignment="1">
      <alignment/>
    </xf>
    <xf numFmtId="37" fontId="11" fillId="0" borderId="0" xfId="0" applyNumberFormat="1" applyFont="1" applyAlignment="1">
      <alignment wrapText="1"/>
    </xf>
    <xf numFmtId="37" fontId="0" fillId="2" borderId="3" xfId="0" applyNumberFormat="1" applyFill="1" applyBorder="1" applyAlignment="1">
      <alignment horizontal="right"/>
    </xf>
    <xf numFmtId="37" fontId="0" fillId="2" borderId="0" xfId="0" applyNumberFormat="1" applyFill="1" applyBorder="1" applyAlignment="1">
      <alignment horizontal="right"/>
    </xf>
    <xf numFmtId="37" fontId="0" fillId="2" borderId="38" xfId="0" applyNumberFormat="1" applyFill="1" applyBorder="1" applyAlignment="1">
      <alignment horizontal="right"/>
    </xf>
    <xf numFmtId="37" fontId="0" fillId="2" borderId="3" xfId="0" applyNumberFormat="1" applyBorder="1" applyAlignment="1">
      <alignment horizontal="right"/>
    </xf>
    <xf numFmtId="37" fontId="0" fillId="2" borderId="38" xfId="0" applyNumberFormat="1" applyBorder="1" applyAlignment="1">
      <alignment horizontal="right"/>
    </xf>
    <xf numFmtId="37" fontId="0" fillId="2" borderId="96" xfId="0" applyNumberFormat="1" applyFill="1" applyBorder="1" applyAlignment="1">
      <alignment horizontal="right"/>
    </xf>
    <xf numFmtId="37" fontId="0" fillId="2" borderId="12" xfId="0" applyNumberFormat="1" applyFill="1" applyBorder="1" applyAlignment="1">
      <alignment horizontal="right"/>
    </xf>
    <xf numFmtId="37" fontId="0" fillId="2" borderId="13" xfId="0" applyNumberFormat="1" applyFill="1" applyBorder="1" applyAlignment="1">
      <alignment horizontal="right"/>
    </xf>
    <xf numFmtId="37" fontId="0" fillId="2" borderId="37" xfId="0" applyNumberFormat="1" applyBorder="1" applyAlignment="1">
      <alignment horizontal="centerContinuous"/>
    </xf>
    <xf numFmtId="37" fontId="0" fillId="2" borderId="0" xfId="0" applyNumberFormat="1" applyBorder="1" applyAlignment="1">
      <alignment horizontal="centerContinuous"/>
    </xf>
    <xf numFmtId="37" fontId="0" fillId="2" borderId="4" xfId="0" applyNumberFormat="1" applyBorder="1" applyAlignment="1">
      <alignment horizontal="centerContinuous"/>
    </xf>
    <xf numFmtId="37" fontId="0" fillId="2" borderId="0" xfId="0" applyNumberFormat="1" applyBorder="1" applyAlignment="1">
      <alignment horizontal="right"/>
    </xf>
    <xf numFmtId="37" fontId="2" fillId="7" borderId="3" xfId="0" applyNumberFormat="1" applyFont="1" applyFill="1" applyBorder="1" applyAlignment="1">
      <alignment horizontal="right"/>
    </xf>
    <xf numFmtId="37" fontId="2" fillId="2" borderId="15" xfId="0" applyNumberFormat="1" applyFont="1" applyFill="1" applyBorder="1" applyAlignment="1">
      <alignment horizontal="right"/>
    </xf>
    <xf numFmtId="37" fontId="2" fillId="2" borderId="17" xfId="0" applyNumberFormat="1" applyFont="1" applyFill="1" applyBorder="1" applyAlignment="1">
      <alignment horizontal="right"/>
    </xf>
    <xf numFmtId="37" fontId="2" fillId="2" borderId="16" xfId="0" applyNumberFormat="1" applyFont="1" applyFill="1" applyBorder="1" applyAlignment="1">
      <alignment horizontal="right"/>
    </xf>
    <xf numFmtId="37" fontId="2" fillId="2" borderId="15" xfId="0" applyNumberFormat="1" applyFont="1" applyBorder="1" applyAlignment="1">
      <alignment horizontal="right"/>
    </xf>
    <xf numFmtId="37" fontId="2" fillId="2" borderId="17" xfId="0" applyNumberFormat="1" applyFont="1" applyBorder="1" applyAlignment="1">
      <alignment horizontal="right"/>
    </xf>
    <xf numFmtId="37" fontId="2" fillId="2" borderId="16" xfId="0" applyNumberFormat="1" applyFont="1" applyBorder="1" applyAlignment="1">
      <alignment horizontal="right"/>
    </xf>
    <xf numFmtId="37" fontId="1" fillId="2" borderId="15" xfId="0" applyNumberFormat="1" applyFont="1" applyFill="1" applyBorder="1" applyAlignment="1">
      <alignment horizontal="right"/>
    </xf>
    <xf numFmtId="37" fontId="1" fillId="2" borderId="17" xfId="0" applyNumberFormat="1" applyFont="1" applyFill="1" applyBorder="1" applyAlignment="1">
      <alignment horizontal="right"/>
    </xf>
    <xf numFmtId="37" fontId="1" fillId="2" borderId="16" xfId="0" applyNumberFormat="1" applyFont="1" applyFill="1" applyBorder="1" applyAlignment="1">
      <alignment horizontal="right"/>
    </xf>
    <xf numFmtId="37" fontId="1" fillId="2" borderId="15" xfId="0" applyNumberFormat="1" applyFont="1" applyBorder="1" applyAlignment="1">
      <alignment horizontal="right"/>
    </xf>
    <xf numFmtId="37" fontId="1" fillId="2" borderId="17" xfId="0" applyNumberFormat="1" applyFont="1" applyBorder="1" applyAlignment="1">
      <alignment horizontal="right"/>
    </xf>
    <xf numFmtId="37" fontId="1" fillId="2" borderId="16" xfId="0" applyNumberFormat="1" applyFont="1" applyBorder="1" applyAlignment="1">
      <alignment horizontal="right"/>
    </xf>
    <xf numFmtId="37" fontId="1" fillId="2" borderId="9" xfId="0" applyNumberFormat="1" applyFont="1" applyBorder="1" applyAlignment="1">
      <alignment horizontal="right"/>
    </xf>
    <xf numFmtId="37" fontId="1" fillId="2" borderId="10" xfId="0" applyNumberFormat="1" applyFont="1" applyBorder="1" applyAlignment="1">
      <alignment horizontal="right"/>
    </xf>
    <xf numFmtId="37" fontId="1" fillId="2" borderId="11" xfId="0" applyNumberFormat="1" applyFont="1" applyBorder="1" applyAlignment="1">
      <alignment horizontal="right"/>
    </xf>
    <xf numFmtId="37" fontId="0" fillId="2" borderId="3" xfId="0" applyNumberForma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38" xfId="0" applyNumberFormat="1" applyFill="1" applyBorder="1" applyAlignment="1">
      <alignment/>
    </xf>
    <xf numFmtId="37" fontId="0" fillId="2" borderId="3" xfId="0" applyNumberFormat="1" applyBorder="1" applyAlignment="1">
      <alignment/>
    </xf>
    <xf numFmtId="37" fontId="0" fillId="2" borderId="0" xfId="0" applyNumberFormat="1" applyBorder="1" applyAlignment="1">
      <alignment/>
    </xf>
    <xf numFmtId="37" fontId="0" fillId="2" borderId="38" xfId="0" applyNumberFormat="1" applyBorder="1" applyAlignment="1">
      <alignment/>
    </xf>
    <xf numFmtId="37" fontId="0" fillId="2" borderId="43" xfId="0" applyNumberFormat="1" applyFill="1" applyBorder="1" applyAlignment="1">
      <alignment/>
    </xf>
    <xf numFmtId="37" fontId="0" fillId="7" borderId="60" xfId="0" applyNumberFormat="1" applyFill="1" applyBorder="1" applyAlignment="1">
      <alignment/>
    </xf>
    <xf numFmtId="37" fontId="2" fillId="7" borderId="7" xfId="0" applyNumberFormat="1" applyFill="1" applyBorder="1" applyAlignment="1">
      <alignment/>
    </xf>
    <xf numFmtId="37" fontId="0" fillId="2" borderId="60" xfId="0" applyNumberFormat="1" applyFill="1" applyBorder="1" applyAlignment="1">
      <alignment/>
    </xf>
    <xf numFmtId="37" fontId="2" fillId="2" borderId="60" xfId="0" applyNumberFormat="1" applyFont="1" applyFill="1" applyBorder="1" applyAlignment="1">
      <alignment horizontal="right"/>
    </xf>
    <xf numFmtId="37" fontId="2" fillId="2" borderId="41" xfId="0" applyNumberFormat="1" applyFont="1" applyFill="1" applyBorder="1" applyAlignment="1">
      <alignment horizontal="right"/>
    </xf>
    <xf numFmtId="37" fontId="2" fillId="2" borderId="0" xfId="0" applyNumberFormat="1" applyFont="1" applyFill="1" applyBorder="1" applyAlignment="1">
      <alignment/>
    </xf>
    <xf numFmtId="37" fontId="2" fillId="2" borderId="0" xfId="0" applyNumberFormat="1" applyFill="1" applyBorder="1" applyAlignment="1">
      <alignment horizontal="right"/>
    </xf>
    <xf numFmtId="37" fontId="2" fillId="2" borderId="25" xfId="0" applyNumberFormat="1" applyFill="1" applyBorder="1" applyAlignment="1">
      <alignment/>
    </xf>
    <xf numFmtId="37" fontId="2" fillId="2" borderId="24" xfId="0" applyNumberFormat="1" applyFill="1" applyBorder="1" applyAlignment="1">
      <alignment/>
    </xf>
    <xf numFmtId="37" fontId="2" fillId="2" borderId="28" xfId="0" applyNumberFormat="1" applyFill="1" applyBorder="1" applyAlignment="1">
      <alignment/>
    </xf>
    <xf numFmtId="37" fontId="2" fillId="2" borderId="26" xfId="0" applyNumberFormat="1" applyFill="1" applyBorder="1" applyAlignment="1">
      <alignment/>
    </xf>
    <xf numFmtId="37" fontId="2" fillId="2" borderId="19" xfId="0" applyNumberFormat="1" applyFill="1" applyBorder="1" applyAlignment="1">
      <alignment/>
    </xf>
    <xf numFmtId="37" fontId="2" fillId="2" borderId="20" xfId="0" applyNumberFormat="1" applyFill="1" applyBorder="1" applyAlignment="1">
      <alignment/>
    </xf>
    <xf numFmtId="37" fontId="2" fillId="2" borderId="18" xfId="0" applyNumberFormat="1" applyFill="1" applyBorder="1" applyAlignment="1">
      <alignment/>
    </xf>
    <xf numFmtId="37" fontId="1" fillId="2" borderId="25" xfId="0" applyNumberFormat="1" applyFont="1" applyFill="1" applyBorder="1" applyAlignment="1">
      <alignment horizontal="right"/>
    </xf>
    <xf numFmtId="37" fontId="1" fillId="2" borderId="24" xfId="0" applyNumberFormat="1" applyFont="1" applyFill="1" applyBorder="1" applyAlignment="1">
      <alignment/>
    </xf>
    <xf numFmtId="37" fontId="1" fillId="2" borderId="28" xfId="0" applyNumberFormat="1" applyFont="1" applyFill="1" applyBorder="1" applyAlignment="1">
      <alignment/>
    </xf>
    <xf numFmtId="37" fontId="1" fillId="2" borderId="25" xfId="0" applyNumberFormat="1" applyFont="1" applyBorder="1" applyAlignment="1">
      <alignment/>
    </xf>
    <xf numFmtId="37" fontId="1" fillId="2" borderId="26" xfId="0" applyNumberFormat="1" applyFont="1" applyBorder="1" applyAlignment="1">
      <alignment/>
    </xf>
    <xf numFmtId="37" fontId="1" fillId="2" borderId="28" xfId="0" applyNumberFormat="1" applyFont="1" applyBorder="1" applyAlignment="1">
      <alignment/>
    </xf>
    <xf numFmtId="37" fontId="1" fillId="2" borderId="20" xfId="0" applyNumberFormat="1" applyFont="1" applyBorder="1" applyAlignment="1">
      <alignment/>
    </xf>
    <xf numFmtId="37" fontId="1" fillId="2" borderId="18" xfId="0" applyNumberFormat="1" applyFont="1" applyBorder="1" applyAlignment="1">
      <alignment/>
    </xf>
    <xf numFmtId="37" fontId="1" fillId="2" borderId="82" xfId="0" applyNumberFormat="1" applyFont="1" applyBorder="1" applyAlignment="1">
      <alignment/>
    </xf>
    <xf numFmtId="37" fontId="2" fillId="2" borderId="3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/>
    </xf>
    <xf numFmtId="37" fontId="2" fillId="2" borderId="38" xfId="0" applyNumberFormat="1" applyFont="1" applyFill="1" applyBorder="1" applyAlignment="1">
      <alignment/>
    </xf>
    <xf numFmtId="37" fontId="2" fillId="2" borderId="3" xfId="0" applyNumberFormat="1" applyBorder="1" applyAlignment="1">
      <alignment/>
    </xf>
    <xf numFmtId="37" fontId="2" fillId="2" borderId="0" xfId="0" applyNumberFormat="1" applyBorder="1" applyAlignment="1">
      <alignment/>
    </xf>
    <xf numFmtId="37" fontId="2" fillId="2" borderId="38" xfId="0" applyNumberFormat="1" applyBorder="1" applyAlignment="1">
      <alignment/>
    </xf>
    <xf numFmtId="37" fontId="2" fillId="2" borderId="84" xfId="0" applyNumberFormat="1" applyBorder="1" applyAlignment="1">
      <alignment/>
    </xf>
    <xf numFmtId="37" fontId="2" fillId="2" borderId="0" xfId="0" applyNumberFormat="1" applyBorder="1" applyAlignment="1">
      <alignment/>
    </xf>
    <xf numFmtId="37" fontId="2" fillId="2" borderId="0" xfId="0" applyNumberFormat="1" applyFont="1" applyBorder="1" applyAlignment="1">
      <alignment/>
    </xf>
    <xf numFmtId="37" fontId="2" fillId="2" borderId="38" xfId="0" applyNumberFormat="1" applyFont="1" applyBorder="1" applyAlignment="1">
      <alignment/>
    </xf>
    <xf numFmtId="37" fontId="2" fillId="2" borderId="40" xfId="0" applyNumberFormat="1" applyBorder="1" applyAlignment="1">
      <alignment/>
    </xf>
    <xf numFmtId="37" fontId="2" fillId="2" borderId="15" xfId="0" applyNumberFormat="1" applyFont="1" applyFill="1" applyBorder="1" applyAlignment="1">
      <alignment/>
    </xf>
    <xf numFmtId="37" fontId="2" fillId="2" borderId="17" xfId="0" applyNumberFormat="1" applyFont="1" applyFill="1" applyBorder="1" applyAlignment="1">
      <alignment/>
    </xf>
    <xf numFmtId="37" fontId="2" fillId="2" borderId="16" xfId="0" applyNumberFormat="1" applyFont="1" applyFill="1" applyBorder="1" applyAlignment="1">
      <alignment/>
    </xf>
    <xf numFmtId="37" fontId="2" fillId="2" borderId="15" xfId="0" applyNumberFormat="1" applyFont="1" applyBorder="1" applyAlignment="1">
      <alignment/>
    </xf>
    <xf numFmtId="37" fontId="2" fillId="2" borderId="17" xfId="0" applyNumberFormat="1" applyFont="1" applyBorder="1" applyAlignment="1">
      <alignment/>
    </xf>
    <xf numFmtId="37" fontId="2" fillId="2" borderId="16" xfId="0" applyNumberFormat="1" applyFont="1" applyBorder="1" applyAlignment="1">
      <alignment/>
    </xf>
    <xf numFmtId="37" fontId="2" fillId="2" borderId="11" xfId="0" applyNumberFormat="1" applyFont="1" applyBorder="1" applyAlignment="1">
      <alignment/>
    </xf>
    <xf numFmtId="37" fontId="2" fillId="2" borderId="9" xfId="0" applyNumberFormat="1" applyFont="1" applyBorder="1" applyAlignment="1">
      <alignment/>
    </xf>
    <xf numFmtId="37" fontId="2" fillId="2" borderId="10" xfId="0" applyNumberFormat="1" applyFont="1" applyBorder="1" applyAlignment="1">
      <alignment/>
    </xf>
    <xf numFmtId="37" fontId="1" fillId="2" borderId="25" xfId="0" applyNumberFormat="1" applyFont="1" applyFill="1" applyBorder="1" applyAlignment="1">
      <alignment/>
    </xf>
    <xf numFmtId="37" fontId="1" fillId="2" borderId="24" xfId="0" applyNumberFormat="1" applyFont="1" applyBorder="1" applyAlignment="1">
      <alignment/>
    </xf>
    <xf numFmtId="37" fontId="1" fillId="2" borderId="19" xfId="0" applyNumberFormat="1" applyFont="1" applyBorder="1" applyAlignment="1">
      <alignment/>
    </xf>
    <xf numFmtId="37" fontId="1" fillId="2" borderId="3" xfId="0" applyNumberFormat="1" applyFont="1" applyFill="1" applyBorder="1" applyAlignment="1">
      <alignment/>
    </xf>
    <xf numFmtId="37" fontId="1" fillId="2" borderId="38" xfId="0" applyNumberFormat="1" applyFont="1" applyFill="1" applyBorder="1" applyAlignment="1">
      <alignment/>
    </xf>
    <xf numFmtId="37" fontId="1" fillId="2" borderId="3" xfId="0" applyNumberFormat="1" applyFont="1" applyBorder="1" applyAlignment="1">
      <alignment/>
    </xf>
    <xf numFmtId="37" fontId="1" fillId="2" borderId="38" xfId="0" applyNumberFormat="1" applyFont="1" applyBorder="1" applyAlignment="1">
      <alignment/>
    </xf>
    <xf numFmtId="37" fontId="1" fillId="2" borderId="84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37" fontId="1" fillId="2" borderId="85" xfId="0" applyNumberFormat="1" applyFont="1" applyBorder="1" applyAlignment="1">
      <alignment/>
    </xf>
    <xf numFmtId="37" fontId="2" fillId="2" borderId="0" xfId="0" applyNumberFormat="1" applyFont="1" applyFill="1" applyBorder="1" applyAlignment="1">
      <alignment/>
    </xf>
    <xf numFmtId="37" fontId="2" fillId="2" borderId="11" xfId="0" applyNumberFormat="1" applyFont="1" applyFill="1" applyBorder="1" applyAlignment="1">
      <alignment horizontal="right"/>
    </xf>
    <xf numFmtId="37" fontId="2" fillId="2" borderId="9" xfId="0" applyNumberFormat="1" applyFont="1" applyFill="1" applyBorder="1" applyAlignment="1">
      <alignment/>
    </xf>
    <xf numFmtId="37" fontId="2" fillId="2" borderId="9" xfId="0" applyNumberFormat="1" applyFont="1" applyFill="1" applyBorder="1" applyAlignment="1">
      <alignment horizontal="right"/>
    </xf>
    <xf numFmtId="37" fontId="2" fillId="2" borderId="10" xfId="0" applyNumberFormat="1" applyFont="1" applyFill="1" applyBorder="1" applyAlignment="1">
      <alignment/>
    </xf>
    <xf numFmtId="37" fontId="1" fillId="2" borderId="20" xfId="0" applyNumberFormat="1" applyFont="1" applyFill="1" applyBorder="1" applyAlignment="1">
      <alignment/>
    </xf>
    <xf numFmtId="37" fontId="1" fillId="2" borderId="18" xfId="0" applyNumberFormat="1" applyFont="1" applyFill="1" applyBorder="1" applyAlignment="1">
      <alignment/>
    </xf>
    <xf numFmtId="37" fontId="1" fillId="2" borderId="19" xfId="0" applyNumberFormat="1" applyFont="1" applyFill="1" applyBorder="1" applyAlignment="1">
      <alignment/>
    </xf>
    <xf numFmtId="3" fontId="9" fillId="2" borderId="63" xfId="0" applyFont="1" applyBorder="1" applyAlignment="1">
      <alignment/>
    </xf>
    <xf numFmtId="3" fontId="9" fillId="2" borderId="0" xfId="0" applyFont="1" applyBorder="1" applyAlignment="1">
      <alignment/>
    </xf>
    <xf numFmtId="3" fontId="9" fillId="2" borderId="97" xfId="0" applyFont="1" applyBorder="1" applyAlignment="1">
      <alignment/>
    </xf>
    <xf numFmtId="0" fontId="4" fillId="2" borderId="62" xfId="0" applyFont="1" applyBorder="1" applyAlignment="1">
      <alignment horizontal="center"/>
    </xf>
    <xf numFmtId="0" fontId="4" fillId="2" borderId="98" xfId="0" applyBorder="1" applyAlignment="1">
      <alignment horizontal="center"/>
    </xf>
    <xf numFmtId="0" fontId="4" fillId="2" borderId="87" xfId="0" applyBorder="1" applyAlignment="1">
      <alignment horizontal="center"/>
    </xf>
    <xf numFmtId="0" fontId="4" fillId="2" borderId="66" xfId="0" applyFont="1" applyBorder="1" applyAlignment="1">
      <alignment horizontal="center" vertical="center"/>
    </xf>
    <xf numFmtId="3" fontId="0" fillId="0" borderId="99" xfId="0" applyBorder="1" applyAlignment="1">
      <alignment vertical="center"/>
    </xf>
    <xf numFmtId="3" fontId="0" fillId="0" borderId="100" xfId="0" applyBorder="1" applyAlignment="1">
      <alignment vertical="center"/>
    </xf>
    <xf numFmtId="3" fontId="0" fillId="0" borderId="3" xfId="0" applyBorder="1" applyAlignment="1">
      <alignment vertical="center"/>
    </xf>
    <xf numFmtId="3" fontId="0" fillId="0" borderId="0" xfId="0" applyBorder="1" applyAlignment="1">
      <alignment vertical="center"/>
    </xf>
    <xf numFmtId="3" fontId="0" fillId="0" borderId="38" xfId="0" applyBorder="1" applyAlignment="1">
      <alignment vertical="center"/>
    </xf>
    <xf numFmtId="3" fontId="0" fillId="0" borderId="86" xfId="0" applyBorder="1" applyAlignment="1">
      <alignment vertical="center"/>
    </xf>
    <xf numFmtId="3" fontId="0" fillId="0" borderId="14" xfId="0" applyBorder="1" applyAlignment="1">
      <alignment vertical="center"/>
    </xf>
    <xf numFmtId="3" fontId="0" fillId="0" borderId="6" xfId="0" applyBorder="1" applyAlignment="1">
      <alignment vertical="center"/>
    </xf>
    <xf numFmtId="0" fontId="4" fillId="2" borderId="66" xfId="0" applyFont="1" applyBorder="1" applyAlignment="1">
      <alignment horizontal="center" vertical="center" wrapText="1"/>
    </xf>
    <xf numFmtId="3" fontId="0" fillId="0" borderId="99" xfId="0" applyBorder="1" applyAlignment="1">
      <alignment horizontal="center" vertical="center" wrapText="1"/>
    </xf>
    <xf numFmtId="3" fontId="0" fillId="0" borderId="100" xfId="0" applyBorder="1" applyAlignment="1">
      <alignment horizontal="center" vertical="center" wrapText="1"/>
    </xf>
    <xf numFmtId="3" fontId="0" fillId="0" borderId="3" xfId="0" applyBorder="1" applyAlignment="1">
      <alignment horizontal="center" vertical="center" wrapText="1"/>
    </xf>
    <xf numFmtId="3" fontId="0" fillId="0" borderId="0" xfId="0" applyBorder="1" applyAlignment="1">
      <alignment horizontal="center" vertical="center" wrapText="1"/>
    </xf>
    <xf numFmtId="3" fontId="0" fillId="0" borderId="38" xfId="0" applyBorder="1" applyAlignment="1">
      <alignment horizontal="center" vertical="center" wrapText="1"/>
    </xf>
    <xf numFmtId="3" fontId="0" fillId="0" borderId="86" xfId="0" applyBorder="1" applyAlignment="1">
      <alignment horizontal="center" vertical="center" wrapText="1"/>
    </xf>
    <xf numFmtId="3" fontId="0" fillId="0" borderId="14" xfId="0" applyBorder="1" applyAlignment="1">
      <alignment horizontal="center" vertical="center" wrapText="1"/>
    </xf>
    <xf numFmtId="3" fontId="0" fillId="0" borderId="6" xfId="0" applyBorder="1" applyAlignment="1">
      <alignment horizontal="center" vertical="center" wrapText="1"/>
    </xf>
    <xf numFmtId="3" fontId="9" fillId="2" borderId="0" xfId="0" applyFont="1" applyBorder="1" applyAlignment="1">
      <alignment/>
    </xf>
    <xf numFmtId="3" fontId="2" fillId="0" borderId="0" xfId="0" applyFont="1" applyBorder="1" applyAlignment="1">
      <alignment/>
    </xf>
    <xf numFmtId="3" fontId="2" fillId="0" borderId="0" xfId="0" applyFont="1" applyBorder="1" applyAlignment="1">
      <alignment/>
    </xf>
    <xf numFmtId="0" fontId="10" fillId="2" borderId="66" xfId="0" applyFont="1" applyBorder="1" applyAlignment="1">
      <alignment horizontal="center" vertical="center"/>
    </xf>
    <xf numFmtId="3" fontId="11" fillId="0" borderId="99" xfId="0" applyFont="1" applyBorder="1" applyAlignment="1">
      <alignment vertical="center"/>
    </xf>
    <xf numFmtId="3" fontId="11" fillId="0" borderId="100" xfId="0" applyFont="1" applyBorder="1" applyAlignment="1">
      <alignment vertical="center"/>
    </xf>
    <xf numFmtId="3" fontId="11" fillId="0" borderId="3" xfId="0" applyFont="1" applyBorder="1" applyAlignment="1">
      <alignment vertical="center"/>
    </xf>
    <xf numFmtId="3" fontId="11" fillId="0" borderId="0" xfId="0" applyFont="1" applyBorder="1" applyAlignment="1">
      <alignment vertical="center"/>
    </xf>
    <xf numFmtId="3" fontId="11" fillId="0" borderId="38" xfId="0" applyFont="1" applyBorder="1" applyAlignment="1">
      <alignment vertical="center"/>
    </xf>
    <xf numFmtId="3" fontId="11" fillId="0" borderId="86" xfId="0" applyFont="1" applyBorder="1" applyAlignment="1">
      <alignment vertical="center"/>
    </xf>
    <xf numFmtId="3" fontId="11" fillId="0" borderId="14" xfId="0" applyFont="1" applyBorder="1" applyAlignment="1">
      <alignment vertical="center"/>
    </xf>
    <xf numFmtId="3" fontId="11" fillId="0" borderId="6" xfId="0" applyFont="1" applyBorder="1" applyAlignment="1">
      <alignment vertic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S238"/>
  <sheetViews>
    <sheetView tabSelected="1" view="pageBreakPreview" zoomScale="85" zoomScaleSheetLayoutView="85" workbookViewId="0" topLeftCell="A1">
      <pane xSplit="1" ySplit="12" topLeftCell="C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N13" sqref="N13"/>
    </sheetView>
  </sheetViews>
  <sheetFormatPr defaultColWidth="9.33203125" defaultRowHeight="11.25"/>
  <cols>
    <col min="1" max="1" width="70.83203125" style="344" customWidth="1"/>
    <col min="2" max="2" width="11.5" style="344" customWidth="1"/>
    <col min="3" max="3" width="10" style="344" customWidth="1"/>
    <col min="4" max="4" width="9.16015625" style="344" customWidth="1"/>
    <col min="5" max="5" width="14.66015625" style="344" bestFit="1" customWidth="1"/>
    <col min="6" max="6" width="10.5" style="2" bestFit="1" customWidth="1"/>
    <col min="7" max="7" width="10.33203125" style="2" customWidth="1"/>
    <col min="8" max="8" width="14" style="2" customWidth="1"/>
    <col min="9" max="9" width="10.5" style="2" bestFit="1" customWidth="1"/>
    <col min="10" max="10" width="10.5" style="2" customWidth="1"/>
    <col min="11" max="11" width="14.66015625" style="2" bestFit="1" customWidth="1"/>
    <col min="12" max="12" width="10.5" style="2" customWidth="1"/>
    <col min="13" max="13" width="8.83203125" style="2" customWidth="1"/>
    <col min="14" max="14" width="15.83203125" style="2" customWidth="1"/>
    <col min="15" max="15" width="13.5" style="404" bestFit="1" customWidth="1"/>
    <col min="16" max="16" width="14.5" style="64" customWidth="1"/>
    <col min="17" max="201" width="5.66015625" style="64" customWidth="1"/>
    <col min="202" max="16384" width="6.66015625" style="405" customWidth="1"/>
  </cols>
  <sheetData>
    <row r="1" ht="11.25">
      <c r="O1" s="432" t="s">
        <v>255</v>
      </c>
    </row>
    <row r="2" ht="11.25">
      <c r="O2" s="432" t="s">
        <v>255</v>
      </c>
    </row>
    <row r="3" ht="11.25">
      <c r="O3" s="432" t="s">
        <v>255</v>
      </c>
    </row>
    <row r="4" ht="11.25">
      <c r="O4" s="432" t="s">
        <v>255</v>
      </c>
    </row>
    <row r="5" spans="1:15" ht="12">
      <c r="A5" s="339" t="s">
        <v>13</v>
      </c>
      <c r="B5" s="345"/>
      <c r="C5" s="345"/>
      <c r="D5" s="345"/>
      <c r="E5" s="345"/>
      <c r="F5" s="3"/>
      <c r="G5" s="3"/>
      <c r="H5" s="3"/>
      <c r="I5" s="3"/>
      <c r="J5" s="3"/>
      <c r="K5" s="3"/>
      <c r="L5" s="3"/>
      <c r="M5" s="3"/>
      <c r="N5" s="3"/>
      <c r="O5" s="432" t="s">
        <v>255</v>
      </c>
    </row>
    <row r="6" spans="1:15" ht="12">
      <c r="A6" s="340" t="s">
        <v>251</v>
      </c>
      <c r="B6" s="345"/>
      <c r="C6" s="345"/>
      <c r="D6" s="345"/>
      <c r="E6" s="345"/>
      <c r="F6" s="3"/>
      <c r="G6" s="3"/>
      <c r="H6" s="3"/>
      <c r="I6" s="3"/>
      <c r="J6" s="3"/>
      <c r="K6" s="3"/>
      <c r="L6" s="3"/>
      <c r="M6" s="3"/>
      <c r="N6" s="3"/>
      <c r="O6" s="432" t="s">
        <v>255</v>
      </c>
    </row>
    <row r="7" spans="1:201" s="407" customFormat="1" ht="12">
      <c r="A7" s="341" t="s">
        <v>79</v>
      </c>
      <c r="B7" s="346"/>
      <c r="C7" s="346"/>
      <c r="D7" s="346"/>
      <c r="E7" s="346"/>
      <c r="F7" s="50"/>
      <c r="G7" s="50"/>
      <c r="H7" s="50"/>
      <c r="I7" s="50"/>
      <c r="J7" s="50"/>
      <c r="K7" s="50"/>
      <c r="L7" s="50"/>
      <c r="M7" s="50"/>
      <c r="N7" s="50"/>
      <c r="O7" s="432" t="s">
        <v>255</v>
      </c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6"/>
      <c r="AL7" s="406"/>
      <c r="AM7" s="406"/>
      <c r="AN7" s="406"/>
      <c r="AO7" s="406"/>
      <c r="AP7" s="406"/>
      <c r="AQ7" s="406"/>
      <c r="AR7" s="406"/>
      <c r="AS7" s="406"/>
      <c r="AT7" s="406"/>
      <c r="AU7" s="406"/>
      <c r="AV7" s="406"/>
      <c r="AW7" s="406"/>
      <c r="AX7" s="406"/>
      <c r="AY7" s="406"/>
      <c r="AZ7" s="406"/>
      <c r="BA7" s="406"/>
      <c r="BB7" s="406"/>
      <c r="BC7" s="406"/>
      <c r="BD7" s="406"/>
      <c r="BE7" s="406"/>
      <c r="BF7" s="406"/>
      <c r="BG7" s="406"/>
      <c r="BH7" s="406"/>
      <c r="BI7" s="406"/>
      <c r="BJ7" s="406"/>
      <c r="BK7" s="406"/>
      <c r="BL7" s="406"/>
      <c r="BM7" s="406"/>
      <c r="BN7" s="406"/>
      <c r="BO7" s="406"/>
      <c r="BP7" s="406"/>
      <c r="BQ7" s="406"/>
      <c r="BR7" s="406"/>
      <c r="BS7" s="406"/>
      <c r="BT7" s="406"/>
      <c r="BU7" s="406"/>
      <c r="BV7" s="406"/>
      <c r="BW7" s="406"/>
      <c r="BX7" s="406"/>
      <c r="BY7" s="406"/>
      <c r="BZ7" s="406"/>
      <c r="CA7" s="406"/>
      <c r="CB7" s="406"/>
      <c r="CC7" s="406"/>
      <c r="CD7" s="406"/>
      <c r="CE7" s="406"/>
      <c r="CF7" s="406"/>
      <c r="CG7" s="406"/>
      <c r="CH7" s="406"/>
      <c r="CI7" s="406"/>
      <c r="CJ7" s="406"/>
      <c r="CK7" s="406"/>
      <c r="CL7" s="406"/>
      <c r="CM7" s="406"/>
      <c r="CN7" s="406"/>
      <c r="CO7" s="406"/>
      <c r="CP7" s="406"/>
      <c r="CQ7" s="406"/>
      <c r="CR7" s="406"/>
      <c r="CS7" s="406"/>
      <c r="CT7" s="406"/>
      <c r="CU7" s="406"/>
      <c r="CV7" s="406"/>
      <c r="CW7" s="406"/>
      <c r="CX7" s="406"/>
      <c r="CY7" s="406"/>
      <c r="CZ7" s="406"/>
      <c r="DA7" s="406"/>
      <c r="DB7" s="406"/>
      <c r="DC7" s="406"/>
      <c r="DD7" s="406"/>
      <c r="DE7" s="406"/>
      <c r="DF7" s="406"/>
      <c r="DG7" s="406"/>
      <c r="DH7" s="406"/>
      <c r="DI7" s="406"/>
      <c r="DJ7" s="406"/>
      <c r="DK7" s="406"/>
      <c r="DL7" s="406"/>
      <c r="DM7" s="406"/>
      <c r="DN7" s="406"/>
      <c r="DO7" s="406"/>
      <c r="DP7" s="406"/>
      <c r="DQ7" s="406"/>
      <c r="DR7" s="406"/>
      <c r="DS7" s="406"/>
      <c r="DT7" s="406"/>
      <c r="DU7" s="406"/>
      <c r="DV7" s="406"/>
      <c r="DW7" s="406"/>
      <c r="DX7" s="406"/>
      <c r="DY7" s="406"/>
      <c r="DZ7" s="406"/>
      <c r="EA7" s="406"/>
      <c r="EB7" s="406"/>
      <c r="EC7" s="406"/>
      <c r="ED7" s="406"/>
      <c r="EE7" s="406"/>
      <c r="EF7" s="406"/>
      <c r="EG7" s="406"/>
      <c r="EH7" s="406"/>
      <c r="EI7" s="406"/>
      <c r="EJ7" s="406"/>
      <c r="EK7" s="406"/>
      <c r="EL7" s="406"/>
      <c r="EM7" s="406"/>
      <c r="EN7" s="406"/>
      <c r="EO7" s="406"/>
      <c r="EP7" s="406"/>
      <c r="EQ7" s="406"/>
      <c r="ER7" s="406"/>
      <c r="ES7" s="406"/>
      <c r="ET7" s="406"/>
      <c r="EU7" s="406"/>
      <c r="EV7" s="406"/>
      <c r="EW7" s="406"/>
      <c r="EX7" s="406"/>
      <c r="EY7" s="406"/>
      <c r="EZ7" s="406"/>
      <c r="FA7" s="406"/>
      <c r="FB7" s="406"/>
      <c r="FC7" s="406"/>
      <c r="FD7" s="406"/>
      <c r="FE7" s="406"/>
      <c r="FF7" s="406"/>
      <c r="FG7" s="406"/>
      <c r="FH7" s="406"/>
      <c r="FI7" s="406"/>
      <c r="FJ7" s="406"/>
      <c r="FK7" s="406"/>
      <c r="FL7" s="406"/>
      <c r="FM7" s="406"/>
      <c r="FN7" s="406"/>
      <c r="FO7" s="406"/>
      <c r="FP7" s="406"/>
      <c r="FQ7" s="406"/>
      <c r="FR7" s="406"/>
      <c r="FS7" s="406"/>
      <c r="FT7" s="406"/>
      <c r="FU7" s="406"/>
      <c r="FV7" s="406"/>
      <c r="FW7" s="406"/>
      <c r="FX7" s="406"/>
      <c r="FY7" s="406"/>
      <c r="FZ7" s="406"/>
      <c r="GA7" s="406"/>
      <c r="GB7" s="406"/>
      <c r="GC7" s="406"/>
      <c r="GD7" s="406"/>
      <c r="GE7" s="406"/>
      <c r="GF7" s="406"/>
      <c r="GG7" s="406"/>
      <c r="GH7" s="406"/>
      <c r="GI7" s="406"/>
      <c r="GJ7" s="406"/>
      <c r="GK7" s="406"/>
      <c r="GL7" s="406"/>
      <c r="GM7" s="406"/>
      <c r="GN7" s="406"/>
      <c r="GO7" s="406"/>
      <c r="GP7" s="406"/>
      <c r="GQ7" s="406"/>
      <c r="GR7" s="406"/>
      <c r="GS7" s="406"/>
    </row>
    <row r="8" spans="1:15" ht="12" customHeight="1" thickBot="1">
      <c r="A8" s="342"/>
      <c r="B8" s="345"/>
      <c r="C8" s="345"/>
      <c r="D8" s="345"/>
      <c r="E8" s="345"/>
      <c r="F8" s="3"/>
      <c r="G8" s="3"/>
      <c r="H8" s="3"/>
      <c r="I8" s="3"/>
      <c r="J8" s="3"/>
      <c r="K8" s="3"/>
      <c r="O8" s="432" t="s">
        <v>255</v>
      </c>
    </row>
    <row r="9" spans="1:15" ht="12" thickTop="1">
      <c r="A9" s="356"/>
      <c r="B9" s="691" t="s">
        <v>252</v>
      </c>
      <c r="C9" s="692"/>
      <c r="D9" s="692"/>
      <c r="E9" s="693"/>
      <c r="F9" s="700" t="s">
        <v>248</v>
      </c>
      <c r="G9" s="701"/>
      <c r="H9" s="702"/>
      <c r="I9" s="351"/>
      <c r="J9" s="191"/>
      <c r="K9" s="192" t="s">
        <v>0</v>
      </c>
      <c r="L9" s="193" t="s">
        <v>20</v>
      </c>
      <c r="M9" s="194"/>
      <c r="N9" s="195"/>
      <c r="O9" s="432" t="s">
        <v>255</v>
      </c>
    </row>
    <row r="10" spans="1:15" ht="11.25">
      <c r="A10" s="357"/>
      <c r="B10" s="694"/>
      <c r="C10" s="695"/>
      <c r="D10" s="695"/>
      <c r="E10" s="696"/>
      <c r="F10" s="703"/>
      <c r="G10" s="704"/>
      <c r="H10" s="705"/>
      <c r="I10" s="388" t="s">
        <v>249</v>
      </c>
      <c r="J10" s="5"/>
      <c r="K10" s="197"/>
      <c r="L10" s="198" t="s">
        <v>18</v>
      </c>
      <c r="M10" s="184"/>
      <c r="N10" s="199"/>
      <c r="O10" s="432" t="s">
        <v>255</v>
      </c>
    </row>
    <row r="11" spans="1:15" ht="12.75">
      <c r="A11" s="372" t="s">
        <v>11</v>
      </c>
      <c r="B11" s="697"/>
      <c r="C11" s="698"/>
      <c r="D11" s="698"/>
      <c r="E11" s="699"/>
      <c r="F11" s="706"/>
      <c r="G11" s="707"/>
      <c r="H11" s="708"/>
      <c r="I11" s="352"/>
      <c r="J11" s="131"/>
      <c r="K11" s="200"/>
      <c r="L11" s="688" t="s">
        <v>229</v>
      </c>
      <c r="M11" s="689"/>
      <c r="N11" s="690"/>
      <c r="O11" s="432" t="s">
        <v>255</v>
      </c>
    </row>
    <row r="12" spans="1:15" ht="11.25">
      <c r="A12" s="358"/>
      <c r="B12" s="347" t="s">
        <v>26</v>
      </c>
      <c r="C12" s="349" t="s">
        <v>143</v>
      </c>
      <c r="D12" s="350" t="s">
        <v>208</v>
      </c>
      <c r="E12" s="355" t="s">
        <v>10</v>
      </c>
      <c r="F12" s="129" t="s">
        <v>26</v>
      </c>
      <c r="G12" s="128" t="s">
        <v>143</v>
      </c>
      <c r="H12" s="400" t="s">
        <v>10</v>
      </c>
      <c r="I12" s="129" t="s">
        <v>26</v>
      </c>
      <c r="J12" s="128" t="s">
        <v>143</v>
      </c>
      <c r="K12" s="130" t="s">
        <v>10</v>
      </c>
      <c r="L12" s="403" t="s">
        <v>26</v>
      </c>
      <c r="M12" s="401" t="s">
        <v>143</v>
      </c>
      <c r="N12" s="402" t="s">
        <v>10</v>
      </c>
      <c r="O12" s="432" t="s">
        <v>255</v>
      </c>
    </row>
    <row r="13" spans="1:201" s="409" customFormat="1" ht="12">
      <c r="A13" s="359" t="s">
        <v>156</v>
      </c>
      <c r="B13" s="434">
        <f>SUM(B14,B16)</f>
        <v>556</v>
      </c>
      <c r="C13" s="435">
        <f aca="true" t="shared" si="0" ref="C13:N13">SUM(C14,C16)</f>
        <v>900</v>
      </c>
      <c r="D13" s="435">
        <f t="shared" si="0"/>
        <v>97</v>
      </c>
      <c r="E13" s="436">
        <f t="shared" si="0"/>
        <v>134032</v>
      </c>
      <c r="F13" s="437">
        <f t="shared" si="0"/>
        <v>542</v>
      </c>
      <c r="G13" s="438">
        <f t="shared" si="0"/>
        <v>880</v>
      </c>
      <c r="H13" s="439">
        <f>SUM(H14:H16)</f>
        <v>129432</v>
      </c>
      <c r="I13" s="437">
        <f>SUM(I14:I16)</f>
        <v>542</v>
      </c>
      <c r="J13" s="438">
        <f>SUM(J14:J16)</f>
        <v>761</v>
      </c>
      <c r="K13" s="440">
        <f>SUM(K14:K16)</f>
        <v>125305</v>
      </c>
      <c r="L13" s="437">
        <f t="shared" si="0"/>
        <v>0</v>
      </c>
      <c r="M13" s="441">
        <f t="shared" si="0"/>
        <v>-119</v>
      </c>
      <c r="N13" s="440">
        <f>SUM(N14:N16)</f>
        <v>-4127</v>
      </c>
      <c r="O13" s="432" t="s">
        <v>255</v>
      </c>
      <c r="P13" s="430"/>
      <c r="Q13" s="408"/>
      <c r="R13" s="408"/>
      <c r="S13" s="408"/>
      <c r="T13" s="408"/>
      <c r="U13" s="408"/>
      <c r="V13" s="408"/>
      <c r="W13" s="408"/>
      <c r="X13" s="408"/>
      <c r="Y13" s="408"/>
      <c r="Z13" s="408"/>
      <c r="AA13" s="408"/>
      <c r="AB13" s="408"/>
      <c r="AC13" s="408"/>
      <c r="AD13" s="408"/>
      <c r="AE13" s="408"/>
      <c r="AF13" s="408"/>
      <c r="AG13" s="408"/>
      <c r="AH13" s="408"/>
      <c r="AI13" s="408"/>
      <c r="AJ13" s="408"/>
      <c r="AK13" s="408"/>
      <c r="AL13" s="408"/>
      <c r="AM13" s="408"/>
      <c r="AN13" s="408"/>
      <c r="AO13" s="408"/>
      <c r="AP13" s="408"/>
      <c r="AQ13" s="408"/>
      <c r="AR13" s="408"/>
      <c r="AS13" s="408"/>
      <c r="AT13" s="408"/>
      <c r="AU13" s="408"/>
      <c r="AV13" s="408"/>
      <c r="AW13" s="408"/>
      <c r="AX13" s="408"/>
      <c r="AY13" s="408"/>
      <c r="AZ13" s="408"/>
      <c r="BA13" s="408"/>
      <c r="BB13" s="408"/>
      <c r="BC13" s="408"/>
      <c r="BD13" s="408"/>
      <c r="BE13" s="408"/>
      <c r="BF13" s="408"/>
      <c r="BG13" s="408"/>
      <c r="BH13" s="408"/>
      <c r="BI13" s="408"/>
      <c r="BJ13" s="408"/>
      <c r="BK13" s="408"/>
      <c r="BL13" s="408"/>
      <c r="BM13" s="408"/>
      <c r="BN13" s="408"/>
      <c r="BO13" s="408"/>
      <c r="BP13" s="408"/>
      <c r="BQ13" s="408"/>
      <c r="BR13" s="408"/>
      <c r="BS13" s="408"/>
      <c r="BT13" s="408"/>
      <c r="BU13" s="408"/>
      <c r="BV13" s="408"/>
      <c r="BW13" s="408"/>
      <c r="BX13" s="408"/>
      <c r="BY13" s="408"/>
      <c r="BZ13" s="408"/>
      <c r="CA13" s="408"/>
      <c r="CB13" s="408"/>
      <c r="CC13" s="408"/>
      <c r="CD13" s="408"/>
      <c r="CE13" s="408"/>
      <c r="CF13" s="408"/>
      <c r="CG13" s="408"/>
      <c r="CH13" s="408"/>
      <c r="CI13" s="408"/>
      <c r="CJ13" s="408"/>
      <c r="CK13" s="408"/>
      <c r="CL13" s="408"/>
      <c r="CM13" s="408"/>
      <c r="CN13" s="408"/>
      <c r="CO13" s="408"/>
      <c r="CP13" s="408"/>
      <c r="CQ13" s="408"/>
      <c r="CR13" s="408"/>
      <c r="CS13" s="408"/>
      <c r="CT13" s="408"/>
      <c r="CU13" s="408"/>
      <c r="CV13" s="408"/>
      <c r="CW13" s="408"/>
      <c r="CX13" s="408"/>
      <c r="CY13" s="408"/>
      <c r="CZ13" s="408"/>
      <c r="DA13" s="408"/>
      <c r="DB13" s="408"/>
      <c r="DC13" s="408"/>
      <c r="DD13" s="408"/>
      <c r="DE13" s="408"/>
      <c r="DF13" s="408"/>
      <c r="DG13" s="408"/>
      <c r="DH13" s="408"/>
      <c r="DI13" s="408"/>
      <c r="DJ13" s="408"/>
      <c r="DK13" s="408"/>
      <c r="DL13" s="408"/>
      <c r="DM13" s="408"/>
      <c r="DN13" s="408"/>
      <c r="DO13" s="408"/>
      <c r="DP13" s="408"/>
      <c r="DQ13" s="408"/>
      <c r="DR13" s="408"/>
      <c r="DS13" s="408"/>
      <c r="DT13" s="408"/>
      <c r="DU13" s="408"/>
      <c r="DV13" s="408"/>
      <c r="DW13" s="408"/>
      <c r="DX13" s="408"/>
      <c r="DY13" s="408"/>
      <c r="DZ13" s="408"/>
      <c r="EA13" s="408"/>
      <c r="EB13" s="408"/>
      <c r="EC13" s="408"/>
      <c r="ED13" s="408"/>
      <c r="EE13" s="408"/>
      <c r="EF13" s="408"/>
      <c r="EG13" s="408"/>
      <c r="EH13" s="408"/>
      <c r="EI13" s="408"/>
      <c r="EJ13" s="408"/>
      <c r="EK13" s="408"/>
      <c r="EL13" s="408"/>
      <c r="EM13" s="408"/>
      <c r="EN13" s="408"/>
      <c r="EO13" s="408"/>
      <c r="EP13" s="408"/>
      <c r="EQ13" s="408"/>
      <c r="ER13" s="408"/>
      <c r="ES13" s="408"/>
      <c r="ET13" s="408"/>
      <c r="EU13" s="408"/>
      <c r="EV13" s="408"/>
      <c r="EW13" s="408"/>
      <c r="EX13" s="408"/>
      <c r="EY13" s="408"/>
      <c r="EZ13" s="408"/>
      <c r="FA13" s="408"/>
      <c r="FB13" s="408"/>
      <c r="FC13" s="408"/>
      <c r="FD13" s="408"/>
      <c r="FE13" s="408"/>
      <c r="FF13" s="408"/>
      <c r="FG13" s="408"/>
      <c r="FH13" s="408"/>
      <c r="FI13" s="408"/>
      <c r="FJ13" s="408"/>
      <c r="FK13" s="408"/>
      <c r="FL13" s="408"/>
      <c r="FM13" s="408"/>
      <c r="FN13" s="408"/>
      <c r="FO13" s="408"/>
      <c r="FP13" s="408"/>
      <c r="FQ13" s="408"/>
      <c r="FR13" s="408"/>
      <c r="FS13" s="408"/>
      <c r="FT13" s="408"/>
      <c r="FU13" s="408"/>
      <c r="FV13" s="408"/>
      <c r="FW13" s="408"/>
      <c r="FX13" s="408"/>
      <c r="FY13" s="408"/>
      <c r="FZ13" s="408"/>
      <c r="GA13" s="408"/>
      <c r="GB13" s="408"/>
      <c r="GC13" s="408"/>
      <c r="GD13" s="408"/>
      <c r="GE13" s="408"/>
      <c r="GF13" s="408"/>
      <c r="GG13" s="408"/>
      <c r="GH13" s="408"/>
      <c r="GI13" s="408"/>
      <c r="GJ13" s="408"/>
      <c r="GK13" s="408"/>
      <c r="GL13" s="408"/>
      <c r="GM13" s="408"/>
      <c r="GN13" s="408"/>
      <c r="GO13" s="408"/>
      <c r="GP13" s="408"/>
      <c r="GQ13" s="408"/>
      <c r="GR13" s="408"/>
      <c r="GS13" s="408"/>
    </row>
    <row r="14" spans="1:201" s="409" customFormat="1" ht="12">
      <c r="A14" s="359" t="s">
        <v>228</v>
      </c>
      <c r="B14" s="434">
        <f>367+40+103+46</f>
        <v>556</v>
      </c>
      <c r="C14" s="435">
        <v>661</v>
      </c>
      <c r="D14" s="435">
        <v>97</v>
      </c>
      <c r="E14" s="436">
        <v>97832</v>
      </c>
      <c r="F14" s="437">
        <v>542</v>
      </c>
      <c r="G14" s="438">
        <v>641</v>
      </c>
      <c r="H14" s="439">
        <f>97832</f>
        <v>97832</v>
      </c>
      <c r="I14" s="437">
        <v>542</v>
      </c>
      <c r="J14" s="438">
        <v>641</v>
      </c>
      <c r="K14" s="440">
        <v>105805</v>
      </c>
      <c r="L14" s="437">
        <f aca="true" t="shared" si="1" ref="L14:N15">SUM(I14-F14)</f>
        <v>0</v>
      </c>
      <c r="M14" s="441">
        <f t="shared" si="1"/>
        <v>0</v>
      </c>
      <c r="N14" s="440">
        <f t="shared" si="1"/>
        <v>7973</v>
      </c>
      <c r="O14" s="432" t="s">
        <v>255</v>
      </c>
      <c r="P14" s="430"/>
      <c r="Q14" s="408"/>
      <c r="R14" s="408"/>
      <c r="S14" s="408"/>
      <c r="T14" s="408"/>
      <c r="U14" s="408"/>
      <c r="V14" s="408"/>
      <c r="W14" s="408"/>
      <c r="X14" s="408"/>
      <c r="Y14" s="408"/>
      <c r="Z14" s="408"/>
      <c r="AA14" s="408"/>
      <c r="AB14" s="408"/>
      <c r="AC14" s="408"/>
      <c r="AD14" s="408"/>
      <c r="AE14" s="408"/>
      <c r="AF14" s="408"/>
      <c r="AG14" s="408"/>
      <c r="AH14" s="408"/>
      <c r="AI14" s="408"/>
      <c r="AJ14" s="408"/>
      <c r="AK14" s="408"/>
      <c r="AL14" s="408"/>
      <c r="AM14" s="408"/>
      <c r="AN14" s="408"/>
      <c r="AO14" s="408"/>
      <c r="AP14" s="408"/>
      <c r="AQ14" s="408"/>
      <c r="AR14" s="408"/>
      <c r="AS14" s="408"/>
      <c r="AT14" s="408"/>
      <c r="AU14" s="408"/>
      <c r="AV14" s="408"/>
      <c r="AW14" s="408"/>
      <c r="AX14" s="408"/>
      <c r="AY14" s="408"/>
      <c r="AZ14" s="408"/>
      <c r="BA14" s="408"/>
      <c r="BB14" s="408"/>
      <c r="BC14" s="408"/>
      <c r="BD14" s="408"/>
      <c r="BE14" s="408"/>
      <c r="BF14" s="408"/>
      <c r="BG14" s="408"/>
      <c r="BH14" s="408"/>
      <c r="BI14" s="408"/>
      <c r="BJ14" s="408"/>
      <c r="BK14" s="408"/>
      <c r="BL14" s="408"/>
      <c r="BM14" s="408"/>
      <c r="BN14" s="408"/>
      <c r="BO14" s="408"/>
      <c r="BP14" s="408"/>
      <c r="BQ14" s="408"/>
      <c r="BR14" s="408"/>
      <c r="BS14" s="408"/>
      <c r="BT14" s="408"/>
      <c r="BU14" s="408"/>
      <c r="BV14" s="408"/>
      <c r="BW14" s="408"/>
      <c r="BX14" s="408"/>
      <c r="BY14" s="408"/>
      <c r="BZ14" s="408"/>
      <c r="CA14" s="408"/>
      <c r="CB14" s="408"/>
      <c r="CC14" s="408"/>
      <c r="CD14" s="408"/>
      <c r="CE14" s="408"/>
      <c r="CF14" s="408"/>
      <c r="CG14" s="408"/>
      <c r="CH14" s="408"/>
      <c r="CI14" s="408"/>
      <c r="CJ14" s="408"/>
      <c r="CK14" s="408"/>
      <c r="CL14" s="408"/>
      <c r="CM14" s="408"/>
      <c r="CN14" s="408"/>
      <c r="CO14" s="408"/>
      <c r="CP14" s="408"/>
      <c r="CQ14" s="408"/>
      <c r="CR14" s="408"/>
      <c r="CS14" s="408"/>
      <c r="CT14" s="408"/>
      <c r="CU14" s="408"/>
      <c r="CV14" s="408"/>
      <c r="CW14" s="408"/>
      <c r="CX14" s="408"/>
      <c r="CY14" s="408"/>
      <c r="CZ14" s="408"/>
      <c r="DA14" s="408"/>
      <c r="DB14" s="408"/>
      <c r="DC14" s="408"/>
      <c r="DD14" s="408"/>
      <c r="DE14" s="408"/>
      <c r="DF14" s="408"/>
      <c r="DG14" s="408"/>
      <c r="DH14" s="408"/>
      <c r="DI14" s="408"/>
      <c r="DJ14" s="408"/>
      <c r="DK14" s="408"/>
      <c r="DL14" s="408"/>
      <c r="DM14" s="408"/>
      <c r="DN14" s="408"/>
      <c r="DO14" s="408"/>
      <c r="DP14" s="408"/>
      <c r="DQ14" s="408"/>
      <c r="DR14" s="408"/>
      <c r="DS14" s="408"/>
      <c r="DT14" s="408"/>
      <c r="DU14" s="408"/>
      <c r="DV14" s="408"/>
      <c r="DW14" s="408"/>
      <c r="DX14" s="408"/>
      <c r="DY14" s="408"/>
      <c r="DZ14" s="408"/>
      <c r="EA14" s="408"/>
      <c r="EB14" s="408"/>
      <c r="EC14" s="408"/>
      <c r="ED14" s="408"/>
      <c r="EE14" s="408"/>
      <c r="EF14" s="408"/>
      <c r="EG14" s="408"/>
      <c r="EH14" s="408"/>
      <c r="EI14" s="408"/>
      <c r="EJ14" s="408"/>
      <c r="EK14" s="408"/>
      <c r="EL14" s="408"/>
      <c r="EM14" s="408"/>
      <c r="EN14" s="408"/>
      <c r="EO14" s="408"/>
      <c r="EP14" s="408"/>
      <c r="EQ14" s="408"/>
      <c r="ER14" s="408"/>
      <c r="ES14" s="408"/>
      <c r="ET14" s="408"/>
      <c r="EU14" s="408"/>
      <c r="EV14" s="408"/>
      <c r="EW14" s="408"/>
      <c r="EX14" s="408"/>
      <c r="EY14" s="408"/>
      <c r="EZ14" s="408"/>
      <c r="FA14" s="408"/>
      <c r="FB14" s="408"/>
      <c r="FC14" s="408"/>
      <c r="FD14" s="408"/>
      <c r="FE14" s="408"/>
      <c r="FF14" s="408"/>
      <c r="FG14" s="408"/>
      <c r="FH14" s="408"/>
      <c r="FI14" s="408"/>
      <c r="FJ14" s="408"/>
      <c r="FK14" s="408"/>
      <c r="FL14" s="408"/>
      <c r="FM14" s="408"/>
      <c r="FN14" s="408"/>
      <c r="FO14" s="408"/>
      <c r="FP14" s="408"/>
      <c r="FQ14" s="408"/>
      <c r="FR14" s="408"/>
      <c r="FS14" s="408"/>
      <c r="FT14" s="408"/>
      <c r="FU14" s="408"/>
      <c r="FV14" s="408"/>
      <c r="FW14" s="408"/>
      <c r="FX14" s="408"/>
      <c r="FY14" s="408"/>
      <c r="FZ14" s="408"/>
      <c r="GA14" s="408"/>
      <c r="GB14" s="408"/>
      <c r="GC14" s="408"/>
      <c r="GD14" s="408"/>
      <c r="GE14" s="408"/>
      <c r="GF14" s="408"/>
      <c r="GG14" s="408"/>
      <c r="GH14" s="408"/>
      <c r="GI14" s="408"/>
      <c r="GJ14" s="408"/>
      <c r="GK14" s="408"/>
      <c r="GL14" s="408"/>
      <c r="GM14" s="408"/>
      <c r="GN14" s="408"/>
      <c r="GO14" s="408"/>
      <c r="GP14" s="408"/>
      <c r="GQ14" s="408"/>
      <c r="GR14" s="408"/>
      <c r="GS14" s="408"/>
    </row>
    <row r="15" spans="1:201" s="409" customFormat="1" ht="12">
      <c r="A15" s="361" t="s">
        <v>237</v>
      </c>
      <c r="B15" s="434">
        <v>0</v>
      </c>
      <c r="C15" s="435">
        <v>0</v>
      </c>
      <c r="D15" s="435">
        <v>0</v>
      </c>
      <c r="E15" s="436">
        <v>0</v>
      </c>
      <c r="F15" s="437">
        <v>0</v>
      </c>
      <c r="G15" s="438">
        <v>0</v>
      </c>
      <c r="H15" s="439">
        <v>-7400</v>
      </c>
      <c r="I15" s="437">
        <v>0</v>
      </c>
      <c r="J15" s="438">
        <v>0</v>
      </c>
      <c r="K15" s="440">
        <v>0</v>
      </c>
      <c r="L15" s="437">
        <f t="shared" si="1"/>
        <v>0</v>
      </c>
      <c r="M15" s="441">
        <f t="shared" si="1"/>
        <v>0</v>
      </c>
      <c r="N15" s="440">
        <f t="shared" si="1"/>
        <v>7400</v>
      </c>
      <c r="O15" s="432" t="s">
        <v>255</v>
      </c>
      <c r="P15" s="430"/>
      <c r="Q15" s="408"/>
      <c r="R15" s="408"/>
      <c r="S15" s="408"/>
      <c r="T15" s="408"/>
      <c r="U15" s="408"/>
      <c r="V15" s="408"/>
      <c r="W15" s="408"/>
      <c r="X15" s="408"/>
      <c r="Y15" s="408"/>
      <c r="Z15" s="408"/>
      <c r="AA15" s="408"/>
      <c r="AB15" s="408"/>
      <c r="AC15" s="408"/>
      <c r="AD15" s="408"/>
      <c r="AE15" s="408"/>
      <c r="AF15" s="408"/>
      <c r="AG15" s="408"/>
      <c r="AH15" s="408"/>
      <c r="AI15" s="408"/>
      <c r="AJ15" s="408"/>
      <c r="AK15" s="408"/>
      <c r="AL15" s="408"/>
      <c r="AM15" s="408"/>
      <c r="AN15" s="408"/>
      <c r="AO15" s="408"/>
      <c r="AP15" s="408"/>
      <c r="AQ15" s="408"/>
      <c r="AR15" s="408"/>
      <c r="AS15" s="408"/>
      <c r="AT15" s="408"/>
      <c r="AU15" s="408"/>
      <c r="AV15" s="408"/>
      <c r="AW15" s="408"/>
      <c r="AX15" s="408"/>
      <c r="AY15" s="408"/>
      <c r="AZ15" s="408"/>
      <c r="BA15" s="408"/>
      <c r="BB15" s="408"/>
      <c r="BC15" s="408"/>
      <c r="BD15" s="408"/>
      <c r="BE15" s="408"/>
      <c r="BF15" s="408"/>
      <c r="BG15" s="408"/>
      <c r="BH15" s="408"/>
      <c r="BI15" s="408"/>
      <c r="BJ15" s="408"/>
      <c r="BK15" s="408"/>
      <c r="BL15" s="408"/>
      <c r="BM15" s="408"/>
      <c r="BN15" s="408"/>
      <c r="BO15" s="408"/>
      <c r="BP15" s="408"/>
      <c r="BQ15" s="408"/>
      <c r="BR15" s="408"/>
      <c r="BS15" s="408"/>
      <c r="BT15" s="408"/>
      <c r="BU15" s="408"/>
      <c r="BV15" s="408"/>
      <c r="BW15" s="408"/>
      <c r="BX15" s="408"/>
      <c r="BY15" s="408"/>
      <c r="BZ15" s="408"/>
      <c r="CA15" s="408"/>
      <c r="CB15" s="408"/>
      <c r="CC15" s="408"/>
      <c r="CD15" s="408"/>
      <c r="CE15" s="408"/>
      <c r="CF15" s="408"/>
      <c r="CG15" s="408"/>
      <c r="CH15" s="408"/>
      <c r="CI15" s="408"/>
      <c r="CJ15" s="408"/>
      <c r="CK15" s="408"/>
      <c r="CL15" s="408"/>
      <c r="CM15" s="408"/>
      <c r="CN15" s="408"/>
      <c r="CO15" s="408"/>
      <c r="CP15" s="408"/>
      <c r="CQ15" s="408"/>
      <c r="CR15" s="408"/>
      <c r="CS15" s="408"/>
      <c r="CT15" s="408"/>
      <c r="CU15" s="408"/>
      <c r="CV15" s="408"/>
      <c r="CW15" s="408"/>
      <c r="CX15" s="408"/>
      <c r="CY15" s="408"/>
      <c r="CZ15" s="408"/>
      <c r="DA15" s="408"/>
      <c r="DB15" s="408"/>
      <c r="DC15" s="408"/>
      <c r="DD15" s="408"/>
      <c r="DE15" s="408"/>
      <c r="DF15" s="408"/>
      <c r="DG15" s="408"/>
      <c r="DH15" s="408"/>
      <c r="DI15" s="408"/>
      <c r="DJ15" s="408"/>
      <c r="DK15" s="408"/>
      <c r="DL15" s="408"/>
      <c r="DM15" s="408"/>
      <c r="DN15" s="408"/>
      <c r="DO15" s="408"/>
      <c r="DP15" s="408"/>
      <c r="DQ15" s="408"/>
      <c r="DR15" s="408"/>
      <c r="DS15" s="408"/>
      <c r="DT15" s="408"/>
      <c r="DU15" s="408"/>
      <c r="DV15" s="408"/>
      <c r="DW15" s="408"/>
      <c r="DX15" s="408"/>
      <c r="DY15" s="408"/>
      <c r="DZ15" s="408"/>
      <c r="EA15" s="408"/>
      <c r="EB15" s="408"/>
      <c r="EC15" s="408"/>
      <c r="ED15" s="408"/>
      <c r="EE15" s="408"/>
      <c r="EF15" s="408"/>
      <c r="EG15" s="408"/>
      <c r="EH15" s="408"/>
      <c r="EI15" s="408"/>
      <c r="EJ15" s="408"/>
      <c r="EK15" s="408"/>
      <c r="EL15" s="408"/>
      <c r="EM15" s="408"/>
      <c r="EN15" s="408"/>
      <c r="EO15" s="408"/>
      <c r="EP15" s="408"/>
      <c r="EQ15" s="408"/>
      <c r="ER15" s="408"/>
      <c r="ES15" s="408"/>
      <c r="ET15" s="408"/>
      <c r="EU15" s="408"/>
      <c r="EV15" s="408"/>
      <c r="EW15" s="408"/>
      <c r="EX15" s="408"/>
      <c r="EY15" s="408"/>
      <c r="EZ15" s="408"/>
      <c r="FA15" s="408"/>
      <c r="FB15" s="408"/>
      <c r="FC15" s="408"/>
      <c r="FD15" s="408"/>
      <c r="FE15" s="408"/>
      <c r="FF15" s="408"/>
      <c r="FG15" s="408"/>
      <c r="FH15" s="408"/>
      <c r="FI15" s="408"/>
      <c r="FJ15" s="408"/>
      <c r="FK15" s="408"/>
      <c r="FL15" s="408"/>
      <c r="FM15" s="408"/>
      <c r="FN15" s="408"/>
      <c r="FO15" s="408"/>
      <c r="FP15" s="408"/>
      <c r="FQ15" s="408"/>
      <c r="FR15" s="408"/>
      <c r="FS15" s="408"/>
      <c r="FT15" s="408"/>
      <c r="FU15" s="408"/>
      <c r="FV15" s="408"/>
      <c r="FW15" s="408"/>
      <c r="FX15" s="408"/>
      <c r="FY15" s="408"/>
      <c r="FZ15" s="408"/>
      <c r="GA15" s="408"/>
      <c r="GB15" s="408"/>
      <c r="GC15" s="408"/>
      <c r="GD15" s="408"/>
      <c r="GE15" s="408"/>
      <c r="GF15" s="408"/>
      <c r="GG15" s="408"/>
      <c r="GH15" s="408"/>
      <c r="GI15" s="408"/>
      <c r="GJ15" s="408"/>
      <c r="GK15" s="408"/>
      <c r="GL15" s="408"/>
      <c r="GM15" s="408"/>
      <c r="GN15" s="408"/>
      <c r="GO15" s="408"/>
      <c r="GP15" s="408"/>
      <c r="GQ15" s="408"/>
      <c r="GR15" s="408"/>
      <c r="GS15" s="408"/>
    </row>
    <row r="16" spans="1:201" s="409" customFormat="1" ht="12">
      <c r="A16" s="359" t="s">
        <v>250</v>
      </c>
      <c r="B16" s="434">
        <v>0</v>
      </c>
      <c r="C16" s="435">
        <v>239</v>
      </c>
      <c r="D16" s="435">
        <v>0</v>
      </c>
      <c r="E16" s="436">
        <v>36200</v>
      </c>
      <c r="F16" s="442">
        <v>0</v>
      </c>
      <c r="G16" s="443">
        <v>239</v>
      </c>
      <c r="H16" s="444">
        <v>39000</v>
      </c>
      <c r="I16" s="442">
        <v>0</v>
      </c>
      <c r="J16" s="443">
        <v>120</v>
      </c>
      <c r="K16" s="445">
        <v>19500</v>
      </c>
      <c r="L16" s="442">
        <f aca="true" t="shared" si="2" ref="L16:N22">SUM(I16-F16)</f>
        <v>0</v>
      </c>
      <c r="M16" s="443">
        <f aca="true" t="shared" si="3" ref="L16:N18">SUM(J16-G16)</f>
        <v>-119</v>
      </c>
      <c r="N16" s="445">
        <f t="shared" si="2"/>
        <v>-19500</v>
      </c>
      <c r="O16" s="432" t="s">
        <v>255</v>
      </c>
      <c r="P16" s="430"/>
      <c r="Q16" s="408"/>
      <c r="R16" s="408"/>
      <c r="S16" s="408"/>
      <c r="T16" s="408"/>
      <c r="U16" s="408"/>
      <c r="V16" s="408"/>
      <c r="W16" s="408"/>
      <c r="X16" s="408"/>
      <c r="Y16" s="408"/>
      <c r="Z16" s="408"/>
      <c r="AA16" s="408"/>
      <c r="AB16" s="408"/>
      <c r="AC16" s="408"/>
      <c r="AD16" s="408"/>
      <c r="AE16" s="408"/>
      <c r="AF16" s="408"/>
      <c r="AG16" s="408"/>
      <c r="AH16" s="408"/>
      <c r="AI16" s="408"/>
      <c r="AJ16" s="408"/>
      <c r="AK16" s="408"/>
      <c r="AL16" s="408"/>
      <c r="AM16" s="408"/>
      <c r="AN16" s="408"/>
      <c r="AO16" s="408"/>
      <c r="AP16" s="408"/>
      <c r="AQ16" s="408"/>
      <c r="AR16" s="408"/>
      <c r="AS16" s="408"/>
      <c r="AT16" s="408"/>
      <c r="AU16" s="408"/>
      <c r="AV16" s="408"/>
      <c r="AW16" s="408"/>
      <c r="AX16" s="408"/>
      <c r="AY16" s="408"/>
      <c r="AZ16" s="408"/>
      <c r="BA16" s="408"/>
      <c r="BB16" s="408"/>
      <c r="BC16" s="408"/>
      <c r="BD16" s="408"/>
      <c r="BE16" s="408"/>
      <c r="BF16" s="408"/>
      <c r="BG16" s="408"/>
      <c r="BH16" s="408"/>
      <c r="BI16" s="408"/>
      <c r="BJ16" s="408"/>
      <c r="BK16" s="408"/>
      <c r="BL16" s="408"/>
      <c r="BM16" s="408"/>
      <c r="BN16" s="408"/>
      <c r="BO16" s="408"/>
      <c r="BP16" s="408"/>
      <c r="BQ16" s="408"/>
      <c r="BR16" s="408"/>
      <c r="BS16" s="408"/>
      <c r="BT16" s="408"/>
      <c r="BU16" s="408"/>
      <c r="BV16" s="408"/>
      <c r="BW16" s="408"/>
      <c r="BX16" s="408"/>
      <c r="BY16" s="408"/>
      <c r="BZ16" s="408"/>
      <c r="CA16" s="408"/>
      <c r="CB16" s="408"/>
      <c r="CC16" s="408"/>
      <c r="CD16" s="408"/>
      <c r="CE16" s="408"/>
      <c r="CF16" s="408"/>
      <c r="CG16" s="408"/>
      <c r="CH16" s="408"/>
      <c r="CI16" s="408"/>
      <c r="CJ16" s="408"/>
      <c r="CK16" s="408"/>
      <c r="CL16" s="408"/>
      <c r="CM16" s="408"/>
      <c r="CN16" s="408"/>
      <c r="CO16" s="408"/>
      <c r="CP16" s="408"/>
      <c r="CQ16" s="408"/>
      <c r="CR16" s="408"/>
      <c r="CS16" s="408"/>
      <c r="CT16" s="408"/>
      <c r="CU16" s="408"/>
      <c r="CV16" s="408"/>
      <c r="CW16" s="408"/>
      <c r="CX16" s="408"/>
      <c r="CY16" s="408"/>
      <c r="CZ16" s="408"/>
      <c r="DA16" s="408"/>
      <c r="DB16" s="408"/>
      <c r="DC16" s="408"/>
      <c r="DD16" s="408"/>
      <c r="DE16" s="408"/>
      <c r="DF16" s="408"/>
      <c r="DG16" s="408"/>
      <c r="DH16" s="408"/>
      <c r="DI16" s="408"/>
      <c r="DJ16" s="408"/>
      <c r="DK16" s="408"/>
      <c r="DL16" s="408"/>
      <c r="DM16" s="408"/>
      <c r="DN16" s="408"/>
      <c r="DO16" s="408"/>
      <c r="DP16" s="408"/>
      <c r="DQ16" s="408"/>
      <c r="DR16" s="408"/>
      <c r="DS16" s="408"/>
      <c r="DT16" s="408"/>
      <c r="DU16" s="408"/>
      <c r="DV16" s="408"/>
      <c r="DW16" s="408"/>
      <c r="DX16" s="408"/>
      <c r="DY16" s="408"/>
      <c r="DZ16" s="408"/>
      <c r="EA16" s="408"/>
      <c r="EB16" s="408"/>
      <c r="EC16" s="408"/>
      <c r="ED16" s="408"/>
      <c r="EE16" s="408"/>
      <c r="EF16" s="408"/>
      <c r="EG16" s="408"/>
      <c r="EH16" s="408"/>
      <c r="EI16" s="408"/>
      <c r="EJ16" s="408"/>
      <c r="EK16" s="408"/>
      <c r="EL16" s="408"/>
      <c r="EM16" s="408"/>
      <c r="EN16" s="408"/>
      <c r="EO16" s="408"/>
      <c r="EP16" s="408"/>
      <c r="EQ16" s="408"/>
      <c r="ER16" s="408"/>
      <c r="ES16" s="408"/>
      <c r="ET16" s="408"/>
      <c r="EU16" s="408"/>
      <c r="EV16" s="408"/>
      <c r="EW16" s="408"/>
      <c r="EX16" s="408"/>
      <c r="EY16" s="408"/>
      <c r="EZ16" s="408"/>
      <c r="FA16" s="408"/>
      <c r="FB16" s="408"/>
      <c r="FC16" s="408"/>
      <c r="FD16" s="408"/>
      <c r="FE16" s="408"/>
      <c r="FF16" s="408"/>
      <c r="FG16" s="408"/>
      <c r="FH16" s="408"/>
      <c r="FI16" s="408"/>
      <c r="FJ16" s="408"/>
      <c r="FK16" s="408"/>
      <c r="FL16" s="408"/>
      <c r="FM16" s="408"/>
      <c r="FN16" s="408"/>
      <c r="FO16" s="408"/>
      <c r="FP16" s="408"/>
      <c r="FQ16" s="408"/>
      <c r="FR16" s="408"/>
      <c r="FS16" s="408"/>
      <c r="FT16" s="408"/>
      <c r="FU16" s="408"/>
      <c r="FV16" s="408"/>
      <c r="FW16" s="408"/>
      <c r="FX16" s="408"/>
      <c r="FY16" s="408"/>
      <c r="FZ16" s="408"/>
      <c r="GA16" s="408"/>
      <c r="GB16" s="408"/>
      <c r="GC16" s="408"/>
      <c r="GD16" s="408"/>
      <c r="GE16" s="408"/>
      <c r="GF16" s="408"/>
      <c r="GG16" s="408"/>
      <c r="GH16" s="408"/>
      <c r="GI16" s="408"/>
      <c r="GJ16" s="408"/>
      <c r="GK16" s="408"/>
      <c r="GL16" s="408"/>
      <c r="GM16" s="408"/>
      <c r="GN16" s="408"/>
      <c r="GO16" s="408"/>
      <c r="GP16" s="408"/>
      <c r="GQ16" s="408"/>
      <c r="GR16" s="408"/>
      <c r="GS16" s="408"/>
    </row>
    <row r="17" spans="1:201" s="409" customFormat="1" ht="12">
      <c r="A17" s="360" t="s">
        <v>158</v>
      </c>
      <c r="B17" s="446">
        <v>71</v>
      </c>
      <c r="C17" s="447">
        <v>71</v>
      </c>
      <c r="D17" s="447">
        <v>0</v>
      </c>
      <c r="E17" s="448">
        <v>155146</v>
      </c>
      <c r="F17" s="446">
        <v>71</v>
      </c>
      <c r="G17" s="447">
        <v>71</v>
      </c>
      <c r="H17" s="448">
        <f>85540</f>
        <v>85540</v>
      </c>
      <c r="I17" s="446">
        <v>71</v>
      </c>
      <c r="J17" s="449">
        <v>71</v>
      </c>
      <c r="K17" s="450">
        <v>93868</v>
      </c>
      <c r="L17" s="434">
        <f t="shared" si="3"/>
        <v>0</v>
      </c>
      <c r="M17" s="451">
        <f t="shared" si="3"/>
        <v>0</v>
      </c>
      <c r="N17" s="452">
        <f t="shared" si="3"/>
        <v>8328</v>
      </c>
      <c r="O17" s="432" t="s">
        <v>255</v>
      </c>
      <c r="P17" s="430"/>
      <c r="Q17" s="408"/>
      <c r="R17" s="408"/>
      <c r="S17" s="408"/>
      <c r="T17" s="408"/>
      <c r="U17" s="408"/>
      <c r="V17" s="408"/>
      <c r="W17" s="408"/>
      <c r="X17" s="408"/>
      <c r="Y17" s="408"/>
      <c r="Z17" s="408"/>
      <c r="AA17" s="408"/>
      <c r="AB17" s="408"/>
      <c r="AC17" s="408"/>
      <c r="AD17" s="408"/>
      <c r="AE17" s="408"/>
      <c r="AF17" s="408"/>
      <c r="AG17" s="408"/>
      <c r="AH17" s="408"/>
      <c r="AI17" s="408"/>
      <c r="AJ17" s="408"/>
      <c r="AK17" s="408"/>
      <c r="AL17" s="408"/>
      <c r="AM17" s="408"/>
      <c r="AN17" s="408"/>
      <c r="AO17" s="408"/>
      <c r="AP17" s="408"/>
      <c r="AQ17" s="408"/>
      <c r="AR17" s="408"/>
      <c r="AS17" s="408"/>
      <c r="AT17" s="408"/>
      <c r="AU17" s="408"/>
      <c r="AV17" s="408"/>
      <c r="AW17" s="408"/>
      <c r="AX17" s="408"/>
      <c r="AY17" s="408"/>
      <c r="AZ17" s="408"/>
      <c r="BA17" s="408"/>
      <c r="BB17" s="408"/>
      <c r="BC17" s="408"/>
      <c r="BD17" s="408"/>
      <c r="BE17" s="408"/>
      <c r="BF17" s="408"/>
      <c r="BG17" s="408"/>
      <c r="BH17" s="408"/>
      <c r="BI17" s="408"/>
      <c r="BJ17" s="408"/>
      <c r="BK17" s="408"/>
      <c r="BL17" s="408"/>
      <c r="BM17" s="408"/>
      <c r="BN17" s="408"/>
      <c r="BO17" s="408"/>
      <c r="BP17" s="408"/>
      <c r="BQ17" s="408"/>
      <c r="BR17" s="408"/>
      <c r="BS17" s="408"/>
      <c r="BT17" s="408"/>
      <c r="BU17" s="408"/>
      <c r="BV17" s="408"/>
      <c r="BW17" s="408"/>
      <c r="BX17" s="408"/>
      <c r="BY17" s="408"/>
      <c r="BZ17" s="408"/>
      <c r="CA17" s="408"/>
      <c r="CB17" s="408"/>
      <c r="CC17" s="408"/>
      <c r="CD17" s="408"/>
      <c r="CE17" s="408"/>
      <c r="CF17" s="408"/>
      <c r="CG17" s="408"/>
      <c r="CH17" s="408"/>
      <c r="CI17" s="408"/>
      <c r="CJ17" s="408"/>
      <c r="CK17" s="408"/>
      <c r="CL17" s="408"/>
      <c r="CM17" s="408"/>
      <c r="CN17" s="408"/>
      <c r="CO17" s="408"/>
      <c r="CP17" s="408"/>
      <c r="CQ17" s="408"/>
      <c r="CR17" s="408"/>
      <c r="CS17" s="408"/>
      <c r="CT17" s="408"/>
      <c r="CU17" s="408"/>
      <c r="CV17" s="408"/>
      <c r="CW17" s="408"/>
      <c r="CX17" s="408"/>
      <c r="CY17" s="408"/>
      <c r="CZ17" s="408"/>
      <c r="DA17" s="408"/>
      <c r="DB17" s="408"/>
      <c r="DC17" s="408"/>
      <c r="DD17" s="408"/>
      <c r="DE17" s="408"/>
      <c r="DF17" s="408"/>
      <c r="DG17" s="408"/>
      <c r="DH17" s="408"/>
      <c r="DI17" s="408"/>
      <c r="DJ17" s="408"/>
      <c r="DK17" s="408"/>
      <c r="DL17" s="408"/>
      <c r="DM17" s="408"/>
      <c r="DN17" s="408"/>
      <c r="DO17" s="408"/>
      <c r="DP17" s="408"/>
      <c r="DQ17" s="408"/>
      <c r="DR17" s="408"/>
      <c r="DS17" s="408"/>
      <c r="DT17" s="408"/>
      <c r="DU17" s="408"/>
      <c r="DV17" s="408"/>
      <c r="DW17" s="408"/>
      <c r="DX17" s="408"/>
      <c r="DY17" s="408"/>
      <c r="DZ17" s="408"/>
      <c r="EA17" s="408"/>
      <c r="EB17" s="408"/>
      <c r="EC17" s="408"/>
      <c r="ED17" s="408"/>
      <c r="EE17" s="408"/>
      <c r="EF17" s="408"/>
      <c r="EG17" s="408"/>
      <c r="EH17" s="408"/>
      <c r="EI17" s="408"/>
      <c r="EJ17" s="408"/>
      <c r="EK17" s="408"/>
      <c r="EL17" s="408"/>
      <c r="EM17" s="408"/>
      <c r="EN17" s="408"/>
      <c r="EO17" s="408"/>
      <c r="EP17" s="408"/>
      <c r="EQ17" s="408"/>
      <c r="ER17" s="408"/>
      <c r="ES17" s="408"/>
      <c r="ET17" s="408"/>
      <c r="EU17" s="408"/>
      <c r="EV17" s="408"/>
      <c r="EW17" s="408"/>
      <c r="EX17" s="408"/>
      <c r="EY17" s="408"/>
      <c r="EZ17" s="408"/>
      <c r="FA17" s="408"/>
      <c r="FB17" s="408"/>
      <c r="FC17" s="408"/>
      <c r="FD17" s="408"/>
      <c r="FE17" s="408"/>
      <c r="FF17" s="408"/>
      <c r="FG17" s="408"/>
      <c r="FH17" s="408"/>
      <c r="FI17" s="408"/>
      <c r="FJ17" s="408"/>
      <c r="FK17" s="408"/>
      <c r="FL17" s="408"/>
      <c r="FM17" s="408"/>
      <c r="FN17" s="408"/>
      <c r="FO17" s="408"/>
      <c r="FP17" s="408"/>
      <c r="FQ17" s="408"/>
      <c r="FR17" s="408"/>
      <c r="FS17" s="408"/>
      <c r="FT17" s="408"/>
      <c r="FU17" s="408"/>
      <c r="FV17" s="408"/>
      <c r="FW17" s="408"/>
      <c r="FX17" s="408"/>
      <c r="FY17" s="408"/>
      <c r="FZ17" s="408"/>
      <c r="GA17" s="408"/>
      <c r="GB17" s="408"/>
      <c r="GC17" s="408"/>
      <c r="GD17" s="408"/>
      <c r="GE17" s="408"/>
      <c r="GF17" s="408"/>
      <c r="GG17" s="408"/>
      <c r="GH17" s="408"/>
      <c r="GI17" s="408"/>
      <c r="GJ17" s="408"/>
      <c r="GK17" s="408"/>
      <c r="GL17" s="408"/>
      <c r="GM17" s="408"/>
      <c r="GN17" s="408"/>
      <c r="GO17" s="408"/>
      <c r="GP17" s="408"/>
      <c r="GQ17" s="408"/>
      <c r="GR17" s="408"/>
      <c r="GS17" s="408"/>
    </row>
    <row r="18" spans="1:201" s="409" customFormat="1" ht="12">
      <c r="A18" s="361" t="s">
        <v>237</v>
      </c>
      <c r="B18" s="434">
        <v>0</v>
      </c>
      <c r="C18" s="435">
        <v>0</v>
      </c>
      <c r="D18" s="435">
        <v>0</v>
      </c>
      <c r="E18" s="436">
        <v>0</v>
      </c>
      <c r="F18" s="437"/>
      <c r="G18" s="438"/>
      <c r="H18" s="439">
        <v>-5000</v>
      </c>
      <c r="I18" s="437">
        <v>0</v>
      </c>
      <c r="J18" s="438">
        <v>0</v>
      </c>
      <c r="K18" s="440">
        <v>0</v>
      </c>
      <c r="L18" s="437">
        <f t="shared" si="3"/>
        <v>0</v>
      </c>
      <c r="M18" s="441">
        <f t="shared" si="3"/>
        <v>0</v>
      </c>
      <c r="N18" s="440">
        <f t="shared" si="3"/>
        <v>5000</v>
      </c>
      <c r="O18" s="432" t="s">
        <v>255</v>
      </c>
      <c r="P18" s="430"/>
      <c r="Q18" s="408"/>
      <c r="R18" s="408"/>
      <c r="S18" s="408"/>
      <c r="T18" s="408"/>
      <c r="U18" s="408"/>
      <c r="V18" s="408"/>
      <c r="W18" s="408"/>
      <c r="X18" s="408"/>
      <c r="Y18" s="408"/>
      <c r="Z18" s="408"/>
      <c r="AA18" s="408"/>
      <c r="AB18" s="408"/>
      <c r="AC18" s="408"/>
      <c r="AD18" s="408"/>
      <c r="AE18" s="408"/>
      <c r="AF18" s="408"/>
      <c r="AG18" s="408"/>
      <c r="AH18" s="408"/>
      <c r="AI18" s="408"/>
      <c r="AJ18" s="408"/>
      <c r="AK18" s="408"/>
      <c r="AL18" s="408"/>
      <c r="AM18" s="408"/>
      <c r="AN18" s="408"/>
      <c r="AO18" s="408"/>
      <c r="AP18" s="408"/>
      <c r="AQ18" s="408"/>
      <c r="AR18" s="408"/>
      <c r="AS18" s="408"/>
      <c r="AT18" s="408"/>
      <c r="AU18" s="408"/>
      <c r="AV18" s="408"/>
      <c r="AW18" s="408"/>
      <c r="AX18" s="408"/>
      <c r="AY18" s="408"/>
      <c r="AZ18" s="408"/>
      <c r="BA18" s="408"/>
      <c r="BB18" s="408"/>
      <c r="BC18" s="408"/>
      <c r="BD18" s="408"/>
      <c r="BE18" s="408"/>
      <c r="BF18" s="408"/>
      <c r="BG18" s="408"/>
      <c r="BH18" s="408"/>
      <c r="BI18" s="408"/>
      <c r="BJ18" s="408"/>
      <c r="BK18" s="408"/>
      <c r="BL18" s="408"/>
      <c r="BM18" s="408"/>
      <c r="BN18" s="408"/>
      <c r="BO18" s="408"/>
      <c r="BP18" s="408"/>
      <c r="BQ18" s="408"/>
      <c r="BR18" s="408"/>
      <c r="BS18" s="408"/>
      <c r="BT18" s="408"/>
      <c r="BU18" s="408"/>
      <c r="BV18" s="408"/>
      <c r="BW18" s="408"/>
      <c r="BX18" s="408"/>
      <c r="BY18" s="408"/>
      <c r="BZ18" s="408"/>
      <c r="CA18" s="408"/>
      <c r="CB18" s="408"/>
      <c r="CC18" s="408"/>
      <c r="CD18" s="408"/>
      <c r="CE18" s="408"/>
      <c r="CF18" s="408"/>
      <c r="CG18" s="408"/>
      <c r="CH18" s="408"/>
      <c r="CI18" s="408"/>
      <c r="CJ18" s="408"/>
      <c r="CK18" s="408"/>
      <c r="CL18" s="408"/>
      <c r="CM18" s="408"/>
      <c r="CN18" s="408"/>
      <c r="CO18" s="408"/>
      <c r="CP18" s="408"/>
      <c r="CQ18" s="408"/>
      <c r="CR18" s="408"/>
      <c r="CS18" s="408"/>
      <c r="CT18" s="408"/>
      <c r="CU18" s="408"/>
      <c r="CV18" s="408"/>
      <c r="CW18" s="408"/>
      <c r="CX18" s="408"/>
      <c r="CY18" s="408"/>
      <c r="CZ18" s="408"/>
      <c r="DA18" s="408"/>
      <c r="DB18" s="408"/>
      <c r="DC18" s="408"/>
      <c r="DD18" s="408"/>
      <c r="DE18" s="408"/>
      <c r="DF18" s="408"/>
      <c r="DG18" s="408"/>
      <c r="DH18" s="408"/>
      <c r="DI18" s="408"/>
      <c r="DJ18" s="408"/>
      <c r="DK18" s="408"/>
      <c r="DL18" s="408"/>
      <c r="DM18" s="408"/>
      <c r="DN18" s="408"/>
      <c r="DO18" s="408"/>
      <c r="DP18" s="408"/>
      <c r="DQ18" s="408"/>
      <c r="DR18" s="408"/>
      <c r="DS18" s="408"/>
      <c r="DT18" s="408"/>
      <c r="DU18" s="408"/>
      <c r="DV18" s="408"/>
      <c r="DW18" s="408"/>
      <c r="DX18" s="408"/>
      <c r="DY18" s="408"/>
      <c r="DZ18" s="408"/>
      <c r="EA18" s="408"/>
      <c r="EB18" s="408"/>
      <c r="EC18" s="408"/>
      <c r="ED18" s="408"/>
      <c r="EE18" s="408"/>
      <c r="EF18" s="408"/>
      <c r="EG18" s="408"/>
      <c r="EH18" s="408"/>
      <c r="EI18" s="408"/>
      <c r="EJ18" s="408"/>
      <c r="EK18" s="408"/>
      <c r="EL18" s="408"/>
      <c r="EM18" s="408"/>
      <c r="EN18" s="408"/>
      <c r="EO18" s="408"/>
      <c r="EP18" s="408"/>
      <c r="EQ18" s="408"/>
      <c r="ER18" s="408"/>
      <c r="ES18" s="408"/>
      <c r="ET18" s="408"/>
      <c r="EU18" s="408"/>
      <c r="EV18" s="408"/>
      <c r="EW18" s="408"/>
      <c r="EX18" s="408"/>
      <c r="EY18" s="408"/>
      <c r="EZ18" s="408"/>
      <c r="FA18" s="408"/>
      <c r="FB18" s="408"/>
      <c r="FC18" s="408"/>
      <c r="FD18" s="408"/>
      <c r="FE18" s="408"/>
      <c r="FF18" s="408"/>
      <c r="FG18" s="408"/>
      <c r="FH18" s="408"/>
      <c r="FI18" s="408"/>
      <c r="FJ18" s="408"/>
      <c r="FK18" s="408"/>
      <c r="FL18" s="408"/>
      <c r="FM18" s="408"/>
      <c r="FN18" s="408"/>
      <c r="FO18" s="408"/>
      <c r="FP18" s="408"/>
      <c r="FQ18" s="408"/>
      <c r="FR18" s="408"/>
      <c r="FS18" s="408"/>
      <c r="FT18" s="408"/>
      <c r="FU18" s="408"/>
      <c r="FV18" s="408"/>
      <c r="FW18" s="408"/>
      <c r="FX18" s="408"/>
      <c r="FY18" s="408"/>
      <c r="FZ18" s="408"/>
      <c r="GA18" s="408"/>
      <c r="GB18" s="408"/>
      <c r="GC18" s="408"/>
      <c r="GD18" s="408"/>
      <c r="GE18" s="408"/>
      <c r="GF18" s="408"/>
      <c r="GG18" s="408"/>
      <c r="GH18" s="408"/>
      <c r="GI18" s="408"/>
      <c r="GJ18" s="408"/>
      <c r="GK18" s="408"/>
      <c r="GL18" s="408"/>
      <c r="GM18" s="408"/>
      <c r="GN18" s="408"/>
      <c r="GO18" s="408"/>
      <c r="GP18" s="408"/>
      <c r="GQ18" s="408"/>
      <c r="GR18" s="408"/>
      <c r="GS18" s="408"/>
    </row>
    <row r="19" spans="1:201" s="409" customFormat="1" ht="12">
      <c r="A19" s="360" t="s">
        <v>157</v>
      </c>
      <c r="B19" s="453">
        <v>21</v>
      </c>
      <c r="C19" s="454">
        <v>21</v>
      </c>
      <c r="D19" s="454">
        <v>0</v>
      </c>
      <c r="E19" s="455">
        <v>1181290</v>
      </c>
      <c r="F19" s="453">
        <v>21</v>
      </c>
      <c r="G19" s="454">
        <v>21</v>
      </c>
      <c r="H19" s="456">
        <v>1225920</v>
      </c>
      <c r="I19" s="453">
        <v>23</v>
      </c>
      <c r="J19" s="454">
        <v>23</v>
      </c>
      <c r="K19" s="457">
        <v>1295319</v>
      </c>
      <c r="L19" s="434">
        <f t="shared" si="2"/>
        <v>2</v>
      </c>
      <c r="M19" s="451">
        <f t="shared" si="2"/>
        <v>2</v>
      </c>
      <c r="N19" s="452">
        <f t="shared" si="2"/>
        <v>69399</v>
      </c>
      <c r="O19" s="432" t="s">
        <v>255</v>
      </c>
      <c r="P19" s="430"/>
      <c r="Q19" s="408"/>
      <c r="R19" s="408"/>
      <c r="S19" s="408"/>
      <c r="T19" s="408"/>
      <c r="U19" s="408"/>
      <c r="V19" s="408"/>
      <c r="W19" s="408"/>
      <c r="X19" s="408"/>
      <c r="Y19" s="408"/>
      <c r="Z19" s="408"/>
      <c r="AA19" s="408"/>
      <c r="AB19" s="408"/>
      <c r="AC19" s="408"/>
      <c r="AD19" s="408"/>
      <c r="AE19" s="408"/>
      <c r="AF19" s="408"/>
      <c r="AG19" s="408"/>
      <c r="AH19" s="408"/>
      <c r="AI19" s="408"/>
      <c r="AJ19" s="408"/>
      <c r="AK19" s="408"/>
      <c r="AL19" s="408"/>
      <c r="AM19" s="408"/>
      <c r="AN19" s="408"/>
      <c r="AO19" s="408"/>
      <c r="AP19" s="408"/>
      <c r="AQ19" s="408"/>
      <c r="AR19" s="408"/>
      <c r="AS19" s="408"/>
      <c r="AT19" s="408"/>
      <c r="AU19" s="408"/>
      <c r="AV19" s="408"/>
      <c r="AW19" s="408"/>
      <c r="AX19" s="408"/>
      <c r="AY19" s="408"/>
      <c r="AZ19" s="408"/>
      <c r="BA19" s="408"/>
      <c r="BB19" s="408"/>
      <c r="BC19" s="408"/>
      <c r="BD19" s="408"/>
      <c r="BE19" s="408"/>
      <c r="BF19" s="408"/>
      <c r="BG19" s="408"/>
      <c r="BH19" s="408"/>
      <c r="BI19" s="408"/>
      <c r="BJ19" s="408"/>
      <c r="BK19" s="408"/>
      <c r="BL19" s="408"/>
      <c r="BM19" s="408"/>
      <c r="BN19" s="408"/>
      <c r="BO19" s="408"/>
      <c r="BP19" s="408"/>
      <c r="BQ19" s="408"/>
      <c r="BR19" s="408"/>
      <c r="BS19" s="408"/>
      <c r="BT19" s="408"/>
      <c r="BU19" s="408"/>
      <c r="BV19" s="408"/>
      <c r="BW19" s="408"/>
      <c r="BX19" s="408"/>
      <c r="BY19" s="408"/>
      <c r="BZ19" s="408"/>
      <c r="CA19" s="408"/>
      <c r="CB19" s="408"/>
      <c r="CC19" s="408"/>
      <c r="CD19" s="408"/>
      <c r="CE19" s="408"/>
      <c r="CF19" s="408"/>
      <c r="CG19" s="408"/>
      <c r="CH19" s="408"/>
      <c r="CI19" s="408"/>
      <c r="CJ19" s="408"/>
      <c r="CK19" s="408"/>
      <c r="CL19" s="408"/>
      <c r="CM19" s="408"/>
      <c r="CN19" s="408"/>
      <c r="CO19" s="408"/>
      <c r="CP19" s="408"/>
      <c r="CQ19" s="408"/>
      <c r="CR19" s="408"/>
      <c r="CS19" s="408"/>
      <c r="CT19" s="408"/>
      <c r="CU19" s="408"/>
      <c r="CV19" s="408"/>
      <c r="CW19" s="408"/>
      <c r="CX19" s="408"/>
      <c r="CY19" s="408"/>
      <c r="CZ19" s="408"/>
      <c r="DA19" s="408"/>
      <c r="DB19" s="408"/>
      <c r="DC19" s="408"/>
      <c r="DD19" s="408"/>
      <c r="DE19" s="408"/>
      <c r="DF19" s="408"/>
      <c r="DG19" s="408"/>
      <c r="DH19" s="408"/>
      <c r="DI19" s="408"/>
      <c r="DJ19" s="408"/>
      <c r="DK19" s="408"/>
      <c r="DL19" s="408"/>
      <c r="DM19" s="408"/>
      <c r="DN19" s="408"/>
      <c r="DO19" s="408"/>
      <c r="DP19" s="408"/>
      <c r="DQ19" s="408"/>
      <c r="DR19" s="408"/>
      <c r="DS19" s="408"/>
      <c r="DT19" s="408"/>
      <c r="DU19" s="408"/>
      <c r="DV19" s="408"/>
      <c r="DW19" s="408"/>
      <c r="DX19" s="408"/>
      <c r="DY19" s="408"/>
      <c r="DZ19" s="408"/>
      <c r="EA19" s="408"/>
      <c r="EB19" s="408"/>
      <c r="EC19" s="408"/>
      <c r="ED19" s="408"/>
      <c r="EE19" s="408"/>
      <c r="EF19" s="408"/>
      <c r="EG19" s="408"/>
      <c r="EH19" s="408"/>
      <c r="EI19" s="408"/>
      <c r="EJ19" s="408"/>
      <c r="EK19" s="408"/>
      <c r="EL19" s="408"/>
      <c r="EM19" s="408"/>
      <c r="EN19" s="408"/>
      <c r="EO19" s="408"/>
      <c r="EP19" s="408"/>
      <c r="EQ19" s="408"/>
      <c r="ER19" s="408"/>
      <c r="ES19" s="408"/>
      <c r="ET19" s="408"/>
      <c r="EU19" s="408"/>
      <c r="EV19" s="408"/>
      <c r="EW19" s="408"/>
      <c r="EX19" s="408"/>
      <c r="EY19" s="408"/>
      <c r="EZ19" s="408"/>
      <c r="FA19" s="408"/>
      <c r="FB19" s="408"/>
      <c r="FC19" s="408"/>
      <c r="FD19" s="408"/>
      <c r="FE19" s="408"/>
      <c r="FF19" s="408"/>
      <c r="FG19" s="408"/>
      <c r="FH19" s="408"/>
      <c r="FI19" s="408"/>
      <c r="FJ19" s="408"/>
      <c r="FK19" s="408"/>
      <c r="FL19" s="408"/>
      <c r="FM19" s="408"/>
      <c r="FN19" s="408"/>
      <c r="FO19" s="408"/>
      <c r="FP19" s="408"/>
      <c r="FQ19" s="408"/>
      <c r="FR19" s="408"/>
      <c r="FS19" s="408"/>
      <c r="FT19" s="408"/>
      <c r="FU19" s="408"/>
      <c r="FV19" s="408"/>
      <c r="FW19" s="408"/>
      <c r="FX19" s="408"/>
      <c r="FY19" s="408"/>
      <c r="FZ19" s="408"/>
      <c r="GA19" s="408"/>
      <c r="GB19" s="408"/>
      <c r="GC19" s="408"/>
      <c r="GD19" s="408"/>
      <c r="GE19" s="408"/>
      <c r="GF19" s="408"/>
      <c r="GG19" s="408"/>
      <c r="GH19" s="408"/>
      <c r="GI19" s="408"/>
      <c r="GJ19" s="408"/>
      <c r="GK19" s="408"/>
      <c r="GL19" s="408"/>
      <c r="GM19" s="408"/>
      <c r="GN19" s="408"/>
      <c r="GO19" s="408"/>
      <c r="GP19" s="408"/>
      <c r="GQ19" s="408"/>
      <c r="GR19" s="408"/>
      <c r="GS19" s="408"/>
    </row>
    <row r="20" spans="1:201" s="409" customFormat="1" ht="12">
      <c r="A20" s="361" t="s">
        <v>214</v>
      </c>
      <c r="B20" s="453">
        <v>0</v>
      </c>
      <c r="C20" s="458">
        <v>0</v>
      </c>
      <c r="D20" s="454">
        <v>0</v>
      </c>
      <c r="E20" s="456">
        <v>0</v>
      </c>
      <c r="F20" s="453">
        <v>0</v>
      </c>
      <c r="G20" s="458">
        <v>0</v>
      </c>
      <c r="H20" s="456">
        <v>-145000</v>
      </c>
      <c r="I20" s="453">
        <v>0</v>
      </c>
      <c r="J20" s="458">
        <v>0</v>
      </c>
      <c r="K20" s="457">
        <v>0</v>
      </c>
      <c r="L20" s="453">
        <f>SUM(I20-F20)</f>
        <v>0</v>
      </c>
      <c r="M20" s="458">
        <f t="shared" si="2"/>
        <v>0</v>
      </c>
      <c r="N20" s="457">
        <f t="shared" si="2"/>
        <v>145000</v>
      </c>
      <c r="O20" s="432" t="s">
        <v>255</v>
      </c>
      <c r="P20" s="430"/>
      <c r="Q20" s="408"/>
      <c r="R20" s="408"/>
      <c r="S20" s="408"/>
      <c r="T20" s="408"/>
      <c r="U20" s="408"/>
      <c r="V20" s="408"/>
      <c r="W20" s="408"/>
      <c r="X20" s="408"/>
      <c r="Y20" s="408"/>
      <c r="Z20" s="408"/>
      <c r="AA20" s="408"/>
      <c r="AB20" s="408"/>
      <c r="AC20" s="408"/>
      <c r="AD20" s="408"/>
      <c r="AE20" s="408"/>
      <c r="AF20" s="408"/>
      <c r="AG20" s="408"/>
      <c r="AH20" s="408"/>
      <c r="AI20" s="408"/>
      <c r="AJ20" s="408"/>
      <c r="AK20" s="408"/>
      <c r="AL20" s="408"/>
      <c r="AM20" s="408"/>
      <c r="AN20" s="408"/>
      <c r="AO20" s="408"/>
      <c r="AP20" s="408"/>
      <c r="AQ20" s="408"/>
      <c r="AR20" s="408"/>
      <c r="AS20" s="408"/>
      <c r="AT20" s="408"/>
      <c r="AU20" s="408"/>
      <c r="AV20" s="408"/>
      <c r="AW20" s="408"/>
      <c r="AX20" s="408"/>
      <c r="AY20" s="408"/>
      <c r="AZ20" s="408"/>
      <c r="BA20" s="408"/>
      <c r="BB20" s="408"/>
      <c r="BC20" s="408"/>
      <c r="BD20" s="408"/>
      <c r="BE20" s="408"/>
      <c r="BF20" s="408"/>
      <c r="BG20" s="408"/>
      <c r="BH20" s="408"/>
      <c r="BI20" s="408"/>
      <c r="BJ20" s="408"/>
      <c r="BK20" s="408"/>
      <c r="BL20" s="408"/>
      <c r="BM20" s="408"/>
      <c r="BN20" s="408"/>
      <c r="BO20" s="408"/>
      <c r="BP20" s="408"/>
      <c r="BQ20" s="408"/>
      <c r="BR20" s="408"/>
      <c r="BS20" s="408"/>
      <c r="BT20" s="408"/>
      <c r="BU20" s="408"/>
      <c r="BV20" s="408"/>
      <c r="BW20" s="408"/>
      <c r="BX20" s="408"/>
      <c r="BY20" s="408"/>
      <c r="BZ20" s="408"/>
      <c r="CA20" s="408"/>
      <c r="CB20" s="408"/>
      <c r="CC20" s="408"/>
      <c r="CD20" s="408"/>
      <c r="CE20" s="408"/>
      <c r="CF20" s="408"/>
      <c r="CG20" s="408"/>
      <c r="CH20" s="408"/>
      <c r="CI20" s="408"/>
      <c r="CJ20" s="408"/>
      <c r="CK20" s="408"/>
      <c r="CL20" s="408"/>
      <c r="CM20" s="408"/>
      <c r="CN20" s="408"/>
      <c r="CO20" s="408"/>
      <c r="CP20" s="408"/>
      <c r="CQ20" s="408"/>
      <c r="CR20" s="408"/>
      <c r="CS20" s="408"/>
      <c r="CT20" s="408"/>
      <c r="CU20" s="408"/>
      <c r="CV20" s="408"/>
      <c r="CW20" s="408"/>
      <c r="CX20" s="408"/>
      <c r="CY20" s="408"/>
      <c r="CZ20" s="408"/>
      <c r="DA20" s="408"/>
      <c r="DB20" s="408"/>
      <c r="DC20" s="408"/>
      <c r="DD20" s="408"/>
      <c r="DE20" s="408"/>
      <c r="DF20" s="408"/>
      <c r="DG20" s="408"/>
      <c r="DH20" s="408"/>
      <c r="DI20" s="408"/>
      <c r="DJ20" s="408"/>
      <c r="DK20" s="408"/>
      <c r="DL20" s="408"/>
      <c r="DM20" s="408"/>
      <c r="DN20" s="408"/>
      <c r="DO20" s="408"/>
      <c r="DP20" s="408"/>
      <c r="DQ20" s="408"/>
      <c r="DR20" s="408"/>
      <c r="DS20" s="408"/>
      <c r="DT20" s="408"/>
      <c r="DU20" s="408"/>
      <c r="DV20" s="408"/>
      <c r="DW20" s="408"/>
      <c r="DX20" s="408"/>
      <c r="DY20" s="408"/>
      <c r="DZ20" s="408"/>
      <c r="EA20" s="408"/>
      <c r="EB20" s="408"/>
      <c r="EC20" s="408"/>
      <c r="ED20" s="408"/>
      <c r="EE20" s="408"/>
      <c r="EF20" s="408"/>
      <c r="EG20" s="408"/>
      <c r="EH20" s="408"/>
      <c r="EI20" s="408"/>
      <c r="EJ20" s="408"/>
      <c r="EK20" s="408"/>
      <c r="EL20" s="408"/>
      <c r="EM20" s="408"/>
      <c r="EN20" s="408"/>
      <c r="EO20" s="408"/>
      <c r="EP20" s="408"/>
      <c r="EQ20" s="408"/>
      <c r="ER20" s="408"/>
      <c r="ES20" s="408"/>
      <c r="ET20" s="408"/>
      <c r="EU20" s="408"/>
      <c r="EV20" s="408"/>
      <c r="EW20" s="408"/>
      <c r="EX20" s="408"/>
      <c r="EY20" s="408"/>
      <c r="EZ20" s="408"/>
      <c r="FA20" s="408"/>
      <c r="FB20" s="408"/>
      <c r="FC20" s="408"/>
      <c r="FD20" s="408"/>
      <c r="FE20" s="408"/>
      <c r="FF20" s="408"/>
      <c r="FG20" s="408"/>
      <c r="FH20" s="408"/>
      <c r="FI20" s="408"/>
      <c r="FJ20" s="408"/>
      <c r="FK20" s="408"/>
      <c r="FL20" s="408"/>
      <c r="FM20" s="408"/>
      <c r="FN20" s="408"/>
      <c r="FO20" s="408"/>
      <c r="FP20" s="408"/>
      <c r="FQ20" s="408"/>
      <c r="FR20" s="408"/>
      <c r="FS20" s="408"/>
      <c r="FT20" s="408"/>
      <c r="FU20" s="408"/>
      <c r="FV20" s="408"/>
      <c r="FW20" s="408"/>
      <c r="FX20" s="408"/>
      <c r="FY20" s="408"/>
      <c r="FZ20" s="408"/>
      <c r="GA20" s="408"/>
      <c r="GB20" s="408"/>
      <c r="GC20" s="408"/>
      <c r="GD20" s="408"/>
      <c r="GE20" s="408"/>
      <c r="GF20" s="408"/>
      <c r="GG20" s="408"/>
      <c r="GH20" s="408"/>
      <c r="GI20" s="408"/>
      <c r="GJ20" s="408"/>
      <c r="GK20" s="408"/>
      <c r="GL20" s="408"/>
      <c r="GM20" s="408"/>
      <c r="GN20" s="408"/>
      <c r="GO20" s="408"/>
      <c r="GP20" s="408"/>
      <c r="GQ20" s="408"/>
      <c r="GR20" s="408"/>
      <c r="GS20" s="408"/>
    </row>
    <row r="21" spans="1:201" s="409" customFormat="1" ht="12">
      <c r="A21" s="360" t="s">
        <v>219</v>
      </c>
      <c r="B21" s="453">
        <v>19</v>
      </c>
      <c r="C21" s="454">
        <v>19</v>
      </c>
      <c r="D21" s="454">
        <v>0</v>
      </c>
      <c r="E21" s="455">
        <v>89198</v>
      </c>
      <c r="F21" s="453">
        <v>19</v>
      </c>
      <c r="G21" s="454">
        <v>19</v>
      </c>
      <c r="H21" s="456">
        <v>74260</v>
      </c>
      <c r="I21" s="453">
        <v>19</v>
      </c>
      <c r="J21" s="454">
        <v>19</v>
      </c>
      <c r="K21" s="457">
        <v>121651</v>
      </c>
      <c r="L21" s="434">
        <f t="shared" si="2"/>
        <v>0</v>
      </c>
      <c r="M21" s="451">
        <f t="shared" si="2"/>
        <v>0</v>
      </c>
      <c r="N21" s="452">
        <f t="shared" si="2"/>
        <v>47391</v>
      </c>
      <c r="O21" s="432" t="s">
        <v>255</v>
      </c>
      <c r="P21" s="430"/>
      <c r="Q21" s="408"/>
      <c r="R21" s="408"/>
      <c r="S21" s="408"/>
      <c r="T21" s="408"/>
      <c r="U21" s="408"/>
      <c r="V21" s="408"/>
      <c r="W21" s="408"/>
      <c r="X21" s="408"/>
      <c r="Y21" s="408"/>
      <c r="Z21" s="408"/>
      <c r="AA21" s="408"/>
      <c r="AB21" s="408"/>
      <c r="AC21" s="408"/>
      <c r="AD21" s="408"/>
      <c r="AE21" s="408"/>
      <c r="AF21" s="408"/>
      <c r="AG21" s="408"/>
      <c r="AH21" s="408"/>
      <c r="AI21" s="408"/>
      <c r="AJ21" s="408"/>
      <c r="AK21" s="408"/>
      <c r="AL21" s="408"/>
      <c r="AM21" s="408"/>
      <c r="AN21" s="408"/>
      <c r="AO21" s="408"/>
      <c r="AP21" s="408"/>
      <c r="AQ21" s="408"/>
      <c r="AR21" s="408"/>
      <c r="AS21" s="408"/>
      <c r="AT21" s="408"/>
      <c r="AU21" s="408"/>
      <c r="AV21" s="408"/>
      <c r="AW21" s="408"/>
      <c r="AX21" s="408"/>
      <c r="AY21" s="408"/>
      <c r="AZ21" s="408"/>
      <c r="BA21" s="408"/>
      <c r="BB21" s="408"/>
      <c r="BC21" s="408"/>
      <c r="BD21" s="408"/>
      <c r="BE21" s="408"/>
      <c r="BF21" s="408"/>
      <c r="BG21" s="408"/>
      <c r="BH21" s="408"/>
      <c r="BI21" s="408"/>
      <c r="BJ21" s="408"/>
      <c r="BK21" s="408"/>
      <c r="BL21" s="408"/>
      <c r="BM21" s="408"/>
      <c r="BN21" s="408"/>
      <c r="BO21" s="408"/>
      <c r="BP21" s="408"/>
      <c r="BQ21" s="408"/>
      <c r="BR21" s="408"/>
      <c r="BS21" s="408"/>
      <c r="BT21" s="408"/>
      <c r="BU21" s="408"/>
      <c r="BV21" s="408"/>
      <c r="BW21" s="408"/>
      <c r="BX21" s="408"/>
      <c r="BY21" s="408"/>
      <c r="BZ21" s="408"/>
      <c r="CA21" s="408"/>
      <c r="CB21" s="408"/>
      <c r="CC21" s="408"/>
      <c r="CD21" s="408"/>
      <c r="CE21" s="408"/>
      <c r="CF21" s="408"/>
      <c r="CG21" s="408"/>
      <c r="CH21" s="408"/>
      <c r="CI21" s="408"/>
      <c r="CJ21" s="408"/>
      <c r="CK21" s="408"/>
      <c r="CL21" s="408"/>
      <c r="CM21" s="408"/>
      <c r="CN21" s="408"/>
      <c r="CO21" s="408"/>
      <c r="CP21" s="408"/>
      <c r="CQ21" s="408"/>
      <c r="CR21" s="408"/>
      <c r="CS21" s="408"/>
      <c r="CT21" s="408"/>
      <c r="CU21" s="408"/>
      <c r="CV21" s="408"/>
      <c r="CW21" s="408"/>
      <c r="CX21" s="408"/>
      <c r="CY21" s="408"/>
      <c r="CZ21" s="408"/>
      <c r="DA21" s="408"/>
      <c r="DB21" s="408"/>
      <c r="DC21" s="408"/>
      <c r="DD21" s="408"/>
      <c r="DE21" s="408"/>
      <c r="DF21" s="408"/>
      <c r="DG21" s="408"/>
      <c r="DH21" s="408"/>
      <c r="DI21" s="408"/>
      <c r="DJ21" s="408"/>
      <c r="DK21" s="408"/>
      <c r="DL21" s="408"/>
      <c r="DM21" s="408"/>
      <c r="DN21" s="408"/>
      <c r="DO21" s="408"/>
      <c r="DP21" s="408"/>
      <c r="DQ21" s="408"/>
      <c r="DR21" s="408"/>
      <c r="DS21" s="408"/>
      <c r="DT21" s="408"/>
      <c r="DU21" s="408"/>
      <c r="DV21" s="408"/>
      <c r="DW21" s="408"/>
      <c r="DX21" s="408"/>
      <c r="DY21" s="408"/>
      <c r="DZ21" s="408"/>
      <c r="EA21" s="408"/>
      <c r="EB21" s="408"/>
      <c r="EC21" s="408"/>
      <c r="ED21" s="408"/>
      <c r="EE21" s="408"/>
      <c r="EF21" s="408"/>
      <c r="EG21" s="408"/>
      <c r="EH21" s="408"/>
      <c r="EI21" s="408"/>
      <c r="EJ21" s="408"/>
      <c r="EK21" s="408"/>
      <c r="EL21" s="408"/>
      <c r="EM21" s="408"/>
      <c r="EN21" s="408"/>
      <c r="EO21" s="408"/>
      <c r="EP21" s="408"/>
      <c r="EQ21" s="408"/>
      <c r="ER21" s="408"/>
      <c r="ES21" s="408"/>
      <c r="ET21" s="408"/>
      <c r="EU21" s="408"/>
      <c r="EV21" s="408"/>
      <c r="EW21" s="408"/>
      <c r="EX21" s="408"/>
      <c r="EY21" s="408"/>
      <c r="EZ21" s="408"/>
      <c r="FA21" s="408"/>
      <c r="FB21" s="408"/>
      <c r="FC21" s="408"/>
      <c r="FD21" s="408"/>
      <c r="FE21" s="408"/>
      <c r="FF21" s="408"/>
      <c r="FG21" s="408"/>
      <c r="FH21" s="408"/>
      <c r="FI21" s="408"/>
      <c r="FJ21" s="408"/>
      <c r="FK21" s="408"/>
      <c r="FL21" s="408"/>
      <c r="FM21" s="408"/>
      <c r="FN21" s="408"/>
      <c r="FO21" s="408"/>
      <c r="FP21" s="408"/>
      <c r="FQ21" s="408"/>
      <c r="FR21" s="408"/>
      <c r="FS21" s="408"/>
      <c r="FT21" s="408"/>
      <c r="FU21" s="408"/>
      <c r="FV21" s="408"/>
      <c r="FW21" s="408"/>
      <c r="FX21" s="408"/>
      <c r="FY21" s="408"/>
      <c r="FZ21" s="408"/>
      <c r="GA21" s="408"/>
      <c r="GB21" s="408"/>
      <c r="GC21" s="408"/>
      <c r="GD21" s="408"/>
      <c r="GE21" s="408"/>
      <c r="GF21" s="408"/>
      <c r="GG21" s="408"/>
      <c r="GH21" s="408"/>
      <c r="GI21" s="408"/>
      <c r="GJ21" s="408"/>
      <c r="GK21" s="408"/>
      <c r="GL21" s="408"/>
      <c r="GM21" s="408"/>
      <c r="GN21" s="408"/>
      <c r="GO21" s="408"/>
      <c r="GP21" s="408"/>
      <c r="GQ21" s="408"/>
      <c r="GR21" s="408"/>
      <c r="GS21" s="408"/>
    </row>
    <row r="22" spans="1:201" s="409" customFormat="1" ht="12" hidden="1">
      <c r="A22" s="369" t="s">
        <v>215</v>
      </c>
      <c r="B22" s="459">
        <v>0</v>
      </c>
      <c r="C22" s="460">
        <v>0</v>
      </c>
      <c r="D22" s="460">
        <v>0</v>
      </c>
      <c r="E22" s="461">
        <v>0</v>
      </c>
      <c r="F22" s="459">
        <v>0</v>
      </c>
      <c r="G22" s="454">
        <v>0</v>
      </c>
      <c r="H22" s="462">
        <v>0</v>
      </c>
      <c r="I22" s="459">
        <v>0</v>
      </c>
      <c r="J22" s="460">
        <v>0</v>
      </c>
      <c r="K22" s="463">
        <v>0</v>
      </c>
      <c r="L22" s="437">
        <f t="shared" si="2"/>
        <v>0</v>
      </c>
      <c r="M22" s="464">
        <f t="shared" si="2"/>
        <v>0</v>
      </c>
      <c r="N22" s="450">
        <f t="shared" si="2"/>
        <v>0</v>
      </c>
      <c r="O22" s="432" t="s">
        <v>255</v>
      </c>
      <c r="P22" s="430"/>
      <c r="Q22" s="408"/>
      <c r="R22" s="408"/>
      <c r="S22" s="408"/>
      <c r="T22" s="408"/>
      <c r="U22" s="408"/>
      <c r="V22" s="408"/>
      <c r="W22" s="408"/>
      <c r="X22" s="408"/>
      <c r="Y22" s="408"/>
      <c r="Z22" s="408"/>
      <c r="AA22" s="408"/>
      <c r="AB22" s="408"/>
      <c r="AC22" s="408"/>
      <c r="AD22" s="408"/>
      <c r="AE22" s="408"/>
      <c r="AF22" s="408"/>
      <c r="AG22" s="408"/>
      <c r="AH22" s="408"/>
      <c r="AI22" s="408"/>
      <c r="AJ22" s="408"/>
      <c r="AK22" s="408"/>
      <c r="AL22" s="408"/>
      <c r="AM22" s="408"/>
      <c r="AN22" s="408"/>
      <c r="AO22" s="408"/>
      <c r="AP22" s="408"/>
      <c r="AQ22" s="408"/>
      <c r="AR22" s="408"/>
      <c r="AS22" s="408"/>
      <c r="AT22" s="408"/>
      <c r="AU22" s="408"/>
      <c r="AV22" s="408"/>
      <c r="AW22" s="408"/>
      <c r="AX22" s="408"/>
      <c r="AY22" s="408"/>
      <c r="AZ22" s="408"/>
      <c r="BA22" s="408"/>
      <c r="BB22" s="408"/>
      <c r="BC22" s="408"/>
      <c r="BD22" s="408"/>
      <c r="BE22" s="408"/>
      <c r="BF22" s="408"/>
      <c r="BG22" s="408"/>
      <c r="BH22" s="408"/>
      <c r="BI22" s="408"/>
      <c r="BJ22" s="408"/>
      <c r="BK22" s="408"/>
      <c r="BL22" s="408"/>
      <c r="BM22" s="408"/>
      <c r="BN22" s="408"/>
      <c r="BO22" s="408"/>
      <c r="BP22" s="408"/>
      <c r="BQ22" s="408"/>
      <c r="BR22" s="408"/>
      <c r="BS22" s="408"/>
      <c r="BT22" s="408"/>
      <c r="BU22" s="408"/>
      <c r="BV22" s="408"/>
      <c r="BW22" s="408"/>
      <c r="BX22" s="408"/>
      <c r="BY22" s="408"/>
      <c r="BZ22" s="408"/>
      <c r="CA22" s="408"/>
      <c r="CB22" s="408"/>
      <c r="CC22" s="408"/>
      <c r="CD22" s="408"/>
      <c r="CE22" s="408"/>
      <c r="CF22" s="408"/>
      <c r="CG22" s="408"/>
      <c r="CH22" s="408"/>
      <c r="CI22" s="408"/>
      <c r="CJ22" s="408"/>
      <c r="CK22" s="408"/>
      <c r="CL22" s="408"/>
      <c r="CM22" s="408"/>
      <c r="CN22" s="408"/>
      <c r="CO22" s="408"/>
      <c r="CP22" s="408"/>
      <c r="CQ22" s="408"/>
      <c r="CR22" s="408"/>
      <c r="CS22" s="408"/>
      <c r="CT22" s="408"/>
      <c r="CU22" s="408"/>
      <c r="CV22" s="408"/>
      <c r="CW22" s="408"/>
      <c r="CX22" s="408"/>
      <c r="CY22" s="408"/>
      <c r="CZ22" s="408"/>
      <c r="DA22" s="408"/>
      <c r="DB22" s="408"/>
      <c r="DC22" s="408"/>
      <c r="DD22" s="408"/>
      <c r="DE22" s="408"/>
      <c r="DF22" s="408"/>
      <c r="DG22" s="408"/>
      <c r="DH22" s="408"/>
      <c r="DI22" s="408"/>
      <c r="DJ22" s="408"/>
      <c r="DK22" s="408"/>
      <c r="DL22" s="408"/>
      <c r="DM22" s="408"/>
      <c r="DN22" s="408"/>
      <c r="DO22" s="408"/>
      <c r="DP22" s="408"/>
      <c r="DQ22" s="408"/>
      <c r="DR22" s="408"/>
      <c r="DS22" s="408"/>
      <c r="DT22" s="408"/>
      <c r="DU22" s="408"/>
      <c r="DV22" s="408"/>
      <c r="DW22" s="408"/>
      <c r="DX22" s="408"/>
      <c r="DY22" s="408"/>
      <c r="DZ22" s="408"/>
      <c r="EA22" s="408"/>
      <c r="EB22" s="408"/>
      <c r="EC22" s="408"/>
      <c r="ED22" s="408"/>
      <c r="EE22" s="408"/>
      <c r="EF22" s="408"/>
      <c r="EG22" s="408"/>
      <c r="EH22" s="408"/>
      <c r="EI22" s="408"/>
      <c r="EJ22" s="408"/>
      <c r="EK22" s="408"/>
      <c r="EL22" s="408"/>
      <c r="EM22" s="408"/>
      <c r="EN22" s="408"/>
      <c r="EO22" s="408"/>
      <c r="EP22" s="408"/>
      <c r="EQ22" s="408"/>
      <c r="ER22" s="408"/>
      <c r="ES22" s="408"/>
      <c r="ET22" s="408"/>
      <c r="EU22" s="408"/>
      <c r="EV22" s="408"/>
      <c r="EW22" s="408"/>
      <c r="EX22" s="408"/>
      <c r="EY22" s="408"/>
      <c r="EZ22" s="408"/>
      <c r="FA22" s="408"/>
      <c r="FB22" s="408"/>
      <c r="FC22" s="408"/>
      <c r="FD22" s="408"/>
      <c r="FE22" s="408"/>
      <c r="FF22" s="408"/>
      <c r="FG22" s="408"/>
      <c r="FH22" s="408"/>
      <c r="FI22" s="408"/>
      <c r="FJ22" s="408"/>
      <c r="FK22" s="408"/>
      <c r="FL22" s="408"/>
      <c r="FM22" s="408"/>
      <c r="FN22" s="408"/>
      <c r="FO22" s="408"/>
      <c r="FP22" s="408"/>
      <c r="FQ22" s="408"/>
      <c r="FR22" s="408"/>
      <c r="FS22" s="408"/>
      <c r="FT22" s="408"/>
      <c r="FU22" s="408"/>
      <c r="FV22" s="408"/>
      <c r="FW22" s="408"/>
      <c r="FX22" s="408"/>
      <c r="FY22" s="408"/>
      <c r="FZ22" s="408"/>
      <c r="GA22" s="408"/>
      <c r="GB22" s="408"/>
      <c r="GC22" s="408"/>
      <c r="GD22" s="408"/>
      <c r="GE22" s="408"/>
      <c r="GF22" s="408"/>
      <c r="GG22" s="408"/>
      <c r="GH22" s="408"/>
      <c r="GI22" s="408"/>
      <c r="GJ22" s="408"/>
      <c r="GK22" s="408"/>
      <c r="GL22" s="408"/>
      <c r="GM22" s="408"/>
      <c r="GN22" s="408"/>
      <c r="GO22" s="408"/>
      <c r="GP22" s="408"/>
      <c r="GQ22" s="408"/>
      <c r="GR22" s="408"/>
      <c r="GS22" s="408"/>
    </row>
    <row r="23" spans="1:201" s="409" customFormat="1" ht="12">
      <c r="A23" s="390" t="s">
        <v>159</v>
      </c>
      <c r="B23" s="465">
        <f aca="true" t="shared" si="4" ref="B23:H23">SUM(B24:B26)</f>
        <v>1401</v>
      </c>
      <c r="C23" s="466">
        <f t="shared" si="4"/>
        <v>1379</v>
      </c>
      <c r="D23" s="466">
        <f t="shared" si="4"/>
        <v>0</v>
      </c>
      <c r="E23" s="467">
        <f t="shared" si="4"/>
        <v>240383</v>
      </c>
      <c r="F23" s="465">
        <f t="shared" si="4"/>
        <v>1401</v>
      </c>
      <c r="G23" s="466">
        <f t="shared" si="4"/>
        <v>1439</v>
      </c>
      <c r="H23" s="467">
        <f t="shared" si="4"/>
        <v>236649</v>
      </c>
      <c r="I23" s="465">
        <f>SUM(I24:I26)</f>
        <v>1401</v>
      </c>
      <c r="J23" s="466">
        <f>SUM(J24:J26)</f>
        <v>1439</v>
      </c>
      <c r="K23" s="468">
        <f>SUM(K24:K26)</f>
        <v>263791</v>
      </c>
      <c r="L23" s="465">
        <f>SUM(L24:L26)</f>
        <v>0</v>
      </c>
      <c r="M23" s="469">
        <f>SUM(M24:M26)</f>
        <v>0</v>
      </c>
      <c r="N23" s="470">
        <f>SUM(N24:N26)</f>
        <v>27142</v>
      </c>
      <c r="O23" s="432" t="s">
        <v>255</v>
      </c>
      <c r="P23" s="430"/>
      <c r="Q23" s="410"/>
      <c r="R23" s="410"/>
      <c r="S23" s="410"/>
      <c r="T23" s="410"/>
      <c r="U23" s="410"/>
      <c r="V23" s="410"/>
      <c r="W23" s="410"/>
      <c r="X23" s="410"/>
      <c r="Y23" s="410"/>
      <c r="Z23" s="410"/>
      <c r="AA23" s="410"/>
      <c r="AB23" s="410"/>
      <c r="AC23" s="410"/>
      <c r="AD23" s="410"/>
      <c r="AE23" s="410"/>
      <c r="AF23" s="410"/>
      <c r="AG23" s="410"/>
      <c r="AH23" s="410"/>
      <c r="AI23" s="410"/>
      <c r="AJ23" s="410"/>
      <c r="AK23" s="410"/>
      <c r="AL23" s="410"/>
      <c r="AM23" s="410"/>
      <c r="AN23" s="410"/>
      <c r="AO23" s="410"/>
      <c r="AP23" s="410"/>
      <c r="AQ23" s="410"/>
      <c r="AR23" s="410"/>
      <c r="AS23" s="410"/>
      <c r="AT23" s="410"/>
      <c r="AU23" s="410"/>
      <c r="AV23" s="410"/>
      <c r="AW23" s="410"/>
      <c r="AX23" s="410"/>
      <c r="AY23" s="410"/>
      <c r="AZ23" s="410"/>
      <c r="BA23" s="410"/>
      <c r="BB23" s="410"/>
      <c r="BC23" s="410"/>
      <c r="BD23" s="410"/>
      <c r="BE23" s="410"/>
      <c r="BF23" s="410"/>
      <c r="BG23" s="410"/>
      <c r="BH23" s="410"/>
      <c r="BI23" s="410"/>
      <c r="BJ23" s="410"/>
      <c r="BK23" s="410"/>
      <c r="BL23" s="410"/>
      <c r="BM23" s="410"/>
      <c r="BN23" s="410"/>
      <c r="BO23" s="410"/>
      <c r="BP23" s="410"/>
      <c r="BQ23" s="410"/>
      <c r="BR23" s="410"/>
      <c r="BS23" s="410"/>
      <c r="BT23" s="410"/>
      <c r="BU23" s="410"/>
      <c r="BV23" s="410"/>
      <c r="BW23" s="410"/>
      <c r="BX23" s="410"/>
      <c r="BY23" s="410"/>
      <c r="BZ23" s="410"/>
      <c r="CA23" s="410"/>
      <c r="CB23" s="410"/>
      <c r="CC23" s="410"/>
      <c r="CD23" s="410"/>
      <c r="CE23" s="410"/>
      <c r="CF23" s="410"/>
      <c r="CG23" s="410"/>
      <c r="CH23" s="410"/>
      <c r="CI23" s="410"/>
      <c r="CJ23" s="410"/>
      <c r="CK23" s="410"/>
      <c r="CL23" s="410"/>
      <c r="CM23" s="410"/>
      <c r="CN23" s="410"/>
      <c r="CO23" s="410"/>
      <c r="CP23" s="410"/>
      <c r="CQ23" s="410"/>
      <c r="CR23" s="410"/>
      <c r="CS23" s="410"/>
      <c r="CT23" s="410"/>
      <c r="CU23" s="410"/>
      <c r="CV23" s="410"/>
      <c r="CW23" s="410"/>
      <c r="CX23" s="410"/>
      <c r="CY23" s="410"/>
      <c r="CZ23" s="410"/>
      <c r="DA23" s="410"/>
      <c r="DB23" s="410"/>
      <c r="DC23" s="410"/>
      <c r="DD23" s="410"/>
      <c r="DE23" s="408"/>
      <c r="DF23" s="408"/>
      <c r="DG23" s="408"/>
      <c r="DH23" s="408"/>
      <c r="DI23" s="408"/>
      <c r="DJ23" s="408"/>
      <c r="DK23" s="408"/>
      <c r="DL23" s="408"/>
      <c r="DM23" s="408"/>
      <c r="DN23" s="408"/>
      <c r="DO23" s="408"/>
      <c r="DP23" s="408"/>
      <c r="DQ23" s="408"/>
      <c r="DR23" s="408"/>
      <c r="DS23" s="408"/>
      <c r="DT23" s="408"/>
      <c r="DU23" s="408"/>
      <c r="DV23" s="408"/>
      <c r="DW23" s="408"/>
      <c r="DX23" s="408"/>
      <c r="DY23" s="408"/>
      <c r="DZ23" s="408"/>
      <c r="EA23" s="408"/>
      <c r="EB23" s="408"/>
      <c r="EC23" s="408"/>
      <c r="ED23" s="408"/>
      <c r="EE23" s="408"/>
      <c r="EF23" s="408"/>
      <c r="EG23" s="408"/>
      <c r="EH23" s="408"/>
      <c r="EI23" s="408"/>
      <c r="EJ23" s="408"/>
      <c r="EK23" s="408"/>
      <c r="EL23" s="408"/>
      <c r="EM23" s="408"/>
      <c r="EN23" s="408"/>
      <c r="EO23" s="408"/>
      <c r="EP23" s="408"/>
      <c r="EQ23" s="408"/>
      <c r="ER23" s="408"/>
      <c r="ES23" s="408"/>
      <c r="ET23" s="408"/>
      <c r="EU23" s="408"/>
      <c r="EV23" s="408"/>
      <c r="EW23" s="408"/>
      <c r="EX23" s="408"/>
      <c r="EY23" s="408"/>
      <c r="EZ23" s="408"/>
      <c r="FA23" s="408"/>
      <c r="FB23" s="408"/>
      <c r="FC23" s="408"/>
      <c r="FD23" s="408"/>
      <c r="FE23" s="408"/>
      <c r="FF23" s="408"/>
      <c r="FG23" s="408"/>
      <c r="FH23" s="408"/>
      <c r="FI23" s="408"/>
      <c r="FJ23" s="408"/>
      <c r="FK23" s="408"/>
      <c r="FL23" s="408"/>
      <c r="FM23" s="408"/>
      <c r="FN23" s="408"/>
      <c r="FO23" s="408"/>
      <c r="FP23" s="408"/>
      <c r="FQ23" s="408"/>
      <c r="FR23" s="408"/>
      <c r="FS23" s="408"/>
      <c r="FT23" s="408"/>
      <c r="FU23" s="408"/>
      <c r="FV23" s="408"/>
      <c r="FW23" s="408"/>
      <c r="FX23" s="408"/>
      <c r="FY23" s="408"/>
      <c r="FZ23" s="408"/>
      <c r="GA23" s="408"/>
      <c r="GB23" s="408"/>
      <c r="GC23" s="408"/>
      <c r="GD23" s="408"/>
      <c r="GE23" s="408"/>
      <c r="GF23" s="408"/>
      <c r="GG23" s="408"/>
      <c r="GH23" s="408"/>
      <c r="GI23" s="408"/>
      <c r="GJ23" s="408"/>
      <c r="GK23" s="408"/>
      <c r="GL23" s="408"/>
      <c r="GM23" s="408"/>
      <c r="GN23" s="408"/>
      <c r="GO23" s="408"/>
      <c r="GP23" s="408"/>
      <c r="GQ23" s="408"/>
      <c r="GR23" s="408"/>
      <c r="GS23" s="408"/>
    </row>
    <row r="24" spans="1:201" s="409" customFormat="1" ht="12">
      <c r="A24" s="389" t="s">
        <v>160</v>
      </c>
      <c r="B24" s="453">
        <v>1386</v>
      </c>
      <c r="C24" s="458">
        <v>1364</v>
      </c>
      <c r="D24" s="454">
        <v>0</v>
      </c>
      <c r="E24" s="456">
        <f>240383-2198</f>
        <v>238185</v>
      </c>
      <c r="F24" s="453">
        <v>1386</v>
      </c>
      <c r="G24" s="458">
        <v>1424</v>
      </c>
      <c r="H24" s="456">
        <f>238320-4000</f>
        <v>234320</v>
      </c>
      <c r="I24" s="453">
        <v>1386</v>
      </c>
      <c r="J24" s="458">
        <v>1424</v>
      </c>
      <c r="K24" s="457">
        <v>261404</v>
      </c>
      <c r="L24" s="453">
        <f aca="true" t="shared" si="5" ref="L24:N27">SUM(I24-F24)</f>
        <v>0</v>
      </c>
      <c r="M24" s="458">
        <f t="shared" si="5"/>
        <v>0</v>
      </c>
      <c r="N24" s="457">
        <f t="shared" si="5"/>
        <v>27084</v>
      </c>
      <c r="O24" s="432" t="s">
        <v>255</v>
      </c>
      <c r="P24" s="430"/>
      <c r="Q24" s="408"/>
      <c r="R24" s="408"/>
      <c r="S24" s="408"/>
      <c r="T24" s="408"/>
      <c r="U24" s="408"/>
      <c r="V24" s="408"/>
      <c r="W24" s="408"/>
      <c r="X24" s="408"/>
      <c r="Y24" s="408"/>
      <c r="Z24" s="408"/>
      <c r="AA24" s="408"/>
      <c r="AB24" s="408"/>
      <c r="AC24" s="408"/>
      <c r="AD24" s="408"/>
      <c r="AE24" s="408"/>
      <c r="AF24" s="408"/>
      <c r="AG24" s="408"/>
      <c r="AH24" s="408"/>
      <c r="AI24" s="408"/>
      <c r="AJ24" s="408"/>
      <c r="AK24" s="408"/>
      <c r="AL24" s="408"/>
      <c r="AM24" s="408"/>
      <c r="AN24" s="408"/>
      <c r="AO24" s="408"/>
      <c r="AP24" s="408"/>
      <c r="AQ24" s="408"/>
      <c r="AR24" s="408"/>
      <c r="AS24" s="408"/>
      <c r="AT24" s="408"/>
      <c r="AU24" s="408"/>
      <c r="AV24" s="408"/>
      <c r="AW24" s="408"/>
      <c r="AX24" s="408"/>
      <c r="AY24" s="408"/>
      <c r="AZ24" s="408"/>
      <c r="BA24" s="408"/>
      <c r="BB24" s="408"/>
      <c r="BC24" s="408"/>
      <c r="BD24" s="408"/>
      <c r="BE24" s="408"/>
      <c r="BF24" s="408"/>
      <c r="BG24" s="408"/>
      <c r="BH24" s="408"/>
      <c r="BI24" s="408"/>
      <c r="BJ24" s="408"/>
      <c r="BK24" s="408"/>
      <c r="BL24" s="408"/>
      <c r="BM24" s="408"/>
      <c r="BN24" s="408"/>
      <c r="BO24" s="408"/>
      <c r="BP24" s="408"/>
      <c r="BQ24" s="408"/>
      <c r="BR24" s="408"/>
      <c r="BS24" s="408"/>
      <c r="BT24" s="408"/>
      <c r="BU24" s="408"/>
      <c r="BV24" s="408"/>
      <c r="BW24" s="408"/>
      <c r="BX24" s="408"/>
      <c r="BY24" s="408"/>
      <c r="BZ24" s="408"/>
      <c r="CA24" s="408"/>
      <c r="CB24" s="408"/>
      <c r="CC24" s="408"/>
      <c r="CD24" s="408"/>
      <c r="CE24" s="408"/>
      <c r="CF24" s="408"/>
      <c r="CG24" s="408"/>
      <c r="CH24" s="408"/>
      <c r="CI24" s="408"/>
      <c r="CJ24" s="408"/>
      <c r="CK24" s="408"/>
      <c r="CL24" s="408"/>
      <c r="CM24" s="408"/>
      <c r="CN24" s="408"/>
      <c r="CO24" s="408"/>
      <c r="CP24" s="408"/>
      <c r="CQ24" s="408"/>
      <c r="CR24" s="408"/>
      <c r="CS24" s="408"/>
      <c r="CT24" s="408"/>
      <c r="CU24" s="408"/>
      <c r="CV24" s="408"/>
      <c r="CW24" s="408"/>
      <c r="CX24" s="408"/>
      <c r="CY24" s="408"/>
      <c r="CZ24" s="408"/>
      <c r="DA24" s="408"/>
      <c r="DB24" s="408"/>
      <c r="DC24" s="408"/>
      <c r="DD24" s="408"/>
      <c r="DE24" s="408"/>
      <c r="DF24" s="408"/>
      <c r="DG24" s="408"/>
      <c r="DH24" s="408"/>
      <c r="DI24" s="408"/>
      <c r="DJ24" s="408"/>
      <c r="DK24" s="408"/>
      <c r="DL24" s="408"/>
      <c r="DM24" s="408"/>
      <c r="DN24" s="408"/>
      <c r="DO24" s="408"/>
      <c r="DP24" s="408"/>
      <c r="DQ24" s="408"/>
      <c r="DR24" s="408"/>
      <c r="DS24" s="408"/>
      <c r="DT24" s="408"/>
      <c r="DU24" s="408"/>
      <c r="DV24" s="408"/>
      <c r="DW24" s="408"/>
      <c r="DX24" s="408"/>
      <c r="DY24" s="408"/>
      <c r="DZ24" s="408"/>
      <c r="EA24" s="408"/>
      <c r="EB24" s="408"/>
      <c r="EC24" s="408"/>
      <c r="ED24" s="408"/>
      <c r="EE24" s="408"/>
      <c r="EF24" s="408"/>
      <c r="EG24" s="408"/>
      <c r="EH24" s="408"/>
      <c r="EI24" s="408"/>
      <c r="EJ24" s="408"/>
      <c r="EK24" s="408"/>
      <c r="EL24" s="408"/>
      <c r="EM24" s="408"/>
      <c r="EN24" s="408"/>
      <c r="EO24" s="408"/>
      <c r="EP24" s="408"/>
      <c r="EQ24" s="408"/>
      <c r="ER24" s="408"/>
      <c r="ES24" s="408"/>
      <c r="ET24" s="408"/>
      <c r="EU24" s="408"/>
      <c r="EV24" s="408"/>
      <c r="EW24" s="408"/>
      <c r="EX24" s="408"/>
      <c r="EY24" s="408"/>
      <c r="EZ24" s="408"/>
      <c r="FA24" s="408"/>
      <c r="FB24" s="408"/>
      <c r="FC24" s="408"/>
      <c r="FD24" s="408"/>
      <c r="FE24" s="408"/>
      <c r="FF24" s="408"/>
      <c r="FG24" s="408"/>
      <c r="FH24" s="408"/>
      <c r="FI24" s="408"/>
      <c r="FJ24" s="408"/>
      <c r="FK24" s="408"/>
      <c r="FL24" s="408"/>
      <c r="FM24" s="408"/>
      <c r="FN24" s="408"/>
      <c r="FO24" s="408"/>
      <c r="FP24" s="408"/>
      <c r="FQ24" s="408"/>
      <c r="FR24" s="408"/>
      <c r="FS24" s="408"/>
      <c r="FT24" s="408"/>
      <c r="FU24" s="408"/>
      <c r="FV24" s="408"/>
      <c r="FW24" s="408"/>
      <c r="FX24" s="408"/>
      <c r="FY24" s="408"/>
      <c r="FZ24" s="408"/>
      <c r="GA24" s="408"/>
      <c r="GB24" s="408"/>
      <c r="GC24" s="408"/>
      <c r="GD24" s="408"/>
      <c r="GE24" s="408"/>
      <c r="GF24" s="408"/>
      <c r="GG24" s="408"/>
      <c r="GH24" s="408"/>
      <c r="GI24" s="408"/>
      <c r="GJ24" s="408"/>
      <c r="GK24" s="408"/>
      <c r="GL24" s="408"/>
      <c r="GM24" s="408"/>
      <c r="GN24" s="408"/>
      <c r="GO24" s="408"/>
      <c r="GP24" s="408"/>
      <c r="GQ24" s="408"/>
      <c r="GR24" s="408"/>
      <c r="GS24" s="408"/>
    </row>
    <row r="25" spans="1:106" ht="12" hidden="1">
      <c r="A25" s="362" t="s">
        <v>257</v>
      </c>
      <c r="B25" s="471">
        <v>0</v>
      </c>
      <c r="C25" s="472">
        <v>0</v>
      </c>
      <c r="D25" s="473">
        <v>0</v>
      </c>
      <c r="E25" s="456">
        <v>0</v>
      </c>
      <c r="F25" s="442">
        <v>0</v>
      </c>
      <c r="G25" s="443">
        <v>0</v>
      </c>
      <c r="H25" s="444">
        <f>-4000+4000</f>
        <v>0</v>
      </c>
      <c r="I25" s="442">
        <v>0</v>
      </c>
      <c r="J25" s="443">
        <v>0</v>
      </c>
      <c r="K25" s="445">
        <v>0</v>
      </c>
      <c r="L25" s="442">
        <f t="shared" si="5"/>
        <v>0</v>
      </c>
      <c r="M25" s="443">
        <f t="shared" si="5"/>
        <v>0</v>
      </c>
      <c r="N25" s="445">
        <f t="shared" si="5"/>
        <v>0</v>
      </c>
      <c r="O25" s="432" t="s">
        <v>255</v>
      </c>
      <c r="P25" s="430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1"/>
      <c r="AH25" s="411"/>
      <c r="AI25" s="411"/>
      <c r="AJ25" s="411"/>
      <c r="AK25" s="411"/>
      <c r="AL25" s="411"/>
      <c r="AM25" s="411"/>
      <c r="AN25" s="411"/>
      <c r="AO25" s="411"/>
      <c r="AP25" s="411"/>
      <c r="AQ25" s="411"/>
      <c r="AR25" s="411"/>
      <c r="AS25" s="411"/>
      <c r="AT25" s="411"/>
      <c r="AU25" s="411"/>
      <c r="AV25" s="411"/>
      <c r="AW25" s="411"/>
      <c r="AX25" s="411"/>
      <c r="AY25" s="411"/>
      <c r="AZ25" s="411"/>
      <c r="BA25" s="411"/>
      <c r="BB25" s="411"/>
      <c r="BC25" s="411"/>
      <c r="BD25" s="411"/>
      <c r="BE25" s="411"/>
      <c r="BF25" s="411"/>
      <c r="BG25" s="411"/>
      <c r="BH25" s="411"/>
      <c r="BI25" s="411"/>
      <c r="BJ25" s="411"/>
      <c r="BK25" s="411"/>
      <c r="BL25" s="411"/>
      <c r="BM25" s="411"/>
      <c r="BN25" s="411"/>
      <c r="BO25" s="411"/>
      <c r="BP25" s="411"/>
      <c r="BQ25" s="411"/>
      <c r="BR25" s="411"/>
      <c r="BS25" s="411"/>
      <c r="BT25" s="411"/>
      <c r="BU25" s="411"/>
      <c r="BV25" s="411"/>
      <c r="BW25" s="411"/>
      <c r="BX25" s="411"/>
      <c r="BY25" s="411"/>
      <c r="BZ25" s="411"/>
      <c r="CA25" s="411"/>
      <c r="CB25" s="411"/>
      <c r="CC25" s="411"/>
      <c r="CD25" s="411"/>
      <c r="CE25" s="411"/>
      <c r="CF25" s="411"/>
      <c r="CG25" s="411"/>
      <c r="CH25" s="411"/>
      <c r="CI25" s="411"/>
      <c r="CJ25" s="411"/>
      <c r="CK25" s="411"/>
      <c r="CL25" s="411"/>
      <c r="CM25" s="411"/>
      <c r="CN25" s="411"/>
      <c r="CO25" s="411"/>
      <c r="CP25" s="411"/>
      <c r="CQ25" s="411"/>
      <c r="CR25" s="411"/>
      <c r="CS25" s="411"/>
      <c r="CT25" s="411"/>
      <c r="CU25" s="411"/>
      <c r="CV25" s="411"/>
      <c r="CW25" s="411"/>
      <c r="CX25" s="411"/>
      <c r="CY25" s="411"/>
      <c r="CZ25" s="411"/>
      <c r="DA25" s="411"/>
      <c r="DB25" s="411"/>
    </row>
    <row r="26" spans="1:201" s="409" customFormat="1" ht="12">
      <c r="A26" s="361" t="s">
        <v>161</v>
      </c>
      <c r="B26" s="453">
        <v>15</v>
      </c>
      <c r="C26" s="458">
        <v>15</v>
      </c>
      <c r="D26" s="454">
        <v>0</v>
      </c>
      <c r="E26" s="456">
        <v>2198</v>
      </c>
      <c r="F26" s="453">
        <v>15</v>
      </c>
      <c r="G26" s="458">
        <v>15</v>
      </c>
      <c r="H26" s="456">
        <v>2329</v>
      </c>
      <c r="I26" s="453">
        <v>15</v>
      </c>
      <c r="J26" s="458">
        <v>15</v>
      </c>
      <c r="K26" s="457">
        <v>2387</v>
      </c>
      <c r="L26" s="453">
        <f t="shared" si="5"/>
        <v>0</v>
      </c>
      <c r="M26" s="458">
        <f t="shared" si="5"/>
        <v>0</v>
      </c>
      <c r="N26" s="457">
        <f t="shared" si="5"/>
        <v>58</v>
      </c>
      <c r="O26" s="432" t="s">
        <v>255</v>
      </c>
      <c r="P26" s="430"/>
      <c r="Q26" s="408"/>
      <c r="R26" s="408"/>
      <c r="S26" s="408"/>
      <c r="T26" s="408"/>
      <c r="U26" s="408"/>
      <c r="V26" s="408"/>
      <c r="W26" s="408"/>
      <c r="X26" s="408"/>
      <c r="Y26" s="408"/>
      <c r="Z26" s="408"/>
      <c r="AA26" s="408"/>
      <c r="AB26" s="408"/>
      <c r="AC26" s="408"/>
      <c r="AD26" s="408"/>
      <c r="AE26" s="408"/>
      <c r="AF26" s="408"/>
      <c r="AG26" s="408"/>
      <c r="AH26" s="408"/>
      <c r="AI26" s="408"/>
      <c r="AJ26" s="408"/>
      <c r="AK26" s="408"/>
      <c r="AL26" s="408"/>
      <c r="AM26" s="408"/>
      <c r="AN26" s="408"/>
      <c r="AO26" s="408"/>
      <c r="AP26" s="408"/>
      <c r="AQ26" s="408"/>
      <c r="AR26" s="408"/>
      <c r="AS26" s="408"/>
      <c r="AT26" s="408"/>
      <c r="AU26" s="408"/>
      <c r="AV26" s="408"/>
      <c r="AW26" s="408"/>
      <c r="AX26" s="408"/>
      <c r="AY26" s="408"/>
      <c r="AZ26" s="408"/>
      <c r="BA26" s="408"/>
      <c r="BB26" s="408"/>
      <c r="BC26" s="408"/>
      <c r="BD26" s="408"/>
      <c r="BE26" s="408"/>
      <c r="BF26" s="408"/>
      <c r="BG26" s="408"/>
      <c r="BH26" s="408"/>
      <c r="BI26" s="408"/>
      <c r="BJ26" s="408"/>
      <c r="BK26" s="408"/>
      <c r="BL26" s="408"/>
      <c r="BM26" s="408"/>
      <c r="BN26" s="408"/>
      <c r="BO26" s="408"/>
      <c r="BP26" s="408"/>
      <c r="BQ26" s="408"/>
      <c r="BR26" s="408"/>
      <c r="BS26" s="408"/>
      <c r="BT26" s="408"/>
      <c r="BU26" s="408"/>
      <c r="BV26" s="408"/>
      <c r="BW26" s="408"/>
      <c r="BX26" s="408"/>
      <c r="BY26" s="408"/>
      <c r="BZ26" s="408"/>
      <c r="CA26" s="408"/>
      <c r="CB26" s="408"/>
      <c r="CC26" s="408"/>
      <c r="CD26" s="408"/>
      <c r="CE26" s="408"/>
      <c r="CF26" s="408"/>
      <c r="CG26" s="408"/>
      <c r="CH26" s="408"/>
      <c r="CI26" s="408"/>
      <c r="CJ26" s="408"/>
      <c r="CK26" s="408"/>
      <c r="CL26" s="408"/>
      <c r="CM26" s="408"/>
      <c r="CN26" s="408"/>
      <c r="CO26" s="408"/>
      <c r="CP26" s="408"/>
      <c r="CQ26" s="408"/>
      <c r="CR26" s="408"/>
      <c r="CS26" s="408"/>
      <c r="CT26" s="408"/>
      <c r="CU26" s="408"/>
      <c r="CV26" s="408"/>
      <c r="CW26" s="408"/>
      <c r="CX26" s="408"/>
      <c r="CY26" s="408"/>
      <c r="CZ26" s="408"/>
      <c r="DA26" s="408"/>
      <c r="DB26" s="408"/>
      <c r="DC26" s="408"/>
      <c r="DD26" s="408"/>
      <c r="DE26" s="408"/>
      <c r="DF26" s="408"/>
      <c r="DG26" s="408"/>
      <c r="DH26" s="408"/>
      <c r="DI26" s="408"/>
      <c r="DJ26" s="408"/>
      <c r="DK26" s="408"/>
      <c r="DL26" s="408"/>
      <c r="DM26" s="408"/>
      <c r="DN26" s="408"/>
      <c r="DO26" s="408"/>
      <c r="DP26" s="408"/>
      <c r="DQ26" s="408"/>
      <c r="DR26" s="408"/>
      <c r="DS26" s="408"/>
      <c r="DT26" s="408"/>
      <c r="DU26" s="408"/>
      <c r="DV26" s="408"/>
      <c r="DW26" s="408"/>
      <c r="DX26" s="408"/>
      <c r="DY26" s="408"/>
      <c r="DZ26" s="408"/>
      <c r="EA26" s="408"/>
      <c r="EB26" s="408"/>
      <c r="EC26" s="408"/>
      <c r="ED26" s="408"/>
      <c r="EE26" s="408"/>
      <c r="EF26" s="408"/>
      <c r="EG26" s="408"/>
      <c r="EH26" s="408"/>
      <c r="EI26" s="408"/>
      <c r="EJ26" s="408"/>
      <c r="EK26" s="408"/>
      <c r="EL26" s="408"/>
      <c r="EM26" s="408"/>
      <c r="EN26" s="408"/>
      <c r="EO26" s="408"/>
      <c r="EP26" s="408"/>
      <c r="EQ26" s="408"/>
      <c r="ER26" s="408"/>
      <c r="ES26" s="408"/>
      <c r="ET26" s="408"/>
      <c r="EU26" s="408"/>
      <c r="EV26" s="408"/>
      <c r="EW26" s="408"/>
      <c r="EX26" s="408"/>
      <c r="EY26" s="408"/>
      <c r="EZ26" s="408"/>
      <c r="FA26" s="408"/>
      <c r="FB26" s="408"/>
      <c r="FC26" s="408"/>
      <c r="FD26" s="408"/>
      <c r="FE26" s="408"/>
      <c r="FF26" s="408"/>
      <c r="FG26" s="408"/>
      <c r="FH26" s="408"/>
      <c r="FI26" s="408"/>
      <c r="FJ26" s="408"/>
      <c r="FK26" s="408"/>
      <c r="FL26" s="408"/>
      <c r="FM26" s="408"/>
      <c r="FN26" s="408"/>
      <c r="FO26" s="408"/>
      <c r="FP26" s="408"/>
      <c r="FQ26" s="408"/>
      <c r="FR26" s="408"/>
      <c r="FS26" s="408"/>
      <c r="FT26" s="408"/>
      <c r="FU26" s="408"/>
      <c r="FV26" s="408"/>
      <c r="FW26" s="408"/>
      <c r="FX26" s="408"/>
      <c r="FY26" s="408"/>
      <c r="FZ26" s="408"/>
      <c r="GA26" s="408"/>
      <c r="GB26" s="408"/>
      <c r="GC26" s="408"/>
      <c r="GD26" s="408"/>
      <c r="GE26" s="408"/>
      <c r="GF26" s="408"/>
      <c r="GG26" s="408"/>
      <c r="GH26" s="408"/>
      <c r="GI26" s="408"/>
      <c r="GJ26" s="408"/>
      <c r="GK26" s="408"/>
      <c r="GL26" s="408"/>
      <c r="GM26" s="408"/>
      <c r="GN26" s="408"/>
      <c r="GO26" s="408"/>
      <c r="GP26" s="408"/>
      <c r="GQ26" s="408"/>
      <c r="GR26" s="408"/>
      <c r="GS26" s="408"/>
    </row>
    <row r="27" spans="1:201" s="409" customFormat="1" ht="12">
      <c r="A27" s="360" t="s">
        <v>162</v>
      </c>
      <c r="B27" s="453">
        <v>449</v>
      </c>
      <c r="C27" s="458">
        <v>460</v>
      </c>
      <c r="D27" s="454">
        <v>23</v>
      </c>
      <c r="E27" s="456">
        <v>70603</v>
      </c>
      <c r="F27" s="453">
        <v>434</v>
      </c>
      <c r="G27" s="458">
        <v>445</v>
      </c>
      <c r="H27" s="456">
        <v>70603</v>
      </c>
      <c r="I27" s="453">
        <v>450</v>
      </c>
      <c r="J27" s="458">
        <v>453</v>
      </c>
      <c r="K27" s="457">
        <v>75681</v>
      </c>
      <c r="L27" s="453">
        <f t="shared" si="5"/>
        <v>16</v>
      </c>
      <c r="M27" s="458">
        <f t="shared" si="5"/>
        <v>8</v>
      </c>
      <c r="N27" s="457">
        <f t="shared" si="5"/>
        <v>5078</v>
      </c>
      <c r="O27" s="432" t="s">
        <v>255</v>
      </c>
      <c r="P27" s="430"/>
      <c r="Q27" s="408"/>
      <c r="R27" s="408"/>
      <c r="S27" s="408"/>
      <c r="T27" s="408"/>
      <c r="U27" s="408"/>
      <c r="V27" s="408"/>
      <c r="W27" s="408"/>
      <c r="X27" s="408"/>
      <c r="Y27" s="408"/>
      <c r="Z27" s="408"/>
      <c r="AA27" s="408"/>
      <c r="AB27" s="408"/>
      <c r="AC27" s="408"/>
      <c r="AD27" s="408"/>
      <c r="AE27" s="408"/>
      <c r="AF27" s="408"/>
      <c r="AG27" s="408"/>
      <c r="AH27" s="408"/>
      <c r="AI27" s="408"/>
      <c r="AJ27" s="408"/>
      <c r="AK27" s="408"/>
      <c r="AL27" s="408"/>
      <c r="AM27" s="408"/>
      <c r="AN27" s="408"/>
      <c r="AO27" s="408"/>
      <c r="AP27" s="408"/>
      <c r="AQ27" s="408"/>
      <c r="AR27" s="408"/>
      <c r="AS27" s="408"/>
      <c r="AT27" s="408"/>
      <c r="AU27" s="408"/>
      <c r="AV27" s="408"/>
      <c r="AW27" s="408"/>
      <c r="AX27" s="408"/>
      <c r="AY27" s="408"/>
      <c r="AZ27" s="408"/>
      <c r="BA27" s="408"/>
      <c r="BB27" s="408"/>
      <c r="BC27" s="408"/>
      <c r="BD27" s="408"/>
      <c r="BE27" s="408"/>
      <c r="BF27" s="408"/>
      <c r="BG27" s="408"/>
      <c r="BH27" s="408"/>
      <c r="BI27" s="408"/>
      <c r="BJ27" s="408"/>
      <c r="BK27" s="408"/>
      <c r="BL27" s="408"/>
      <c r="BM27" s="408"/>
      <c r="BN27" s="408"/>
      <c r="BO27" s="408"/>
      <c r="BP27" s="408"/>
      <c r="BQ27" s="408"/>
      <c r="BR27" s="408"/>
      <c r="BS27" s="408"/>
      <c r="BT27" s="408"/>
      <c r="BU27" s="408"/>
      <c r="BV27" s="408"/>
      <c r="BW27" s="408"/>
      <c r="BX27" s="408"/>
      <c r="BY27" s="408"/>
      <c r="BZ27" s="408"/>
      <c r="CA27" s="408"/>
      <c r="CB27" s="408"/>
      <c r="CC27" s="408"/>
      <c r="CD27" s="408"/>
      <c r="CE27" s="408"/>
      <c r="CF27" s="408"/>
      <c r="CG27" s="408"/>
      <c r="CH27" s="408"/>
      <c r="CI27" s="408"/>
      <c r="CJ27" s="408"/>
      <c r="CK27" s="408"/>
      <c r="CL27" s="408"/>
      <c r="CM27" s="408"/>
      <c r="CN27" s="408"/>
      <c r="CO27" s="408"/>
      <c r="CP27" s="408"/>
      <c r="CQ27" s="408"/>
      <c r="CR27" s="408"/>
      <c r="CS27" s="408"/>
      <c r="CT27" s="408"/>
      <c r="CU27" s="408"/>
      <c r="CV27" s="408"/>
      <c r="CW27" s="408"/>
      <c r="CX27" s="408"/>
      <c r="CY27" s="408"/>
      <c r="CZ27" s="408"/>
      <c r="DA27" s="408"/>
      <c r="DB27" s="408"/>
      <c r="DC27" s="408"/>
      <c r="DD27" s="408"/>
      <c r="DE27" s="408"/>
      <c r="DF27" s="408"/>
      <c r="DG27" s="408"/>
      <c r="DH27" s="408"/>
      <c r="DI27" s="408"/>
      <c r="DJ27" s="408"/>
      <c r="DK27" s="408"/>
      <c r="DL27" s="408"/>
      <c r="DM27" s="408"/>
      <c r="DN27" s="408"/>
      <c r="DO27" s="408"/>
      <c r="DP27" s="408"/>
      <c r="DQ27" s="408"/>
      <c r="DR27" s="408"/>
      <c r="DS27" s="408"/>
      <c r="DT27" s="408"/>
      <c r="DU27" s="408"/>
      <c r="DV27" s="408"/>
      <c r="DW27" s="408"/>
      <c r="DX27" s="408"/>
      <c r="DY27" s="408"/>
      <c r="DZ27" s="408"/>
      <c r="EA27" s="408"/>
      <c r="EB27" s="408"/>
      <c r="EC27" s="408"/>
      <c r="ED27" s="408"/>
      <c r="EE27" s="408"/>
      <c r="EF27" s="408"/>
      <c r="EG27" s="408"/>
      <c r="EH27" s="408"/>
      <c r="EI27" s="408"/>
      <c r="EJ27" s="408"/>
      <c r="EK27" s="408"/>
      <c r="EL27" s="408"/>
      <c r="EM27" s="408"/>
      <c r="EN27" s="408"/>
      <c r="EO27" s="408"/>
      <c r="EP27" s="408"/>
      <c r="EQ27" s="408"/>
      <c r="ER27" s="408"/>
      <c r="ES27" s="408"/>
      <c r="ET27" s="408"/>
      <c r="EU27" s="408"/>
      <c r="EV27" s="408"/>
      <c r="EW27" s="408"/>
      <c r="EX27" s="408"/>
      <c r="EY27" s="408"/>
      <c r="EZ27" s="408"/>
      <c r="FA27" s="408"/>
      <c r="FB27" s="408"/>
      <c r="FC27" s="408"/>
      <c r="FD27" s="408"/>
      <c r="FE27" s="408"/>
      <c r="FF27" s="408"/>
      <c r="FG27" s="408"/>
      <c r="FH27" s="408"/>
      <c r="FI27" s="408"/>
      <c r="FJ27" s="408"/>
      <c r="FK27" s="408"/>
      <c r="FL27" s="408"/>
      <c r="FM27" s="408"/>
      <c r="FN27" s="408"/>
      <c r="FO27" s="408"/>
      <c r="FP27" s="408"/>
      <c r="FQ27" s="408"/>
      <c r="FR27" s="408"/>
      <c r="FS27" s="408"/>
      <c r="FT27" s="408"/>
      <c r="FU27" s="408"/>
      <c r="FV27" s="408"/>
      <c r="FW27" s="408"/>
      <c r="FX27" s="408"/>
      <c r="FY27" s="408"/>
      <c r="FZ27" s="408"/>
      <c r="GA27" s="408"/>
      <c r="GB27" s="408"/>
      <c r="GC27" s="408"/>
      <c r="GD27" s="408"/>
      <c r="GE27" s="408"/>
      <c r="GF27" s="408"/>
      <c r="GG27" s="408"/>
      <c r="GH27" s="408"/>
      <c r="GI27" s="408"/>
      <c r="GJ27" s="408"/>
      <c r="GK27" s="408"/>
      <c r="GL27" s="408"/>
      <c r="GM27" s="408"/>
      <c r="GN27" s="408"/>
      <c r="GO27" s="408"/>
      <c r="GP27" s="408"/>
      <c r="GQ27" s="408"/>
      <c r="GR27" s="408"/>
      <c r="GS27" s="408"/>
    </row>
    <row r="28" spans="1:16" ht="12">
      <c r="A28" s="360" t="s">
        <v>163</v>
      </c>
      <c r="B28" s="474" t="s">
        <v>64</v>
      </c>
      <c r="C28" s="475">
        <v>723</v>
      </c>
      <c r="D28" s="454">
        <v>575</v>
      </c>
      <c r="E28" s="476">
        <v>1256699</v>
      </c>
      <c r="F28" s="474" t="s">
        <v>64</v>
      </c>
      <c r="G28" s="458">
        <v>723</v>
      </c>
      <c r="H28" s="456">
        <v>0</v>
      </c>
      <c r="I28" s="474" t="s">
        <v>64</v>
      </c>
      <c r="J28" s="458">
        <v>723</v>
      </c>
      <c r="K28" s="457">
        <v>0</v>
      </c>
      <c r="L28" s="453">
        <v>0</v>
      </c>
      <c r="M28" s="458">
        <f aca="true" t="shared" si="6" ref="M28:N31">SUM(J28-G28)</f>
        <v>0</v>
      </c>
      <c r="N28" s="457">
        <f t="shared" si="6"/>
        <v>0</v>
      </c>
      <c r="O28" s="432" t="s">
        <v>255</v>
      </c>
      <c r="P28" s="430"/>
    </row>
    <row r="29" spans="1:201" s="409" customFormat="1" ht="12">
      <c r="A29" s="360" t="s">
        <v>164</v>
      </c>
      <c r="B29" s="453">
        <v>96</v>
      </c>
      <c r="C29" s="458">
        <v>98</v>
      </c>
      <c r="D29" s="454">
        <v>0</v>
      </c>
      <c r="E29" s="456">
        <v>11509</v>
      </c>
      <c r="F29" s="453">
        <v>93</v>
      </c>
      <c r="G29" s="458">
        <v>95</v>
      </c>
      <c r="H29" s="456">
        <v>11462</v>
      </c>
      <c r="I29" s="453">
        <v>96</v>
      </c>
      <c r="J29" s="458">
        <v>98</v>
      </c>
      <c r="K29" s="457">
        <v>12570</v>
      </c>
      <c r="L29" s="453">
        <f>SUM(I29-F29)</f>
        <v>3</v>
      </c>
      <c r="M29" s="458">
        <f t="shared" si="6"/>
        <v>3</v>
      </c>
      <c r="N29" s="457">
        <f t="shared" si="6"/>
        <v>1108</v>
      </c>
      <c r="O29" s="432" t="s">
        <v>255</v>
      </c>
      <c r="P29" s="430"/>
      <c r="Q29" s="408"/>
      <c r="R29" s="408"/>
      <c r="S29" s="408"/>
      <c r="T29" s="408"/>
      <c r="U29" s="408"/>
      <c r="V29" s="408"/>
      <c r="W29" s="408"/>
      <c r="X29" s="408"/>
      <c r="Y29" s="408"/>
      <c r="Z29" s="408"/>
      <c r="AA29" s="408"/>
      <c r="AB29" s="408"/>
      <c r="AC29" s="408"/>
      <c r="AD29" s="408"/>
      <c r="AE29" s="408"/>
      <c r="AF29" s="408"/>
      <c r="AG29" s="408"/>
      <c r="AH29" s="408"/>
      <c r="AI29" s="408"/>
      <c r="AJ29" s="408"/>
      <c r="AK29" s="408"/>
      <c r="AL29" s="408"/>
      <c r="AM29" s="408"/>
      <c r="AN29" s="408"/>
      <c r="AO29" s="408"/>
      <c r="AP29" s="408"/>
      <c r="AQ29" s="408"/>
      <c r="AR29" s="408"/>
      <c r="AS29" s="408"/>
      <c r="AT29" s="408"/>
      <c r="AU29" s="408"/>
      <c r="AV29" s="408"/>
      <c r="AW29" s="408"/>
      <c r="AX29" s="408"/>
      <c r="AY29" s="408"/>
      <c r="AZ29" s="408"/>
      <c r="BA29" s="408"/>
      <c r="BB29" s="408"/>
      <c r="BC29" s="408"/>
      <c r="BD29" s="408"/>
      <c r="BE29" s="408"/>
      <c r="BF29" s="408"/>
      <c r="BG29" s="408"/>
      <c r="BH29" s="408"/>
      <c r="BI29" s="408"/>
      <c r="BJ29" s="408"/>
      <c r="BK29" s="408"/>
      <c r="BL29" s="408"/>
      <c r="BM29" s="408"/>
      <c r="BN29" s="408"/>
      <c r="BO29" s="408"/>
      <c r="BP29" s="408"/>
      <c r="BQ29" s="408"/>
      <c r="BR29" s="408"/>
      <c r="BS29" s="408"/>
      <c r="BT29" s="408"/>
      <c r="BU29" s="408"/>
      <c r="BV29" s="408"/>
      <c r="BW29" s="408"/>
      <c r="BX29" s="408"/>
      <c r="BY29" s="408"/>
      <c r="BZ29" s="408"/>
      <c r="CA29" s="408"/>
      <c r="CB29" s="408"/>
      <c r="CC29" s="408"/>
      <c r="CD29" s="408"/>
      <c r="CE29" s="408"/>
      <c r="CF29" s="408"/>
      <c r="CG29" s="408"/>
      <c r="CH29" s="408"/>
      <c r="CI29" s="408"/>
      <c r="CJ29" s="408"/>
      <c r="CK29" s="408"/>
      <c r="CL29" s="408"/>
      <c r="CM29" s="408"/>
      <c r="CN29" s="408"/>
      <c r="CO29" s="408"/>
      <c r="CP29" s="408"/>
      <c r="CQ29" s="408"/>
      <c r="CR29" s="408"/>
      <c r="CS29" s="408"/>
      <c r="CT29" s="408"/>
      <c r="CU29" s="408"/>
      <c r="CV29" s="408"/>
      <c r="CW29" s="408"/>
      <c r="CX29" s="408"/>
      <c r="CY29" s="408"/>
      <c r="CZ29" s="408"/>
      <c r="DA29" s="408"/>
      <c r="DB29" s="408"/>
      <c r="DC29" s="408"/>
      <c r="DD29" s="408"/>
      <c r="DE29" s="408"/>
      <c r="DF29" s="408"/>
      <c r="DG29" s="408"/>
      <c r="DH29" s="408"/>
      <c r="DI29" s="408"/>
      <c r="DJ29" s="408"/>
      <c r="DK29" s="408"/>
      <c r="DL29" s="408"/>
      <c r="DM29" s="408"/>
      <c r="DN29" s="408"/>
      <c r="DO29" s="408"/>
      <c r="DP29" s="408"/>
      <c r="DQ29" s="408"/>
      <c r="DR29" s="408"/>
      <c r="DS29" s="408"/>
      <c r="DT29" s="408"/>
      <c r="DU29" s="408"/>
      <c r="DV29" s="408"/>
      <c r="DW29" s="408"/>
      <c r="DX29" s="408"/>
      <c r="DY29" s="408"/>
      <c r="DZ29" s="408"/>
      <c r="EA29" s="408"/>
      <c r="EB29" s="408"/>
      <c r="EC29" s="408"/>
      <c r="ED29" s="408"/>
      <c r="EE29" s="408"/>
      <c r="EF29" s="408"/>
      <c r="EG29" s="408"/>
      <c r="EH29" s="408"/>
      <c r="EI29" s="408"/>
      <c r="EJ29" s="408"/>
      <c r="EK29" s="408"/>
      <c r="EL29" s="408"/>
      <c r="EM29" s="408"/>
      <c r="EN29" s="408"/>
      <c r="EO29" s="408"/>
      <c r="EP29" s="408"/>
      <c r="EQ29" s="408"/>
      <c r="ER29" s="408"/>
      <c r="ES29" s="408"/>
      <c r="ET29" s="408"/>
      <c r="EU29" s="408"/>
      <c r="EV29" s="408"/>
      <c r="EW29" s="408"/>
      <c r="EX29" s="408"/>
      <c r="EY29" s="408"/>
      <c r="EZ29" s="408"/>
      <c r="FA29" s="408"/>
      <c r="FB29" s="408"/>
      <c r="FC29" s="408"/>
      <c r="FD29" s="408"/>
      <c r="FE29" s="408"/>
      <c r="FF29" s="408"/>
      <c r="FG29" s="408"/>
      <c r="FH29" s="408"/>
      <c r="FI29" s="408"/>
      <c r="FJ29" s="408"/>
      <c r="FK29" s="408"/>
      <c r="FL29" s="408"/>
      <c r="FM29" s="408"/>
      <c r="FN29" s="408"/>
      <c r="FO29" s="408"/>
      <c r="FP29" s="408"/>
      <c r="FQ29" s="408"/>
      <c r="FR29" s="408"/>
      <c r="FS29" s="408"/>
      <c r="FT29" s="408"/>
      <c r="FU29" s="408"/>
      <c r="FV29" s="408"/>
      <c r="FW29" s="408"/>
      <c r="FX29" s="408"/>
      <c r="FY29" s="408"/>
      <c r="FZ29" s="408"/>
      <c r="GA29" s="408"/>
      <c r="GB29" s="408"/>
      <c r="GC29" s="408"/>
      <c r="GD29" s="408"/>
      <c r="GE29" s="408"/>
      <c r="GF29" s="408"/>
      <c r="GG29" s="408"/>
      <c r="GH29" s="408"/>
      <c r="GI29" s="408"/>
      <c r="GJ29" s="408"/>
      <c r="GK29" s="408"/>
      <c r="GL29" s="408"/>
      <c r="GM29" s="408"/>
      <c r="GN29" s="408"/>
      <c r="GO29" s="408"/>
      <c r="GP29" s="408"/>
      <c r="GQ29" s="408"/>
      <c r="GR29" s="408"/>
      <c r="GS29" s="408"/>
    </row>
    <row r="30" spans="1:201" s="409" customFormat="1" ht="12">
      <c r="A30" s="360" t="s">
        <v>149</v>
      </c>
      <c r="B30" s="453">
        <v>294</v>
      </c>
      <c r="C30" s="475">
        <v>272</v>
      </c>
      <c r="D30" s="454">
        <v>0</v>
      </c>
      <c r="E30" s="456">
        <v>63202</v>
      </c>
      <c r="F30" s="474">
        <v>346</v>
      </c>
      <c r="G30" s="475">
        <v>308</v>
      </c>
      <c r="H30" s="476">
        <v>73373</v>
      </c>
      <c r="I30" s="453">
        <v>346</v>
      </c>
      <c r="J30" s="458">
        <v>346</v>
      </c>
      <c r="K30" s="457">
        <v>83789</v>
      </c>
      <c r="L30" s="453">
        <f>SUM(I30-F30)</f>
        <v>0</v>
      </c>
      <c r="M30" s="458">
        <f t="shared" si="6"/>
        <v>38</v>
      </c>
      <c r="N30" s="457">
        <f t="shared" si="6"/>
        <v>10416</v>
      </c>
      <c r="O30" s="432" t="s">
        <v>255</v>
      </c>
      <c r="P30" s="430"/>
      <c r="Q30" s="408"/>
      <c r="R30" s="408"/>
      <c r="S30" s="408"/>
      <c r="T30" s="408"/>
      <c r="U30" s="408"/>
      <c r="V30" s="408"/>
      <c r="W30" s="408"/>
      <c r="X30" s="408"/>
      <c r="Y30" s="408"/>
      <c r="Z30" s="408"/>
      <c r="AA30" s="408"/>
      <c r="AB30" s="408"/>
      <c r="AC30" s="408"/>
      <c r="AD30" s="408"/>
      <c r="AE30" s="408"/>
      <c r="AF30" s="408"/>
      <c r="AG30" s="408"/>
      <c r="AH30" s="408"/>
      <c r="AI30" s="408"/>
      <c r="AJ30" s="408"/>
      <c r="AK30" s="408"/>
      <c r="AL30" s="408"/>
      <c r="AM30" s="408"/>
      <c r="AN30" s="408"/>
      <c r="AO30" s="408"/>
      <c r="AP30" s="408"/>
      <c r="AQ30" s="408"/>
      <c r="AR30" s="408"/>
      <c r="AS30" s="408"/>
      <c r="AT30" s="408"/>
      <c r="AU30" s="408"/>
      <c r="AV30" s="408"/>
      <c r="AW30" s="408"/>
      <c r="AX30" s="408"/>
      <c r="AY30" s="408"/>
      <c r="AZ30" s="408"/>
      <c r="BA30" s="408"/>
      <c r="BB30" s="408"/>
      <c r="BC30" s="408"/>
      <c r="BD30" s="408"/>
      <c r="BE30" s="408"/>
      <c r="BF30" s="408"/>
      <c r="BG30" s="408"/>
      <c r="BH30" s="408"/>
      <c r="BI30" s="408"/>
      <c r="BJ30" s="408"/>
      <c r="BK30" s="408"/>
      <c r="BL30" s="408"/>
      <c r="BM30" s="408"/>
      <c r="BN30" s="408"/>
      <c r="BO30" s="408"/>
      <c r="BP30" s="408"/>
      <c r="BQ30" s="408"/>
      <c r="BR30" s="408"/>
      <c r="BS30" s="408"/>
      <c r="BT30" s="408"/>
      <c r="BU30" s="408"/>
      <c r="BV30" s="408"/>
      <c r="BW30" s="408"/>
      <c r="BX30" s="408"/>
      <c r="BY30" s="408"/>
      <c r="BZ30" s="408"/>
      <c r="CA30" s="408"/>
      <c r="CB30" s="408"/>
      <c r="CC30" s="408"/>
      <c r="CD30" s="408"/>
      <c r="CE30" s="408"/>
      <c r="CF30" s="408"/>
      <c r="CG30" s="408"/>
      <c r="CH30" s="408"/>
      <c r="CI30" s="408"/>
      <c r="CJ30" s="408"/>
      <c r="CK30" s="408"/>
      <c r="CL30" s="408"/>
      <c r="CM30" s="408"/>
      <c r="CN30" s="408"/>
      <c r="CO30" s="408"/>
      <c r="CP30" s="408"/>
      <c r="CQ30" s="408"/>
      <c r="CR30" s="408"/>
      <c r="CS30" s="408"/>
      <c r="CT30" s="408"/>
      <c r="CU30" s="408"/>
      <c r="CV30" s="408"/>
      <c r="CW30" s="408"/>
      <c r="CX30" s="408"/>
      <c r="CY30" s="408"/>
      <c r="CZ30" s="408"/>
      <c r="DA30" s="408"/>
      <c r="DB30" s="408"/>
      <c r="DC30" s="408"/>
      <c r="DD30" s="408"/>
      <c r="DE30" s="408"/>
      <c r="DF30" s="408"/>
      <c r="DG30" s="408"/>
      <c r="DH30" s="408"/>
      <c r="DI30" s="408"/>
      <c r="DJ30" s="408"/>
      <c r="DK30" s="408"/>
      <c r="DL30" s="408"/>
      <c r="DM30" s="408"/>
      <c r="DN30" s="408"/>
      <c r="DO30" s="408"/>
      <c r="DP30" s="408"/>
      <c r="DQ30" s="408"/>
      <c r="DR30" s="408"/>
      <c r="DS30" s="408"/>
      <c r="DT30" s="408"/>
      <c r="DU30" s="408"/>
      <c r="DV30" s="408"/>
      <c r="DW30" s="408"/>
      <c r="DX30" s="408"/>
      <c r="DY30" s="408"/>
      <c r="DZ30" s="408"/>
      <c r="EA30" s="408"/>
      <c r="EB30" s="408"/>
      <c r="EC30" s="408"/>
      <c r="ED30" s="408"/>
      <c r="EE30" s="408"/>
      <c r="EF30" s="408"/>
      <c r="EG30" s="408"/>
      <c r="EH30" s="408"/>
      <c r="EI30" s="408"/>
      <c r="EJ30" s="408"/>
      <c r="EK30" s="408"/>
      <c r="EL30" s="408"/>
      <c r="EM30" s="408"/>
      <c r="EN30" s="408"/>
      <c r="EO30" s="408"/>
      <c r="EP30" s="408"/>
      <c r="EQ30" s="408"/>
      <c r="ER30" s="408"/>
      <c r="ES30" s="408"/>
      <c r="ET30" s="408"/>
      <c r="EU30" s="408"/>
      <c r="EV30" s="408"/>
      <c r="EW30" s="408"/>
      <c r="EX30" s="408"/>
      <c r="EY30" s="408"/>
      <c r="EZ30" s="408"/>
      <c r="FA30" s="408"/>
      <c r="FB30" s="408"/>
      <c r="FC30" s="408"/>
      <c r="FD30" s="408"/>
      <c r="FE30" s="408"/>
      <c r="FF30" s="408"/>
      <c r="FG30" s="408"/>
      <c r="FH30" s="408"/>
      <c r="FI30" s="408"/>
      <c r="FJ30" s="408"/>
      <c r="FK30" s="408"/>
      <c r="FL30" s="408"/>
      <c r="FM30" s="408"/>
      <c r="FN30" s="408"/>
      <c r="FO30" s="408"/>
      <c r="FP30" s="408"/>
      <c r="FQ30" s="408"/>
      <c r="FR30" s="408"/>
      <c r="FS30" s="408"/>
      <c r="FT30" s="408"/>
      <c r="FU30" s="408"/>
      <c r="FV30" s="408"/>
      <c r="FW30" s="408"/>
      <c r="FX30" s="408"/>
      <c r="FY30" s="408"/>
      <c r="FZ30" s="408"/>
      <c r="GA30" s="408"/>
      <c r="GB30" s="408"/>
      <c r="GC30" s="408"/>
      <c r="GD30" s="408"/>
      <c r="GE30" s="408"/>
      <c r="GF30" s="408"/>
      <c r="GG30" s="408"/>
      <c r="GH30" s="408"/>
      <c r="GI30" s="408"/>
      <c r="GJ30" s="408"/>
      <c r="GK30" s="408"/>
      <c r="GL30" s="408"/>
      <c r="GM30" s="408"/>
      <c r="GN30" s="408"/>
      <c r="GO30" s="408"/>
      <c r="GP30" s="408"/>
      <c r="GQ30" s="408"/>
      <c r="GR30" s="408"/>
      <c r="GS30" s="408"/>
    </row>
    <row r="31" spans="1:108" ht="12">
      <c r="A31" s="360" t="s">
        <v>165</v>
      </c>
      <c r="B31" s="453">
        <v>4220</v>
      </c>
      <c r="C31" s="458">
        <v>4220</v>
      </c>
      <c r="D31" s="454">
        <f>3+122+29+184</f>
        <v>338</v>
      </c>
      <c r="E31" s="456">
        <f>9983+85473+138901+216084+97893+6278+113568+20748+586</f>
        <v>689514</v>
      </c>
      <c r="F31" s="477">
        <v>4025</v>
      </c>
      <c r="G31" s="478">
        <v>4294</v>
      </c>
      <c r="H31" s="456">
        <v>745549</v>
      </c>
      <c r="I31" s="453">
        <v>4027</v>
      </c>
      <c r="J31" s="458">
        <v>4393</v>
      </c>
      <c r="K31" s="457">
        <v>804007</v>
      </c>
      <c r="L31" s="477">
        <f>SUM(I31-F31)</f>
        <v>2</v>
      </c>
      <c r="M31" s="478">
        <f t="shared" si="6"/>
        <v>99</v>
      </c>
      <c r="N31" s="479">
        <f t="shared" si="6"/>
        <v>58458</v>
      </c>
      <c r="O31" s="432" t="s">
        <v>255</v>
      </c>
      <c r="P31" s="430"/>
      <c r="Q31" s="411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1"/>
      <c r="AH31" s="411"/>
      <c r="AI31" s="411"/>
      <c r="AJ31" s="411"/>
      <c r="AK31" s="411"/>
      <c r="AL31" s="411"/>
      <c r="AM31" s="411"/>
      <c r="AN31" s="411"/>
      <c r="AO31" s="411"/>
      <c r="AP31" s="411"/>
      <c r="AQ31" s="411"/>
      <c r="AR31" s="411"/>
      <c r="AS31" s="411"/>
      <c r="AT31" s="411"/>
      <c r="AU31" s="411"/>
      <c r="AV31" s="411"/>
      <c r="AW31" s="411"/>
      <c r="AX31" s="411"/>
      <c r="AY31" s="411"/>
      <c r="AZ31" s="411"/>
      <c r="BA31" s="411"/>
      <c r="BB31" s="411"/>
      <c r="BC31" s="411"/>
      <c r="BD31" s="411"/>
      <c r="BE31" s="411"/>
      <c r="BF31" s="411"/>
      <c r="BG31" s="411"/>
      <c r="BH31" s="411"/>
      <c r="BI31" s="411"/>
      <c r="BJ31" s="411"/>
      <c r="BK31" s="411"/>
      <c r="BL31" s="411"/>
      <c r="BM31" s="411"/>
      <c r="BN31" s="411"/>
      <c r="BO31" s="411"/>
      <c r="BP31" s="411"/>
      <c r="BQ31" s="411"/>
      <c r="BR31" s="411"/>
      <c r="BS31" s="411"/>
      <c r="BT31" s="411"/>
      <c r="BU31" s="411"/>
      <c r="BV31" s="411"/>
      <c r="BW31" s="411"/>
      <c r="BX31" s="411"/>
      <c r="BY31" s="411"/>
      <c r="BZ31" s="411"/>
      <c r="CA31" s="411"/>
      <c r="CB31" s="411"/>
      <c r="CC31" s="411"/>
      <c r="CD31" s="411"/>
      <c r="CE31" s="411"/>
      <c r="CF31" s="411"/>
      <c r="CG31" s="411"/>
      <c r="CH31" s="411"/>
      <c r="CI31" s="411"/>
      <c r="CJ31" s="411"/>
      <c r="CK31" s="411"/>
      <c r="CL31" s="411"/>
      <c r="CM31" s="411"/>
      <c r="CN31" s="411"/>
      <c r="CO31" s="411"/>
      <c r="CP31" s="411"/>
      <c r="CQ31" s="411"/>
      <c r="CR31" s="411"/>
      <c r="CS31" s="411"/>
      <c r="CT31" s="411"/>
      <c r="CU31" s="411"/>
      <c r="CV31" s="411"/>
      <c r="CW31" s="411"/>
      <c r="CX31" s="411"/>
      <c r="CY31" s="411"/>
      <c r="CZ31" s="411"/>
      <c r="DA31" s="411"/>
      <c r="DB31" s="411"/>
      <c r="DC31" s="411"/>
      <c r="DD31" s="411"/>
    </row>
    <row r="32" spans="1:16" ht="12">
      <c r="A32" s="362" t="s">
        <v>166</v>
      </c>
      <c r="B32" s="480">
        <v>0</v>
      </c>
      <c r="C32" s="481" t="s">
        <v>84</v>
      </c>
      <c r="D32" s="473">
        <v>0</v>
      </c>
      <c r="E32" s="476">
        <v>0</v>
      </c>
      <c r="F32" s="453">
        <v>0</v>
      </c>
      <c r="G32" s="475" t="s">
        <v>84</v>
      </c>
      <c r="H32" s="476" t="s">
        <v>210</v>
      </c>
      <c r="I32" s="453">
        <v>0</v>
      </c>
      <c r="J32" s="475" t="s">
        <v>84</v>
      </c>
      <c r="K32" s="482" t="s">
        <v>259</v>
      </c>
      <c r="L32" s="453">
        <f>SUM(I32-F32)</f>
        <v>0</v>
      </c>
      <c r="M32" s="475">
        <v>0</v>
      </c>
      <c r="N32" s="482" t="s">
        <v>260</v>
      </c>
      <c r="O32" s="432" t="s">
        <v>255</v>
      </c>
      <c r="P32" s="430"/>
    </row>
    <row r="33" spans="1:201" s="409" customFormat="1" ht="12">
      <c r="A33" s="360" t="s">
        <v>167</v>
      </c>
      <c r="B33" s="474" t="s">
        <v>32</v>
      </c>
      <c r="C33" s="458">
        <v>851</v>
      </c>
      <c r="D33" s="454">
        <v>0</v>
      </c>
      <c r="E33" s="456">
        <v>154739</v>
      </c>
      <c r="F33" s="474" t="s">
        <v>32</v>
      </c>
      <c r="G33" s="458">
        <v>851</v>
      </c>
      <c r="H33" s="456">
        <v>147819</v>
      </c>
      <c r="I33" s="474" t="s">
        <v>32</v>
      </c>
      <c r="J33" s="458">
        <v>851</v>
      </c>
      <c r="K33" s="457">
        <v>150591</v>
      </c>
      <c r="L33" s="453">
        <v>0</v>
      </c>
      <c r="M33" s="458">
        <f aca="true" t="shared" si="7" ref="M33:M45">SUM(J33-G33)</f>
        <v>0</v>
      </c>
      <c r="N33" s="457">
        <f aca="true" t="shared" si="8" ref="N33:N40">SUM(K33-H33)</f>
        <v>2772</v>
      </c>
      <c r="O33" s="432" t="s">
        <v>255</v>
      </c>
      <c r="P33" s="430"/>
      <c r="Q33" s="410"/>
      <c r="R33" s="410"/>
      <c r="S33" s="410"/>
      <c r="T33" s="410"/>
      <c r="U33" s="410"/>
      <c r="V33" s="410"/>
      <c r="W33" s="410"/>
      <c r="X33" s="410"/>
      <c r="Y33" s="410"/>
      <c r="Z33" s="410"/>
      <c r="AA33" s="410"/>
      <c r="AB33" s="410"/>
      <c r="AC33" s="410"/>
      <c r="AD33" s="410"/>
      <c r="AE33" s="410"/>
      <c r="AF33" s="410"/>
      <c r="AG33" s="410"/>
      <c r="AH33" s="410"/>
      <c r="AI33" s="410"/>
      <c r="AJ33" s="410"/>
      <c r="AK33" s="410"/>
      <c r="AL33" s="410"/>
      <c r="AM33" s="410"/>
      <c r="AN33" s="410"/>
      <c r="AO33" s="410"/>
      <c r="AP33" s="410"/>
      <c r="AQ33" s="410"/>
      <c r="AR33" s="410"/>
      <c r="AS33" s="410"/>
      <c r="AT33" s="410"/>
      <c r="AU33" s="410"/>
      <c r="AV33" s="410"/>
      <c r="AW33" s="410"/>
      <c r="AX33" s="410"/>
      <c r="AY33" s="410"/>
      <c r="AZ33" s="410"/>
      <c r="BA33" s="410"/>
      <c r="BB33" s="410"/>
      <c r="BC33" s="410"/>
      <c r="BD33" s="410"/>
      <c r="BE33" s="410"/>
      <c r="BF33" s="410"/>
      <c r="BG33" s="410"/>
      <c r="BH33" s="410"/>
      <c r="BI33" s="410"/>
      <c r="BJ33" s="410"/>
      <c r="BK33" s="410"/>
      <c r="BL33" s="410"/>
      <c r="BM33" s="410"/>
      <c r="BN33" s="410"/>
      <c r="BO33" s="410"/>
      <c r="BP33" s="410"/>
      <c r="BQ33" s="410"/>
      <c r="BR33" s="410"/>
      <c r="BS33" s="410"/>
      <c r="BT33" s="410"/>
      <c r="BU33" s="410"/>
      <c r="BV33" s="410"/>
      <c r="BW33" s="410"/>
      <c r="BX33" s="410"/>
      <c r="BY33" s="410"/>
      <c r="BZ33" s="410"/>
      <c r="CA33" s="410"/>
      <c r="CB33" s="410"/>
      <c r="CC33" s="410"/>
      <c r="CD33" s="410"/>
      <c r="CE33" s="410"/>
      <c r="CF33" s="410"/>
      <c r="CG33" s="410"/>
      <c r="CH33" s="410"/>
      <c r="CI33" s="410"/>
      <c r="CJ33" s="410"/>
      <c r="CK33" s="410"/>
      <c r="CL33" s="410"/>
      <c r="CM33" s="410"/>
      <c r="CN33" s="410"/>
      <c r="CO33" s="410"/>
      <c r="CP33" s="410"/>
      <c r="CQ33" s="410"/>
      <c r="CR33" s="410"/>
      <c r="CS33" s="410"/>
      <c r="CT33" s="410"/>
      <c r="CU33" s="410"/>
      <c r="CV33" s="410"/>
      <c r="CW33" s="410"/>
      <c r="CX33" s="410"/>
      <c r="CY33" s="410"/>
      <c r="CZ33" s="410"/>
      <c r="DA33" s="410"/>
      <c r="DB33" s="410"/>
      <c r="DC33" s="408"/>
      <c r="DD33" s="408"/>
      <c r="DE33" s="408"/>
      <c r="DF33" s="408"/>
      <c r="DG33" s="408"/>
      <c r="DH33" s="408"/>
      <c r="DI33" s="408"/>
      <c r="DJ33" s="408"/>
      <c r="DK33" s="408"/>
      <c r="DL33" s="408"/>
      <c r="DM33" s="408"/>
      <c r="DN33" s="408"/>
      <c r="DO33" s="408"/>
      <c r="DP33" s="408"/>
      <c r="DQ33" s="408"/>
      <c r="DR33" s="408"/>
      <c r="DS33" s="408"/>
      <c r="DT33" s="408"/>
      <c r="DU33" s="408"/>
      <c r="DV33" s="408"/>
      <c r="DW33" s="408"/>
      <c r="DX33" s="408"/>
      <c r="DY33" s="408"/>
      <c r="DZ33" s="408"/>
      <c r="EA33" s="408"/>
      <c r="EB33" s="408"/>
      <c r="EC33" s="408"/>
      <c r="ED33" s="408"/>
      <c r="EE33" s="408"/>
      <c r="EF33" s="408"/>
      <c r="EG33" s="408"/>
      <c r="EH33" s="408"/>
      <c r="EI33" s="408"/>
      <c r="EJ33" s="408"/>
      <c r="EK33" s="408"/>
      <c r="EL33" s="408"/>
      <c r="EM33" s="408"/>
      <c r="EN33" s="408"/>
      <c r="EO33" s="408"/>
      <c r="EP33" s="408"/>
      <c r="EQ33" s="408"/>
      <c r="ER33" s="408"/>
      <c r="ES33" s="408"/>
      <c r="ET33" s="408"/>
      <c r="EU33" s="408"/>
      <c r="EV33" s="408"/>
      <c r="EW33" s="408"/>
      <c r="EX33" s="408"/>
      <c r="EY33" s="408"/>
      <c r="EZ33" s="408"/>
      <c r="FA33" s="408"/>
      <c r="FB33" s="408"/>
      <c r="FC33" s="408"/>
      <c r="FD33" s="408"/>
      <c r="FE33" s="408"/>
      <c r="FF33" s="408"/>
      <c r="FG33" s="408"/>
      <c r="FH33" s="408"/>
      <c r="FI33" s="408"/>
      <c r="FJ33" s="408"/>
      <c r="FK33" s="408"/>
      <c r="FL33" s="408"/>
      <c r="FM33" s="408"/>
      <c r="FN33" s="408"/>
      <c r="FO33" s="408"/>
      <c r="FP33" s="408"/>
      <c r="FQ33" s="408"/>
      <c r="FR33" s="408"/>
      <c r="FS33" s="408"/>
      <c r="FT33" s="408"/>
      <c r="FU33" s="408"/>
      <c r="FV33" s="408"/>
      <c r="FW33" s="408"/>
      <c r="FX33" s="408"/>
      <c r="FY33" s="408"/>
      <c r="FZ33" s="408"/>
      <c r="GA33" s="408"/>
      <c r="GB33" s="408"/>
      <c r="GC33" s="408"/>
      <c r="GD33" s="408"/>
      <c r="GE33" s="408"/>
      <c r="GF33" s="408"/>
      <c r="GG33" s="408"/>
      <c r="GH33" s="408"/>
      <c r="GI33" s="408"/>
      <c r="GJ33" s="408"/>
      <c r="GK33" s="408"/>
      <c r="GL33" s="408"/>
      <c r="GM33" s="408"/>
      <c r="GN33" s="408"/>
      <c r="GO33" s="408"/>
      <c r="GP33" s="408"/>
      <c r="GQ33" s="408"/>
      <c r="GR33" s="408"/>
      <c r="GS33" s="408"/>
    </row>
    <row r="34" spans="1:106" ht="12">
      <c r="A34" s="362" t="s">
        <v>168</v>
      </c>
      <c r="B34" s="471">
        <v>0</v>
      </c>
      <c r="C34" s="472">
        <v>0</v>
      </c>
      <c r="D34" s="473">
        <v>0</v>
      </c>
      <c r="E34" s="456">
        <v>-129000</v>
      </c>
      <c r="F34" s="453">
        <v>0</v>
      </c>
      <c r="G34" s="458">
        <v>0</v>
      </c>
      <c r="H34" s="456">
        <v>-139000</v>
      </c>
      <c r="I34" s="453">
        <v>0</v>
      </c>
      <c r="J34" s="458">
        <v>0</v>
      </c>
      <c r="K34" s="457">
        <v>-150591</v>
      </c>
      <c r="L34" s="453">
        <f>SUM(I34-F34)</f>
        <v>0</v>
      </c>
      <c r="M34" s="458">
        <f t="shared" si="7"/>
        <v>0</v>
      </c>
      <c r="N34" s="457">
        <f t="shared" si="8"/>
        <v>-11591</v>
      </c>
      <c r="O34" s="432" t="s">
        <v>255</v>
      </c>
      <c r="P34" s="430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1"/>
      <c r="AH34" s="411"/>
      <c r="AI34" s="411"/>
      <c r="AJ34" s="411"/>
      <c r="AK34" s="411"/>
      <c r="AL34" s="411"/>
      <c r="AM34" s="411"/>
      <c r="AN34" s="411"/>
      <c r="AO34" s="411"/>
      <c r="AP34" s="411"/>
      <c r="AQ34" s="411"/>
      <c r="AR34" s="411"/>
      <c r="AS34" s="411"/>
      <c r="AT34" s="411"/>
      <c r="AU34" s="411"/>
      <c r="AV34" s="411"/>
      <c r="AW34" s="411"/>
      <c r="AX34" s="411"/>
      <c r="AY34" s="411"/>
      <c r="AZ34" s="411"/>
      <c r="BA34" s="411"/>
      <c r="BB34" s="411"/>
      <c r="BC34" s="411"/>
      <c r="BD34" s="411"/>
      <c r="BE34" s="411"/>
      <c r="BF34" s="411"/>
      <c r="BG34" s="411"/>
      <c r="BH34" s="411"/>
      <c r="BI34" s="411"/>
      <c r="BJ34" s="411"/>
      <c r="BK34" s="411"/>
      <c r="BL34" s="411"/>
      <c r="BM34" s="411"/>
      <c r="BN34" s="411"/>
      <c r="BO34" s="411"/>
      <c r="BP34" s="411"/>
      <c r="BQ34" s="411"/>
      <c r="BR34" s="411"/>
      <c r="BS34" s="411"/>
      <c r="BT34" s="411"/>
      <c r="BU34" s="411"/>
      <c r="BV34" s="411"/>
      <c r="BW34" s="411"/>
      <c r="BX34" s="411"/>
      <c r="BY34" s="411"/>
      <c r="BZ34" s="411"/>
      <c r="CA34" s="411"/>
      <c r="CB34" s="411"/>
      <c r="CC34" s="411"/>
      <c r="CD34" s="411"/>
      <c r="CE34" s="411"/>
      <c r="CF34" s="411"/>
      <c r="CG34" s="411"/>
      <c r="CH34" s="411"/>
      <c r="CI34" s="411"/>
      <c r="CJ34" s="411"/>
      <c r="CK34" s="411"/>
      <c r="CL34" s="411"/>
      <c r="CM34" s="411"/>
      <c r="CN34" s="411"/>
      <c r="CO34" s="411"/>
      <c r="CP34" s="411"/>
      <c r="CQ34" s="411"/>
      <c r="CR34" s="411"/>
      <c r="CS34" s="411"/>
      <c r="CT34" s="411"/>
      <c r="CU34" s="411"/>
      <c r="CV34" s="411"/>
      <c r="CW34" s="411"/>
      <c r="CX34" s="411"/>
      <c r="CY34" s="411"/>
      <c r="CZ34" s="411"/>
      <c r="DA34" s="411"/>
      <c r="DB34" s="411"/>
    </row>
    <row r="35" spans="1:201" s="409" customFormat="1" ht="12">
      <c r="A35" s="360" t="s">
        <v>169</v>
      </c>
      <c r="B35" s="453">
        <v>10113</v>
      </c>
      <c r="C35" s="458">
        <v>11687</v>
      </c>
      <c r="D35" s="454">
        <v>0</v>
      </c>
      <c r="E35" s="456">
        <v>1674238</v>
      </c>
      <c r="F35" s="453">
        <v>10216</v>
      </c>
      <c r="G35" s="458">
        <v>11787</v>
      </c>
      <c r="H35" s="456">
        <v>1754822</v>
      </c>
      <c r="I35" s="453">
        <v>10299</v>
      </c>
      <c r="J35" s="458">
        <v>11906</v>
      </c>
      <c r="K35" s="457">
        <v>1831336</v>
      </c>
      <c r="L35" s="453">
        <f>SUM(I35-F35)</f>
        <v>83</v>
      </c>
      <c r="M35" s="458">
        <f t="shared" si="7"/>
        <v>119</v>
      </c>
      <c r="N35" s="457">
        <f t="shared" si="8"/>
        <v>76514</v>
      </c>
      <c r="O35" s="432" t="s">
        <v>255</v>
      </c>
      <c r="P35" s="430"/>
      <c r="Q35" s="408"/>
      <c r="R35" s="408"/>
      <c r="S35" s="408"/>
      <c r="T35" s="408"/>
      <c r="U35" s="408"/>
      <c r="V35" s="408"/>
      <c r="W35" s="408"/>
      <c r="X35" s="408"/>
      <c r="Y35" s="408"/>
      <c r="Z35" s="408"/>
      <c r="AA35" s="408"/>
      <c r="AB35" s="408"/>
      <c r="AC35" s="408"/>
      <c r="AD35" s="408"/>
      <c r="AE35" s="408"/>
      <c r="AF35" s="408"/>
      <c r="AG35" s="408"/>
      <c r="AH35" s="408"/>
      <c r="AI35" s="408"/>
      <c r="AJ35" s="408"/>
      <c r="AK35" s="408"/>
      <c r="AL35" s="408"/>
      <c r="AM35" s="408"/>
      <c r="AN35" s="408"/>
      <c r="AO35" s="408"/>
      <c r="AP35" s="408"/>
      <c r="AQ35" s="408"/>
      <c r="AR35" s="408"/>
      <c r="AS35" s="408"/>
      <c r="AT35" s="408"/>
      <c r="AU35" s="408"/>
      <c r="AV35" s="408"/>
      <c r="AW35" s="408"/>
      <c r="AX35" s="408"/>
      <c r="AY35" s="408"/>
      <c r="AZ35" s="408"/>
      <c r="BA35" s="408"/>
      <c r="BB35" s="408"/>
      <c r="BC35" s="408"/>
      <c r="BD35" s="408"/>
      <c r="BE35" s="408"/>
      <c r="BF35" s="408"/>
      <c r="BG35" s="408"/>
      <c r="BH35" s="408"/>
      <c r="BI35" s="408"/>
      <c r="BJ35" s="408"/>
      <c r="BK35" s="408"/>
      <c r="BL35" s="408"/>
      <c r="BM35" s="408"/>
      <c r="BN35" s="408"/>
      <c r="BO35" s="408"/>
      <c r="BP35" s="408"/>
      <c r="BQ35" s="408"/>
      <c r="BR35" s="408"/>
      <c r="BS35" s="408"/>
      <c r="BT35" s="408"/>
      <c r="BU35" s="408"/>
      <c r="BV35" s="408"/>
      <c r="BW35" s="408"/>
      <c r="BX35" s="408"/>
      <c r="BY35" s="408"/>
      <c r="BZ35" s="408"/>
      <c r="CA35" s="408"/>
      <c r="CB35" s="408"/>
      <c r="CC35" s="408"/>
      <c r="CD35" s="408"/>
      <c r="CE35" s="408"/>
      <c r="CF35" s="408"/>
      <c r="CG35" s="408"/>
      <c r="CH35" s="408"/>
      <c r="CI35" s="408"/>
      <c r="CJ35" s="408"/>
      <c r="CK35" s="408"/>
      <c r="CL35" s="408"/>
      <c r="CM35" s="408"/>
      <c r="CN35" s="408"/>
      <c r="CO35" s="408"/>
      <c r="CP35" s="408"/>
      <c r="CQ35" s="408"/>
      <c r="CR35" s="408"/>
      <c r="CS35" s="408"/>
      <c r="CT35" s="408"/>
      <c r="CU35" s="408"/>
      <c r="CV35" s="408"/>
      <c r="CW35" s="408"/>
      <c r="CX35" s="408"/>
      <c r="CY35" s="408"/>
      <c r="CZ35" s="408"/>
      <c r="DA35" s="408"/>
      <c r="DB35" s="408"/>
      <c r="DC35" s="408"/>
      <c r="DD35" s="408"/>
      <c r="DE35" s="408"/>
      <c r="DF35" s="408"/>
      <c r="DG35" s="408"/>
      <c r="DH35" s="408"/>
      <c r="DI35" s="408"/>
      <c r="DJ35" s="408"/>
      <c r="DK35" s="408"/>
      <c r="DL35" s="408"/>
      <c r="DM35" s="408"/>
      <c r="DN35" s="408"/>
      <c r="DO35" s="408"/>
      <c r="DP35" s="408"/>
      <c r="DQ35" s="408"/>
      <c r="DR35" s="408"/>
      <c r="DS35" s="408"/>
      <c r="DT35" s="408"/>
      <c r="DU35" s="408"/>
      <c r="DV35" s="408"/>
      <c r="DW35" s="408"/>
      <c r="DX35" s="408"/>
      <c r="DY35" s="408"/>
      <c r="DZ35" s="408"/>
      <c r="EA35" s="408"/>
      <c r="EB35" s="408"/>
      <c r="EC35" s="408"/>
      <c r="ED35" s="408"/>
      <c r="EE35" s="408"/>
      <c r="EF35" s="408"/>
      <c r="EG35" s="408"/>
      <c r="EH35" s="408"/>
      <c r="EI35" s="408"/>
      <c r="EJ35" s="408"/>
      <c r="EK35" s="408"/>
      <c r="EL35" s="408"/>
      <c r="EM35" s="408"/>
      <c r="EN35" s="408"/>
      <c r="EO35" s="408"/>
      <c r="EP35" s="408"/>
      <c r="EQ35" s="408"/>
      <c r="ER35" s="408"/>
      <c r="ES35" s="408"/>
      <c r="ET35" s="408"/>
      <c r="EU35" s="408"/>
      <c r="EV35" s="408"/>
      <c r="EW35" s="408"/>
      <c r="EX35" s="408"/>
      <c r="EY35" s="408"/>
      <c r="EZ35" s="408"/>
      <c r="FA35" s="408"/>
      <c r="FB35" s="408"/>
      <c r="FC35" s="408"/>
      <c r="FD35" s="408"/>
      <c r="FE35" s="408"/>
      <c r="FF35" s="408"/>
      <c r="FG35" s="408"/>
      <c r="FH35" s="408"/>
      <c r="FI35" s="408"/>
      <c r="FJ35" s="408"/>
      <c r="FK35" s="408"/>
      <c r="FL35" s="408"/>
      <c r="FM35" s="408"/>
      <c r="FN35" s="408"/>
      <c r="FO35" s="408"/>
      <c r="FP35" s="408"/>
      <c r="FQ35" s="408"/>
      <c r="FR35" s="408"/>
      <c r="FS35" s="408"/>
      <c r="FT35" s="408"/>
      <c r="FU35" s="408"/>
      <c r="FV35" s="408"/>
      <c r="FW35" s="408"/>
      <c r="FX35" s="408"/>
      <c r="FY35" s="408"/>
      <c r="FZ35" s="408"/>
      <c r="GA35" s="408"/>
      <c r="GB35" s="408"/>
      <c r="GC35" s="408"/>
      <c r="GD35" s="408"/>
      <c r="GE35" s="408"/>
      <c r="GF35" s="408"/>
      <c r="GG35" s="408"/>
      <c r="GH35" s="408"/>
      <c r="GI35" s="408"/>
      <c r="GJ35" s="408"/>
      <c r="GK35" s="408"/>
      <c r="GL35" s="408"/>
      <c r="GM35" s="408"/>
      <c r="GN35" s="408"/>
      <c r="GO35" s="408"/>
      <c r="GP35" s="408"/>
      <c r="GQ35" s="408"/>
      <c r="GR35" s="408"/>
      <c r="GS35" s="408"/>
    </row>
    <row r="36" spans="1:201" s="409" customFormat="1" ht="12" hidden="1">
      <c r="A36" s="361" t="s">
        <v>152</v>
      </c>
      <c r="B36" s="453">
        <v>0</v>
      </c>
      <c r="C36" s="458">
        <v>0</v>
      </c>
      <c r="D36" s="454">
        <v>0</v>
      </c>
      <c r="E36" s="456">
        <v>0</v>
      </c>
      <c r="F36" s="453">
        <v>0</v>
      </c>
      <c r="G36" s="458">
        <v>0</v>
      </c>
      <c r="H36" s="456">
        <v>0</v>
      </c>
      <c r="I36" s="453">
        <v>0</v>
      </c>
      <c r="J36" s="458">
        <v>0</v>
      </c>
      <c r="K36" s="457">
        <v>0</v>
      </c>
      <c r="L36" s="453">
        <f>SUM(I36-F36)</f>
        <v>0</v>
      </c>
      <c r="M36" s="458">
        <f t="shared" si="7"/>
        <v>0</v>
      </c>
      <c r="N36" s="457">
        <f t="shared" si="8"/>
        <v>0</v>
      </c>
      <c r="O36" s="432" t="s">
        <v>255</v>
      </c>
      <c r="P36" s="430"/>
      <c r="Q36" s="408"/>
      <c r="R36" s="408"/>
      <c r="S36" s="408"/>
      <c r="T36" s="408"/>
      <c r="U36" s="408"/>
      <c r="V36" s="408"/>
      <c r="W36" s="408"/>
      <c r="X36" s="408"/>
      <c r="Y36" s="408"/>
      <c r="Z36" s="408"/>
      <c r="AA36" s="408"/>
      <c r="AB36" s="408"/>
      <c r="AC36" s="408"/>
      <c r="AD36" s="408"/>
      <c r="AE36" s="408"/>
      <c r="AF36" s="408"/>
      <c r="AG36" s="408"/>
      <c r="AH36" s="408"/>
      <c r="AI36" s="408"/>
      <c r="AJ36" s="408"/>
      <c r="AK36" s="408"/>
      <c r="AL36" s="408"/>
      <c r="AM36" s="408"/>
      <c r="AN36" s="408"/>
      <c r="AO36" s="408"/>
      <c r="AP36" s="408"/>
      <c r="AQ36" s="408"/>
      <c r="AR36" s="408"/>
      <c r="AS36" s="408"/>
      <c r="AT36" s="408"/>
      <c r="AU36" s="408"/>
      <c r="AV36" s="408"/>
      <c r="AW36" s="408"/>
      <c r="AX36" s="408"/>
      <c r="AY36" s="408"/>
      <c r="AZ36" s="408"/>
      <c r="BA36" s="408"/>
      <c r="BB36" s="408"/>
      <c r="BC36" s="408"/>
      <c r="BD36" s="408"/>
      <c r="BE36" s="408"/>
      <c r="BF36" s="408"/>
      <c r="BG36" s="408"/>
      <c r="BH36" s="408"/>
      <c r="BI36" s="408"/>
      <c r="BJ36" s="408"/>
      <c r="BK36" s="408"/>
      <c r="BL36" s="408"/>
      <c r="BM36" s="408"/>
      <c r="BN36" s="408"/>
      <c r="BO36" s="408"/>
      <c r="BP36" s="408"/>
      <c r="BQ36" s="408"/>
      <c r="BR36" s="408"/>
      <c r="BS36" s="408"/>
      <c r="BT36" s="408"/>
      <c r="BU36" s="408"/>
      <c r="BV36" s="408"/>
      <c r="BW36" s="408"/>
      <c r="BX36" s="408"/>
      <c r="BY36" s="408"/>
      <c r="BZ36" s="408"/>
      <c r="CA36" s="408"/>
      <c r="CB36" s="408"/>
      <c r="CC36" s="408"/>
      <c r="CD36" s="408"/>
      <c r="CE36" s="408"/>
      <c r="CF36" s="408"/>
      <c r="CG36" s="408"/>
      <c r="CH36" s="408"/>
      <c r="CI36" s="408"/>
      <c r="CJ36" s="408"/>
      <c r="CK36" s="408"/>
      <c r="CL36" s="408"/>
      <c r="CM36" s="408"/>
      <c r="CN36" s="408"/>
      <c r="CO36" s="408"/>
      <c r="CP36" s="408"/>
      <c r="CQ36" s="408"/>
      <c r="CR36" s="408"/>
      <c r="CS36" s="408"/>
      <c r="CT36" s="408"/>
      <c r="CU36" s="408"/>
      <c r="CV36" s="408"/>
      <c r="CW36" s="408"/>
      <c r="CX36" s="408"/>
      <c r="CY36" s="408"/>
      <c r="CZ36" s="408"/>
      <c r="DA36" s="408"/>
      <c r="DB36" s="408"/>
      <c r="DC36" s="408"/>
      <c r="DD36" s="408"/>
      <c r="DE36" s="408"/>
      <c r="DF36" s="408"/>
      <c r="DG36" s="408"/>
      <c r="DH36" s="408"/>
      <c r="DI36" s="408"/>
      <c r="DJ36" s="408"/>
      <c r="DK36" s="408"/>
      <c r="DL36" s="408"/>
      <c r="DM36" s="408"/>
      <c r="DN36" s="408"/>
      <c r="DO36" s="408"/>
      <c r="DP36" s="408"/>
      <c r="DQ36" s="408"/>
      <c r="DR36" s="408"/>
      <c r="DS36" s="408"/>
      <c r="DT36" s="408"/>
      <c r="DU36" s="408"/>
      <c r="DV36" s="408"/>
      <c r="DW36" s="408"/>
      <c r="DX36" s="408"/>
      <c r="DY36" s="408"/>
      <c r="DZ36" s="408"/>
      <c r="EA36" s="408"/>
      <c r="EB36" s="408"/>
      <c r="EC36" s="408"/>
      <c r="ED36" s="408"/>
      <c r="EE36" s="408"/>
      <c r="EF36" s="408"/>
      <c r="EG36" s="408"/>
      <c r="EH36" s="408"/>
      <c r="EI36" s="408"/>
      <c r="EJ36" s="408"/>
      <c r="EK36" s="408"/>
      <c r="EL36" s="408"/>
      <c r="EM36" s="408"/>
      <c r="EN36" s="408"/>
      <c r="EO36" s="408"/>
      <c r="EP36" s="408"/>
      <c r="EQ36" s="408"/>
      <c r="ER36" s="408"/>
      <c r="ES36" s="408"/>
      <c r="ET36" s="408"/>
      <c r="EU36" s="408"/>
      <c r="EV36" s="408"/>
      <c r="EW36" s="408"/>
      <c r="EX36" s="408"/>
      <c r="EY36" s="408"/>
      <c r="EZ36" s="408"/>
      <c r="FA36" s="408"/>
      <c r="FB36" s="408"/>
      <c r="FC36" s="408"/>
      <c r="FD36" s="408"/>
      <c r="FE36" s="408"/>
      <c r="FF36" s="408"/>
      <c r="FG36" s="408"/>
      <c r="FH36" s="408"/>
      <c r="FI36" s="408"/>
      <c r="FJ36" s="408"/>
      <c r="FK36" s="408"/>
      <c r="FL36" s="408"/>
      <c r="FM36" s="408"/>
      <c r="FN36" s="408"/>
      <c r="FO36" s="408"/>
      <c r="FP36" s="408"/>
      <c r="FQ36" s="408"/>
      <c r="FR36" s="408"/>
      <c r="FS36" s="408"/>
      <c r="FT36" s="408"/>
      <c r="FU36" s="408"/>
      <c r="FV36" s="408"/>
      <c r="FW36" s="408"/>
      <c r="FX36" s="408"/>
      <c r="FY36" s="408"/>
      <c r="FZ36" s="408"/>
      <c r="GA36" s="408"/>
      <c r="GB36" s="408"/>
      <c r="GC36" s="408"/>
      <c r="GD36" s="408"/>
      <c r="GE36" s="408"/>
      <c r="GF36" s="408"/>
      <c r="GG36" s="408"/>
      <c r="GH36" s="408"/>
      <c r="GI36" s="408"/>
      <c r="GJ36" s="408"/>
      <c r="GK36" s="408"/>
      <c r="GL36" s="408"/>
      <c r="GM36" s="408"/>
      <c r="GN36" s="408"/>
      <c r="GO36" s="408"/>
      <c r="GP36" s="408"/>
      <c r="GQ36" s="408"/>
      <c r="GR36" s="408"/>
      <c r="GS36" s="408"/>
    </row>
    <row r="37" spans="1:201" s="409" customFormat="1" ht="12">
      <c r="A37" s="360" t="s">
        <v>170</v>
      </c>
      <c r="B37" s="474" t="s">
        <v>121</v>
      </c>
      <c r="C37" s="454">
        <v>1460</v>
      </c>
      <c r="D37" s="475">
        <v>0</v>
      </c>
      <c r="E37" s="456">
        <v>213143</v>
      </c>
      <c r="F37" s="474" t="s">
        <v>232</v>
      </c>
      <c r="G37" s="458">
        <v>1344</v>
      </c>
      <c r="H37" s="456">
        <f>209763</f>
        <v>209763</v>
      </c>
      <c r="I37" s="474" t="s">
        <v>232</v>
      </c>
      <c r="J37" s="458">
        <v>1344</v>
      </c>
      <c r="K37" s="457">
        <v>217416</v>
      </c>
      <c r="L37" s="474">
        <v>0</v>
      </c>
      <c r="M37" s="458">
        <f t="shared" si="7"/>
        <v>0</v>
      </c>
      <c r="N37" s="457">
        <f t="shared" si="8"/>
        <v>7653</v>
      </c>
      <c r="O37" s="432" t="s">
        <v>255</v>
      </c>
      <c r="P37" s="430"/>
      <c r="Q37" s="408"/>
      <c r="R37" s="408"/>
      <c r="S37" s="408"/>
      <c r="T37" s="408"/>
      <c r="U37" s="408"/>
      <c r="V37" s="408"/>
      <c r="W37" s="408"/>
      <c r="X37" s="408"/>
      <c r="Y37" s="408"/>
      <c r="Z37" s="408"/>
      <c r="AA37" s="408"/>
      <c r="AB37" s="408"/>
      <c r="AC37" s="408"/>
      <c r="AD37" s="408"/>
      <c r="AE37" s="408"/>
      <c r="AF37" s="408"/>
      <c r="AG37" s="408"/>
      <c r="AH37" s="408"/>
      <c r="AI37" s="408"/>
      <c r="AJ37" s="408"/>
      <c r="AK37" s="408"/>
      <c r="AL37" s="408"/>
      <c r="AM37" s="408"/>
      <c r="AN37" s="408"/>
      <c r="AO37" s="408"/>
      <c r="AP37" s="408"/>
      <c r="AQ37" s="408"/>
      <c r="AR37" s="408"/>
      <c r="AS37" s="408"/>
      <c r="AT37" s="408"/>
      <c r="AU37" s="408"/>
      <c r="AV37" s="408"/>
      <c r="AW37" s="408"/>
      <c r="AX37" s="408"/>
      <c r="AY37" s="408"/>
      <c r="AZ37" s="408"/>
      <c r="BA37" s="408"/>
      <c r="BB37" s="408"/>
      <c r="BC37" s="408"/>
      <c r="BD37" s="408"/>
      <c r="BE37" s="408"/>
      <c r="BF37" s="408"/>
      <c r="BG37" s="408"/>
      <c r="BH37" s="408"/>
      <c r="BI37" s="408"/>
      <c r="BJ37" s="408"/>
      <c r="BK37" s="408"/>
      <c r="BL37" s="408"/>
      <c r="BM37" s="408"/>
      <c r="BN37" s="408"/>
      <c r="BO37" s="408"/>
      <c r="BP37" s="408"/>
      <c r="BQ37" s="408"/>
      <c r="BR37" s="408"/>
      <c r="BS37" s="408"/>
      <c r="BT37" s="408"/>
      <c r="BU37" s="408"/>
      <c r="BV37" s="408"/>
      <c r="BW37" s="408"/>
      <c r="BX37" s="408"/>
      <c r="BY37" s="408"/>
      <c r="BZ37" s="408"/>
      <c r="CA37" s="408"/>
      <c r="CB37" s="408"/>
      <c r="CC37" s="408"/>
      <c r="CD37" s="408"/>
      <c r="CE37" s="408"/>
      <c r="CF37" s="408"/>
      <c r="CG37" s="408"/>
      <c r="CH37" s="408"/>
      <c r="CI37" s="408"/>
      <c r="CJ37" s="408"/>
      <c r="CK37" s="408"/>
      <c r="CL37" s="408"/>
      <c r="CM37" s="408"/>
      <c r="CN37" s="408"/>
      <c r="CO37" s="408"/>
      <c r="CP37" s="408"/>
      <c r="CQ37" s="408"/>
      <c r="CR37" s="408"/>
      <c r="CS37" s="408"/>
      <c r="CT37" s="408"/>
      <c r="CU37" s="408"/>
      <c r="CV37" s="408"/>
      <c r="CW37" s="408"/>
      <c r="CX37" s="408"/>
      <c r="CY37" s="408"/>
      <c r="CZ37" s="408"/>
      <c r="DA37" s="408"/>
      <c r="DB37" s="408"/>
      <c r="DC37" s="408"/>
      <c r="DD37" s="408"/>
      <c r="DE37" s="408"/>
      <c r="DF37" s="408"/>
      <c r="DG37" s="408"/>
      <c r="DH37" s="408"/>
      <c r="DI37" s="408"/>
      <c r="DJ37" s="408"/>
      <c r="DK37" s="408"/>
      <c r="DL37" s="408"/>
      <c r="DM37" s="408"/>
      <c r="DN37" s="408"/>
      <c r="DO37" s="408"/>
      <c r="DP37" s="408"/>
      <c r="DQ37" s="408"/>
      <c r="DR37" s="408"/>
      <c r="DS37" s="408"/>
      <c r="DT37" s="408"/>
      <c r="DU37" s="408"/>
      <c r="DV37" s="408"/>
      <c r="DW37" s="408"/>
      <c r="DX37" s="408"/>
      <c r="DY37" s="408"/>
      <c r="DZ37" s="408"/>
      <c r="EA37" s="408"/>
      <c r="EB37" s="408"/>
      <c r="EC37" s="408"/>
      <c r="ED37" s="408"/>
      <c r="EE37" s="408"/>
      <c r="EF37" s="408"/>
      <c r="EG37" s="408"/>
      <c r="EH37" s="408"/>
      <c r="EI37" s="408"/>
      <c r="EJ37" s="408"/>
      <c r="EK37" s="408"/>
      <c r="EL37" s="408"/>
      <c r="EM37" s="408"/>
      <c r="EN37" s="408"/>
      <c r="EO37" s="408"/>
      <c r="EP37" s="408"/>
      <c r="EQ37" s="408"/>
      <c r="ER37" s="408"/>
      <c r="ES37" s="408"/>
      <c r="ET37" s="408"/>
      <c r="EU37" s="408"/>
      <c r="EV37" s="408"/>
      <c r="EW37" s="408"/>
      <c r="EX37" s="408"/>
      <c r="EY37" s="408"/>
      <c r="EZ37" s="408"/>
      <c r="FA37" s="408"/>
      <c r="FB37" s="408"/>
      <c r="FC37" s="408"/>
      <c r="FD37" s="408"/>
      <c r="FE37" s="408"/>
      <c r="FF37" s="408"/>
      <c r="FG37" s="408"/>
      <c r="FH37" s="408"/>
      <c r="FI37" s="408"/>
      <c r="FJ37" s="408"/>
      <c r="FK37" s="408"/>
      <c r="FL37" s="408"/>
      <c r="FM37" s="408"/>
      <c r="FN37" s="408"/>
      <c r="FO37" s="408"/>
      <c r="FP37" s="408"/>
      <c r="FQ37" s="408"/>
      <c r="FR37" s="408"/>
      <c r="FS37" s="408"/>
      <c r="FT37" s="408"/>
      <c r="FU37" s="408"/>
      <c r="FV37" s="408"/>
      <c r="FW37" s="408"/>
      <c r="FX37" s="408"/>
      <c r="FY37" s="408"/>
      <c r="FZ37" s="408"/>
      <c r="GA37" s="408"/>
      <c r="GB37" s="408"/>
      <c r="GC37" s="408"/>
      <c r="GD37" s="408"/>
      <c r="GE37" s="408"/>
      <c r="GF37" s="408"/>
      <c r="GG37" s="408"/>
      <c r="GH37" s="408"/>
      <c r="GI37" s="408"/>
      <c r="GJ37" s="408"/>
      <c r="GK37" s="408"/>
      <c r="GL37" s="408"/>
      <c r="GM37" s="408"/>
      <c r="GN37" s="408"/>
      <c r="GO37" s="408"/>
      <c r="GP37" s="408"/>
      <c r="GQ37" s="408"/>
      <c r="GR37" s="408"/>
      <c r="GS37" s="408"/>
    </row>
    <row r="38" spans="1:201" s="409" customFormat="1" ht="12">
      <c r="A38" s="361" t="s">
        <v>214</v>
      </c>
      <c r="B38" s="453">
        <v>0</v>
      </c>
      <c r="C38" s="458">
        <v>0</v>
      </c>
      <c r="D38" s="454">
        <v>0</v>
      </c>
      <c r="E38" s="456">
        <v>0</v>
      </c>
      <c r="F38" s="453">
        <v>0</v>
      </c>
      <c r="G38" s="458">
        <v>0</v>
      </c>
      <c r="H38" s="456">
        <v>-20000</v>
      </c>
      <c r="I38" s="453">
        <v>0</v>
      </c>
      <c r="J38" s="458">
        <v>0</v>
      </c>
      <c r="K38" s="457">
        <v>0</v>
      </c>
      <c r="L38" s="453">
        <f>SUM(I38-F38)</f>
        <v>0</v>
      </c>
      <c r="M38" s="458">
        <f t="shared" si="7"/>
        <v>0</v>
      </c>
      <c r="N38" s="457">
        <f t="shared" si="8"/>
        <v>20000</v>
      </c>
      <c r="O38" s="432" t="s">
        <v>255</v>
      </c>
      <c r="P38" s="430"/>
      <c r="Q38" s="408"/>
      <c r="R38" s="408"/>
      <c r="S38" s="408"/>
      <c r="T38" s="408"/>
      <c r="U38" s="408"/>
      <c r="V38" s="408"/>
      <c r="W38" s="408"/>
      <c r="X38" s="408"/>
      <c r="Y38" s="408"/>
      <c r="Z38" s="408"/>
      <c r="AA38" s="408"/>
      <c r="AB38" s="408"/>
      <c r="AC38" s="408"/>
      <c r="AD38" s="408"/>
      <c r="AE38" s="408"/>
      <c r="AF38" s="408"/>
      <c r="AG38" s="408"/>
      <c r="AH38" s="408"/>
      <c r="AI38" s="408"/>
      <c r="AJ38" s="408"/>
      <c r="AK38" s="408"/>
      <c r="AL38" s="408"/>
      <c r="AM38" s="408"/>
      <c r="AN38" s="408"/>
      <c r="AO38" s="408"/>
      <c r="AP38" s="408"/>
      <c r="AQ38" s="408"/>
      <c r="AR38" s="408"/>
      <c r="AS38" s="408"/>
      <c r="AT38" s="408"/>
      <c r="AU38" s="408"/>
      <c r="AV38" s="408"/>
      <c r="AW38" s="408"/>
      <c r="AX38" s="408"/>
      <c r="AY38" s="408"/>
      <c r="AZ38" s="408"/>
      <c r="BA38" s="408"/>
      <c r="BB38" s="408"/>
      <c r="BC38" s="408"/>
      <c r="BD38" s="408"/>
      <c r="BE38" s="408"/>
      <c r="BF38" s="408"/>
      <c r="BG38" s="408"/>
      <c r="BH38" s="408"/>
      <c r="BI38" s="408"/>
      <c r="BJ38" s="408"/>
      <c r="BK38" s="408"/>
      <c r="BL38" s="408"/>
      <c r="BM38" s="408"/>
      <c r="BN38" s="408"/>
      <c r="BO38" s="408"/>
      <c r="BP38" s="408"/>
      <c r="BQ38" s="408"/>
      <c r="BR38" s="408"/>
      <c r="BS38" s="408"/>
      <c r="BT38" s="408"/>
      <c r="BU38" s="408"/>
      <c r="BV38" s="408"/>
      <c r="BW38" s="408"/>
      <c r="BX38" s="408"/>
      <c r="BY38" s="408"/>
      <c r="BZ38" s="408"/>
      <c r="CA38" s="408"/>
      <c r="CB38" s="408"/>
      <c r="CC38" s="408"/>
      <c r="CD38" s="408"/>
      <c r="CE38" s="408"/>
      <c r="CF38" s="408"/>
      <c r="CG38" s="408"/>
      <c r="CH38" s="408"/>
      <c r="CI38" s="408"/>
      <c r="CJ38" s="408"/>
      <c r="CK38" s="408"/>
      <c r="CL38" s="408"/>
      <c r="CM38" s="408"/>
      <c r="CN38" s="408"/>
      <c r="CO38" s="408"/>
      <c r="CP38" s="408"/>
      <c r="CQ38" s="408"/>
      <c r="CR38" s="408"/>
      <c r="CS38" s="408"/>
      <c r="CT38" s="408"/>
      <c r="CU38" s="408"/>
      <c r="CV38" s="408"/>
      <c r="CW38" s="408"/>
      <c r="CX38" s="408"/>
      <c r="CY38" s="408"/>
      <c r="CZ38" s="408"/>
      <c r="DA38" s="408"/>
      <c r="DB38" s="408"/>
      <c r="DC38" s="408"/>
      <c r="DD38" s="408"/>
      <c r="DE38" s="408"/>
      <c r="DF38" s="408"/>
      <c r="DG38" s="408"/>
      <c r="DH38" s="408"/>
      <c r="DI38" s="408"/>
      <c r="DJ38" s="408"/>
      <c r="DK38" s="408"/>
      <c r="DL38" s="408"/>
      <c r="DM38" s="408"/>
      <c r="DN38" s="408"/>
      <c r="DO38" s="408"/>
      <c r="DP38" s="408"/>
      <c r="DQ38" s="408"/>
      <c r="DR38" s="408"/>
      <c r="DS38" s="408"/>
      <c r="DT38" s="408"/>
      <c r="DU38" s="408"/>
      <c r="DV38" s="408"/>
      <c r="DW38" s="408"/>
      <c r="DX38" s="408"/>
      <c r="DY38" s="408"/>
      <c r="DZ38" s="408"/>
      <c r="EA38" s="408"/>
      <c r="EB38" s="408"/>
      <c r="EC38" s="408"/>
      <c r="ED38" s="408"/>
      <c r="EE38" s="408"/>
      <c r="EF38" s="408"/>
      <c r="EG38" s="408"/>
      <c r="EH38" s="408"/>
      <c r="EI38" s="408"/>
      <c r="EJ38" s="408"/>
      <c r="EK38" s="408"/>
      <c r="EL38" s="408"/>
      <c r="EM38" s="408"/>
      <c r="EN38" s="408"/>
      <c r="EO38" s="408"/>
      <c r="EP38" s="408"/>
      <c r="EQ38" s="408"/>
      <c r="ER38" s="408"/>
      <c r="ES38" s="408"/>
      <c r="ET38" s="408"/>
      <c r="EU38" s="408"/>
      <c r="EV38" s="408"/>
      <c r="EW38" s="408"/>
      <c r="EX38" s="408"/>
      <c r="EY38" s="408"/>
      <c r="EZ38" s="408"/>
      <c r="FA38" s="408"/>
      <c r="FB38" s="408"/>
      <c r="FC38" s="408"/>
      <c r="FD38" s="408"/>
      <c r="FE38" s="408"/>
      <c r="FF38" s="408"/>
      <c r="FG38" s="408"/>
      <c r="FH38" s="408"/>
      <c r="FI38" s="408"/>
      <c r="FJ38" s="408"/>
      <c r="FK38" s="408"/>
      <c r="FL38" s="408"/>
      <c r="FM38" s="408"/>
      <c r="FN38" s="408"/>
      <c r="FO38" s="408"/>
      <c r="FP38" s="408"/>
      <c r="FQ38" s="408"/>
      <c r="FR38" s="408"/>
      <c r="FS38" s="408"/>
      <c r="FT38" s="408"/>
      <c r="FU38" s="408"/>
      <c r="FV38" s="408"/>
      <c r="FW38" s="408"/>
      <c r="FX38" s="408"/>
      <c r="FY38" s="408"/>
      <c r="FZ38" s="408"/>
      <c r="GA38" s="408"/>
      <c r="GB38" s="408"/>
      <c r="GC38" s="408"/>
      <c r="GD38" s="408"/>
      <c r="GE38" s="408"/>
      <c r="GF38" s="408"/>
      <c r="GG38" s="408"/>
      <c r="GH38" s="408"/>
      <c r="GI38" s="408"/>
      <c r="GJ38" s="408"/>
      <c r="GK38" s="408"/>
      <c r="GL38" s="408"/>
      <c r="GM38" s="408"/>
      <c r="GN38" s="408"/>
      <c r="GO38" s="408"/>
      <c r="GP38" s="408"/>
      <c r="GQ38" s="408"/>
      <c r="GR38" s="408"/>
      <c r="GS38" s="408"/>
    </row>
    <row r="39" spans="1:16" ht="12">
      <c r="A39" s="360" t="s">
        <v>171</v>
      </c>
      <c r="B39" s="453">
        <v>0</v>
      </c>
      <c r="C39" s="454">
        <v>0</v>
      </c>
      <c r="D39" s="475">
        <v>0</v>
      </c>
      <c r="E39" s="456">
        <v>0</v>
      </c>
      <c r="F39" s="453">
        <v>0</v>
      </c>
      <c r="G39" s="458">
        <v>0</v>
      </c>
      <c r="H39" s="456">
        <v>-189000</v>
      </c>
      <c r="I39" s="453">
        <v>0</v>
      </c>
      <c r="J39" s="458">
        <v>0</v>
      </c>
      <c r="K39" s="457">
        <v>-167731</v>
      </c>
      <c r="L39" s="453">
        <f>SUM(I39-F39)</f>
        <v>0</v>
      </c>
      <c r="M39" s="458">
        <f t="shared" si="7"/>
        <v>0</v>
      </c>
      <c r="N39" s="457">
        <f t="shared" si="8"/>
        <v>21269</v>
      </c>
      <c r="O39" s="432" t="s">
        <v>255</v>
      </c>
      <c r="P39" s="430"/>
    </row>
    <row r="40" spans="1:201" s="409" customFormat="1" ht="12">
      <c r="A40" s="360" t="s">
        <v>258</v>
      </c>
      <c r="B40" s="459">
        <v>11</v>
      </c>
      <c r="C40" s="483">
        <v>11</v>
      </c>
      <c r="D40" s="460">
        <v>0</v>
      </c>
      <c r="E40" s="462">
        <v>1405</v>
      </c>
      <c r="F40" s="459">
        <v>11</v>
      </c>
      <c r="G40" s="483">
        <v>11</v>
      </c>
      <c r="H40" s="462">
        <v>1606</v>
      </c>
      <c r="I40" s="459">
        <v>11</v>
      </c>
      <c r="J40" s="483">
        <v>11</v>
      </c>
      <c r="K40" s="463">
        <v>1823</v>
      </c>
      <c r="L40" s="459">
        <f>SUM(I40-F40)</f>
        <v>0</v>
      </c>
      <c r="M40" s="483">
        <f t="shared" si="7"/>
        <v>0</v>
      </c>
      <c r="N40" s="463">
        <f t="shared" si="8"/>
        <v>217</v>
      </c>
      <c r="O40" s="432" t="s">
        <v>255</v>
      </c>
      <c r="P40" s="430"/>
      <c r="Q40" s="408"/>
      <c r="R40" s="408"/>
      <c r="S40" s="408"/>
      <c r="T40" s="408"/>
      <c r="U40" s="408"/>
      <c r="V40" s="408"/>
      <c r="W40" s="408"/>
      <c r="X40" s="408"/>
      <c r="Y40" s="408"/>
      <c r="Z40" s="408"/>
      <c r="AA40" s="408"/>
      <c r="AB40" s="408"/>
      <c r="AC40" s="408"/>
      <c r="AD40" s="408"/>
      <c r="AE40" s="408"/>
      <c r="AF40" s="408"/>
      <c r="AG40" s="408"/>
      <c r="AH40" s="408"/>
      <c r="AI40" s="408"/>
      <c r="AJ40" s="408"/>
      <c r="AK40" s="408"/>
      <c r="AL40" s="408"/>
      <c r="AM40" s="408"/>
      <c r="AN40" s="408"/>
      <c r="AO40" s="408"/>
      <c r="AP40" s="408"/>
      <c r="AQ40" s="408"/>
      <c r="AR40" s="408"/>
      <c r="AS40" s="408"/>
      <c r="AT40" s="408"/>
      <c r="AU40" s="408"/>
      <c r="AV40" s="408"/>
      <c r="AW40" s="408"/>
      <c r="AX40" s="408"/>
      <c r="AY40" s="408"/>
      <c r="AZ40" s="408"/>
      <c r="BA40" s="408"/>
      <c r="BB40" s="408"/>
      <c r="BC40" s="408"/>
      <c r="BD40" s="408"/>
      <c r="BE40" s="408"/>
      <c r="BF40" s="408"/>
      <c r="BG40" s="408"/>
      <c r="BH40" s="408"/>
      <c r="BI40" s="408"/>
      <c r="BJ40" s="408"/>
      <c r="BK40" s="408"/>
      <c r="BL40" s="408"/>
      <c r="BM40" s="408"/>
      <c r="BN40" s="408"/>
      <c r="BO40" s="408"/>
      <c r="BP40" s="408"/>
      <c r="BQ40" s="408"/>
      <c r="BR40" s="408"/>
      <c r="BS40" s="408"/>
      <c r="BT40" s="408"/>
      <c r="BU40" s="408"/>
      <c r="BV40" s="408"/>
      <c r="BW40" s="408"/>
      <c r="BX40" s="408"/>
      <c r="BY40" s="408"/>
      <c r="BZ40" s="408"/>
      <c r="CA40" s="408"/>
      <c r="CB40" s="408"/>
      <c r="CC40" s="408"/>
      <c r="CD40" s="408"/>
      <c r="CE40" s="408"/>
      <c r="CF40" s="408"/>
      <c r="CG40" s="408"/>
      <c r="CH40" s="408"/>
      <c r="CI40" s="408"/>
      <c r="CJ40" s="408"/>
      <c r="CK40" s="408"/>
      <c r="CL40" s="408"/>
      <c r="CM40" s="408"/>
      <c r="CN40" s="408"/>
      <c r="CO40" s="408"/>
      <c r="CP40" s="408"/>
      <c r="CQ40" s="408"/>
      <c r="CR40" s="408"/>
      <c r="CS40" s="408"/>
      <c r="CT40" s="408"/>
      <c r="CU40" s="408"/>
      <c r="CV40" s="408"/>
      <c r="CW40" s="408"/>
      <c r="CX40" s="408"/>
      <c r="CY40" s="408"/>
      <c r="CZ40" s="408"/>
      <c r="DA40" s="408"/>
      <c r="DB40" s="408"/>
      <c r="DC40" s="408"/>
      <c r="DD40" s="408"/>
      <c r="DE40" s="408"/>
      <c r="DF40" s="408"/>
      <c r="DG40" s="408"/>
      <c r="DH40" s="408"/>
      <c r="DI40" s="408"/>
      <c r="DJ40" s="408"/>
      <c r="DK40" s="408"/>
      <c r="DL40" s="408"/>
      <c r="DM40" s="408"/>
      <c r="DN40" s="408"/>
      <c r="DO40" s="408"/>
      <c r="DP40" s="408"/>
      <c r="DQ40" s="408"/>
      <c r="DR40" s="408"/>
      <c r="DS40" s="408"/>
      <c r="DT40" s="408"/>
      <c r="DU40" s="408"/>
      <c r="DV40" s="408"/>
      <c r="DW40" s="408"/>
      <c r="DX40" s="408"/>
      <c r="DY40" s="408"/>
      <c r="DZ40" s="408"/>
      <c r="EA40" s="408"/>
      <c r="EB40" s="408"/>
      <c r="EC40" s="408"/>
      <c r="ED40" s="408"/>
      <c r="EE40" s="408"/>
      <c r="EF40" s="408"/>
      <c r="EG40" s="408"/>
      <c r="EH40" s="408"/>
      <c r="EI40" s="408"/>
      <c r="EJ40" s="408"/>
      <c r="EK40" s="408"/>
      <c r="EL40" s="408"/>
      <c r="EM40" s="408"/>
      <c r="EN40" s="408"/>
      <c r="EO40" s="408"/>
      <c r="EP40" s="408"/>
      <c r="EQ40" s="408"/>
      <c r="ER40" s="408"/>
      <c r="ES40" s="408"/>
      <c r="ET40" s="408"/>
      <c r="EU40" s="408"/>
      <c r="EV40" s="408"/>
      <c r="EW40" s="408"/>
      <c r="EX40" s="408"/>
      <c r="EY40" s="408"/>
      <c r="EZ40" s="408"/>
      <c r="FA40" s="408"/>
      <c r="FB40" s="408"/>
      <c r="FC40" s="408"/>
      <c r="FD40" s="408"/>
      <c r="FE40" s="408"/>
      <c r="FF40" s="408"/>
      <c r="FG40" s="408"/>
      <c r="FH40" s="408"/>
      <c r="FI40" s="408"/>
      <c r="FJ40" s="408"/>
      <c r="FK40" s="408"/>
      <c r="FL40" s="408"/>
      <c r="FM40" s="408"/>
      <c r="FN40" s="408"/>
      <c r="FO40" s="408"/>
      <c r="FP40" s="408"/>
      <c r="FQ40" s="408"/>
      <c r="FR40" s="408"/>
      <c r="FS40" s="408"/>
      <c r="FT40" s="408"/>
      <c r="FU40" s="408"/>
      <c r="FV40" s="408"/>
      <c r="FW40" s="408"/>
      <c r="FX40" s="408"/>
      <c r="FY40" s="408"/>
      <c r="FZ40" s="408"/>
      <c r="GA40" s="408"/>
      <c r="GB40" s="408"/>
      <c r="GC40" s="408"/>
      <c r="GD40" s="408"/>
      <c r="GE40" s="408"/>
      <c r="GF40" s="408"/>
      <c r="GG40" s="408"/>
      <c r="GH40" s="408"/>
      <c r="GI40" s="408"/>
      <c r="GJ40" s="408"/>
      <c r="GK40" s="408"/>
      <c r="GL40" s="408"/>
      <c r="GM40" s="408"/>
      <c r="GN40" s="408"/>
      <c r="GO40" s="408"/>
      <c r="GP40" s="408"/>
      <c r="GQ40" s="408"/>
      <c r="GR40" s="408"/>
      <c r="GS40" s="408"/>
    </row>
    <row r="41" spans="1:108" ht="12">
      <c r="A41" s="431" t="s">
        <v>172</v>
      </c>
      <c r="B41" s="484">
        <v>4638</v>
      </c>
      <c r="C41" s="485">
        <v>4832</v>
      </c>
      <c r="D41" s="485">
        <f aca="true" t="shared" si="9" ref="D41:N41">SUM(D42:D43)</f>
        <v>279</v>
      </c>
      <c r="E41" s="486">
        <f t="shared" si="9"/>
        <v>825366</v>
      </c>
      <c r="F41" s="484">
        <f t="shared" si="9"/>
        <v>4413</v>
      </c>
      <c r="G41" s="485">
        <f t="shared" si="9"/>
        <v>4554</v>
      </c>
      <c r="H41" s="486">
        <f t="shared" si="9"/>
        <v>866523</v>
      </c>
      <c r="I41" s="484">
        <f t="shared" si="9"/>
        <v>4644</v>
      </c>
      <c r="J41" s="485">
        <f t="shared" si="9"/>
        <v>4826</v>
      </c>
      <c r="K41" s="470">
        <f t="shared" si="9"/>
        <v>933117</v>
      </c>
      <c r="L41" s="484">
        <f t="shared" si="9"/>
        <v>231</v>
      </c>
      <c r="M41" s="485">
        <f t="shared" si="9"/>
        <v>272</v>
      </c>
      <c r="N41" s="470">
        <f t="shared" si="9"/>
        <v>66594</v>
      </c>
      <c r="O41" s="432" t="s">
        <v>255</v>
      </c>
      <c r="P41" s="430"/>
      <c r="Q41" s="411"/>
      <c r="R41" s="411"/>
      <c r="S41" s="411"/>
      <c r="T41" s="411"/>
      <c r="U41" s="411"/>
      <c r="V41" s="411"/>
      <c r="W41" s="411"/>
      <c r="X41" s="411"/>
      <c r="Y41" s="411"/>
      <c r="Z41" s="411"/>
      <c r="AA41" s="411"/>
      <c r="AB41" s="411"/>
      <c r="AC41" s="411"/>
      <c r="AD41" s="411"/>
      <c r="AE41" s="411"/>
      <c r="AF41" s="411"/>
      <c r="AG41" s="411"/>
      <c r="AH41" s="411"/>
      <c r="AI41" s="411"/>
      <c r="AJ41" s="411"/>
      <c r="AK41" s="411"/>
      <c r="AL41" s="411"/>
      <c r="AM41" s="411"/>
      <c r="AN41" s="411"/>
      <c r="AO41" s="411"/>
      <c r="AP41" s="411"/>
      <c r="AQ41" s="411"/>
      <c r="AR41" s="411"/>
      <c r="AS41" s="411"/>
      <c r="AT41" s="411"/>
      <c r="AU41" s="411"/>
      <c r="AV41" s="411"/>
      <c r="AW41" s="411"/>
      <c r="AX41" s="411"/>
      <c r="AY41" s="411"/>
      <c r="AZ41" s="411"/>
      <c r="BA41" s="411"/>
      <c r="BB41" s="411"/>
      <c r="BC41" s="411"/>
      <c r="BD41" s="411"/>
      <c r="BE41" s="411"/>
      <c r="BF41" s="411"/>
      <c r="BG41" s="411"/>
      <c r="BH41" s="411"/>
      <c r="BI41" s="411"/>
      <c r="BJ41" s="411"/>
      <c r="BK41" s="411"/>
      <c r="BL41" s="411"/>
      <c r="BM41" s="411"/>
      <c r="BN41" s="411"/>
      <c r="BO41" s="411"/>
      <c r="BP41" s="411"/>
      <c r="BQ41" s="411"/>
      <c r="BR41" s="411"/>
      <c r="BS41" s="411"/>
      <c r="BT41" s="411"/>
      <c r="BU41" s="411"/>
      <c r="BV41" s="411"/>
      <c r="BW41" s="411"/>
      <c r="BX41" s="411"/>
      <c r="BY41" s="411"/>
      <c r="BZ41" s="411"/>
      <c r="CA41" s="411"/>
      <c r="CB41" s="411"/>
      <c r="CC41" s="411"/>
      <c r="CD41" s="411"/>
      <c r="CE41" s="411"/>
      <c r="CF41" s="411"/>
      <c r="CG41" s="411"/>
      <c r="CH41" s="411"/>
      <c r="CI41" s="411"/>
      <c r="CJ41" s="411"/>
      <c r="CK41" s="411"/>
      <c r="CL41" s="411"/>
      <c r="CM41" s="411"/>
      <c r="CN41" s="411"/>
      <c r="CO41" s="411"/>
      <c r="CP41" s="411"/>
      <c r="CQ41" s="411"/>
      <c r="CR41" s="411"/>
      <c r="CS41" s="411"/>
      <c r="CT41" s="411"/>
      <c r="CU41" s="411"/>
      <c r="CV41" s="411"/>
      <c r="CW41" s="411"/>
      <c r="CX41" s="411"/>
      <c r="CY41" s="411"/>
      <c r="CZ41" s="411"/>
      <c r="DA41" s="411"/>
      <c r="DB41" s="411"/>
      <c r="DC41" s="411"/>
      <c r="DD41" s="411"/>
    </row>
    <row r="42" spans="1:108" ht="12">
      <c r="A42" s="389" t="s">
        <v>177</v>
      </c>
      <c r="B42" s="487">
        <v>4638</v>
      </c>
      <c r="C42" s="447">
        <v>4832</v>
      </c>
      <c r="D42" s="447">
        <v>279</v>
      </c>
      <c r="E42" s="448">
        <v>825366</v>
      </c>
      <c r="F42" s="487">
        <v>4413</v>
      </c>
      <c r="G42" s="447">
        <v>4554</v>
      </c>
      <c r="H42" s="448">
        <v>864219</v>
      </c>
      <c r="I42" s="487">
        <v>4644</v>
      </c>
      <c r="J42" s="447">
        <v>4826</v>
      </c>
      <c r="K42" s="450">
        <v>933117</v>
      </c>
      <c r="L42" s="487">
        <f aca="true" t="shared" si="10" ref="L42:N43">SUM(I42-F42)</f>
        <v>231</v>
      </c>
      <c r="M42" s="447">
        <f t="shared" si="10"/>
        <v>272</v>
      </c>
      <c r="N42" s="450">
        <f t="shared" si="10"/>
        <v>68898</v>
      </c>
      <c r="O42" s="432" t="s">
        <v>255</v>
      </c>
      <c r="P42" s="430"/>
      <c r="Q42" s="411"/>
      <c r="R42" s="411"/>
      <c r="S42" s="411"/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  <c r="AE42" s="411"/>
      <c r="AF42" s="411"/>
      <c r="AG42" s="411"/>
      <c r="AH42" s="411"/>
      <c r="AI42" s="411"/>
      <c r="AJ42" s="411"/>
      <c r="AK42" s="411"/>
      <c r="AL42" s="411"/>
      <c r="AM42" s="411"/>
      <c r="AN42" s="411"/>
      <c r="AO42" s="411"/>
      <c r="AP42" s="411"/>
      <c r="AQ42" s="411"/>
      <c r="AR42" s="411"/>
      <c r="AS42" s="411"/>
      <c r="AT42" s="411"/>
      <c r="AU42" s="411"/>
      <c r="AV42" s="411"/>
      <c r="AW42" s="411"/>
      <c r="AX42" s="411"/>
      <c r="AY42" s="411"/>
      <c r="AZ42" s="411"/>
      <c r="BA42" s="411"/>
      <c r="BB42" s="411"/>
      <c r="BC42" s="411"/>
      <c r="BD42" s="411"/>
      <c r="BE42" s="411"/>
      <c r="BF42" s="411"/>
      <c r="BG42" s="411"/>
      <c r="BH42" s="411"/>
      <c r="BI42" s="411"/>
      <c r="BJ42" s="411"/>
      <c r="BK42" s="411"/>
      <c r="BL42" s="411"/>
      <c r="BM42" s="411"/>
      <c r="BN42" s="411"/>
      <c r="BO42" s="411"/>
      <c r="BP42" s="411"/>
      <c r="BQ42" s="411"/>
      <c r="BR42" s="411"/>
      <c r="BS42" s="411"/>
      <c r="BT42" s="411"/>
      <c r="BU42" s="411"/>
      <c r="BV42" s="411"/>
      <c r="BW42" s="411"/>
      <c r="BX42" s="411"/>
      <c r="BY42" s="411"/>
      <c r="BZ42" s="411"/>
      <c r="CA42" s="411"/>
      <c r="CB42" s="411"/>
      <c r="CC42" s="411"/>
      <c r="CD42" s="411"/>
      <c r="CE42" s="411"/>
      <c r="CF42" s="411"/>
      <c r="CG42" s="411"/>
      <c r="CH42" s="411"/>
      <c r="CI42" s="411"/>
      <c r="CJ42" s="411"/>
      <c r="CK42" s="411"/>
      <c r="CL42" s="411"/>
      <c r="CM42" s="411"/>
      <c r="CN42" s="411"/>
      <c r="CO42" s="411"/>
      <c r="CP42" s="411"/>
      <c r="CQ42" s="411"/>
      <c r="CR42" s="411"/>
      <c r="CS42" s="411"/>
      <c r="CT42" s="411"/>
      <c r="CU42" s="411"/>
      <c r="CV42" s="411"/>
      <c r="CW42" s="411"/>
      <c r="CX42" s="411"/>
      <c r="CY42" s="411"/>
      <c r="CZ42" s="411"/>
      <c r="DA42" s="411"/>
      <c r="DB42" s="411"/>
      <c r="DC42" s="411"/>
      <c r="DD42" s="411"/>
    </row>
    <row r="43" spans="1:108" ht="12">
      <c r="A43" s="361" t="s">
        <v>178</v>
      </c>
      <c r="B43" s="487">
        <v>0</v>
      </c>
      <c r="C43" s="447">
        <v>0</v>
      </c>
      <c r="D43" s="447">
        <v>0</v>
      </c>
      <c r="E43" s="448">
        <v>0</v>
      </c>
      <c r="F43" s="487">
        <v>0</v>
      </c>
      <c r="G43" s="447">
        <v>0</v>
      </c>
      <c r="H43" s="448">
        <v>2304</v>
      </c>
      <c r="I43" s="487">
        <v>0</v>
      </c>
      <c r="J43" s="447">
        <v>0</v>
      </c>
      <c r="K43" s="450">
        <v>0</v>
      </c>
      <c r="L43" s="487">
        <f t="shared" si="10"/>
        <v>0</v>
      </c>
      <c r="M43" s="447">
        <f t="shared" si="10"/>
        <v>0</v>
      </c>
      <c r="N43" s="450">
        <f t="shared" si="10"/>
        <v>-2304</v>
      </c>
      <c r="O43" s="432" t="s">
        <v>255</v>
      </c>
      <c r="P43" s="430"/>
      <c r="Q43" s="411"/>
      <c r="R43" s="411"/>
      <c r="S43" s="411"/>
      <c r="T43" s="411"/>
      <c r="U43" s="411"/>
      <c r="V43" s="411"/>
      <c r="W43" s="411"/>
      <c r="X43" s="411"/>
      <c r="Y43" s="411"/>
      <c r="Z43" s="411"/>
      <c r="AA43" s="411"/>
      <c r="AB43" s="411"/>
      <c r="AC43" s="411"/>
      <c r="AD43" s="411"/>
      <c r="AE43" s="411"/>
      <c r="AF43" s="411"/>
      <c r="AG43" s="411"/>
      <c r="AH43" s="411"/>
      <c r="AI43" s="411"/>
      <c r="AJ43" s="411"/>
      <c r="AK43" s="411"/>
      <c r="AL43" s="411"/>
      <c r="AM43" s="411"/>
      <c r="AN43" s="411"/>
      <c r="AO43" s="411"/>
      <c r="AP43" s="411"/>
      <c r="AQ43" s="411"/>
      <c r="AR43" s="411"/>
      <c r="AS43" s="411"/>
      <c r="AT43" s="411"/>
      <c r="AU43" s="411"/>
      <c r="AV43" s="411"/>
      <c r="AW43" s="411"/>
      <c r="AX43" s="411"/>
      <c r="AY43" s="411"/>
      <c r="AZ43" s="411"/>
      <c r="BA43" s="411"/>
      <c r="BB43" s="411"/>
      <c r="BC43" s="411"/>
      <c r="BD43" s="411"/>
      <c r="BE43" s="411"/>
      <c r="BF43" s="411"/>
      <c r="BG43" s="411"/>
      <c r="BH43" s="411"/>
      <c r="BI43" s="411"/>
      <c r="BJ43" s="411"/>
      <c r="BK43" s="411"/>
      <c r="BL43" s="411"/>
      <c r="BM43" s="411"/>
      <c r="BN43" s="411"/>
      <c r="BO43" s="411"/>
      <c r="BP43" s="411"/>
      <c r="BQ43" s="411"/>
      <c r="BR43" s="411"/>
      <c r="BS43" s="411"/>
      <c r="BT43" s="411"/>
      <c r="BU43" s="411"/>
      <c r="BV43" s="411"/>
      <c r="BW43" s="411"/>
      <c r="BX43" s="411"/>
      <c r="BY43" s="411"/>
      <c r="BZ43" s="411"/>
      <c r="CA43" s="411"/>
      <c r="CB43" s="411"/>
      <c r="CC43" s="411"/>
      <c r="CD43" s="411"/>
      <c r="CE43" s="411"/>
      <c r="CF43" s="411"/>
      <c r="CG43" s="411"/>
      <c r="CH43" s="411"/>
      <c r="CI43" s="411"/>
      <c r="CJ43" s="411"/>
      <c r="CK43" s="411"/>
      <c r="CL43" s="411"/>
      <c r="CM43" s="411"/>
      <c r="CN43" s="411"/>
      <c r="CO43" s="411"/>
      <c r="CP43" s="411"/>
      <c r="CQ43" s="411"/>
      <c r="CR43" s="411"/>
      <c r="CS43" s="411"/>
      <c r="CT43" s="411"/>
      <c r="CU43" s="411"/>
      <c r="CV43" s="411"/>
      <c r="CW43" s="411"/>
      <c r="CX43" s="411"/>
      <c r="CY43" s="411"/>
      <c r="CZ43" s="411"/>
      <c r="DA43" s="411"/>
      <c r="DB43" s="411"/>
      <c r="DC43" s="411"/>
      <c r="DD43" s="411"/>
    </row>
    <row r="44" spans="1:201" s="409" customFormat="1" ht="12">
      <c r="A44" s="360" t="s">
        <v>173</v>
      </c>
      <c r="B44" s="434">
        <v>56</v>
      </c>
      <c r="C44" s="451">
        <v>56</v>
      </c>
      <c r="D44" s="451">
        <v>0</v>
      </c>
      <c r="E44" s="488">
        <v>9669</v>
      </c>
      <c r="F44" s="434">
        <v>56</v>
      </c>
      <c r="G44" s="451">
        <v>56</v>
      </c>
      <c r="H44" s="488">
        <v>9794</v>
      </c>
      <c r="I44" s="434">
        <v>56</v>
      </c>
      <c r="J44" s="451">
        <v>56</v>
      </c>
      <c r="K44" s="452">
        <v>9873</v>
      </c>
      <c r="L44" s="434">
        <f>SUM(I44-F44)</f>
        <v>0</v>
      </c>
      <c r="M44" s="451">
        <f t="shared" si="7"/>
        <v>0</v>
      </c>
      <c r="N44" s="452">
        <f>SUM(K44-H44)</f>
        <v>79</v>
      </c>
      <c r="O44" s="432" t="s">
        <v>255</v>
      </c>
      <c r="P44" s="430"/>
      <c r="Q44" s="408"/>
      <c r="R44" s="408"/>
      <c r="S44" s="408"/>
      <c r="T44" s="408"/>
      <c r="U44" s="408"/>
      <c r="V44" s="408"/>
      <c r="W44" s="408"/>
      <c r="X44" s="408"/>
      <c r="Y44" s="408"/>
      <c r="Z44" s="408"/>
      <c r="AA44" s="408"/>
      <c r="AB44" s="408"/>
      <c r="AC44" s="408"/>
      <c r="AD44" s="408"/>
      <c r="AE44" s="408"/>
      <c r="AF44" s="408"/>
      <c r="AG44" s="408"/>
      <c r="AH44" s="408"/>
      <c r="AI44" s="408"/>
      <c r="AJ44" s="408"/>
      <c r="AK44" s="408"/>
      <c r="AL44" s="408"/>
      <c r="AM44" s="408"/>
      <c r="AN44" s="408"/>
      <c r="AO44" s="408"/>
      <c r="AP44" s="408"/>
      <c r="AQ44" s="408"/>
      <c r="AR44" s="408"/>
      <c r="AS44" s="408"/>
      <c r="AT44" s="408"/>
      <c r="AU44" s="408"/>
      <c r="AV44" s="408"/>
      <c r="AW44" s="408"/>
      <c r="AX44" s="408"/>
      <c r="AY44" s="408"/>
      <c r="AZ44" s="408"/>
      <c r="BA44" s="408"/>
      <c r="BB44" s="408"/>
      <c r="BC44" s="408"/>
      <c r="BD44" s="408"/>
      <c r="BE44" s="408"/>
      <c r="BF44" s="408"/>
      <c r="BG44" s="408"/>
      <c r="BH44" s="408"/>
      <c r="BI44" s="408"/>
      <c r="BJ44" s="408"/>
      <c r="BK44" s="408"/>
      <c r="BL44" s="408"/>
      <c r="BM44" s="408"/>
      <c r="BN44" s="408"/>
      <c r="BO44" s="408"/>
      <c r="BP44" s="408"/>
      <c r="BQ44" s="408"/>
      <c r="BR44" s="408"/>
      <c r="BS44" s="408"/>
      <c r="BT44" s="408"/>
      <c r="BU44" s="408"/>
      <c r="BV44" s="408"/>
      <c r="BW44" s="408"/>
      <c r="BX44" s="408"/>
      <c r="BY44" s="408"/>
      <c r="BZ44" s="408"/>
      <c r="CA44" s="408"/>
      <c r="CB44" s="408"/>
      <c r="CC44" s="408"/>
      <c r="CD44" s="408"/>
      <c r="CE44" s="408"/>
      <c r="CF44" s="408"/>
      <c r="CG44" s="408"/>
      <c r="CH44" s="408"/>
      <c r="CI44" s="408"/>
      <c r="CJ44" s="408"/>
      <c r="CK44" s="408"/>
      <c r="CL44" s="408"/>
      <c r="CM44" s="408"/>
      <c r="CN44" s="408"/>
      <c r="CO44" s="408"/>
      <c r="CP44" s="408"/>
      <c r="CQ44" s="408"/>
      <c r="CR44" s="408"/>
      <c r="CS44" s="408"/>
      <c r="CT44" s="408"/>
      <c r="CU44" s="408"/>
      <c r="CV44" s="408"/>
      <c r="CW44" s="408"/>
      <c r="CX44" s="408"/>
      <c r="CY44" s="408"/>
      <c r="CZ44" s="408"/>
      <c r="DA44" s="408"/>
      <c r="DB44" s="408"/>
      <c r="DC44" s="408"/>
      <c r="DD44" s="408"/>
      <c r="DE44" s="408"/>
      <c r="DF44" s="408"/>
      <c r="DG44" s="408"/>
      <c r="DH44" s="408"/>
      <c r="DI44" s="408"/>
      <c r="DJ44" s="408"/>
      <c r="DK44" s="408"/>
      <c r="DL44" s="408"/>
      <c r="DM44" s="408"/>
      <c r="DN44" s="408"/>
      <c r="DO44" s="408"/>
      <c r="DP44" s="408"/>
      <c r="DQ44" s="408"/>
      <c r="DR44" s="408"/>
      <c r="DS44" s="408"/>
      <c r="DT44" s="408"/>
      <c r="DU44" s="408"/>
      <c r="DV44" s="408"/>
      <c r="DW44" s="408"/>
      <c r="DX44" s="408"/>
      <c r="DY44" s="408"/>
      <c r="DZ44" s="408"/>
      <c r="EA44" s="408"/>
      <c r="EB44" s="408"/>
      <c r="EC44" s="408"/>
      <c r="ED44" s="408"/>
      <c r="EE44" s="408"/>
      <c r="EF44" s="408"/>
      <c r="EG44" s="408"/>
      <c r="EH44" s="408"/>
      <c r="EI44" s="408"/>
      <c r="EJ44" s="408"/>
      <c r="EK44" s="408"/>
      <c r="EL44" s="408"/>
      <c r="EM44" s="408"/>
      <c r="EN44" s="408"/>
      <c r="EO44" s="408"/>
      <c r="EP44" s="408"/>
      <c r="EQ44" s="408"/>
      <c r="ER44" s="408"/>
      <c r="ES44" s="408"/>
      <c r="ET44" s="408"/>
      <c r="EU44" s="408"/>
      <c r="EV44" s="408"/>
      <c r="EW44" s="408"/>
      <c r="EX44" s="408"/>
      <c r="EY44" s="408"/>
      <c r="EZ44" s="408"/>
      <c r="FA44" s="408"/>
      <c r="FB44" s="408"/>
      <c r="FC44" s="408"/>
      <c r="FD44" s="408"/>
      <c r="FE44" s="408"/>
      <c r="FF44" s="408"/>
      <c r="FG44" s="408"/>
      <c r="FH44" s="408"/>
      <c r="FI44" s="408"/>
      <c r="FJ44" s="408"/>
      <c r="FK44" s="408"/>
      <c r="FL44" s="408"/>
      <c r="FM44" s="408"/>
      <c r="FN44" s="408"/>
      <c r="FO44" s="408"/>
      <c r="FP44" s="408"/>
      <c r="FQ44" s="408"/>
      <c r="FR44" s="408"/>
      <c r="FS44" s="408"/>
      <c r="FT44" s="408"/>
      <c r="FU44" s="408"/>
      <c r="FV44" s="408"/>
      <c r="FW44" s="408"/>
      <c r="FX44" s="408"/>
      <c r="FY44" s="408"/>
      <c r="FZ44" s="408"/>
      <c r="GA44" s="408"/>
      <c r="GB44" s="408"/>
      <c r="GC44" s="408"/>
      <c r="GD44" s="408"/>
      <c r="GE44" s="408"/>
      <c r="GF44" s="408"/>
      <c r="GG44" s="408"/>
      <c r="GH44" s="408"/>
      <c r="GI44" s="408"/>
      <c r="GJ44" s="408"/>
      <c r="GK44" s="408"/>
      <c r="GL44" s="408"/>
      <c r="GM44" s="408"/>
      <c r="GN44" s="408"/>
      <c r="GO44" s="408"/>
      <c r="GP44" s="408"/>
      <c r="GQ44" s="408"/>
      <c r="GR44" s="408"/>
      <c r="GS44" s="408"/>
    </row>
    <row r="45" spans="1:16" ht="12">
      <c r="A45" s="360" t="s">
        <v>174</v>
      </c>
      <c r="B45" s="453">
        <v>0</v>
      </c>
      <c r="C45" s="458">
        <v>0</v>
      </c>
      <c r="D45" s="458">
        <v>0</v>
      </c>
      <c r="E45" s="456">
        <v>21034</v>
      </c>
      <c r="F45" s="453">
        <v>0</v>
      </c>
      <c r="G45" s="458">
        <v>0</v>
      </c>
      <c r="H45" s="456">
        <v>20990</v>
      </c>
      <c r="I45" s="453">
        <v>0</v>
      </c>
      <c r="J45" s="458">
        <v>0</v>
      </c>
      <c r="K45" s="457">
        <v>20990</v>
      </c>
      <c r="L45" s="453">
        <f>SUM(I45-F45)</f>
        <v>0</v>
      </c>
      <c r="M45" s="458">
        <f t="shared" si="7"/>
        <v>0</v>
      </c>
      <c r="N45" s="457">
        <f>SUM(K45-H45)</f>
        <v>0</v>
      </c>
      <c r="O45" s="432" t="s">
        <v>255</v>
      </c>
      <c r="P45" s="430"/>
    </row>
    <row r="46" spans="1:201" s="409" customFormat="1" ht="12">
      <c r="A46" s="369" t="s">
        <v>175</v>
      </c>
      <c r="B46" s="474" t="s">
        <v>235</v>
      </c>
      <c r="C46" s="489" t="s">
        <v>254</v>
      </c>
      <c r="D46" s="483">
        <v>0</v>
      </c>
      <c r="E46" s="456">
        <v>511898</v>
      </c>
      <c r="F46" s="474" t="s">
        <v>217</v>
      </c>
      <c r="G46" s="475" t="s">
        <v>218</v>
      </c>
      <c r="H46" s="456">
        <v>497935</v>
      </c>
      <c r="I46" s="474" t="s">
        <v>244</v>
      </c>
      <c r="J46" s="475" t="s">
        <v>245</v>
      </c>
      <c r="K46" s="457">
        <v>531581</v>
      </c>
      <c r="L46" s="474" t="s">
        <v>246</v>
      </c>
      <c r="M46" s="475" t="s">
        <v>247</v>
      </c>
      <c r="N46" s="463">
        <f>SUM(K46-H46)</f>
        <v>33646</v>
      </c>
      <c r="O46" s="432" t="s">
        <v>255</v>
      </c>
      <c r="P46" s="430"/>
      <c r="Q46" s="408"/>
      <c r="R46" s="408"/>
      <c r="S46" s="408"/>
      <c r="T46" s="408"/>
      <c r="U46" s="408"/>
      <c r="V46" s="408"/>
      <c r="W46" s="408"/>
      <c r="X46" s="408"/>
      <c r="Y46" s="408"/>
      <c r="Z46" s="408"/>
      <c r="AA46" s="408"/>
      <c r="AB46" s="408"/>
      <c r="AC46" s="408"/>
      <c r="AD46" s="408"/>
      <c r="AE46" s="408"/>
      <c r="AF46" s="408"/>
      <c r="AG46" s="408"/>
      <c r="AH46" s="408"/>
      <c r="AI46" s="408"/>
      <c r="AJ46" s="408"/>
      <c r="AK46" s="408"/>
      <c r="AL46" s="408"/>
      <c r="AM46" s="408"/>
      <c r="AN46" s="408"/>
      <c r="AO46" s="408"/>
      <c r="AP46" s="408"/>
      <c r="AQ46" s="408"/>
      <c r="AR46" s="408"/>
      <c r="AS46" s="408"/>
      <c r="AT46" s="408"/>
      <c r="AU46" s="408"/>
      <c r="AV46" s="408"/>
      <c r="AW46" s="408"/>
      <c r="AX46" s="408"/>
      <c r="AY46" s="408"/>
      <c r="AZ46" s="408"/>
      <c r="BA46" s="408"/>
      <c r="BB46" s="408"/>
      <c r="BC46" s="408"/>
      <c r="BD46" s="408"/>
      <c r="BE46" s="408"/>
      <c r="BF46" s="408"/>
      <c r="BG46" s="408"/>
      <c r="BH46" s="408"/>
      <c r="BI46" s="408"/>
      <c r="BJ46" s="408"/>
      <c r="BK46" s="408"/>
      <c r="BL46" s="408"/>
      <c r="BM46" s="408"/>
      <c r="BN46" s="408"/>
      <c r="BO46" s="408"/>
      <c r="BP46" s="408"/>
      <c r="BQ46" s="408"/>
      <c r="BR46" s="408"/>
      <c r="BS46" s="408"/>
      <c r="BT46" s="408"/>
      <c r="BU46" s="408"/>
      <c r="BV46" s="408"/>
      <c r="BW46" s="408"/>
      <c r="BX46" s="408"/>
      <c r="BY46" s="408"/>
      <c r="BZ46" s="408"/>
      <c r="CA46" s="408"/>
      <c r="CB46" s="408"/>
      <c r="CC46" s="408"/>
      <c r="CD46" s="408"/>
      <c r="CE46" s="408"/>
      <c r="CF46" s="408"/>
      <c r="CG46" s="408"/>
      <c r="CH46" s="408"/>
      <c r="CI46" s="408"/>
      <c r="CJ46" s="408"/>
      <c r="CK46" s="408"/>
      <c r="CL46" s="408"/>
      <c r="CM46" s="408"/>
      <c r="CN46" s="408"/>
      <c r="CO46" s="408"/>
      <c r="CP46" s="408"/>
      <c r="CQ46" s="408"/>
      <c r="CR46" s="408"/>
      <c r="CS46" s="408"/>
      <c r="CT46" s="408"/>
      <c r="CU46" s="408"/>
      <c r="CV46" s="408"/>
      <c r="CW46" s="408"/>
      <c r="CX46" s="408"/>
      <c r="CY46" s="408"/>
      <c r="CZ46" s="408"/>
      <c r="DA46" s="408"/>
      <c r="DB46" s="408"/>
      <c r="DC46" s="408"/>
      <c r="DD46" s="408"/>
      <c r="DE46" s="408"/>
      <c r="DF46" s="408"/>
      <c r="DG46" s="408"/>
      <c r="DH46" s="408"/>
      <c r="DI46" s="408"/>
      <c r="DJ46" s="408"/>
      <c r="DK46" s="408"/>
      <c r="DL46" s="408"/>
      <c r="DM46" s="408"/>
      <c r="DN46" s="408"/>
      <c r="DO46" s="408"/>
      <c r="DP46" s="408"/>
      <c r="DQ46" s="408"/>
      <c r="DR46" s="408"/>
      <c r="DS46" s="408"/>
      <c r="DT46" s="408"/>
      <c r="DU46" s="408"/>
      <c r="DV46" s="408"/>
      <c r="DW46" s="408"/>
      <c r="DX46" s="408"/>
      <c r="DY46" s="408"/>
      <c r="DZ46" s="408"/>
      <c r="EA46" s="408"/>
      <c r="EB46" s="408"/>
      <c r="EC46" s="408"/>
      <c r="ED46" s="408"/>
      <c r="EE46" s="408"/>
      <c r="EF46" s="408"/>
      <c r="EG46" s="408"/>
      <c r="EH46" s="408"/>
      <c r="EI46" s="408"/>
      <c r="EJ46" s="408"/>
      <c r="EK46" s="408"/>
      <c r="EL46" s="408"/>
      <c r="EM46" s="408"/>
      <c r="EN46" s="408"/>
      <c r="EO46" s="408"/>
      <c r="EP46" s="408"/>
      <c r="EQ46" s="408"/>
      <c r="ER46" s="408"/>
      <c r="ES46" s="408"/>
      <c r="ET46" s="408"/>
      <c r="EU46" s="408"/>
      <c r="EV46" s="408"/>
      <c r="EW46" s="408"/>
      <c r="EX46" s="408"/>
      <c r="EY46" s="408"/>
      <c r="EZ46" s="408"/>
      <c r="FA46" s="408"/>
      <c r="FB46" s="408"/>
      <c r="FC46" s="408"/>
      <c r="FD46" s="408"/>
      <c r="FE46" s="408"/>
      <c r="FF46" s="408"/>
      <c r="FG46" s="408"/>
      <c r="FH46" s="408"/>
      <c r="FI46" s="408"/>
      <c r="FJ46" s="408"/>
      <c r="FK46" s="408"/>
      <c r="FL46" s="408"/>
      <c r="FM46" s="408"/>
      <c r="FN46" s="408"/>
      <c r="FO46" s="408"/>
      <c r="FP46" s="408"/>
      <c r="FQ46" s="408"/>
      <c r="FR46" s="408"/>
      <c r="FS46" s="408"/>
      <c r="FT46" s="408"/>
      <c r="FU46" s="408"/>
      <c r="FV46" s="408"/>
      <c r="FW46" s="408"/>
      <c r="FX46" s="408"/>
      <c r="FY46" s="408"/>
      <c r="FZ46" s="408"/>
      <c r="GA46" s="408"/>
      <c r="GB46" s="408"/>
      <c r="GC46" s="408"/>
      <c r="GD46" s="408"/>
      <c r="GE46" s="408"/>
      <c r="GF46" s="408"/>
      <c r="GG46" s="408"/>
      <c r="GH46" s="408"/>
      <c r="GI46" s="408"/>
      <c r="GJ46" s="408"/>
      <c r="GK46" s="408"/>
      <c r="GL46" s="408"/>
      <c r="GM46" s="408"/>
      <c r="GN46" s="408"/>
      <c r="GO46" s="408"/>
      <c r="GP46" s="408"/>
      <c r="GQ46" s="408"/>
      <c r="GR46" s="408"/>
      <c r="GS46" s="408"/>
    </row>
    <row r="47" spans="1:201" s="414" customFormat="1" ht="12">
      <c r="A47" s="390" t="s">
        <v>176</v>
      </c>
      <c r="B47" s="490">
        <v>31359</v>
      </c>
      <c r="C47" s="485">
        <v>33863</v>
      </c>
      <c r="D47" s="485">
        <f aca="true" t="shared" si="11" ref="D47:N47">SUM(D48:D50)</f>
        <v>2851</v>
      </c>
      <c r="E47" s="491">
        <f t="shared" si="11"/>
        <v>6298573</v>
      </c>
      <c r="F47" s="465">
        <f t="shared" si="11"/>
        <v>30211</v>
      </c>
      <c r="G47" s="466">
        <f t="shared" si="11"/>
        <v>31840</v>
      </c>
      <c r="H47" s="467">
        <f t="shared" si="11"/>
        <v>6657689</v>
      </c>
      <c r="I47" s="465">
        <f t="shared" si="11"/>
        <v>31340</v>
      </c>
      <c r="J47" s="466">
        <f t="shared" si="11"/>
        <v>32957</v>
      </c>
      <c r="K47" s="468">
        <f t="shared" si="11"/>
        <v>7108091</v>
      </c>
      <c r="L47" s="465">
        <f t="shared" si="11"/>
        <v>1129</v>
      </c>
      <c r="M47" s="469">
        <f t="shared" si="11"/>
        <v>1117</v>
      </c>
      <c r="N47" s="470">
        <f t="shared" si="11"/>
        <v>450402</v>
      </c>
      <c r="O47" s="432" t="s">
        <v>255</v>
      </c>
      <c r="P47" s="430"/>
      <c r="Q47" s="412"/>
      <c r="R47" s="412"/>
      <c r="S47" s="412"/>
      <c r="T47" s="412"/>
      <c r="U47" s="412"/>
      <c r="V47" s="412"/>
      <c r="W47" s="412"/>
      <c r="X47" s="412"/>
      <c r="Y47" s="412"/>
      <c r="Z47" s="412"/>
      <c r="AA47" s="412"/>
      <c r="AB47" s="412"/>
      <c r="AC47" s="412"/>
      <c r="AD47" s="412"/>
      <c r="AE47" s="412"/>
      <c r="AF47" s="412"/>
      <c r="AG47" s="412"/>
      <c r="AH47" s="412"/>
      <c r="AI47" s="412"/>
      <c r="AJ47" s="412"/>
      <c r="AK47" s="412"/>
      <c r="AL47" s="412"/>
      <c r="AM47" s="412"/>
      <c r="AN47" s="412"/>
      <c r="AO47" s="412"/>
      <c r="AP47" s="412"/>
      <c r="AQ47" s="412"/>
      <c r="AR47" s="412"/>
      <c r="AS47" s="412"/>
      <c r="AT47" s="412"/>
      <c r="AU47" s="412"/>
      <c r="AV47" s="412"/>
      <c r="AW47" s="412"/>
      <c r="AX47" s="412"/>
      <c r="AY47" s="412"/>
      <c r="AZ47" s="412"/>
      <c r="BA47" s="412"/>
      <c r="BB47" s="412"/>
      <c r="BC47" s="412"/>
      <c r="BD47" s="412"/>
      <c r="BE47" s="412"/>
      <c r="BF47" s="412"/>
      <c r="BG47" s="412"/>
      <c r="BH47" s="412"/>
      <c r="BI47" s="412"/>
      <c r="BJ47" s="412"/>
      <c r="BK47" s="412"/>
      <c r="BL47" s="412"/>
      <c r="BM47" s="412"/>
      <c r="BN47" s="412"/>
      <c r="BO47" s="412"/>
      <c r="BP47" s="412"/>
      <c r="BQ47" s="412"/>
      <c r="BR47" s="412"/>
      <c r="BS47" s="412"/>
      <c r="BT47" s="412"/>
      <c r="BU47" s="412"/>
      <c r="BV47" s="412"/>
      <c r="BW47" s="412"/>
      <c r="BX47" s="412"/>
      <c r="BY47" s="412"/>
      <c r="BZ47" s="412"/>
      <c r="CA47" s="412"/>
      <c r="CB47" s="412"/>
      <c r="CC47" s="412"/>
      <c r="CD47" s="412"/>
      <c r="CE47" s="412"/>
      <c r="CF47" s="412"/>
      <c r="CG47" s="412"/>
      <c r="CH47" s="412"/>
      <c r="CI47" s="412"/>
      <c r="CJ47" s="412"/>
      <c r="CK47" s="412"/>
      <c r="CL47" s="412"/>
      <c r="CM47" s="412"/>
      <c r="CN47" s="412"/>
      <c r="CO47" s="412"/>
      <c r="CP47" s="412"/>
      <c r="CQ47" s="412"/>
      <c r="CR47" s="412"/>
      <c r="CS47" s="412"/>
      <c r="CT47" s="412"/>
      <c r="CU47" s="412"/>
      <c r="CV47" s="412"/>
      <c r="CW47" s="412"/>
      <c r="CX47" s="412"/>
      <c r="CY47" s="412"/>
      <c r="CZ47" s="412"/>
      <c r="DA47" s="412"/>
      <c r="DB47" s="412"/>
      <c r="DC47" s="412"/>
      <c r="DD47" s="412"/>
      <c r="DE47" s="413"/>
      <c r="DF47" s="413"/>
      <c r="DG47" s="413"/>
      <c r="DH47" s="413"/>
      <c r="DI47" s="413"/>
      <c r="DJ47" s="413"/>
      <c r="DK47" s="413"/>
      <c r="DL47" s="413"/>
      <c r="DM47" s="413"/>
      <c r="DN47" s="413"/>
      <c r="DO47" s="413"/>
      <c r="DP47" s="413"/>
      <c r="DQ47" s="413"/>
      <c r="DR47" s="413"/>
      <c r="DS47" s="413"/>
      <c r="DT47" s="413"/>
      <c r="DU47" s="413"/>
      <c r="DV47" s="413"/>
      <c r="DW47" s="413"/>
      <c r="DX47" s="413"/>
      <c r="DY47" s="413"/>
      <c r="DZ47" s="413"/>
      <c r="EA47" s="413"/>
      <c r="EB47" s="413"/>
      <c r="EC47" s="413"/>
      <c r="ED47" s="413"/>
      <c r="EE47" s="413"/>
      <c r="EF47" s="413"/>
      <c r="EG47" s="413"/>
      <c r="EH47" s="413"/>
      <c r="EI47" s="413"/>
      <c r="EJ47" s="413"/>
      <c r="EK47" s="413"/>
      <c r="EL47" s="413"/>
      <c r="EM47" s="413"/>
      <c r="EN47" s="413"/>
      <c r="EO47" s="413"/>
      <c r="EP47" s="413"/>
      <c r="EQ47" s="413"/>
      <c r="ER47" s="413"/>
      <c r="ES47" s="413"/>
      <c r="ET47" s="413"/>
      <c r="EU47" s="413"/>
      <c r="EV47" s="413"/>
      <c r="EW47" s="413"/>
      <c r="EX47" s="413"/>
      <c r="EY47" s="413"/>
      <c r="EZ47" s="413"/>
      <c r="FA47" s="413"/>
      <c r="FB47" s="413"/>
      <c r="FC47" s="413"/>
      <c r="FD47" s="413"/>
      <c r="FE47" s="413"/>
      <c r="FF47" s="413"/>
      <c r="FG47" s="413"/>
      <c r="FH47" s="413"/>
      <c r="FI47" s="413"/>
      <c r="FJ47" s="413"/>
      <c r="FK47" s="413"/>
      <c r="FL47" s="413"/>
      <c r="FM47" s="413"/>
      <c r="FN47" s="413"/>
      <c r="FO47" s="413"/>
      <c r="FP47" s="413"/>
      <c r="FQ47" s="413"/>
      <c r="FR47" s="413"/>
      <c r="FS47" s="413"/>
      <c r="FT47" s="413"/>
      <c r="FU47" s="413"/>
      <c r="FV47" s="413"/>
      <c r="FW47" s="413"/>
      <c r="FX47" s="413"/>
      <c r="FY47" s="413"/>
      <c r="FZ47" s="413"/>
      <c r="GA47" s="413"/>
      <c r="GB47" s="413"/>
      <c r="GC47" s="413"/>
      <c r="GD47" s="413"/>
      <c r="GE47" s="413"/>
      <c r="GF47" s="413"/>
      <c r="GG47" s="413"/>
      <c r="GH47" s="413"/>
      <c r="GI47" s="413"/>
      <c r="GJ47" s="413"/>
      <c r="GK47" s="413"/>
      <c r="GL47" s="413"/>
      <c r="GM47" s="413"/>
      <c r="GN47" s="413"/>
      <c r="GO47" s="413"/>
      <c r="GP47" s="413"/>
      <c r="GQ47" s="413"/>
      <c r="GR47" s="413"/>
      <c r="GS47" s="413"/>
    </row>
    <row r="48" spans="1:201" s="414" customFormat="1" ht="12">
      <c r="A48" s="389" t="s">
        <v>177</v>
      </c>
      <c r="B48" s="453">
        <v>31359</v>
      </c>
      <c r="C48" s="458">
        <v>33863</v>
      </c>
      <c r="D48" s="458">
        <v>2851</v>
      </c>
      <c r="E48" s="456">
        <v>6247181</v>
      </c>
      <c r="F48" s="453">
        <v>30211</v>
      </c>
      <c r="G48" s="458">
        <v>31840</v>
      </c>
      <c r="H48" s="456">
        <v>6493489</v>
      </c>
      <c r="I48" s="453">
        <v>31340</v>
      </c>
      <c r="J48" s="447">
        <v>32957</v>
      </c>
      <c r="K48" s="492">
        <v>7065100</v>
      </c>
      <c r="L48" s="453">
        <f aca="true" t="shared" si="12" ref="L48:M57">SUM(I48-F48)</f>
        <v>1129</v>
      </c>
      <c r="M48" s="458">
        <f t="shared" si="12"/>
        <v>1117</v>
      </c>
      <c r="N48" s="457">
        <f>SUM(K48-H48)</f>
        <v>571611</v>
      </c>
      <c r="O48" s="432" t="s">
        <v>255</v>
      </c>
      <c r="P48" s="430"/>
      <c r="Q48" s="413"/>
      <c r="R48" s="413"/>
      <c r="S48" s="413"/>
      <c r="T48" s="413"/>
      <c r="U48" s="413"/>
      <c r="V48" s="413"/>
      <c r="W48" s="413"/>
      <c r="X48" s="413"/>
      <c r="Y48" s="413"/>
      <c r="Z48" s="413"/>
      <c r="AA48" s="413"/>
      <c r="AB48" s="413"/>
      <c r="AC48" s="413"/>
      <c r="AD48" s="413"/>
      <c r="AE48" s="413"/>
      <c r="AF48" s="413"/>
      <c r="AG48" s="413"/>
      <c r="AH48" s="413"/>
      <c r="AI48" s="413"/>
      <c r="AJ48" s="413"/>
      <c r="AK48" s="413"/>
      <c r="AL48" s="413"/>
      <c r="AM48" s="413"/>
      <c r="AN48" s="413"/>
      <c r="AO48" s="413"/>
      <c r="AP48" s="413"/>
      <c r="AQ48" s="413"/>
      <c r="AR48" s="413"/>
      <c r="AS48" s="413"/>
      <c r="AT48" s="413"/>
      <c r="AU48" s="413"/>
      <c r="AV48" s="413"/>
      <c r="AW48" s="413"/>
      <c r="AX48" s="413"/>
      <c r="AY48" s="413"/>
      <c r="AZ48" s="413"/>
      <c r="BA48" s="413"/>
      <c r="BB48" s="413"/>
      <c r="BC48" s="413"/>
      <c r="BD48" s="413"/>
      <c r="BE48" s="413"/>
      <c r="BF48" s="413"/>
      <c r="BG48" s="413"/>
      <c r="BH48" s="413"/>
      <c r="BI48" s="413"/>
      <c r="BJ48" s="413"/>
      <c r="BK48" s="413"/>
      <c r="BL48" s="413"/>
      <c r="BM48" s="413"/>
      <c r="BN48" s="413"/>
      <c r="BO48" s="413"/>
      <c r="BP48" s="413"/>
      <c r="BQ48" s="413"/>
      <c r="BR48" s="413"/>
      <c r="BS48" s="413"/>
      <c r="BT48" s="413"/>
      <c r="BU48" s="413"/>
      <c r="BV48" s="413"/>
      <c r="BW48" s="413"/>
      <c r="BX48" s="413"/>
      <c r="BY48" s="413"/>
      <c r="BZ48" s="413"/>
      <c r="CA48" s="413"/>
      <c r="CB48" s="413"/>
      <c r="CC48" s="413"/>
      <c r="CD48" s="413"/>
      <c r="CE48" s="413"/>
      <c r="CF48" s="413"/>
      <c r="CG48" s="413"/>
      <c r="CH48" s="413"/>
      <c r="CI48" s="413"/>
      <c r="CJ48" s="413"/>
      <c r="CK48" s="413"/>
      <c r="CL48" s="413"/>
      <c r="CM48" s="413"/>
      <c r="CN48" s="413"/>
      <c r="CO48" s="413"/>
      <c r="CP48" s="413"/>
      <c r="CQ48" s="413"/>
      <c r="CR48" s="413"/>
      <c r="CS48" s="413"/>
      <c r="CT48" s="413"/>
      <c r="CU48" s="413"/>
      <c r="CV48" s="413"/>
      <c r="CW48" s="413"/>
      <c r="CX48" s="413"/>
      <c r="CY48" s="413"/>
      <c r="CZ48" s="413"/>
      <c r="DA48" s="413"/>
      <c r="DB48" s="413"/>
      <c r="DC48" s="413"/>
      <c r="DD48" s="413"/>
      <c r="DE48" s="413"/>
      <c r="DF48" s="413"/>
      <c r="DG48" s="413"/>
      <c r="DH48" s="413"/>
      <c r="DI48" s="413"/>
      <c r="DJ48" s="413"/>
      <c r="DK48" s="413"/>
      <c r="DL48" s="413"/>
      <c r="DM48" s="413"/>
      <c r="DN48" s="413"/>
      <c r="DO48" s="413"/>
      <c r="DP48" s="413"/>
      <c r="DQ48" s="413"/>
      <c r="DR48" s="413"/>
      <c r="DS48" s="413"/>
      <c r="DT48" s="413"/>
      <c r="DU48" s="413"/>
      <c r="DV48" s="413"/>
      <c r="DW48" s="413"/>
      <c r="DX48" s="413"/>
      <c r="DY48" s="413"/>
      <c r="DZ48" s="413"/>
      <c r="EA48" s="413"/>
      <c r="EB48" s="413"/>
      <c r="EC48" s="413"/>
      <c r="ED48" s="413"/>
      <c r="EE48" s="413"/>
      <c r="EF48" s="413"/>
      <c r="EG48" s="413"/>
      <c r="EH48" s="413"/>
      <c r="EI48" s="413"/>
      <c r="EJ48" s="413"/>
      <c r="EK48" s="413"/>
      <c r="EL48" s="413"/>
      <c r="EM48" s="413"/>
      <c r="EN48" s="413"/>
      <c r="EO48" s="413"/>
      <c r="EP48" s="413"/>
      <c r="EQ48" s="413"/>
      <c r="ER48" s="413"/>
      <c r="ES48" s="413"/>
      <c r="ET48" s="413"/>
      <c r="EU48" s="413"/>
      <c r="EV48" s="413"/>
      <c r="EW48" s="413"/>
      <c r="EX48" s="413"/>
      <c r="EY48" s="413"/>
      <c r="EZ48" s="413"/>
      <c r="FA48" s="413"/>
      <c r="FB48" s="413"/>
      <c r="FC48" s="413"/>
      <c r="FD48" s="413"/>
      <c r="FE48" s="413"/>
      <c r="FF48" s="413"/>
      <c r="FG48" s="413"/>
      <c r="FH48" s="413"/>
      <c r="FI48" s="413"/>
      <c r="FJ48" s="413"/>
      <c r="FK48" s="413"/>
      <c r="FL48" s="413"/>
      <c r="FM48" s="413"/>
      <c r="FN48" s="413"/>
      <c r="FO48" s="413"/>
      <c r="FP48" s="413"/>
      <c r="FQ48" s="413"/>
      <c r="FR48" s="413"/>
      <c r="FS48" s="413"/>
      <c r="FT48" s="413"/>
      <c r="FU48" s="413"/>
      <c r="FV48" s="413"/>
      <c r="FW48" s="413"/>
      <c r="FX48" s="413"/>
      <c r="FY48" s="413"/>
      <c r="FZ48" s="413"/>
      <c r="GA48" s="413"/>
      <c r="GB48" s="413"/>
      <c r="GC48" s="413"/>
      <c r="GD48" s="413"/>
      <c r="GE48" s="413"/>
      <c r="GF48" s="413"/>
      <c r="GG48" s="413"/>
      <c r="GH48" s="413"/>
      <c r="GI48" s="413"/>
      <c r="GJ48" s="413"/>
      <c r="GK48" s="413"/>
      <c r="GL48" s="413"/>
      <c r="GM48" s="413"/>
      <c r="GN48" s="413"/>
      <c r="GO48" s="413"/>
      <c r="GP48" s="413"/>
      <c r="GQ48" s="413"/>
      <c r="GR48" s="413"/>
      <c r="GS48" s="413"/>
    </row>
    <row r="49" spans="1:201" s="409" customFormat="1" ht="12" hidden="1">
      <c r="A49" s="361" t="s">
        <v>216</v>
      </c>
      <c r="B49" s="453">
        <v>0</v>
      </c>
      <c r="C49" s="458">
        <v>0</v>
      </c>
      <c r="D49" s="458">
        <v>0</v>
      </c>
      <c r="E49" s="462">
        <v>0</v>
      </c>
      <c r="F49" s="474">
        <v>0</v>
      </c>
      <c r="G49" s="475">
        <v>0</v>
      </c>
      <c r="H49" s="493">
        <v>0</v>
      </c>
      <c r="I49" s="453">
        <v>0</v>
      </c>
      <c r="J49" s="458">
        <v>0</v>
      </c>
      <c r="K49" s="463">
        <v>0</v>
      </c>
      <c r="L49" s="474">
        <v>0</v>
      </c>
      <c r="M49" s="494">
        <v>0</v>
      </c>
      <c r="N49" s="495">
        <v>0</v>
      </c>
      <c r="O49" s="432" t="s">
        <v>255</v>
      </c>
      <c r="P49" s="430"/>
      <c r="Q49" s="408"/>
      <c r="R49" s="408"/>
      <c r="S49" s="408"/>
      <c r="T49" s="408"/>
      <c r="U49" s="408"/>
      <c r="V49" s="408"/>
      <c r="W49" s="408"/>
      <c r="X49" s="408"/>
      <c r="Y49" s="408"/>
      <c r="Z49" s="408"/>
      <c r="AA49" s="408"/>
      <c r="AB49" s="408"/>
      <c r="AC49" s="408"/>
      <c r="AD49" s="408"/>
      <c r="AE49" s="408"/>
      <c r="AF49" s="408"/>
      <c r="AG49" s="408"/>
      <c r="AH49" s="408"/>
      <c r="AI49" s="408"/>
      <c r="AJ49" s="408"/>
      <c r="AK49" s="408"/>
      <c r="AL49" s="408"/>
      <c r="AM49" s="408"/>
      <c r="AN49" s="408"/>
      <c r="AO49" s="408"/>
      <c r="AP49" s="408"/>
      <c r="AQ49" s="408"/>
      <c r="AR49" s="408"/>
      <c r="AS49" s="408"/>
      <c r="AT49" s="408"/>
      <c r="AU49" s="408"/>
      <c r="AV49" s="408"/>
      <c r="AW49" s="408"/>
      <c r="AX49" s="408"/>
      <c r="AY49" s="408"/>
      <c r="AZ49" s="408"/>
      <c r="BA49" s="408"/>
      <c r="BB49" s="408"/>
      <c r="BC49" s="408"/>
      <c r="BD49" s="408"/>
      <c r="BE49" s="408"/>
      <c r="BF49" s="408"/>
      <c r="BG49" s="408"/>
      <c r="BH49" s="408"/>
      <c r="BI49" s="408"/>
      <c r="BJ49" s="408"/>
      <c r="BK49" s="408"/>
      <c r="BL49" s="408"/>
      <c r="BM49" s="408"/>
      <c r="BN49" s="408"/>
      <c r="BO49" s="408"/>
      <c r="BP49" s="408"/>
      <c r="BQ49" s="408"/>
      <c r="BR49" s="408"/>
      <c r="BS49" s="408"/>
      <c r="BT49" s="408"/>
      <c r="BU49" s="408"/>
      <c r="BV49" s="408"/>
      <c r="BW49" s="408"/>
      <c r="BX49" s="408"/>
      <c r="BY49" s="408"/>
      <c r="BZ49" s="408"/>
      <c r="CA49" s="408"/>
      <c r="CB49" s="408"/>
      <c r="CC49" s="408"/>
      <c r="CD49" s="408"/>
      <c r="CE49" s="408"/>
      <c r="CF49" s="408"/>
      <c r="CG49" s="408"/>
      <c r="CH49" s="408"/>
      <c r="CI49" s="408"/>
      <c r="CJ49" s="408"/>
      <c r="CK49" s="408"/>
      <c r="CL49" s="408"/>
      <c r="CM49" s="408"/>
      <c r="CN49" s="408"/>
      <c r="CO49" s="408"/>
      <c r="CP49" s="408"/>
      <c r="CQ49" s="408"/>
      <c r="CR49" s="408"/>
      <c r="CS49" s="408"/>
      <c r="CT49" s="408"/>
      <c r="CU49" s="408"/>
      <c r="CV49" s="408"/>
      <c r="CW49" s="408"/>
      <c r="CX49" s="408"/>
      <c r="CY49" s="408"/>
      <c r="CZ49" s="408"/>
      <c r="DA49" s="408"/>
      <c r="DB49" s="408"/>
      <c r="DC49" s="408"/>
      <c r="DD49" s="408"/>
      <c r="DE49" s="408"/>
      <c r="DF49" s="408"/>
      <c r="DG49" s="408"/>
      <c r="DH49" s="408"/>
      <c r="DI49" s="408"/>
      <c r="DJ49" s="408"/>
      <c r="DK49" s="408"/>
      <c r="DL49" s="408"/>
      <c r="DM49" s="408"/>
      <c r="DN49" s="408"/>
      <c r="DO49" s="408"/>
      <c r="DP49" s="408"/>
      <c r="DQ49" s="408"/>
      <c r="DR49" s="408"/>
      <c r="DS49" s="408"/>
      <c r="DT49" s="408"/>
      <c r="DU49" s="408"/>
      <c r="DV49" s="408"/>
      <c r="DW49" s="408"/>
      <c r="DX49" s="408"/>
      <c r="DY49" s="408"/>
      <c r="DZ49" s="408"/>
      <c r="EA49" s="408"/>
      <c r="EB49" s="408"/>
      <c r="EC49" s="408"/>
      <c r="ED49" s="408"/>
      <c r="EE49" s="408"/>
      <c r="EF49" s="408"/>
      <c r="EG49" s="408"/>
      <c r="EH49" s="408"/>
      <c r="EI49" s="408"/>
      <c r="EJ49" s="408"/>
      <c r="EK49" s="408"/>
      <c r="EL49" s="408"/>
      <c r="EM49" s="408"/>
      <c r="EN49" s="408"/>
      <c r="EO49" s="408"/>
      <c r="EP49" s="408"/>
      <c r="EQ49" s="408"/>
      <c r="ER49" s="408"/>
      <c r="ES49" s="408"/>
      <c r="ET49" s="408"/>
      <c r="EU49" s="408"/>
      <c r="EV49" s="408"/>
      <c r="EW49" s="408"/>
      <c r="EX49" s="408"/>
      <c r="EY49" s="408"/>
      <c r="EZ49" s="408"/>
      <c r="FA49" s="408"/>
      <c r="FB49" s="408"/>
      <c r="FC49" s="408"/>
      <c r="FD49" s="408"/>
      <c r="FE49" s="408"/>
      <c r="FF49" s="408"/>
      <c r="FG49" s="408"/>
      <c r="FH49" s="408"/>
      <c r="FI49" s="408"/>
      <c r="FJ49" s="408"/>
      <c r="FK49" s="408"/>
      <c r="FL49" s="408"/>
      <c r="FM49" s="408"/>
      <c r="FN49" s="408"/>
      <c r="FO49" s="408"/>
      <c r="FP49" s="408"/>
      <c r="FQ49" s="408"/>
      <c r="FR49" s="408"/>
      <c r="FS49" s="408"/>
      <c r="FT49" s="408"/>
      <c r="FU49" s="408"/>
      <c r="FV49" s="408"/>
      <c r="FW49" s="408"/>
      <c r="FX49" s="408"/>
      <c r="FY49" s="408"/>
      <c r="FZ49" s="408"/>
      <c r="GA49" s="408"/>
      <c r="GB49" s="408"/>
      <c r="GC49" s="408"/>
      <c r="GD49" s="408"/>
      <c r="GE49" s="408"/>
      <c r="GF49" s="408"/>
      <c r="GG49" s="408"/>
      <c r="GH49" s="408"/>
      <c r="GI49" s="408"/>
      <c r="GJ49" s="408"/>
      <c r="GK49" s="408"/>
      <c r="GL49" s="408"/>
      <c r="GM49" s="408"/>
      <c r="GN49" s="408"/>
      <c r="GO49" s="408"/>
      <c r="GP49" s="408"/>
      <c r="GQ49" s="408"/>
      <c r="GR49" s="408"/>
      <c r="GS49" s="408"/>
    </row>
    <row r="50" spans="1:201" s="414" customFormat="1" ht="12">
      <c r="A50" s="361" t="s">
        <v>178</v>
      </c>
      <c r="B50" s="459">
        <v>0</v>
      </c>
      <c r="C50" s="458">
        <v>0</v>
      </c>
      <c r="D50" s="458">
        <v>0</v>
      </c>
      <c r="E50" s="462">
        <v>51392</v>
      </c>
      <c r="F50" s="453">
        <v>0</v>
      </c>
      <c r="G50" s="458">
        <v>0</v>
      </c>
      <c r="H50" s="456">
        <v>164200</v>
      </c>
      <c r="I50" s="453">
        <v>0</v>
      </c>
      <c r="J50" s="458">
        <v>0</v>
      </c>
      <c r="K50" s="457">
        <v>42991</v>
      </c>
      <c r="L50" s="453">
        <f t="shared" si="12"/>
        <v>0</v>
      </c>
      <c r="M50" s="458">
        <f t="shared" si="12"/>
        <v>0</v>
      </c>
      <c r="N50" s="457">
        <f>SUM(K50-H50)</f>
        <v>-121209</v>
      </c>
      <c r="O50" s="432" t="s">
        <v>255</v>
      </c>
      <c r="P50" s="430"/>
      <c r="Q50" s="413"/>
      <c r="R50" s="413"/>
      <c r="S50" s="413"/>
      <c r="T50" s="413"/>
      <c r="U50" s="413"/>
      <c r="V50" s="413"/>
      <c r="W50" s="413"/>
      <c r="X50" s="413"/>
      <c r="Y50" s="413"/>
      <c r="Z50" s="413"/>
      <c r="AA50" s="413"/>
      <c r="AB50" s="413"/>
      <c r="AC50" s="413"/>
      <c r="AD50" s="413"/>
      <c r="AE50" s="413"/>
      <c r="AF50" s="413"/>
      <c r="AG50" s="413"/>
      <c r="AH50" s="413"/>
      <c r="AI50" s="413"/>
      <c r="AJ50" s="413"/>
      <c r="AK50" s="413"/>
      <c r="AL50" s="413"/>
      <c r="AM50" s="413"/>
      <c r="AN50" s="413"/>
      <c r="AO50" s="413"/>
      <c r="AP50" s="413"/>
      <c r="AQ50" s="413"/>
      <c r="AR50" s="413"/>
      <c r="AS50" s="413"/>
      <c r="AT50" s="413"/>
      <c r="AU50" s="413"/>
      <c r="AV50" s="413"/>
      <c r="AW50" s="413"/>
      <c r="AX50" s="413"/>
      <c r="AY50" s="413"/>
      <c r="AZ50" s="413"/>
      <c r="BA50" s="413"/>
      <c r="BB50" s="413"/>
      <c r="BC50" s="413"/>
      <c r="BD50" s="413"/>
      <c r="BE50" s="413"/>
      <c r="BF50" s="413"/>
      <c r="BG50" s="413"/>
      <c r="BH50" s="413"/>
      <c r="BI50" s="413"/>
      <c r="BJ50" s="413"/>
      <c r="BK50" s="413"/>
      <c r="BL50" s="413"/>
      <c r="BM50" s="413"/>
      <c r="BN50" s="413"/>
      <c r="BO50" s="413"/>
      <c r="BP50" s="413"/>
      <c r="BQ50" s="413"/>
      <c r="BR50" s="413"/>
      <c r="BS50" s="413"/>
      <c r="BT50" s="413"/>
      <c r="BU50" s="413"/>
      <c r="BV50" s="413"/>
      <c r="BW50" s="413"/>
      <c r="BX50" s="413"/>
      <c r="BY50" s="413"/>
      <c r="BZ50" s="413"/>
      <c r="CA50" s="413"/>
      <c r="CB50" s="413"/>
      <c r="CC50" s="413"/>
      <c r="CD50" s="413"/>
      <c r="CE50" s="413"/>
      <c r="CF50" s="413"/>
      <c r="CG50" s="413"/>
      <c r="CH50" s="413"/>
      <c r="CI50" s="413"/>
      <c r="CJ50" s="413"/>
      <c r="CK50" s="413"/>
      <c r="CL50" s="413"/>
      <c r="CM50" s="413"/>
      <c r="CN50" s="413"/>
      <c r="CO50" s="413"/>
      <c r="CP50" s="413"/>
      <c r="CQ50" s="413"/>
      <c r="CR50" s="413"/>
      <c r="CS50" s="413"/>
      <c r="CT50" s="413"/>
      <c r="CU50" s="413"/>
      <c r="CV50" s="413"/>
      <c r="CW50" s="413"/>
      <c r="CX50" s="413"/>
      <c r="CY50" s="413"/>
      <c r="CZ50" s="413"/>
      <c r="DA50" s="413"/>
      <c r="DB50" s="413"/>
      <c r="DC50" s="413"/>
      <c r="DD50" s="413"/>
      <c r="DE50" s="413"/>
      <c r="DF50" s="413"/>
      <c r="DG50" s="413"/>
      <c r="DH50" s="413"/>
      <c r="DI50" s="413"/>
      <c r="DJ50" s="413"/>
      <c r="DK50" s="413"/>
      <c r="DL50" s="413"/>
      <c r="DM50" s="413"/>
      <c r="DN50" s="413"/>
      <c r="DO50" s="413"/>
      <c r="DP50" s="413"/>
      <c r="DQ50" s="413"/>
      <c r="DR50" s="413"/>
      <c r="DS50" s="413"/>
      <c r="DT50" s="413"/>
      <c r="DU50" s="413"/>
      <c r="DV50" s="413"/>
      <c r="DW50" s="413"/>
      <c r="DX50" s="413"/>
      <c r="DY50" s="413"/>
      <c r="DZ50" s="413"/>
      <c r="EA50" s="413"/>
      <c r="EB50" s="413"/>
      <c r="EC50" s="413"/>
      <c r="ED50" s="413"/>
      <c r="EE50" s="413"/>
      <c r="EF50" s="413"/>
      <c r="EG50" s="413"/>
      <c r="EH50" s="413"/>
      <c r="EI50" s="413"/>
      <c r="EJ50" s="413"/>
      <c r="EK50" s="413"/>
      <c r="EL50" s="413"/>
      <c r="EM50" s="413"/>
      <c r="EN50" s="413"/>
      <c r="EO50" s="413"/>
      <c r="EP50" s="413"/>
      <c r="EQ50" s="413"/>
      <c r="ER50" s="413"/>
      <c r="ES50" s="413"/>
      <c r="ET50" s="413"/>
      <c r="EU50" s="413"/>
      <c r="EV50" s="413"/>
      <c r="EW50" s="413"/>
      <c r="EX50" s="413"/>
      <c r="EY50" s="413"/>
      <c r="EZ50" s="413"/>
      <c r="FA50" s="413"/>
      <c r="FB50" s="413"/>
      <c r="FC50" s="413"/>
      <c r="FD50" s="413"/>
      <c r="FE50" s="413"/>
      <c r="FF50" s="413"/>
      <c r="FG50" s="413"/>
      <c r="FH50" s="413"/>
      <c r="FI50" s="413"/>
      <c r="FJ50" s="413"/>
      <c r="FK50" s="413"/>
      <c r="FL50" s="413"/>
      <c r="FM50" s="413"/>
      <c r="FN50" s="413"/>
      <c r="FO50" s="413"/>
      <c r="FP50" s="413"/>
      <c r="FQ50" s="413"/>
      <c r="FR50" s="413"/>
      <c r="FS50" s="413"/>
      <c r="FT50" s="413"/>
      <c r="FU50" s="413"/>
      <c r="FV50" s="413"/>
      <c r="FW50" s="413"/>
      <c r="FX50" s="413"/>
      <c r="FY50" s="413"/>
      <c r="FZ50" s="413"/>
      <c r="GA50" s="413"/>
      <c r="GB50" s="413"/>
      <c r="GC50" s="413"/>
      <c r="GD50" s="413"/>
      <c r="GE50" s="413"/>
      <c r="GF50" s="413"/>
      <c r="GG50" s="413"/>
      <c r="GH50" s="413"/>
      <c r="GI50" s="413"/>
      <c r="GJ50" s="413"/>
      <c r="GK50" s="413"/>
      <c r="GL50" s="413"/>
      <c r="GM50" s="413"/>
      <c r="GN50" s="413"/>
      <c r="GO50" s="413"/>
      <c r="GP50" s="413"/>
      <c r="GQ50" s="413"/>
      <c r="GR50" s="413"/>
      <c r="GS50" s="413"/>
    </row>
    <row r="51" spans="1:201" s="409" customFormat="1" ht="12">
      <c r="A51" s="360" t="s">
        <v>179</v>
      </c>
      <c r="B51" s="496">
        <v>8080</v>
      </c>
      <c r="C51" s="497">
        <v>10556</v>
      </c>
      <c r="D51" s="458">
        <v>1428</v>
      </c>
      <c r="E51" s="488">
        <v>1777023</v>
      </c>
      <c r="F51" s="453">
        <v>8151</v>
      </c>
      <c r="G51" s="458">
        <v>9496</v>
      </c>
      <c r="H51" s="456">
        <v>1857569</v>
      </c>
      <c r="I51" s="453">
        <v>8191</v>
      </c>
      <c r="J51" s="498">
        <v>9523</v>
      </c>
      <c r="K51" s="499">
        <v>1936584</v>
      </c>
      <c r="L51" s="453">
        <f t="shared" si="12"/>
        <v>40</v>
      </c>
      <c r="M51" s="458">
        <f t="shared" si="12"/>
        <v>27</v>
      </c>
      <c r="N51" s="457">
        <f>SUM(K51-H51)</f>
        <v>79015</v>
      </c>
      <c r="O51" s="432" t="s">
        <v>255</v>
      </c>
      <c r="P51" s="430"/>
      <c r="Q51" s="410"/>
      <c r="R51" s="410"/>
      <c r="S51" s="410"/>
      <c r="T51" s="410"/>
      <c r="U51" s="410"/>
      <c r="V51" s="410"/>
      <c r="W51" s="410"/>
      <c r="X51" s="410"/>
      <c r="Y51" s="410"/>
      <c r="Z51" s="410"/>
      <c r="AA51" s="410"/>
      <c r="AB51" s="410"/>
      <c r="AC51" s="410"/>
      <c r="AD51" s="410"/>
      <c r="AE51" s="410"/>
      <c r="AF51" s="410"/>
      <c r="AG51" s="410"/>
      <c r="AH51" s="410"/>
      <c r="AI51" s="410"/>
      <c r="AJ51" s="410"/>
      <c r="AK51" s="410"/>
      <c r="AL51" s="410"/>
      <c r="AM51" s="410"/>
      <c r="AN51" s="410"/>
      <c r="AO51" s="410"/>
      <c r="AP51" s="410"/>
      <c r="AQ51" s="410"/>
      <c r="AR51" s="410"/>
      <c r="AS51" s="410"/>
      <c r="AT51" s="410"/>
      <c r="AU51" s="410"/>
      <c r="AV51" s="410"/>
      <c r="AW51" s="410"/>
      <c r="AX51" s="410"/>
      <c r="AY51" s="410"/>
      <c r="AZ51" s="410"/>
      <c r="BA51" s="410"/>
      <c r="BB51" s="410"/>
      <c r="BC51" s="410"/>
      <c r="BD51" s="410"/>
      <c r="BE51" s="410"/>
      <c r="BF51" s="410"/>
      <c r="BG51" s="410"/>
      <c r="BH51" s="410"/>
      <c r="BI51" s="410"/>
      <c r="BJ51" s="410"/>
      <c r="BK51" s="410"/>
      <c r="BL51" s="410"/>
      <c r="BM51" s="410"/>
      <c r="BN51" s="410"/>
      <c r="BO51" s="410"/>
      <c r="BP51" s="410"/>
      <c r="BQ51" s="410"/>
      <c r="BR51" s="410"/>
      <c r="BS51" s="410"/>
      <c r="BT51" s="410"/>
      <c r="BU51" s="410"/>
      <c r="BV51" s="410"/>
      <c r="BW51" s="410"/>
      <c r="BX51" s="410"/>
      <c r="BY51" s="410"/>
      <c r="BZ51" s="410"/>
      <c r="CA51" s="410"/>
      <c r="CB51" s="410"/>
      <c r="CC51" s="410"/>
      <c r="CD51" s="410"/>
      <c r="CE51" s="410"/>
      <c r="CF51" s="410"/>
      <c r="CG51" s="410"/>
      <c r="CH51" s="410"/>
      <c r="CI51" s="410"/>
      <c r="CJ51" s="410"/>
      <c r="CK51" s="410"/>
      <c r="CL51" s="410"/>
      <c r="CM51" s="410"/>
      <c r="CN51" s="410"/>
      <c r="CO51" s="410"/>
      <c r="CP51" s="410"/>
      <c r="CQ51" s="410"/>
      <c r="CR51" s="410"/>
      <c r="CS51" s="410"/>
      <c r="CT51" s="410"/>
      <c r="CU51" s="410"/>
      <c r="CV51" s="410"/>
      <c r="CW51" s="410"/>
      <c r="CX51" s="410"/>
      <c r="CY51" s="410"/>
      <c r="CZ51" s="410"/>
      <c r="DA51" s="410"/>
      <c r="DB51" s="410"/>
      <c r="DC51" s="410"/>
      <c r="DD51" s="410"/>
      <c r="DE51" s="408"/>
      <c r="DF51" s="408"/>
      <c r="DG51" s="408"/>
      <c r="DH51" s="408"/>
      <c r="DI51" s="408"/>
      <c r="DJ51" s="408"/>
      <c r="DK51" s="408"/>
      <c r="DL51" s="408"/>
      <c r="DM51" s="408"/>
      <c r="DN51" s="408"/>
      <c r="DO51" s="408"/>
      <c r="DP51" s="408"/>
      <c r="DQ51" s="408"/>
      <c r="DR51" s="408"/>
      <c r="DS51" s="408"/>
      <c r="DT51" s="408"/>
      <c r="DU51" s="408"/>
      <c r="DV51" s="408"/>
      <c r="DW51" s="408"/>
      <c r="DX51" s="408"/>
      <c r="DY51" s="408"/>
      <c r="DZ51" s="408"/>
      <c r="EA51" s="408"/>
      <c r="EB51" s="408"/>
      <c r="EC51" s="408"/>
      <c r="ED51" s="408"/>
      <c r="EE51" s="408"/>
      <c r="EF51" s="408"/>
      <c r="EG51" s="408"/>
      <c r="EH51" s="408"/>
      <c r="EI51" s="408"/>
      <c r="EJ51" s="408"/>
      <c r="EK51" s="408"/>
      <c r="EL51" s="408"/>
      <c r="EM51" s="408"/>
      <c r="EN51" s="408"/>
      <c r="EO51" s="408"/>
      <c r="EP51" s="408"/>
      <c r="EQ51" s="408"/>
      <c r="ER51" s="408"/>
      <c r="ES51" s="408"/>
      <c r="ET51" s="408"/>
      <c r="EU51" s="408"/>
      <c r="EV51" s="408"/>
      <c r="EW51" s="408"/>
      <c r="EX51" s="408"/>
      <c r="EY51" s="408"/>
      <c r="EZ51" s="408"/>
      <c r="FA51" s="408"/>
      <c r="FB51" s="408"/>
      <c r="FC51" s="408"/>
      <c r="FD51" s="408"/>
      <c r="FE51" s="408"/>
      <c r="FF51" s="408"/>
      <c r="FG51" s="408"/>
      <c r="FH51" s="408"/>
      <c r="FI51" s="408"/>
      <c r="FJ51" s="408"/>
      <c r="FK51" s="408"/>
      <c r="FL51" s="408"/>
      <c r="FM51" s="408"/>
      <c r="FN51" s="408"/>
      <c r="FO51" s="408"/>
      <c r="FP51" s="408"/>
      <c r="FQ51" s="408"/>
      <c r="FR51" s="408"/>
      <c r="FS51" s="408"/>
      <c r="FT51" s="408"/>
      <c r="FU51" s="408"/>
      <c r="FV51" s="408"/>
      <c r="FW51" s="408"/>
      <c r="FX51" s="408"/>
      <c r="FY51" s="408"/>
      <c r="FZ51" s="408"/>
      <c r="GA51" s="408"/>
      <c r="GB51" s="408"/>
      <c r="GC51" s="408"/>
      <c r="GD51" s="408"/>
      <c r="GE51" s="408"/>
      <c r="GF51" s="408"/>
      <c r="GG51" s="408"/>
      <c r="GH51" s="408"/>
      <c r="GI51" s="408"/>
      <c r="GJ51" s="408"/>
      <c r="GK51" s="408"/>
      <c r="GL51" s="408"/>
      <c r="GM51" s="408"/>
      <c r="GN51" s="408"/>
      <c r="GO51" s="408"/>
      <c r="GP51" s="408"/>
      <c r="GQ51" s="408"/>
      <c r="GR51" s="408"/>
      <c r="GS51" s="408"/>
    </row>
    <row r="52" spans="1:201" s="409" customFormat="1" ht="12">
      <c r="A52" s="431" t="s">
        <v>180</v>
      </c>
      <c r="B52" s="465">
        <v>5128</v>
      </c>
      <c r="C52" s="466">
        <v>5108</v>
      </c>
      <c r="D52" s="466">
        <f aca="true" t="shared" si="13" ref="D52:N52">SUM(D53:D54)</f>
        <v>56</v>
      </c>
      <c r="E52" s="467">
        <f t="shared" si="13"/>
        <v>992409</v>
      </c>
      <c r="F52" s="465">
        <f t="shared" si="13"/>
        <v>4956</v>
      </c>
      <c r="G52" s="466">
        <f t="shared" si="13"/>
        <v>4935</v>
      </c>
      <c r="H52" s="467">
        <f t="shared" si="13"/>
        <v>1007597</v>
      </c>
      <c r="I52" s="465">
        <f t="shared" si="13"/>
        <v>4978</v>
      </c>
      <c r="J52" s="469">
        <f t="shared" si="13"/>
        <v>4997</v>
      </c>
      <c r="K52" s="500">
        <f t="shared" si="13"/>
        <v>1027814</v>
      </c>
      <c r="L52" s="465">
        <f t="shared" si="13"/>
        <v>22</v>
      </c>
      <c r="M52" s="466">
        <f t="shared" si="13"/>
        <v>62</v>
      </c>
      <c r="N52" s="468">
        <f t="shared" si="13"/>
        <v>20217</v>
      </c>
      <c r="O52" s="432" t="s">
        <v>255</v>
      </c>
      <c r="P52" s="430"/>
      <c r="Q52" s="410"/>
      <c r="R52" s="410"/>
      <c r="S52" s="410"/>
      <c r="T52" s="410"/>
      <c r="U52" s="410"/>
      <c r="V52" s="410"/>
      <c r="W52" s="410"/>
      <c r="X52" s="410"/>
      <c r="Y52" s="410"/>
      <c r="Z52" s="410"/>
      <c r="AA52" s="410"/>
      <c r="AB52" s="410"/>
      <c r="AC52" s="410"/>
      <c r="AD52" s="410"/>
      <c r="AE52" s="410"/>
      <c r="AF52" s="410"/>
      <c r="AG52" s="410"/>
      <c r="AH52" s="410"/>
      <c r="AI52" s="410"/>
      <c r="AJ52" s="410"/>
      <c r="AK52" s="410"/>
      <c r="AL52" s="410"/>
      <c r="AM52" s="410"/>
      <c r="AN52" s="410"/>
      <c r="AO52" s="410"/>
      <c r="AP52" s="410"/>
      <c r="AQ52" s="410"/>
      <c r="AR52" s="410"/>
      <c r="AS52" s="410"/>
      <c r="AT52" s="410"/>
      <c r="AU52" s="410"/>
      <c r="AV52" s="410"/>
      <c r="AW52" s="410"/>
      <c r="AX52" s="410"/>
      <c r="AY52" s="410"/>
      <c r="AZ52" s="410"/>
      <c r="BA52" s="410"/>
      <c r="BB52" s="410"/>
      <c r="BC52" s="410"/>
      <c r="BD52" s="410"/>
      <c r="BE52" s="410"/>
      <c r="BF52" s="410"/>
      <c r="BG52" s="410"/>
      <c r="BH52" s="410"/>
      <c r="BI52" s="410"/>
      <c r="BJ52" s="410"/>
      <c r="BK52" s="410"/>
      <c r="BL52" s="410"/>
      <c r="BM52" s="410"/>
      <c r="BN52" s="410"/>
      <c r="BO52" s="410"/>
      <c r="BP52" s="410"/>
      <c r="BQ52" s="410"/>
      <c r="BR52" s="410"/>
      <c r="BS52" s="410"/>
      <c r="BT52" s="410"/>
      <c r="BU52" s="410"/>
      <c r="BV52" s="410"/>
      <c r="BW52" s="410"/>
      <c r="BX52" s="410"/>
      <c r="BY52" s="410"/>
      <c r="BZ52" s="410"/>
      <c r="CA52" s="410"/>
      <c r="CB52" s="410"/>
      <c r="CC52" s="410"/>
      <c r="CD52" s="410"/>
      <c r="CE52" s="410"/>
      <c r="CF52" s="410"/>
      <c r="CG52" s="410"/>
      <c r="CH52" s="410"/>
      <c r="CI52" s="410"/>
      <c r="CJ52" s="410"/>
      <c r="CK52" s="410"/>
      <c r="CL52" s="410"/>
      <c r="CM52" s="410"/>
      <c r="CN52" s="410"/>
      <c r="CO52" s="410"/>
      <c r="CP52" s="410"/>
      <c r="CQ52" s="410"/>
      <c r="CR52" s="410"/>
      <c r="CS52" s="410"/>
      <c r="CT52" s="410"/>
      <c r="CU52" s="410"/>
      <c r="CV52" s="410"/>
      <c r="CW52" s="410"/>
      <c r="CX52" s="410"/>
      <c r="CY52" s="410"/>
      <c r="CZ52" s="410"/>
      <c r="DA52" s="410"/>
      <c r="DB52" s="410"/>
      <c r="DC52" s="410"/>
      <c r="DD52" s="410"/>
      <c r="DE52" s="408"/>
      <c r="DF52" s="408"/>
      <c r="DG52" s="408"/>
      <c r="DH52" s="408"/>
      <c r="DI52" s="408"/>
      <c r="DJ52" s="408"/>
      <c r="DK52" s="408"/>
      <c r="DL52" s="408"/>
      <c r="DM52" s="408"/>
      <c r="DN52" s="408"/>
      <c r="DO52" s="408"/>
      <c r="DP52" s="408"/>
      <c r="DQ52" s="408"/>
      <c r="DR52" s="408"/>
      <c r="DS52" s="408"/>
      <c r="DT52" s="408"/>
      <c r="DU52" s="408"/>
      <c r="DV52" s="408"/>
      <c r="DW52" s="408"/>
      <c r="DX52" s="408"/>
      <c r="DY52" s="408"/>
      <c r="DZ52" s="408"/>
      <c r="EA52" s="408"/>
      <c r="EB52" s="408"/>
      <c r="EC52" s="408"/>
      <c r="ED52" s="408"/>
      <c r="EE52" s="408"/>
      <c r="EF52" s="408"/>
      <c r="EG52" s="408"/>
      <c r="EH52" s="408"/>
      <c r="EI52" s="408"/>
      <c r="EJ52" s="408"/>
      <c r="EK52" s="408"/>
      <c r="EL52" s="408"/>
      <c r="EM52" s="408"/>
      <c r="EN52" s="408"/>
      <c r="EO52" s="408"/>
      <c r="EP52" s="408"/>
      <c r="EQ52" s="408"/>
      <c r="ER52" s="408"/>
      <c r="ES52" s="408"/>
      <c r="ET52" s="408"/>
      <c r="EU52" s="408"/>
      <c r="EV52" s="408"/>
      <c r="EW52" s="408"/>
      <c r="EX52" s="408"/>
      <c r="EY52" s="408"/>
      <c r="EZ52" s="408"/>
      <c r="FA52" s="408"/>
      <c r="FB52" s="408"/>
      <c r="FC52" s="408"/>
      <c r="FD52" s="408"/>
      <c r="FE52" s="408"/>
      <c r="FF52" s="408"/>
      <c r="FG52" s="408"/>
      <c r="FH52" s="408"/>
      <c r="FI52" s="408"/>
      <c r="FJ52" s="408"/>
      <c r="FK52" s="408"/>
      <c r="FL52" s="408"/>
      <c r="FM52" s="408"/>
      <c r="FN52" s="408"/>
      <c r="FO52" s="408"/>
      <c r="FP52" s="408"/>
      <c r="FQ52" s="408"/>
      <c r="FR52" s="408"/>
      <c r="FS52" s="408"/>
      <c r="FT52" s="408"/>
      <c r="FU52" s="408"/>
      <c r="FV52" s="408"/>
      <c r="FW52" s="408"/>
      <c r="FX52" s="408"/>
      <c r="FY52" s="408"/>
      <c r="FZ52" s="408"/>
      <c r="GA52" s="408"/>
      <c r="GB52" s="408"/>
      <c r="GC52" s="408"/>
      <c r="GD52" s="408"/>
      <c r="GE52" s="408"/>
      <c r="GF52" s="408"/>
      <c r="GG52" s="408"/>
      <c r="GH52" s="408"/>
      <c r="GI52" s="408"/>
      <c r="GJ52" s="408"/>
      <c r="GK52" s="408"/>
      <c r="GL52" s="408"/>
      <c r="GM52" s="408"/>
      <c r="GN52" s="408"/>
      <c r="GO52" s="408"/>
      <c r="GP52" s="408"/>
      <c r="GQ52" s="408"/>
      <c r="GR52" s="408"/>
      <c r="GS52" s="408"/>
    </row>
    <row r="53" spans="1:201" s="409" customFormat="1" ht="12">
      <c r="A53" s="389" t="s">
        <v>177</v>
      </c>
      <c r="B53" s="437">
        <v>5128</v>
      </c>
      <c r="C53" s="441">
        <v>5108</v>
      </c>
      <c r="D53" s="441">
        <v>56</v>
      </c>
      <c r="E53" s="439">
        <v>992409</v>
      </c>
      <c r="F53" s="437">
        <v>4956</v>
      </c>
      <c r="G53" s="441">
        <v>4935</v>
      </c>
      <c r="H53" s="439">
        <v>984097</v>
      </c>
      <c r="I53" s="437">
        <v>4978</v>
      </c>
      <c r="J53" s="464">
        <v>4997</v>
      </c>
      <c r="K53" s="450">
        <v>1027814</v>
      </c>
      <c r="L53" s="437">
        <f aca="true" t="shared" si="14" ref="L53:N54">SUM(I53-F53)</f>
        <v>22</v>
      </c>
      <c r="M53" s="464">
        <f t="shared" si="14"/>
        <v>62</v>
      </c>
      <c r="N53" s="440">
        <f t="shared" si="14"/>
        <v>43717</v>
      </c>
      <c r="O53" s="432" t="s">
        <v>255</v>
      </c>
      <c r="P53" s="430"/>
      <c r="Q53" s="410"/>
      <c r="R53" s="410"/>
      <c r="S53" s="410"/>
      <c r="T53" s="410"/>
      <c r="U53" s="410"/>
      <c r="V53" s="410"/>
      <c r="W53" s="410"/>
      <c r="X53" s="410"/>
      <c r="Y53" s="410"/>
      <c r="Z53" s="410"/>
      <c r="AA53" s="410"/>
      <c r="AB53" s="410"/>
      <c r="AC53" s="410"/>
      <c r="AD53" s="410"/>
      <c r="AE53" s="410"/>
      <c r="AF53" s="410"/>
      <c r="AG53" s="410"/>
      <c r="AH53" s="410"/>
      <c r="AI53" s="410"/>
      <c r="AJ53" s="410"/>
      <c r="AK53" s="410"/>
      <c r="AL53" s="410"/>
      <c r="AM53" s="410"/>
      <c r="AN53" s="410"/>
      <c r="AO53" s="410"/>
      <c r="AP53" s="410"/>
      <c r="AQ53" s="410"/>
      <c r="AR53" s="410"/>
      <c r="AS53" s="410"/>
      <c r="AT53" s="410"/>
      <c r="AU53" s="410"/>
      <c r="AV53" s="410"/>
      <c r="AW53" s="410"/>
      <c r="AX53" s="410"/>
      <c r="AY53" s="410"/>
      <c r="AZ53" s="410"/>
      <c r="BA53" s="410"/>
      <c r="BB53" s="410"/>
      <c r="BC53" s="410"/>
      <c r="BD53" s="410"/>
      <c r="BE53" s="410"/>
      <c r="BF53" s="410"/>
      <c r="BG53" s="410"/>
      <c r="BH53" s="410"/>
      <c r="BI53" s="410"/>
      <c r="BJ53" s="410"/>
      <c r="BK53" s="410"/>
      <c r="BL53" s="410"/>
      <c r="BM53" s="410"/>
      <c r="BN53" s="410"/>
      <c r="BO53" s="410"/>
      <c r="BP53" s="410"/>
      <c r="BQ53" s="410"/>
      <c r="BR53" s="410"/>
      <c r="BS53" s="410"/>
      <c r="BT53" s="410"/>
      <c r="BU53" s="410"/>
      <c r="BV53" s="410"/>
      <c r="BW53" s="410"/>
      <c r="BX53" s="410"/>
      <c r="BY53" s="410"/>
      <c r="BZ53" s="410"/>
      <c r="CA53" s="410"/>
      <c r="CB53" s="410"/>
      <c r="CC53" s="410"/>
      <c r="CD53" s="410"/>
      <c r="CE53" s="410"/>
      <c r="CF53" s="410"/>
      <c r="CG53" s="410"/>
      <c r="CH53" s="410"/>
      <c r="CI53" s="410"/>
      <c r="CJ53" s="410"/>
      <c r="CK53" s="410"/>
      <c r="CL53" s="410"/>
      <c r="CM53" s="410"/>
      <c r="CN53" s="410"/>
      <c r="CO53" s="410"/>
      <c r="CP53" s="410"/>
      <c r="CQ53" s="410"/>
      <c r="CR53" s="410"/>
      <c r="CS53" s="410"/>
      <c r="CT53" s="410"/>
      <c r="CU53" s="410"/>
      <c r="CV53" s="410"/>
      <c r="CW53" s="410"/>
      <c r="CX53" s="410"/>
      <c r="CY53" s="410"/>
      <c r="CZ53" s="410"/>
      <c r="DA53" s="410"/>
      <c r="DB53" s="410"/>
      <c r="DC53" s="410"/>
      <c r="DD53" s="410"/>
      <c r="DE53" s="408"/>
      <c r="DF53" s="408"/>
      <c r="DG53" s="408"/>
      <c r="DH53" s="408"/>
      <c r="DI53" s="408"/>
      <c r="DJ53" s="408"/>
      <c r="DK53" s="408"/>
      <c r="DL53" s="408"/>
      <c r="DM53" s="408"/>
      <c r="DN53" s="408"/>
      <c r="DO53" s="408"/>
      <c r="DP53" s="408"/>
      <c r="DQ53" s="408"/>
      <c r="DR53" s="408"/>
      <c r="DS53" s="408"/>
      <c r="DT53" s="408"/>
      <c r="DU53" s="408"/>
      <c r="DV53" s="408"/>
      <c r="DW53" s="408"/>
      <c r="DX53" s="408"/>
      <c r="DY53" s="408"/>
      <c r="DZ53" s="408"/>
      <c r="EA53" s="408"/>
      <c r="EB53" s="408"/>
      <c r="EC53" s="408"/>
      <c r="ED53" s="408"/>
      <c r="EE53" s="408"/>
      <c r="EF53" s="408"/>
      <c r="EG53" s="408"/>
      <c r="EH53" s="408"/>
      <c r="EI53" s="408"/>
      <c r="EJ53" s="408"/>
      <c r="EK53" s="408"/>
      <c r="EL53" s="408"/>
      <c r="EM53" s="408"/>
      <c r="EN53" s="408"/>
      <c r="EO53" s="408"/>
      <c r="EP53" s="408"/>
      <c r="EQ53" s="408"/>
      <c r="ER53" s="408"/>
      <c r="ES53" s="408"/>
      <c r="ET53" s="408"/>
      <c r="EU53" s="408"/>
      <c r="EV53" s="408"/>
      <c r="EW53" s="408"/>
      <c r="EX53" s="408"/>
      <c r="EY53" s="408"/>
      <c r="EZ53" s="408"/>
      <c r="FA53" s="408"/>
      <c r="FB53" s="408"/>
      <c r="FC53" s="408"/>
      <c r="FD53" s="408"/>
      <c r="FE53" s="408"/>
      <c r="FF53" s="408"/>
      <c r="FG53" s="408"/>
      <c r="FH53" s="408"/>
      <c r="FI53" s="408"/>
      <c r="FJ53" s="408"/>
      <c r="FK53" s="408"/>
      <c r="FL53" s="408"/>
      <c r="FM53" s="408"/>
      <c r="FN53" s="408"/>
      <c r="FO53" s="408"/>
      <c r="FP53" s="408"/>
      <c r="FQ53" s="408"/>
      <c r="FR53" s="408"/>
      <c r="FS53" s="408"/>
      <c r="FT53" s="408"/>
      <c r="FU53" s="408"/>
      <c r="FV53" s="408"/>
      <c r="FW53" s="408"/>
      <c r="FX53" s="408"/>
      <c r="FY53" s="408"/>
      <c r="FZ53" s="408"/>
      <c r="GA53" s="408"/>
      <c r="GB53" s="408"/>
      <c r="GC53" s="408"/>
      <c r="GD53" s="408"/>
      <c r="GE53" s="408"/>
      <c r="GF53" s="408"/>
      <c r="GG53" s="408"/>
      <c r="GH53" s="408"/>
      <c r="GI53" s="408"/>
      <c r="GJ53" s="408"/>
      <c r="GK53" s="408"/>
      <c r="GL53" s="408"/>
      <c r="GM53" s="408"/>
      <c r="GN53" s="408"/>
      <c r="GO53" s="408"/>
      <c r="GP53" s="408"/>
      <c r="GQ53" s="408"/>
      <c r="GR53" s="408"/>
      <c r="GS53" s="408"/>
    </row>
    <row r="54" spans="1:201" s="409" customFormat="1" ht="12">
      <c r="A54" s="361" t="s">
        <v>178</v>
      </c>
      <c r="B54" s="459">
        <v>0</v>
      </c>
      <c r="C54" s="483">
        <v>0</v>
      </c>
      <c r="D54" s="483">
        <v>0</v>
      </c>
      <c r="E54" s="462">
        <v>0</v>
      </c>
      <c r="F54" s="459">
        <v>0</v>
      </c>
      <c r="G54" s="483">
        <v>0</v>
      </c>
      <c r="H54" s="462">
        <v>23500</v>
      </c>
      <c r="I54" s="459">
        <v>0</v>
      </c>
      <c r="J54" s="501">
        <v>0</v>
      </c>
      <c r="K54" s="502">
        <v>0</v>
      </c>
      <c r="L54" s="459">
        <f t="shared" si="14"/>
        <v>0</v>
      </c>
      <c r="M54" s="501">
        <f t="shared" si="14"/>
        <v>0</v>
      </c>
      <c r="N54" s="463">
        <f t="shared" si="14"/>
        <v>-23500</v>
      </c>
      <c r="O54" s="432" t="s">
        <v>255</v>
      </c>
      <c r="P54" s="430"/>
      <c r="Q54" s="410"/>
      <c r="R54" s="410"/>
      <c r="S54" s="410"/>
      <c r="T54" s="410"/>
      <c r="U54" s="410"/>
      <c r="V54" s="410"/>
      <c r="W54" s="410"/>
      <c r="X54" s="410"/>
      <c r="Y54" s="410"/>
      <c r="Z54" s="410"/>
      <c r="AA54" s="410"/>
      <c r="AB54" s="410"/>
      <c r="AC54" s="410"/>
      <c r="AD54" s="410"/>
      <c r="AE54" s="410"/>
      <c r="AF54" s="410"/>
      <c r="AG54" s="410"/>
      <c r="AH54" s="410"/>
      <c r="AI54" s="410"/>
      <c r="AJ54" s="410"/>
      <c r="AK54" s="410"/>
      <c r="AL54" s="410"/>
      <c r="AM54" s="410"/>
      <c r="AN54" s="410"/>
      <c r="AO54" s="410"/>
      <c r="AP54" s="410"/>
      <c r="AQ54" s="410"/>
      <c r="AR54" s="410"/>
      <c r="AS54" s="410"/>
      <c r="AT54" s="410"/>
      <c r="AU54" s="410"/>
      <c r="AV54" s="410"/>
      <c r="AW54" s="410"/>
      <c r="AX54" s="410"/>
      <c r="AY54" s="410"/>
      <c r="AZ54" s="410"/>
      <c r="BA54" s="410"/>
      <c r="BB54" s="410"/>
      <c r="BC54" s="410"/>
      <c r="BD54" s="410"/>
      <c r="BE54" s="410"/>
      <c r="BF54" s="410"/>
      <c r="BG54" s="410"/>
      <c r="BH54" s="410"/>
      <c r="BI54" s="410"/>
      <c r="BJ54" s="410"/>
      <c r="BK54" s="410"/>
      <c r="BL54" s="410"/>
      <c r="BM54" s="410"/>
      <c r="BN54" s="410"/>
      <c r="BO54" s="410"/>
      <c r="BP54" s="410"/>
      <c r="BQ54" s="410"/>
      <c r="BR54" s="410"/>
      <c r="BS54" s="410"/>
      <c r="BT54" s="410"/>
      <c r="BU54" s="410"/>
      <c r="BV54" s="410"/>
      <c r="BW54" s="410"/>
      <c r="BX54" s="410"/>
      <c r="BY54" s="410"/>
      <c r="BZ54" s="410"/>
      <c r="CA54" s="410"/>
      <c r="CB54" s="410"/>
      <c r="CC54" s="410"/>
      <c r="CD54" s="410"/>
      <c r="CE54" s="410"/>
      <c r="CF54" s="410"/>
      <c r="CG54" s="410"/>
      <c r="CH54" s="410"/>
      <c r="CI54" s="410"/>
      <c r="CJ54" s="410"/>
      <c r="CK54" s="410"/>
      <c r="CL54" s="410"/>
      <c r="CM54" s="410"/>
      <c r="CN54" s="410"/>
      <c r="CO54" s="410"/>
      <c r="CP54" s="410"/>
      <c r="CQ54" s="410"/>
      <c r="CR54" s="410"/>
      <c r="CS54" s="410"/>
      <c r="CT54" s="410"/>
      <c r="CU54" s="410"/>
      <c r="CV54" s="410"/>
      <c r="CW54" s="410"/>
      <c r="CX54" s="410"/>
      <c r="CY54" s="410"/>
      <c r="CZ54" s="410"/>
      <c r="DA54" s="410"/>
      <c r="DB54" s="410"/>
      <c r="DC54" s="410"/>
      <c r="DD54" s="410"/>
      <c r="DE54" s="408"/>
      <c r="DF54" s="408"/>
      <c r="DG54" s="408"/>
      <c r="DH54" s="408"/>
      <c r="DI54" s="408"/>
      <c r="DJ54" s="408"/>
      <c r="DK54" s="408"/>
      <c r="DL54" s="408"/>
      <c r="DM54" s="408"/>
      <c r="DN54" s="408"/>
      <c r="DO54" s="408"/>
      <c r="DP54" s="408"/>
      <c r="DQ54" s="408"/>
      <c r="DR54" s="408"/>
      <c r="DS54" s="408"/>
      <c r="DT54" s="408"/>
      <c r="DU54" s="408"/>
      <c r="DV54" s="408"/>
      <c r="DW54" s="408"/>
      <c r="DX54" s="408"/>
      <c r="DY54" s="408"/>
      <c r="DZ54" s="408"/>
      <c r="EA54" s="408"/>
      <c r="EB54" s="408"/>
      <c r="EC54" s="408"/>
      <c r="ED54" s="408"/>
      <c r="EE54" s="408"/>
      <c r="EF54" s="408"/>
      <c r="EG54" s="408"/>
      <c r="EH54" s="408"/>
      <c r="EI54" s="408"/>
      <c r="EJ54" s="408"/>
      <c r="EK54" s="408"/>
      <c r="EL54" s="408"/>
      <c r="EM54" s="408"/>
      <c r="EN54" s="408"/>
      <c r="EO54" s="408"/>
      <c r="EP54" s="408"/>
      <c r="EQ54" s="408"/>
      <c r="ER54" s="408"/>
      <c r="ES54" s="408"/>
      <c r="ET54" s="408"/>
      <c r="EU54" s="408"/>
      <c r="EV54" s="408"/>
      <c r="EW54" s="408"/>
      <c r="EX54" s="408"/>
      <c r="EY54" s="408"/>
      <c r="EZ54" s="408"/>
      <c r="FA54" s="408"/>
      <c r="FB54" s="408"/>
      <c r="FC54" s="408"/>
      <c r="FD54" s="408"/>
      <c r="FE54" s="408"/>
      <c r="FF54" s="408"/>
      <c r="FG54" s="408"/>
      <c r="FH54" s="408"/>
      <c r="FI54" s="408"/>
      <c r="FJ54" s="408"/>
      <c r="FK54" s="408"/>
      <c r="FL54" s="408"/>
      <c r="FM54" s="408"/>
      <c r="FN54" s="408"/>
      <c r="FO54" s="408"/>
      <c r="FP54" s="408"/>
      <c r="FQ54" s="408"/>
      <c r="FR54" s="408"/>
      <c r="FS54" s="408"/>
      <c r="FT54" s="408"/>
      <c r="FU54" s="408"/>
      <c r="FV54" s="408"/>
      <c r="FW54" s="408"/>
      <c r="FX54" s="408"/>
      <c r="FY54" s="408"/>
      <c r="FZ54" s="408"/>
      <c r="GA54" s="408"/>
      <c r="GB54" s="408"/>
      <c r="GC54" s="408"/>
      <c r="GD54" s="408"/>
      <c r="GE54" s="408"/>
      <c r="GF54" s="408"/>
      <c r="GG54" s="408"/>
      <c r="GH54" s="408"/>
      <c r="GI54" s="408"/>
      <c r="GJ54" s="408"/>
      <c r="GK54" s="408"/>
      <c r="GL54" s="408"/>
      <c r="GM54" s="408"/>
      <c r="GN54" s="408"/>
      <c r="GO54" s="408"/>
      <c r="GP54" s="408"/>
      <c r="GQ54" s="408"/>
      <c r="GR54" s="408"/>
      <c r="GS54" s="408"/>
    </row>
    <row r="55" spans="1:108" ht="12">
      <c r="A55" s="390" t="s">
        <v>181</v>
      </c>
      <c r="B55" s="465">
        <v>40148</v>
      </c>
      <c r="C55" s="466">
        <v>37321</v>
      </c>
      <c r="D55" s="466">
        <f>SUM(D56:D58)</f>
        <v>0</v>
      </c>
      <c r="E55" s="467">
        <f>SUM(E56:E58)</f>
        <v>5592965</v>
      </c>
      <c r="F55" s="503">
        <f aca="true" t="shared" si="15" ref="F55:K55">SUM(F56:F57)</f>
        <v>39658</v>
      </c>
      <c r="G55" s="504">
        <f t="shared" si="15"/>
        <v>35314</v>
      </c>
      <c r="H55" s="467">
        <f t="shared" si="15"/>
        <v>5423160</v>
      </c>
      <c r="I55" s="503">
        <f t="shared" si="15"/>
        <v>39764</v>
      </c>
      <c r="J55" s="504">
        <f t="shared" si="15"/>
        <v>35563</v>
      </c>
      <c r="K55" s="505">
        <f t="shared" si="15"/>
        <v>5531561</v>
      </c>
      <c r="L55" s="503">
        <f>SUM(L56:L58)</f>
        <v>106</v>
      </c>
      <c r="M55" s="506">
        <f>SUM(M56:M58)</f>
        <v>249</v>
      </c>
      <c r="N55" s="507">
        <f>SUM(N56:N58)</f>
        <v>108401</v>
      </c>
      <c r="O55" s="432" t="s">
        <v>255</v>
      </c>
      <c r="P55" s="430"/>
      <c r="Q55" s="411"/>
      <c r="R55" s="411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  <c r="AI55" s="411"/>
      <c r="AJ55" s="411"/>
      <c r="AK55" s="411"/>
      <c r="AL55" s="411"/>
      <c r="AM55" s="411"/>
      <c r="AN55" s="411"/>
      <c r="AO55" s="411"/>
      <c r="AP55" s="411"/>
      <c r="AQ55" s="411"/>
      <c r="AR55" s="411"/>
      <c r="AS55" s="411"/>
      <c r="AT55" s="411"/>
      <c r="AU55" s="411"/>
      <c r="AV55" s="411"/>
      <c r="AW55" s="411"/>
      <c r="AX55" s="411"/>
      <c r="AY55" s="411"/>
      <c r="AZ55" s="411"/>
      <c r="BA55" s="411"/>
      <c r="BB55" s="411"/>
      <c r="BC55" s="411"/>
      <c r="BD55" s="411"/>
      <c r="BE55" s="411"/>
      <c r="BF55" s="411"/>
      <c r="BG55" s="411"/>
      <c r="BH55" s="411"/>
      <c r="BI55" s="411"/>
      <c r="BJ55" s="411"/>
      <c r="BK55" s="411"/>
      <c r="BL55" s="411"/>
      <c r="BM55" s="411"/>
      <c r="BN55" s="411"/>
      <c r="BO55" s="411"/>
      <c r="BP55" s="411"/>
      <c r="BQ55" s="411"/>
      <c r="BR55" s="411"/>
      <c r="BS55" s="411"/>
      <c r="BT55" s="411"/>
      <c r="BU55" s="411"/>
      <c r="BV55" s="411"/>
      <c r="BW55" s="411"/>
      <c r="BX55" s="411"/>
      <c r="BY55" s="411"/>
      <c r="BZ55" s="411"/>
      <c r="CA55" s="411"/>
      <c r="CB55" s="411"/>
      <c r="CC55" s="411"/>
      <c r="CD55" s="411"/>
      <c r="CE55" s="411"/>
      <c r="CF55" s="411"/>
      <c r="CG55" s="411"/>
      <c r="CH55" s="411"/>
      <c r="CI55" s="411"/>
      <c r="CJ55" s="411"/>
      <c r="CK55" s="411"/>
      <c r="CL55" s="411"/>
      <c r="CM55" s="411"/>
      <c r="CN55" s="411"/>
      <c r="CO55" s="411"/>
      <c r="CP55" s="411"/>
      <c r="CQ55" s="411"/>
      <c r="CR55" s="411"/>
      <c r="CS55" s="411"/>
      <c r="CT55" s="411"/>
      <c r="CU55" s="411"/>
      <c r="CV55" s="411"/>
      <c r="CW55" s="411"/>
      <c r="CX55" s="411"/>
      <c r="CY55" s="411"/>
      <c r="CZ55" s="411"/>
      <c r="DA55" s="411"/>
      <c r="DB55" s="411"/>
      <c r="DC55" s="411"/>
      <c r="DD55" s="411"/>
    </row>
    <row r="56" spans="1:201" s="409" customFormat="1" ht="12">
      <c r="A56" s="389" t="s">
        <v>182</v>
      </c>
      <c r="B56" s="453">
        <v>39873</v>
      </c>
      <c r="C56" s="458">
        <v>37062</v>
      </c>
      <c r="D56" s="458">
        <v>0</v>
      </c>
      <c r="E56" s="456">
        <v>4936304</v>
      </c>
      <c r="F56" s="453">
        <v>39383</v>
      </c>
      <c r="G56" s="458">
        <v>35053</v>
      </c>
      <c r="H56" s="456">
        <v>5050440</v>
      </c>
      <c r="I56" s="453">
        <v>39489</v>
      </c>
      <c r="J56" s="458">
        <v>35299</v>
      </c>
      <c r="K56" s="457">
        <v>5435754</v>
      </c>
      <c r="L56" s="453">
        <f t="shared" si="12"/>
        <v>106</v>
      </c>
      <c r="M56" s="498">
        <f t="shared" si="12"/>
        <v>246</v>
      </c>
      <c r="N56" s="508">
        <f>SUM(K56-H56)</f>
        <v>385314</v>
      </c>
      <c r="O56" s="432" t="s">
        <v>255</v>
      </c>
      <c r="P56" s="430"/>
      <c r="Q56" s="408"/>
      <c r="R56" s="408"/>
      <c r="S56" s="408"/>
      <c r="T56" s="408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8"/>
      <c r="AF56" s="408"/>
      <c r="AG56" s="408"/>
      <c r="AH56" s="408"/>
      <c r="AI56" s="408"/>
      <c r="AJ56" s="408"/>
      <c r="AK56" s="408"/>
      <c r="AL56" s="408"/>
      <c r="AM56" s="408"/>
      <c r="AN56" s="408"/>
      <c r="AO56" s="408"/>
      <c r="AP56" s="408"/>
      <c r="AQ56" s="408"/>
      <c r="AR56" s="408"/>
      <c r="AS56" s="408"/>
      <c r="AT56" s="408"/>
      <c r="AU56" s="408"/>
      <c r="AV56" s="408"/>
      <c r="AW56" s="408"/>
      <c r="AX56" s="408"/>
      <c r="AY56" s="408"/>
      <c r="AZ56" s="408"/>
      <c r="BA56" s="408"/>
      <c r="BB56" s="408"/>
      <c r="BC56" s="408"/>
      <c r="BD56" s="408"/>
      <c r="BE56" s="408"/>
      <c r="BF56" s="408"/>
      <c r="BG56" s="408"/>
      <c r="BH56" s="408"/>
      <c r="BI56" s="408"/>
      <c r="BJ56" s="408"/>
      <c r="BK56" s="408"/>
      <c r="BL56" s="408"/>
      <c r="BM56" s="408"/>
      <c r="BN56" s="408"/>
      <c r="BO56" s="408"/>
      <c r="BP56" s="408"/>
      <c r="BQ56" s="408"/>
      <c r="BR56" s="408"/>
      <c r="BS56" s="408"/>
      <c r="BT56" s="408"/>
      <c r="BU56" s="408"/>
      <c r="BV56" s="408"/>
      <c r="BW56" s="408"/>
      <c r="BX56" s="408"/>
      <c r="BY56" s="408"/>
      <c r="BZ56" s="408"/>
      <c r="CA56" s="408"/>
      <c r="CB56" s="408"/>
      <c r="CC56" s="408"/>
      <c r="CD56" s="408"/>
      <c r="CE56" s="408"/>
      <c r="CF56" s="408"/>
      <c r="CG56" s="408"/>
      <c r="CH56" s="408"/>
      <c r="CI56" s="408"/>
      <c r="CJ56" s="408"/>
      <c r="CK56" s="408"/>
      <c r="CL56" s="408"/>
      <c r="CM56" s="408"/>
      <c r="CN56" s="408"/>
      <c r="CO56" s="408"/>
      <c r="CP56" s="408"/>
      <c r="CQ56" s="408"/>
      <c r="CR56" s="408"/>
      <c r="CS56" s="408"/>
      <c r="CT56" s="408"/>
      <c r="CU56" s="408"/>
      <c r="CV56" s="408"/>
      <c r="CW56" s="408"/>
      <c r="CX56" s="408"/>
      <c r="CY56" s="408"/>
      <c r="CZ56" s="408"/>
      <c r="DA56" s="408"/>
      <c r="DB56" s="408"/>
      <c r="DC56" s="408"/>
      <c r="DD56" s="408"/>
      <c r="DE56" s="408"/>
      <c r="DF56" s="408"/>
      <c r="DG56" s="408"/>
      <c r="DH56" s="408"/>
      <c r="DI56" s="408"/>
      <c r="DJ56" s="408"/>
      <c r="DK56" s="408"/>
      <c r="DL56" s="408"/>
      <c r="DM56" s="408"/>
      <c r="DN56" s="408"/>
      <c r="DO56" s="408"/>
      <c r="DP56" s="408"/>
      <c r="DQ56" s="408"/>
      <c r="DR56" s="408"/>
      <c r="DS56" s="408"/>
      <c r="DT56" s="408"/>
      <c r="DU56" s="408"/>
      <c r="DV56" s="408"/>
      <c r="DW56" s="408"/>
      <c r="DX56" s="408"/>
      <c r="DY56" s="408"/>
      <c r="DZ56" s="408"/>
      <c r="EA56" s="408"/>
      <c r="EB56" s="408"/>
      <c r="EC56" s="408"/>
      <c r="ED56" s="408"/>
      <c r="EE56" s="408"/>
      <c r="EF56" s="408"/>
      <c r="EG56" s="408"/>
      <c r="EH56" s="408"/>
      <c r="EI56" s="408"/>
      <c r="EJ56" s="408"/>
      <c r="EK56" s="408"/>
      <c r="EL56" s="408"/>
      <c r="EM56" s="408"/>
      <c r="EN56" s="408"/>
      <c r="EO56" s="408"/>
      <c r="EP56" s="408"/>
      <c r="EQ56" s="408"/>
      <c r="ER56" s="408"/>
      <c r="ES56" s="408"/>
      <c r="ET56" s="408"/>
      <c r="EU56" s="408"/>
      <c r="EV56" s="408"/>
      <c r="EW56" s="408"/>
      <c r="EX56" s="408"/>
      <c r="EY56" s="408"/>
      <c r="EZ56" s="408"/>
      <c r="FA56" s="408"/>
      <c r="FB56" s="408"/>
      <c r="FC56" s="408"/>
      <c r="FD56" s="408"/>
      <c r="FE56" s="408"/>
      <c r="FF56" s="408"/>
      <c r="FG56" s="408"/>
      <c r="FH56" s="408"/>
      <c r="FI56" s="408"/>
      <c r="FJ56" s="408"/>
      <c r="FK56" s="408"/>
      <c r="FL56" s="408"/>
      <c r="FM56" s="408"/>
      <c r="FN56" s="408"/>
      <c r="FO56" s="408"/>
      <c r="FP56" s="408"/>
      <c r="FQ56" s="408"/>
      <c r="FR56" s="408"/>
      <c r="FS56" s="408"/>
      <c r="FT56" s="408"/>
      <c r="FU56" s="408"/>
      <c r="FV56" s="408"/>
      <c r="FW56" s="408"/>
      <c r="FX56" s="408"/>
      <c r="FY56" s="408"/>
      <c r="FZ56" s="408"/>
      <c r="GA56" s="408"/>
      <c r="GB56" s="408"/>
      <c r="GC56" s="408"/>
      <c r="GD56" s="408"/>
      <c r="GE56" s="408"/>
      <c r="GF56" s="408"/>
      <c r="GG56" s="408"/>
      <c r="GH56" s="408"/>
      <c r="GI56" s="408"/>
      <c r="GJ56" s="408"/>
      <c r="GK56" s="408"/>
      <c r="GL56" s="408"/>
      <c r="GM56" s="408"/>
      <c r="GN56" s="408"/>
      <c r="GO56" s="408"/>
      <c r="GP56" s="408"/>
      <c r="GQ56" s="408"/>
      <c r="GR56" s="408"/>
      <c r="GS56" s="408"/>
    </row>
    <row r="57" spans="1:201" s="409" customFormat="1" ht="12">
      <c r="A57" s="361" t="s">
        <v>183</v>
      </c>
      <c r="B57" s="453">
        <v>275</v>
      </c>
      <c r="C57" s="458">
        <v>259</v>
      </c>
      <c r="D57" s="458">
        <v>0</v>
      </c>
      <c r="E57" s="456">
        <v>656661</v>
      </c>
      <c r="F57" s="453">
        <v>275</v>
      </c>
      <c r="G57" s="458">
        <v>261</v>
      </c>
      <c r="H57" s="456">
        <v>372720</v>
      </c>
      <c r="I57" s="453">
        <v>275</v>
      </c>
      <c r="J57" s="458">
        <v>264</v>
      </c>
      <c r="K57" s="457">
        <v>95807</v>
      </c>
      <c r="L57" s="453">
        <f t="shared" si="12"/>
        <v>0</v>
      </c>
      <c r="M57" s="498">
        <f t="shared" si="12"/>
        <v>3</v>
      </c>
      <c r="N57" s="450">
        <f>SUM(K57-H57)</f>
        <v>-276913</v>
      </c>
      <c r="O57" s="432" t="s">
        <v>255</v>
      </c>
      <c r="P57" s="430"/>
      <c r="Q57" s="408"/>
      <c r="R57" s="408"/>
      <c r="S57" s="408"/>
      <c r="T57" s="408"/>
      <c r="U57" s="408"/>
      <c r="V57" s="408"/>
      <c r="W57" s="408"/>
      <c r="X57" s="408"/>
      <c r="Y57" s="408"/>
      <c r="Z57" s="408"/>
      <c r="AA57" s="408"/>
      <c r="AB57" s="408"/>
      <c r="AC57" s="408"/>
      <c r="AD57" s="408"/>
      <c r="AE57" s="408"/>
      <c r="AF57" s="408"/>
      <c r="AG57" s="408"/>
      <c r="AH57" s="408"/>
      <c r="AI57" s="408"/>
      <c r="AJ57" s="408"/>
      <c r="AK57" s="408"/>
      <c r="AL57" s="408"/>
      <c r="AM57" s="408"/>
      <c r="AN57" s="408"/>
      <c r="AO57" s="408"/>
      <c r="AP57" s="408"/>
      <c r="AQ57" s="408"/>
      <c r="AR57" s="408"/>
      <c r="AS57" s="408"/>
      <c r="AT57" s="408"/>
      <c r="AU57" s="408"/>
      <c r="AV57" s="408"/>
      <c r="AW57" s="408"/>
      <c r="AX57" s="408"/>
      <c r="AY57" s="408"/>
      <c r="AZ57" s="408"/>
      <c r="BA57" s="408"/>
      <c r="BB57" s="408"/>
      <c r="BC57" s="408"/>
      <c r="BD57" s="408"/>
      <c r="BE57" s="408"/>
      <c r="BF57" s="408"/>
      <c r="BG57" s="408"/>
      <c r="BH57" s="408"/>
      <c r="BI57" s="408"/>
      <c r="BJ57" s="408"/>
      <c r="BK57" s="408"/>
      <c r="BL57" s="408"/>
      <c r="BM57" s="408"/>
      <c r="BN57" s="408"/>
      <c r="BO57" s="408"/>
      <c r="BP57" s="408"/>
      <c r="BQ57" s="408"/>
      <c r="BR57" s="408"/>
      <c r="BS57" s="408"/>
      <c r="BT57" s="408"/>
      <c r="BU57" s="408"/>
      <c r="BV57" s="408"/>
      <c r="BW57" s="408"/>
      <c r="BX57" s="408"/>
      <c r="BY57" s="408"/>
      <c r="BZ57" s="408"/>
      <c r="CA57" s="408"/>
      <c r="CB57" s="408"/>
      <c r="CC57" s="408"/>
      <c r="CD57" s="408"/>
      <c r="CE57" s="408"/>
      <c r="CF57" s="408"/>
      <c r="CG57" s="408"/>
      <c r="CH57" s="408"/>
      <c r="CI57" s="408"/>
      <c r="CJ57" s="408"/>
      <c r="CK57" s="408"/>
      <c r="CL57" s="408"/>
      <c r="CM57" s="408"/>
      <c r="CN57" s="408"/>
      <c r="CO57" s="408"/>
      <c r="CP57" s="408"/>
      <c r="CQ57" s="408"/>
      <c r="CR57" s="408"/>
      <c r="CS57" s="408"/>
      <c r="CT57" s="408"/>
      <c r="CU57" s="408"/>
      <c r="CV57" s="408"/>
      <c r="CW57" s="408"/>
      <c r="CX57" s="408"/>
      <c r="CY57" s="408"/>
      <c r="CZ57" s="408"/>
      <c r="DA57" s="408"/>
      <c r="DB57" s="408"/>
      <c r="DC57" s="408"/>
      <c r="DD57" s="408"/>
      <c r="DE57" s="408"/>
      <c r="DF57" s="408"/>
      <c r="DG57" s="408"/>
      <c r="DH57" s="408"/>
      <c r="DI57" s="408"/>
      <c r="DJ57" s="408"/>
      <c r="DK57" s="408"/>
      <c r="DL57" s="408"/>
      <c r="DM57" s="408"/>
      <c r="DN57" s="408"/>
      <c r="DO57" s="408"/>
      <c r="DP57" s="408"/>
      <c r="DQ57" s="408"/>
      <c r="DR57" s="408"/>
      <c r="DS57" s="408"/>
      <c r="DT57" s="408"/>
      <c r="DU57" s="408"/>
      <c r="DV57" s="408"/>
      <c r="DW57" s="408"/>
      <c r="DX57" s="408"/>
      <c r="DY57" s="408"/>
      <c r="DZ57" s="408"/>
      <c r="EA57" s="408"/>
      <c r="EB57" s="408"/>
      <c r="EC57" s="408"/>
      <c r="ED57" s="408"/>
      <c r="EE57" s="408"/>
      <c r="EF57" s="408"/>
      <c r="EG57" s="408"/>
      <c r="EH57" s="408"/>
      <c r="EI57" s="408"/>
      <c r="EJ57" s="408"/>
      <c r="EK57" s="408"/>
      <c r="EL57" s="408"/>
      <c r="EM57" s="408"/>
      <c r="EN57" s="408"/>
      <c r="EO57" s="408"/>
      <c r="EP57" s="408"/>
      <c r="EQ57" s="408"/>
      <c r="ER57" s="408"/>
      <c r="ES57" s="408"/>
      <c r="ET57" s="408"/>
      <c r="EU57" s="408"/>
      <c r="EV57" s="408"/>
      <c r="EW57" s="408"/>
      <c r="EX57" s="408"/>
      <c r="EY57" s="408"/>
      <c r="EZ57" s="408"/>
      <c r="FA57" s="408"/>
      <c r="FB57" s="408"/>
      <c r="FC57" s="408"/>
      <c r="FD57" s="408"/>
      <c r="FE57" s="408"/>
      <c r="FF57" s="408"/>
      <c r="FG57" s="408"/>
      <c r="FH57" s="408"/>
      <c r="FI57" s="408"/>
      <c r="FJ57" s="408"/>
      <c r="FK57" s="408"/>
      <c r="FL57" s="408"/>
      <c r="FM57" s="408"/>
      <c r="FN57" s="408"/>
      <c r="FO57" s="408"/>
      <c r="FP57" s="408"/>
      <c r="FQ57" s="408"/>
      <c r="FR57" s="408"/>
      <c r="FS57" s="408"/>
      <c r="FT57" s="408"/>
      <c r="FU57" s="408"/>
      <c r="FV57" s="408"/>
      <c r="FW57" s="408"/>
      <c r="FX57" s="408"/>
      <c r="FY57" s="408"/>
      <c r="FZ57" s="408"/>
      <c r="GA57" s="408"/>
      <c r="GB57" s="408"/>
      <c r="GC57" s="408"/>
      <c r="GD57" s="408"/>
      <c r="GE57" s="408"/>
      <c r="GF57" s="408"/>
      <c r="GG57" s="408"/>
      <c r="GH57" s="408"/>
      <c r="GI57" s="408"/>
      <c r="GJ57" s="408"/>
      <c r="GK57" s="408"/>
      <c r="GL57" s="408"/>
      <c r="GM57" s="408"/>
      <c r="GN57" s="408"/>
      <c r="GO57" s="408"/>
      <c r="GP57" s="408"/>
      <c r="GQ57" s="408"/>
      <c r="GR57" s="408"/>
      <c r="GS57" s="408"/>
    </row>
    <row r="58" spans="1:201" s="414" customFormat="1" ht="12">
      <c r="A58" s="361" t="s">
        <v>184</v>
      </c>
      <c r="B58" s="474" t="s">
        <v>135</v>
      </c>
      <c r="C58" s="458">
        <v>695</v>
      </c>
      <c r="D58" s="458"/>
      <c r="E58" s="462">
        <v>0</v>
      </c>
      <c r="F58" s="474" t="s">
        <v>211</v>
      </c>
      <c r="G58" s="497">
        <v>701</v>
      </c>
      <c r="H58" s="509">
        <v>0</v>
      </c>
      <c r="I58" s="474" t="s">
        <v>211</v>
      </c>
      <c r="J58" s="497">
        <v>701</v>
      </c>
      <c r="K58" s="510">
        <v>0</v>
      </c>
      <c r="L58" s="474">
        <v>0</v>
      </c>
      <c r="M58" s="458">
        <f aca="true" t="shared" si="16" ref="M58:M78">SUM(J58-G58)</f>
        <v>0</v>
      </c>
      <c r="N58" s="463">
        <f>SUM(K58-H58)</f>
        <v>0</v>
      </c>
      <c r="O58" s="432" t="s">
        <v>255</v>
      </c>
      <c r="P58" s="430"/>
      <c r="Q58" s="413"/>
      <c r="R58" s="413"/>
      <c r="S58" s="413"/>
      <c r="T58" s="413"/>
      <c r="U58" s="413"/>
      <c r="V58" s="413"/>
      <c r="W58" s="413"/>
      <c r="X58" s="413"/>
      <c r="Y58" s="413"/>
      <c r="Z58" s="413"/>
      <c r="AA58" s="413"/>
      <c r="AB58" s="413"/>
      <c r="AC58" s="413"/>
      <c r="AD58" s="413"/>
      <c r="AE58" s="413"/>
      <c r="AF58" s="413"/>
      <c r="AG58" s="413"/>
      <c r="AH58" s="413"/>
      <c r="AI58" s="413"/>
      <c r="AJ58" s="413"/>
      <c r="AK58" s="413"/>
      <c r="AL58" s="413"/>
      <c r="AM58" s="413"/>
      <c r="AN58" s="413"/>
      <c r="AO58" s="413"/>
      <c r="AP58" s="413"/>
      <c r="AQ58" s="413"/>
      <c r="AR58" s="413"/>
      <c r="AS58" s="413"/>
      <c r="AT58" s="413"/>
      <c r="AU58" s="413"/>
      <c r="AV58" s="413"/>
      <c r="AW58" s="413"/>
      <c r="AX58" s="413"/>
      <c r="AY58" s="413"/>
      <c r="AZ58" s="413"/>
      <c r="BA58" s="413"/>
      <c r="BB58" s="413"/>
      <c r="BC58" s="413"/>
      <c r="BD58" s="413"/>
      <c r="BE58" s="413"/>
      <c r="BF58" s="413"/>
      <c r="BG58" s="413"/>
      <c r="BH58" s="413"/>
      <c r="BI58" s="413"/>
      <c r="BJ58" s="413"/>
      <c r="BK58" s="413"/>
      <c r="BL58" s="413"/>
      <c r="BM58" s="413"/>
      <c r="BN58" s="413"/>
      <c r="BO58" s="413"/>
      <c r="BP58" s="413"/>
      <c r="BQ58" s="413"/>
      <c r="BR58" s="413"/>
      <c r="BS58" s="413"/>
      <c r="BT58" s="413"/>
      <c r="BU58" s="413"/>
      <c r="BV58" s="413"/>
      <c r="BW58" s="413"/>
      <c r="BX58" s="413"/>
      <c r="BY58" s="413"/>
      <c r="BZ58" s="413"/>
      <c r="CA58" s="413"/>
      <c r="CB58" s="413"/>
      <c r="CC58" s="413"/>
      <c r="CD58" s="413"/>
      <c r="CE58" s="413"/>
      <c r="CF58" s="413"/>
      <c r="CG58" s="413"/>
      <c r="CH58" s="413"/>
      <c r="CI58" s="413"/>
      <c r="CJ58" s="413"/>
      <c r="CK58" s="413"/>
      <c r="CL58" s="413"/>
      <c r="CM58" s="413"/>
      <c r="CN58" s="413"/>
      <c r="CO58" s="413"/>
      <c r="CP58" s="413"/>
      <c r="CQ58" s="413"/>
      <c r="CR58" s="413"/>
      <c r="CS58" s="413"/>
      <c r="CT58" s="413"/>
      <c r="CU58" s="413"/>
      <c r="CV58" s="413"/>
      <c r="CW58" s="413"/>
      <c r="CX58" s="413"/>
      <c r="CY58" s="413"/>
      <c r="CZ58" s="413"/>
      <c r="DA58" s="413"/>
      <c r="DB58" s="413"/>
      <c r="DC58" s="413"/>
      <c r="DD58" s="413"/>
      <c r="DE58" s="413"/>
      <c r="DF58" s="413"/>
      <c r="DG58" s="413"/>
      <c r="DH58" s="413"/>
      <c r="DI58" s="413"/>
      <c r="DJ58" s="413"/>
      <c r="DK58" s="413"/>
      <c r="DL58" s="413"/>
      <c r="DM58" s="413"/>
      <c r="DN58" s="413"/>
      <c r="DO58" s="413"/>
      <c r="DP58" s="413"/>
      <c r="DQ58" s="413"/>
      <c r="DR58" s="413"/>
      <c r="DS58" s="413"/>
      <c r="DT58" s="413"/>
      <c r="DU58" s="413"/>
      <c r="DV58" s="413"/>
      <c r="DW58" s="413"/>
      <c r="DX58" s="413"/>
      <c r="DY58" s="413"/>
      <c r="DZ58" s="413"/>
      <c r="EA58" s="413"/>
      <c r="EB58" s="413"/>
      <c r="EC58" s="413"/>
      <c r="ED58" s="413"/>
      <c r="EE58" s="413"/>
      <c r="EF58" s="413"/>
      <c r="EG58" s="413"/>
      <c r="EH58" s="413"/>
      <c r="EI58" s="413"/>
      <c r="EJ58" s="413"/>
      <c r="EK58" s="413"/>
      <c r="EL58" s="413"/>
      <c r="EM58" s="413"/>
      <c r="EN58" s="413"/>
      <c r="EO58" s="413"/>
      <c r="EP58" s="413"/>
      <c r="EQ58" s="413"/>
      <c r="ER58" s="413"/>
      <c r="ES58" s="413"/>
      <c r="ET58" s="413"/>
      <c r="EU58" s="413"/>
      <c r="EV58" s="413"/>
      <c r="EW58" s="413"/>
      <c r="EX58" s="413"/>
      <c r="EY58" s="413"/>
      <c r="EZ58" s="413"/>
      <c r="FA58" s="413"/>
      <c r="FB58" s="413"/>
      <c r="FC58" s="413"/>
      <c r="FD58" s="413"/>
      <c r="FE58" s="413"/>
      <c r="FF58" s="413"/>
      <c r="FG58" s="413"/>
      <c r="FH58" s="413"/>
      <c r="FI58" s="413"/>
      <c r="FJ58" s="413"/>
      <c r="FK58" s="413"/>
      <c r="FL58" s="413"/>
      <c r="FM58" s="413"/>
      <c r="FN58" s="413"/>
      <c r="FO58" s="413"/>
      <c r="FP58" s="413"/>
      <c r="FQ58" s="413"/>
      <c r="FR58" s="413"/>
      <c r="FS58" s="413"/>
      <c r="FT58" s="413"/>
      <c r="FU58" s="413"/>
      <c r="FV58" s="413"/>
      <c r="FW58" s="413"/>
      <c r="FX58" s="413"/>
      <c r="FY58" s="413"/>
      <c r="FZ58" s="413"/>
      <c r="GA58" s="413"/>
      <c r="GB58" s="413"/>
      <c r="GC58" s="413"/>
      <c r="GD58" s="413"/>
      <c r="GE58" s="413"/>
      <c r="GF58" s="413"/>
      <c r="GG58" s="413"/>
      <c r="GH58" s="413"/>
      <c r="GI58" s="413"/>
      <c r="GJ58" s="413"/>
      <c r="GK58" s="413"/>
      <c r="GL58" s="413"/>
      <c r="GM58" s="413"/>
      <c r="GN58" s="413"/>
      <c r="GO58" s="413"/>
      <c r="GP58" s="413"/>
      <c r="GQ58" s="413"/>
      <c r="GR58" s="413"/>
      <c r="GS58" s="413"/>
    </row>
    <row r="59" spans="1:201" s="414" customFormat="1" ht="12.75" thickBot="1">
      <c r="A59" s="369" t="s">
        <v>185</v>
      </c>
      <c r="B59" s="511" t="s">
        <v>123</v>
      </c>
      <c r="C59" s="483">
        <v>1914</v>
      </c>
      <c r="D59" s="483">
        <v>0</v>
      </c>
      <c r="E59" s="462">
        <v>939192</v>
      </c>
      <c r="F59" s="511" t="s">
        <v>212</v>
      </c>
      <c r="G59" s="483">
        <v>1930</v>
      </c>
      <c r="H59" s="493">
        <v>2328</v>
      </c>
      <c r="I59" s="511" t="s">
        <v>212</v>
      </c>
      <c r="J59" s="483">
        <v>1930</v>
      </c>
      <c r="K59" s="512">
        <v>2328</v>
      </c>
      <c r="L59" s="511">
        <v>0</v>
      </c>
      <c r="M59" s="483">
        <f t="shared" si="16"/>
        <v>0</v>
      </c>
      <c r="N59" s="463">
        <f>SUM(K59-H59)</f>
        <v>0</v>
      </c>
      <c r="O59" s="432" t="s">
        <v>255</v>
      </c>
      <c r="P59" s="430"/>
      <c r="Q59" s="413"/>
      <c r="R59" s="413"/>
      <c r="S59" s="413"/>
      <c r="T59" s="413"/>
      <c r="U59" s="413"/>
      <c r="V59" s="413"/>
      <c r="W59" s="413"/>
      <c r="X59" s="413"/>
      <c r="Y59" s="413"/>
      <c r="Z59" s="413"/>
      <c r="AA59" s="413"/>
      <c r="AB59" s="413"/>
      <c r="AC59" s="413"/>
      <c r="AD59" s="413"/>
      <c r="AE59" s="413"/>
      <c r="AF59" s="413"/>
      <c r="AG59" s="413"/>
      <c r="AH59" s="413"/>
      <c r="AI59" s="413"/>
      <c r="AJ59" s="413"/>
      <c r="AK59" s="413"/>
      <c r="AL59" s="413"/>
      <c r="AM59" s="413"/>
      <c r="AN59" s="413"/>
      <c r="AO59" s="413"/>
      <c r="AP59" s="413"/>
      <c r="AQ59" s="413"/>
      <c r="AR59" s="413"/>
      <c r="AS59" s="413"/>
      <c r="AT59" s="413"/>
      <c r="AU59" s="413"/>
      <c r="AV59" s="413"/>
      <c r="AW59" s="413"/>
      <c r="AX59" s="413"/>
      <c r="AY59" s="413"/>
      <c r="AZ59" s="413"/>
      <c r="BA59" s="413"/>
      <c r="BB59" s="413"/>
      <c r="BC59" s="413"/>
      <c r="BD59" s="413"/>
      <c r="BE59" s="413"/>
      <c r="BF59" s="413"/>
      <c r="BG59" s="413"/>
      <c r="BH59" s="413"/>
      <c r="BI59" s="413"/>
      <c r="BJ59" s="413"/>
      <c r="BK59" s="413"/>
      <c r="BL59" s="413"/>
      <c r="BM59" s="413"/>
      <c r="BN59" s="413"/>
      <c r="BO59" s="413"/>
      <c r="BP59" s="413"/>
      <c r="BQ59" s="413"/>
      <c r="BR59" s="413"/>
      <c r="BS59" s="413"/>
      <c r="BT59" s="413"/>
      <c r="BU59" s="413"/>
      <c r="BV59" s="413"/>
      <c r="BW59" s="413"/>
      <c r="BX59" s="413"/>
      <c r="BY59" s="413"/>
      <c r="BZ59" s="413"/>
      <c r="CA59" s="413"/>
      <c r="CB59" s="413"/>
      <c r="CC59" s="413"/>
      <c r="CD59" s="413"/>
      <c r="CE59" s="413"/>
      <c r="CF59" s="413"/>
      <c r="CG59" s="413"/>
      <c r="CH59" s="413"/>
      <c r="CI59" s="413"/>
      <c r="CJ59" s="413"/>
      <c r="CK59" s="413"/>
      <c r="CL59" s="413"/>
      <c r="CM59" s="413"/>
      <c r="CN59" s="413"/>
      <c r="CO59" s="413"/>
      <c r="CP59" s="413"/>
      <c r="CQ59" s="413"/>
      <c r="CR59" s="413"/>
      <c r="CS59" s="413"/>
      <c r="CT59" s="413"/>
      <c r="CU59" s="413"/>
      <c r="CV59" s="413"/>
      <c r="CW59" s="413"/>
      <c r="CX59" s="413"/>
      <c r="CY59" s="413"/>
      <c r="CZ59" s="413"/>
      <c r="DA59" s="413"/>
      <c r="DB59" s="413"/>
      <c r="DC59" s="413"/>
      <c r="DD59" s="413"/>
      <c r="DE59" s="413"/>
      <c r="DF59" s="413"/>
      <c r="DG59" s="413"/>
      <c r="DH59" s="413"/>
      <c r="DI59" s="413"/>
      <c r="DJ59" s="413"/>
      <c r="DK59" s="413"/>
      <c r="DL59" s="413"/>
      <c r="DM59" s="413"/>
      <c r="DN59" s="413"/>
      <c r="DO59" s="413"/>
      <c r="DP59" s="413"/>
      <c r="DQ59" s="413"/>
      <c r="DR59" s="413"/>
      <c r="DS59" s="413"/>
      <c r="DT59" s="413"/>
      <c r="DU59" s="413"/>
      <c r="DV59" s="413"/>
      <c r="DW59" s="413"/>
      <c r="DX59" s="413"/>
      <c r="DY59" s="413"/>
      <c r="DZ59" s="413"/>
      <c r="EA59" s="413"/>
      <c r="EB59" s="413"/>
      <c r="EC59" s="413"/>
      <c r="ED59" s="413"/>
      <c r="EE59" s="413"/>
      <c r="EF59" s="413"/>
      <c r="EG59" s="413"/>
      <c r="EH59" s="413"/>
      <c r="EI59" s="413"/>
      <c r="EJ59" s="413"/>
      <c r="EK59" s="413"/>
      <c r="EL59" s="413"/>
      <c r="EM59" s="413"/>
      <c r="EN59" s="413"/>
      <c r="EO59" s="413"/>
      <c r="EP59" s="413"/>
      <c r="EQ59" s="413"/>
      <c r="ER59" s="413"/>
      <c r="ES59" s="413"/>
      <c r="ET59" s="413"/>
      <c r="EU59" s="413"/>
      <c r="EV59" s="413"/>
      <c r="EW59" s="413"/>
      <c r="EX59" s="413"/>
      <c r="EY59" s="413"/>
      <c r="EZ59" s="413"/>
      <c r="FA59" s="413"/>
      <c r="FB59" s="413"/>
      <c r="FC59" s="413"/>
      <c r="FD59" s="413"/>
      <c r="FE59" s="413"/>
      <c r="FF59" s="413"/>
      <c r="FG59" s="413"/>
      <c r="FH59" s="413"/>
      <c r="FI59" s="413"/>
      <c r="FJ59" s="413"/>
      <c r="FK59" s="413"/>
      <c r="FL59" s="413"/>
      <c r="FM59" s="413"/>
      <c r="FN59" s="413"/>
      <c r="FO59" s="413"/>
      <c r="FP59" s="413"/>
      <c r="FQ59" s="413"/>
      <c r="FR59" s="413"/>
      <c r="FS59" s="413"/>
      <c r="FT59" s="413"/>
      <c r="FU59" s="413"/>
      <c r="FV59" s="413"/>
      <c r="FW59" s="413"/>
      <c r="FX59" s="413"/>
      <c r="FY59" s="413"/>
      <c r="FZ59" s="413"/>
      <c r="GA59" s="413"/>
      <c r="GB59" s="413"/>
      <c r="GC59" s="413"/>
      <c r="GD59" s="413"/>
      <c r="GE59" s="413"/>
      <c r="GF59" s="413"/>
      <c r="GG59" s="413"/>
      <c r="GH59" s="413"/>
      <c r="GI59" s="413"/>
      <c r="GJ59" s="413"/>
      <c r="GK59" s="413"/>
      <c r="GL59" s="413"/>
      <c r="GM59" s="413"/>
      <c r="GN59" s="413"/>
      <c r="GO59" s="413"/>
      <c r="GP59" s="413"/>
      <c r="GQ59" s="413"/>
      <c r="GR59" s="413"/>
      <c r="GS59" s="413"/>
    </row>
    <row r="60" spans="1:201" s="416" customFormat="1" ht="12.75" thickBot="1" thickTop="1">
      <c r="A60" s="391" t="s">
        <v>220</v>
      </c>
      <c r="B60" s="513">
        <f aca="true" t="shared" si="17" ref="B60:N60">SUM(B13,B17:B23,B27:B41,B44:B47,B51:B52,B55,B58:B59)</f>
        <v>106660</v>
      </c>
      <c r="C60" s="514">
        <f t="shared" si="17"/>
        <v>116517</v>
      </c>
      <c r="D60" s="514">
        <f t="shared" si="17"/>
        <v>5647</v>
      </c>
      <c r="E60" s="515">
        <f t="shared" si="17"/>
        <v>22774230</v>
      </c>
      <c r="F60" s="516">
        <f t="shared" si="17"/>
        <v>104624</v>
      </c>
      <c r="G60" s="517">
        <f t="shared" si="17"/>
        <v>111114</v>
      </c>
      <c r="H60" s="518">
        <f t="shared" si="17"/>
        <v>20612383</v>
      </c>
      <c r="I60" s="516">
        <f t="shared" si="17"/>
        <v>106258</v>
      </c>
      <c r="J60" s="517">
        <f t="shared" si="17"/>
        <v>112991</v>
      </c>
      <c r="K60" s="518">
        <f t="shared" si="17"/>
        <v>21860764</v>
      </c>
      <c r="L60" s="519">
        <f t="shared" si="17"/>
        <v>1634</v>
      </c>
      <c r="M60" s="520">
        <f t="shared" si="17"/>
        <v>1877</v>
      </c>
      <c r="N60" s="515">
        <f t="shared" si="17"/>
        <v>1248381</v>
      </c>
      <c r="O60" s="432" t="s">
        <v>255</v>
      </c>
      <c r="P60" s="430"/>
      <c r="Q60" s="415"/>
      <c r="R60" s="415"/>
      <c r="S60" s="415"/>
      <c r="T60" s="415"/>
      <c r="U60" s="415"/>
      <c r="V60" s="415"/>
      <c r="W60" s="415"/>
      <c r="X60" s="415"/>
      <c r="Y60" s="415"/>
      <c r="Z60" s="415"/>
      <c r="AA60" s="415"/>
      <c r="AB60" s="415"/>
      <c r="AC60" s="415"/>
      <c r="AD60" s="415"/>
      <c r="AE60" s="415"/>
      <c r="AF60" s="415"/>
      <c r="AG60" s="415"/>
      <c r="AH60" s="415"/>
      <c r="AI60" s="415"/>
      <c r="AJ60" s="415"/>
      <c r="AK60" s="415"/>
      <c r="AL60" s="415"/>
      <c r="AM60" s="415"/>
      <c r="AN60" s="415"/>
      <c r="AO60" s="415"/>
      <c r="AP60" s="415"/>
      <c r="AQ60" s="415"/>
      <c r="AR60" s="415"/>
      <c r="AS60" s="415"/>
      <c r="AT60" s="415"/>
      <c r="AU60" s="415"/>
      <c r="AV60" s="415"/>
      <c r="AW60" s="415"/>
      <c r="AX60" s="415"/>
      <c r="AY60" s="415"/>
      <c r="AZ60" s="415"/>
      <c r="BA60" s="415"/>
      <c r="BB60" s="415"/>
      <c r="BC60" s="415"/>
      <c r="BD60" s="415"/>
      <c r="BE60" s="415"/>
      <c r="BF60" s="415"/>
      <c r="BG60" s="415"/>
      <c r="BH60" s="415"/>
      <c r="BI60" s="415"/>
      <c r="BJ60" s="415"/>
      <c r="BK60" s="415"/>
      <c r="BL60" s="415"/>
      <c r="BM60" s="415"/>
      <c r="BN60" s="415"/>
      <c r="BO60" s="415"/>
      <c r="BP60" s="415"/>
      <c r="BQ60" s="415"/>
      <c r="BR60" s="415"/>
      <c r="BS60" s="415"/>
      <c r="BT60" s="415"/>
      <c r="BU60" s="415"/>
      <c r="BV60" s="415"/>
      <c r="BW60" s="415"/>
      <c r="BX60" s="415"/>
      <c r="BY60" s="415"/>
      <c r="BZ60" s="415"/>
      <c r="CA60" s="415"/>
      <c r="CB60" s="415"/>
      <c r="CC60" s="415"/>
      <c r="CD60" s="415"/>
      <c r="CE60" s="415"/>
      <c r="CF60" s="415"/>
      <c r="CG60" s="415"/>
      <c r="CH60" s="415"/>
      <c r="CI60" s="415"/>
      <c r="CJ60" s="415"/>
      <c r="CK60" s="415"/>
      <c r="CL60" s="415"/>
      <c r="CM60" s="415"/>
      <c r="CN60" s="415"/>
      <c r="CO60" s="415"/>
      <c r="CP60" s="415"/>
      <c r="CQ60" s="415"/>
      <c r="CR60" s="415"/>
      <c r="CS60" s="415"/>
      <c r="CT60" s="415"/>
      <c r="CU60" s="415"/>
      <c r="CV60" s="415"/>
      <c r="CW60" s="415"/>
      <c r="CX60" s="415"/>
      <c r="CY60" s="415"/>
      <c r="CZ60" s="415"/>
      <c r="DA60" s="415"/>
      <c r="DB60" s="415"/>
      <c r="DC60" s="415"/>
      <c r="DD60" s="415"/>
      <c r="DE60" s="415"/>
      <c r="DF60" s="415"/>
      <c r="DG60" s="415"/>
      <c r="DH60" s="415"/>
      <c r="DI60" s="415"/>
      <c r="DJ60" s="415"/>
      <c r="DK60" s="415"/>
      <c r="DL60" s="415"/>
      <c r="DM60" s="415"/>
      <c r="DN60" s="415"/>
      <c r="DO60" s="415"/>
      <c r="DP60" s="415"/>
      <c r="DQ60" s="415"/>
      <c r="DR60" s="415"/>
      <c r="DS60" s="415"/>
      <c r="DT60" s="415"/>
      <c r="DU60" s="415"/>
      <c r="DV60" s="415"/>
      <c r="DW60" s="415"/>
      <c r="DX60" s="415"/>
      <c r="DY60" s="415"/>
      <c r="DZ60" s="415"/>
      <c r="EA60" s="415"/>
      <c r="EB60" s="415"/>
      <c r="EC60" s="415"/>
      <c r="ED60" s="415"/>
      <c r="EE60" s="415"/>
      <c r="EF60" s="415"/>
      <c r="EG60" s="415"/>
      <c r="EH60" s="415"/>
      <c r="EI60" s="415"/>
      <c r="EJ60" s="415"/>
      <c r="EK60" s="415"/>
      <c r="EL60" s="415"/>
      <c r="EM60" s="415"/>
      <c r="EN60" s="415"/>
      <c r="EO60" s="415"/>
      <c r="EP60" s="415"/>
      <c r="EQ60" s="415"/>
      <c r="ER60" s="415"/>
      <c r="ES60" s="415"/>
      <c r="ET60" s="415"/>
      <c r="EU60" s="415"/>
      <c r="EV60" s="415"/>
      <c r="EW60" s="415"/>
      <c r="EX60" s="415"/>
      <c r="EY60" s="415"/>
      <c r="EZ60" s="415"/>
      <c r="FA60" s="415"/>
      <c r="FB60" s="415"/>
      <c r="FC60" s="415"/>
      <c r="FD60" s="415"/>
      <c r="FE60" s="415"/>
      <c r="FF60" s="415"/>
      <c r="FG60" s="415"/>
      <c r="FH60" s="415"/>
      <c r="FI60" s="415"/>
      <c r="FJ60" s="415"/>
      <c r="FK60" s="415"/>
      <c r="FL60" s="415"/>
      <c r="FM60" s="415"/>
      <c r="FN60" s="415"/>
      <c r="FO60" s="415"/>
      <c r="FP60" s="415"/>
      <c r="FQ60" s="415"/>
      <c r="FR60" s="415"/>
      <c r="FS60" s="415"/>
      <c r="FT60" s="415"/>
      <c r="FU60" s="415"/>
      <c r="FV60" s="415"/>
      <c r="FW60" s="415"/>
      <c r="FX60" s="415"/>
      <c r="FY60" s="415"/>
      <c r="FZ60" s="415"/>
      <c r="GA60" s="415"/>
      <c r="GB60" s="415"/>
      <c r="GC60" s="415"/>
      <c r="GD60" s="415"/>
      <c r="GE60" s="415"/>
      <c r="GF60" s="415"/>
      <c r="GG60" s="415"/>
      <c r="GH60" s="415"/>
      <c r="GI60" s="415"/>
      <c r="GJ60" s="415"/>
      <c r="GK60" s="415"/>
      <c r="GL60" s="415"/>
      <c r="GM60" s="415"/>
      <c r="GN60" s="415"/>
      <c r="GO60" s="415"/>
      <c r="GP60" s="415"/>
      <c r="GQ60" s="415"/>
      <c r="GR60" s="415"/>
      <c r="GS60" s="415"/>
    </row>
    <row r="61" spans="1:201" s="418" customFormat="1" ht="12" thickTop="1">
      <c r="A61" s="394" t="s">
        <v>225</v>
      </c>
      <c r="B61" s="521">
        <v>922</v>
      </c>
      <c r="C61" s="522">
        <v>920</v>
      </c>
      <c r="D61" s="522">
        <f aca="true" t="shared" si="18" ref="D61:N61">SUM(D62,D73,D76)</f>
        <v>50</v>
      </c>
      <c r="E61" s="523">
        <f t="shared" si="18"/>
        <v>2861667</v>
      </c>
      <c r="F61" s="524">
        <f t="shared" si="18"/>
        <v>928</v>
      </c>
      <c r="G61" s="525">
        <f t="shared" si="18"/>
        <v>832</v>
      </c>
      <c r="H61" s="526">
        <f>SUM(H62,H73,H76:H78)</f>
        <v>2416022</v>
      </c>
      <c r="I61" s="524">
        <f t="shared" si="18"/>
        <v>928</v>
      </c>
      <c r="J61" s="525">
        <f t="shared" si="18"/>
        <v>832</v>
      </c>
      <c r="K61" s="526">
        <f>SUM(K62,K73,K76)</f>
        <v>812747</v>
      </c>
      <c r="L61" s="527">
        <f t="shared" si="18"/>
        <v>0</v>
      </c>
      <c r="M61" s="528">
        <f t="shared" si="18"/>
        <v>0</v>
      </c>
      <c r="N61" s="523">
        <f t="shared" si="18"/>
        <v>-1605475</v>
      </c>
      <c r="O61" s="432" t="s">
        <v>255</v>
      </c>
      <c r="P61" s="430"/>
      <c r="Q61" s="417"/>
      <c r="R61" s="417"/>
      <c r="S61" s="417"/>
      <c r="T61" s="417"/>
      <c r="U61" s="417"/>
      <c r="V61" s="417"/>
      <c r="W61" s="417"/>
      <c r="X61" s="417"/>
      <c r="Y61" s="417"/>
      <c r="Z61" s="417"/>
      <c r="AA61" s="417"/>
      <c r="AB61" s="417"/>
      <c r="AC61" s="417"/>
      <c r="AD61" s="417"/>
      <c r="AE61" s="417"/>
      <c r="AF61" s="417"/>
      <c r="AG61" s="417"/>
      <c r="AH61" s="417"/>
      <c r="AI61" s="417"/>
      <c r="AJ61" s="417"/>
      <c r="AK61" s="417"/>
      <c r="AL61" s="417"/>
      <c r="AM61" s="417"/>
      <c r="AN61" s="417"/>
      <c r="AO61" s="417"/>
      <c r="AP61" s="417"/>
      <c r="AQ61" s="417"/>
      <c r="AR61" s="417"/>
      <c r="AS61" s="417"/>
      <c r="AT61" s="417"/>
      <c r="AU61" s="417"/>
      <c r="AV61" s="417"/>
      <c r="AW61" s="417"/>
      <c r="AX61" s="417"/>
      <c r="AY61" s="417"/>
      <c r="AZ61" s="417"/>
      <c r="BA61" s="417"/>
      <c r="BB61" s="417"/>
      <c r="BC61" s="417"/>
      <c r="BD61" s="417"/>
      <c r="BE61" s="417"/>
      <c r="BF61" s="417"/>
      <c r="BG61" s="417"/>
      <c r="BH61" s="417"/>
      <c r="BI61" s="417"/>
      <c r="BJ61" s="417"/>
      <c r="BK61" s="417"/>
      <c r="BL61" s="417"/>
      <c r="BM61" s="417"/>
      <c r="BN61" s="417"/>
      <c r="BO61" s="417"/>
      <c r="BP61" s="417"/>
      <c r="BQ61" s="417"/>
      <c r="BR61" s="417"/>
      <c r="BS61" s="417"/>
      <c r="BT61" s="417"/>
      <c r="BU61" s="417"/>
      <c r="BV61" s="417"/>
      <c r="BW61" s="417"/>
      <c r="BX61" s="417"/>
      <c r="BY61" s="417"/>
      <c r="BZ61" s="417"/>
      <c r="CA61" s="417"/>
      <c r="CB61" s="417"/>
      <c r="CC61" s="417"/>
      <c r="CD61" s="417"/>
      <c r="CE61" s="417"/>
      <c r="CF61" s="417"/>
      <c r="CG61" s="417"/>
      <c r="CH61" s="417"/>
      <c r="CI61" s="417"/>
      <c r="CJ61" s="417"/>
      <c r="CK61" s="417"/>
      <c r="CL61" s="417"/>
      <c r="CM61" s="417"/>
      <c r="CN61" s="417"/>
      <c r="CO61" s="417"/>
      <c r="CP61" s="417"/>
      <c r="CQ61" s="417"/>
      <c r="CR61" s="417"/>
      <c r="CS61" s="417"/>
      <c r="CT61" s="417"/>
      <c r="CU61" s="417"/>
      <c r="CV61" s="417"/>
      <c r="CW61" s="417"/>
      <c r="CX61" s="417"/>
      <c r="CY61" s="417"/>
      <c r="CZ61" s="417"/>
      <c r="DA61" s="417"/>
      <c r="DB61" s="417"/>
      <c r="DC61" s="417"/>
      <c r="DD61" s="417"/>
      <c r="DE61" s="417"/>
      <c r="DF61" s="417"/>
      <c r="DG61" s="417"/>
      <c r="DH61" s="417"/>
      <c r="DI61" s="417"/>
      <c r="DJ61" s="417"/>
      <c r="DK61" s="417"/>
      <c r="DL61" s="417"/>
      <c r="DM61" s="417"/>
      <c r="DN61" s="417"/>
      <c r="DO61" s="417"/>
      <c r="DP61" s="417"/>
      <c r="DQ61" s="417"/>
      <c r="DR61" s="417"/>
      <c r="DS61" s="417"/>
      <c r="DT61" s="417"/>
      <c r="DU61" s="417"/>
      <c r="DV61" s="417"/>
      <c r="DW61" s="417"/>
      <c r="DX61" s="417"/>
      <c r="DY61" s="417"/>
      <c r="DZ61" s="417"/>
      <c r="EA61" s="417"/>
      <c r="EB61" s="417"/>
      <c r="EC61" s="417"/>
      <c r="ED61" s="417"/>
      <c r="EE61" s="417"/>
      <c r="EF61" s="417"/>
      <c r="EG61" s="417"/>
      <c r="EH61" s="417"/>
      <c r="EI61" s="417"/>
      <c r="EJ61" s="417"/>
      <c r="EK61" s="417"/>
      <c r="EL61" s="417"/>
      <c r="EM61" s="417"/>
      <c r="EN61" s="417"/>
      <c r="EO61" s="417"/>
      <c r="EP61" s="417"/>
      <c r="EQ61" s="417"/>
      <c r="ER61" s="417"/>
      <c r="ES61" s="417"/>
      <c r="ET61" s="417"/>
      <c r="EU61" s="417"/>
      <c r="EV61" s="417"/>
      <c r="EW61" s="417"/>
      <c r="EX61" s="417"/>
      <c r="EY61" s="417"/>
      <c r="EZ61" s="417"/>
      <c r="FA61" s="417"/>
      <c r="FB61" s="417"/>
      <c r="FC61" s="417"/>
      <c r="FD61" s="417"/>
      <c r="FE61" s="417"/>
      <c r="FF61" s="417"/>
      <c r="FG61" s="417"/>
      <c r="FH61" s="417"/>
      <c r="FI61" s="417"/>
      <c r="FJ61" s="417"/>
      <c r="FK61" s="417"/>
      <c r="FL61" s="417"/>
      <c r="FM61" s="417"/>
      <c r="FN61" s="417"/>
      <c r="FO61" s="417"/>
      <c r="FP61" s="417"/>
      <c r="FQ61" s="417"/>
      <c r="FR61" s="417"/>
      <c r="FS61" s="417"/>
      <c r="FT61" s="417"/>
      <c r="FU61" s="417"/>
      <c r="FV61" s="417"/>
      <c r="FW61" s="417"/>
      <c r="FX61" s="417"/>
      <c r="FY61" s="417"/>
      <c r="FZ61" s="417"/>
      <c r="GA61" s="417"/>
      <c r="GB61" s="417"/>
      <c r="GC61" s="417"/>
      <c r="GD61" s="417"/>
      <c r="GE61" s="417"/>
      <c r="GF61" s="417"/>
      <c r="GG61" s="417"/>
      <c r="GH61" s="417"/>
      <c r="GI61" s="417"/>
      <c r="GJ61" s="417"/>
      <c r="GK61" s="417"/>
      <c r="GL61" s="417"/>
      <c r="GM61" s="417"/>
      <c r="GN61" s="417"/>
      <c r="GO61" s="417"/>
      <c r="GP61" s="417"/>
      <c r="GQ61" s="417"/>
      <c r="GR61" s="417"/>
      <c r="GS61" s="417"/>
    </row>
    <row r="62" spans="1:108" ht="12">
      <c r="A62" s="390" t="s">
        <v>186</v>
      </c>
      <c r="B62" s="484">
        <v>672</v>
      </c>
      <c r="C62" s="529">
        <v>672</v>
      </c>
      <c r="D62" s="530">
        <f aca="true" t="shared" si="19" ref="D62:N62">SUM(D63,D66:D67,D70:D71,D78)</f>
        <v>0</v>
      </c>
      <c r="E62" s="470">
        <f t="shared" si="19"/>
        <v>1908594</v>
      </c>
      <c r="F62" s="531">
        <f t="shared" si="19"/>
        <v>697</v>
      </c>
      <c r="G62" s="532">
        <f t="shared" si="19"/>
        <v>633</v>
      </c>
      <c r="H62" s="533">
        <f>SUM(H63,H66:H67,H70:H72)</f>
        <v>1541267</v>
      </c>
      <c r="I62" s="531">
        <f t="shared" si="19"/>
        <v>863</v>
      </c>
      <c r="J62" s="532">
        <f t="shared" si="19"/>
        <v>775</v>
      </c>
      <c r="K62" s="533">
        <f>SUM(K63,K66:K67,K70:K72,K78)</f>
        <v>632747</v>
      </c>
      <c r="L62" s="534">
        <f t="shared" si="19"/>
        <v>166</v>
      </c>
      <c r="M62" s="535">
        <f t="shared" si="19"/>
        <v>142</v>
      </c>
      <c r="N62" s="536">
        <f t="shared" si="19"/>
        <v>-885742</v>
      </c>
      <c r="O62" s="432" t="s">
        <v>255</v>
      </c>
      <c r="P62" s="430"/>
      <c r="Q62" s="411"/>
      <c r="R62" s="411"/>
      <c r="S62" s="411"/>
      <c r="T62" s="411"/>
      <c r="U62" s="411"/>
      <c r="V62" s="411"/>
      <c r="W62" s="411"/>
      <c r="X62" s="411"/>
      <c r="Y62" s="411"/>
      <c r="Z62" s="411"/>
      <c r="AA62" s="411"/>
      <c r="AB62" s="411"/>
      <c r="AC62" s="411"/>
      <c r="AD62" s="411"/>
      <c r="AE62" s="411"/>
      <c r="AF62" s="411"/>
      <c r="AG62" s="411"/>
      <c r="AH62" s="411"/>
      <c r="AI62" s="411"/>
      <c r="AJ62" s="411"/>
      <c r="AK62" s="411"/>
      <c r="AL62" s="411"/>
      <c r="AM62" s="411"/>
      <c r="AN62" s="411"/>
      <c r="AO62" s="411"/>
      <c r="AP62" s="411"/>
      <c r="AQ62" s="411"/>
      <c r="AR62" s="411"/>
      <c r="AS62" s="411"/>
      <c r="AT62" s="411"/>
      <c r="AU62" s="411"/>
      <c r="AV62" s="411"/>
      <c r="AW62" s="411"/>
      <c r="AX62" s="411"/>
      <c r="AY62" s="411"/>
      <c r="AZ62" s="411"/>
      <c r="BA62" s="411"/>
      <c r="BB62" s="411"/>
      <c r="BC62" s="411"/>
      <c r="BD62" s="411"/>
      <c r="BE62" s="411"/>
      <c r="BF62" s="411"/>
      <c r="BG62" s="411"/>
      <c r="BH62" s="411"/>
      <c r="BI62" s="411"/>
      <c r="BJ62" s="411"/>
      <c r="BK62" s="411"/>
      <c r="BL62" s="411"/>
      <c r="BM62" s="411"/>
      <c r="BN62" s="411"/>
      <c r="BO62" s="411"/>
      <c r="BP62" s="411"/>
      <c r="BQ62" s="411"/>
      <c r="BR62" s="411"/>
      <c r="BS62" s="411"/>
      <c r="BT62" s="411"/>
      <c r="BU62" s="411"/>
      <c r="BV62" s="411"/>
      <c r="BW62" s="411"/>
      <c r="BX62" s="411"/>
      <c r="BY62" s="411"/>
      <c r="BZ62" s="411"/>
      <c r="CA62" s="411"/>
      <c r="CB62" s="411"/>
      <c r="CC62" s="411"/>
      <c r="CD62" s="411"/>
      <c r="CE62" s="411"/>
      <c r="CF62" s="411"/>
      <c r="CG62" s="411"/>
      <c r="CH62" s="411"/>
      <c r="CI62" s="411"/>
      <c r="CJ62" s="411"/>
      <c r="CK62" s="411"/>
      <c r="CL62" s="411"/>
      <c r="CM62" s="411"/>
      <c r="CN62" s="411"/>
      <c r="CO62" s="411"/>
      <c r="CP62" s="411"/>
      <c r="CQ62" s="411"/>
      <c r="CR62" s="411"/>
      <c r="CS62" s="411"/>
      <c r="CT62" s="411"/>
      <c r="CU62" s="411"/>
      <c r="CV62" s="411"/>
      <c r="CW62" s="411"/>
      <c r="CX62" s="411"/>
      <c r="CY62" s="411"/>
      <c r="CZ62" s="411"/>
      <c r="DA62" s="411"/>
      <c r="DB62" s="411"/>
      <c r="DC62" s="411"/>
      <c r="DD62" s="411"/>
    </row>
    <row r="63" spans="1:108" ht="12">
      <c r="A63" s="395" t="s">
        <v>187</v>
      </c>
      <c r="B63" s="537">
        <v>672</v>
      </c>
      <c r="C63" s="538">
        <v>672</v>
      </c>
      <c r="D63" s="539">
        <f aca="true" t="shared" si="20" ref="D63:N63">SUM(D64:D65)</f>
        <v>0</v>
      </c>
      <c r="E63" s="540">
        <f t="shared" si="20"/>
        <v>305651</v>
      </c>
      <c r="F63" s="541">
        <f t="shared" si="20"/>
        <v>697</v>
      </c>
      <c r="G63" s="542">
        <f t="shared" si="20"/>
        <v>633</v>
      </c>
      <c r="H63" s="543">
        <f t="shared" si="20"/>
        <v>196184</v>
      </c>
      <c r="I63" s="541">
        <f t="shared" si="20"/>
        <v>863</v>
      </c>
      <c r="J63" s="542">
        <f t="shared" si="20"/>
        <v>775</v>
      </c>
      <c r="K63" s="543">
        <f t="shared" si="20"/>
        <v>134647</v>
      </c>
      <c r="L63" s="544">
        <f t="shared" si="20"/>
        <v>166</v>
      </c>
      <c r="M63" s="545">
        <f t="shared" si="20"/>
        <v>142</v>
      </c>
      <c r="N63" s="546">
        <f t="shared" si="20"/>
        <v>-61537</v>
      </c>
      <c r="O63" s="432" t="s">
        <v>255</v>
      </c>
      <c r="P63" s="430"/>
      <c r="Q63" s="411"/>
      <c r="R63" s="411"/>
      <c r="S63" s="411"/>
      <c r="T63" s="411"/>
      <c r="U63" s="411"/>
      <c r="V63" s="411"/>
      <c r="W63" s="411"/>
      <c r="X63" s="411"/>
      <c r="Y63" s="411"/>
      <c r="Z63" s="411"/>
      <c r="AA63" s="411"/>
      <c r="AB63" s="411"/>
      <c r="AC63" s="411"/>
      <c r="AD63" s="411"/>
      <c r="AE63" s="411"/>
      <c r="AF63" s="411"/>
      <c r="AG63" s="411"/>
      <c r="AH63" s="411"/>
      <c r="AI63" s="411"/>
      <c r="AJ63" s="411"/>
      <c r="AK63" s="411"/>
      <c r="AL63" s="411"/>
      <c r="AM63" s="411"/>
      <c r="AN63" s="411"/>
      <c r="AO63" s="411"/>
      <c r="AP63" s="411"/>
      <c r="AQ63" s="411"/>
      <c r="AR63" s="411"/>
      <c r="AS63" s="411"/>
      <c r="AT63" s="411"/>
      <c r="AU63" s="411"/>
      <c r="AV63" s="411"/>
      <c r="AW63" s="411"/>
      <c r="AX63" s="411"/>
      <c r="AY63" s="411"/>
      <c r="AZ63" s="411"/>
      <c r="BA63" s="411"/>
      <c r="BB63" s="411"/>
      <c r="BC63" s="411"/>
      <c r="BD63" s="411"/>
      <c r="BE63" s="411"/>
      <c r="BF63" s="411"/>
      <c r="BG63" s="411"/>
      <c r="BH63" s="411"/>
      <c r="BI63" s="411"/>
      <c r="BJ63" s="411"/>
      <c r="BK63" s="411"/>
      <c r="BL63" s="411"/>
      <c r="BM63" s="411"/>
      <c r="BN63" s="411"/>
      <c r="BO63" s="411"/>
      <c r="BP63" s="411"/>
      <c r="BQ63" s="411"/>
      <c r="BR63" s="411"/>
      <c r="BS63" s="411"/>
      <c r="BT63" s="411"/>
      <c r="BU63" s="411"/>
      <c r="BV63" s="411"/>
      <c r="BW63" s="411"/>
      <c r="BX63" s="411"/>
      <c r="BY63" s="411"/>
      <c r="BZ63" s="411"/>
      <c r="CA63" s="411"/>
      <c r="CB63" s="411"/>
      <c r="CC63" s="411"/>
      <c r="CD63" s="411"/>
      <c r="CE63" s="411"/>
      <c r="CF63" s="411"/>
      <c r="CG63" s="411"/>
      <c r="CH63" s="411"/>
      <c r="CI63" s="411"/>
      <c r="CJ63" s="411"/>
      <c r="CK63" s="411"/>
      <c r="CL63" s="411"/>
      <c r="CM63" s="411"/>
      <c r="CN63" s="411"/>
      <c r="CO63" s="411"/>
      <c r="CP63" s="411"/>
      <c r="CQ63" s="411"/>
      <c r="CR63" s="411"/>
      <c r="CS63" s="411"/>
      <c r="CT63" s="411"/>
      <c r="CU63" s="411"/>
      <c r="CV63" s="411"/>
      <c r="CW63" s="411"/>
      <c r="CX63" s="411"/>
      <c r="CY63" s="411"/>
      <c r="CZ63" s="411"/>
      <c r="DA63" s="411"/>
      <c r="DB63" s="411"/>
      <c r="DC63" s="411"/>
      <c r="DD63" s="411"/>
    </row>
    <row r="64" spans="1:108" ht="12" hidden="1">
      <c r="A64" s="389" t="s">
        <v>187</v>
      </c>
      <c r="B64" s="547">
        <v>588</v>
      </c>
      <c r="C64" s="451">
        <v>593</v>
      </c>
      <c r="D64" s="451">
        <v>0</v>
      </c>
      <c r="E64" s="452">
        <v>305651</v>
      </c>
      <c r="F64" s="548">
        <v>697</v>
      </c>
      <c r="G64" s="549">
        <v>633</v>
      </c>
      <c r="H64" s="550">
        <v>196184</v>
      </c>
      <c r="I64" s="548">
        <v>863</v>
      </c>
      <c r="J64" s="549">
        <v>775</v>
      </c>
      <c r="K64" s="550">
        <v>134647</v>
      </c>
      <c r="L64" s="434">
        <f aca="true" t="shared" si="21" ref="L64:L78">SUM(I64-F64)</f>
        <v>166</v>
      </c>
      <c r="M64" s="451">
        <f t="shared" si="16"/>
        <v>142</v>
      </c>
      <c r="N64" s="452">
        <f>SUM(K64-H64)</f>
        <v>-61537</v>
      </c>
      <c r="O64" s="432" t="s">
        <v>255</v>
      </c>
      <c r="P64" s="430"/>
      <c r="Q64" s="411"/>
      <c r="R64" s="411"/>
      <c r="S64" s="411"/>
      <c r="T64" s="411"/>
      <c r="U64" s="411"/>
      <c r="V64" s="411"/>
      <c r="W64" s="411"/>
      <c r="X64" s="411"/>
      <c r="Y64" s="411"/>
      <c r="Z64" s="411"/>
      <c r="AA64" s="411"/>
      <c r="AB64" s="411"/>
      <c r="AC64" s="411"/>
      <c r="AD64" s="411"/>
      <c r="AE64" s="411"/>
      <c r="AF64" s="411"/>
      <c r="AG64" s="411"/>
      <c r="AH64" s="411"/>
      <c r="AI64" s="411"/>
      <c r="AJ64" s="411"/>
      <c r="AK64" s="411"/>
      <c r="AL64" s="411"/>
      <c r="AM64" s="411"/>
      <c r="AN64" s="411"/>
      <c r="AO64" s="411"/>
      <c r="AP64" s="411"/>
      <c r="AQ64" s="411"/>
      <c r="AR64" s="411"/>
      <c r="AS64" s="411"/>
      <c r="AT64" s="411"/>
      <c r="AU64" s="411"/>
      <c r="AV64" s="411"/>
      <c r="AW64" s="411"/>
      <c r="AX64" s="411"/>
      <c r="AY64" s="411"/>
      <c r="AZ64" s="411"/>
      <c r="BA64" s="411"/>
      <c r="BB64" s="411"/>
      <c r="BC64" s="411"/>
      <c r="BD64" s="411"/>
      <c r="BE64" s="411"/>
      <c r="BF64" s="411"/>
      <c r="BG64" s="411"/>
      <c r="BH64" s="411"/>
      <c r="BI64" s="411"/>
      <c r="BJ64" s="411"/>
      <c r="BK64" s="411"/>
      <c r="BL64" s="411"/>
      <c r="BM64" s="411"/>
      <c r="BN64" s="411"/>
      <c r="BO64" s="411"/>
      <c r="BP64" s="411"/>
      <c r="BQ64" s="411"/>
      <c r="BR64" s="411"/>
      <c r="BS64" s="411"/>
      <c r="BT64" s="411"/>
      <c r="BU64" s="411"/>
      <c r="BV64" s="411"/>
      <c r="BW64" s="411"/>
      <c r="BX64" s="411"/>
      <c r="BY64" s="411"/>
      <c r="BZ64" s="411"/>
      <c r="CA64" s="411"/>
      <c r="CB64" s="411"/>
      <c r="CC64" s="411"/>
      <c r="CD64" s="411"/>
      <c r="CE64" s="411"/>
      <c r="CF64" s="411"/>
      <c r="CG64" s="411"/>
      <c r="CH64" s="411"/>
      <c r="CI64" s="411"/>
      <c r="CJ64" s="411"/>
      <c r="CK64" s="411"/>
      <c r="CL64" s="411"/>
      <c r="CM64" s="411"/>
      <c r="CN64" s="411"/>
      <c r="CO64" s="411"/>
      <c r="CP64" s="411"/>
      <c r="CQ64" s="411"/>
      <c r="CR64" s="411"/>
      <c r="CS64" s="411"/>
      <c r="CT64" s="411"/>
      <c r="CU64" s="411"/>
      <c r="CV64" s="411"/>
      <c r="CW64" s="411"/>
      <c r="CX64" s="411"/>
      <c r="CY64" s="411"/>
      <c r="CZ64" s="411"/>
      <c r="DA64" s="411"/>
      <c r="DB64" s="411"/>
      <c r="DC64" s="411"/>
      <c r="DD64" s="411"/>
    </row>
    <row r="65" spans="1:108" ht="12" hidden="1">
      <c r="A65" s="361" t="s">
        <v>152</v>
      </c>
      <c r="B65" s="551">
        <v>0</v>
      </c>
      <c r="C65" s="458">
        <v>0</v>
      </c>
      <c r="D65" s="458">
        <v>0</v>
      </c>
      <c r="E65" s="457">
        <v>0</v>
      </c>
      <c r="F65" s="477">
        <v>0</v>
      </c>
      <c r="G65" s="478">
        <v>0</v>
      </c>
      <c r="H65" s="479">
        <v>0</v>
      </c>
      <c r="I65" s="477">
        <v>0</v>
      </c>
      <c r="J65" s="478">
        <v>0</v>
      </c>
      <c r="K65" s="479">
        <v>0</v>
      </c>
      <c r="L65" s="453">
        <f t="shared" si="21"/>
        <v>0</v>
      </c>
      <c r="M65" s="458">
        <f t="shared" si="16"/>
        <v>0</v>
      </c>
      <c r="N65" s="457">
        <f>SUM(K65-H65)</f>
        <v>0</v>
      </c>
      <c r="O65" s="432" t="s">
        <v>255</v>
      </c>
      <c r="P65" s="430"/>
      <c r="Q65" s="411"/>
      <c r="R65" s="411"/>
      <c r="S65" s="411"/>
      <c r="T65" s="411"/>
      <c r="U65" s="411"/>
      <c r="V65" s="411"/>
      <c r="W65" s="411"/>
      <c r="X65" s="411"/>
      <c r="Y65" s="411"/>
      <c r="Z65" s="411"/>
      <c r="AA65" s="411"/>
      <c r="AB65" s="411"/>
      <c r="AC65" s="411"/>
      <c r="AD65" s="411"/>
      <c r="AE65" s="411"/>
      <c r="AF65" s="411"/>
      <c r="AG65" s="411"/>
      <c r="AH65" s="411"/>
      <c r="AI65" s="411"/>
      <c r="AJ65" s="411"/>
      <c r="AK65" s="411"/>
      <c r="AL65" s="411"/>
      <c r="AM65" s="411"/>
      <c r="AN65" s="411"/>
      <c r="AO65" s="411"/>
      <c r="AP65" s="411"/>
      <c r="AQ65" s="411"/>
      <c r="AR65" s="411"/>
      <c r="AS65" s="411"/>
      <c r="AT65" s="411"/>
      <c r="AU65" s="411"/>
      <c r="AV65" s="411"/>
      <c r="AW65" s="411"/>
      <c r="AX65" s="411"/>
      <c r="AY65" s="411"/>
      <c r="AZ65" s="411"/>
      <c r="BA65" s="411"/>
      <c r="BB65" s="411"/>
      <c r="BC65" s="411"/>
      <c r="BD65" s="411"/>
      <c r="BE65" s="411"/>
      <c r="BF65" s="411"/>
      <c r="BG65" s="411"/>
      <c r="BH65" s="411"/>
      <c r="BI65" s="411"/>
      <c r="BJ65" s="411"/>
      <c r="BK65" s="411"/>
      <c r="BL65" s="411"/>
      <c r="BM65" s="411"/>
      <c r="BN65" s="411"/>
      <c r="BO65" s="411"/>
      <c r="BP65" s="411"/>
      <c r="BQ65" s="411"/>
      <c r="BR65" s="411"/>
      <c r="BS65" s="411"/>
      <c r="BT65" s="411"/>
      <c r="BU65" s="411"/>
      <c r="BV65" s="411"/>
      <c r="BW65" s="411"/>
      <c r="BX65" s="411"/>
      <c r="BY65" s="411"/>
      <c r="BZ65" s="411"/>
      <c r="CA65" s="411"/>
      <c r="CB65" s="411"/>
      <c r="CC65" s="411"/>
      <c r="CD65" s="411"/>
      <c r="CE65" s="411"/>
      <c r="CF65" s="411"/>
      <c r="CG65" s="411"/>
      <c r="CH65" s="411"/>
      <c r="CI65" s="411"/>
      <c r="CJ65" s="411"/>
      <c r="CK65" s="411"/>
      <c r="CL65" s="411"/>
      <c r="CM65" s="411"/>
      <c r="CN65" s="411"/>
      <c r="CO65" s="411"/>
      <c r="CP65" s="411"/>
      <c r="CQ65" s="411"/>
      <c r="CR65" s="411"/>
      <c r="CS65" s="411"/>
      <c r="CT65" s="411"/>
      <c r="CU65" s="411"/>
      <c r="CV65" s="411"/>
      <c r="CW65" s="411"/>
      <c r="CX65" s="411"/>
      <c r="CY65" s="411"/>
      <c r="CZ65" s="411"/>
      <c r="DA65" s="411"/>
      <c r="DB65" s="411"/>
      <c r="DC65" s="411"/>
      <c r="DD65" s="411"/>
    </row>
    <row r="66" spans="1:16" ht="12">
      <c r="A66" s="396" t="s">
        <v>190</v>
      </c>
      <c r="B66" s="552">
        <v>0</v>
      </c>
      <c r="C66" s="483">
        <v>0</v>
      </c>
      <c r="D66" s="483">
        <v>0</v>
      </c>
      <c r="E66" s="463">
        <v>343645</v>
      </c>
      <c r="F66" s="553">
        <v>0</v>
      </c>
      <c r="G66" s="554">
        <v>0</v>
      </c>
      <c r="H66" s="555">
        <v>383513</v>
      </c>
      <c r="I66" s="553">
        <v>0</v>
      </c>
      <c r="J66" s="554">
        <v>0</v>
      </c>
      <c r="K66" s="555">
        <v>185000</v>
      </c>
      <c r="L66" s="459">
        <f>SUM(I66-F66)</f>
        <v>0</v>
      </c>
      <c r="M66" s="483">
        <f>SUM(J66-G66)</f>
        <v>0</v>
      </c>
      <c r="N66" s="463">
        <f>SUM(K66-H66)</f>
        <v>-198513</v>
      </c>
      <c r="O66" s="432" t="s">
        <v>255</v>
      </c>
      <c r="P66" s="430"/>
    </row>
    <row r="67" spans="1:16" ht="12">
      <c r="A67" s="397" t="s">
        <v>188</v>
      </c>
      <c r="B67" s="556">
        <f>SUM(B68:B69)</f>
        <v>0</v>
      </c>
      <c r="C67" s="530">
        <f aca="true" t="shared" si="22" ref="C67:N67">SUM(C68:C69)</f>
        <v>0</v>
      </c>
      <c r="D67" s="530">
        <f t="shared" si="22"/>
        <v>0</v>
      </c>
      <c r="E67" s="557">
        <f t="shared" si="22"/>
        <v>1205762</v>
      </c>
      <c r="F67" s="531">
        <f t="shared" si="22"/>
        <v>0</v>
      </c>
      <c r="G67" s="532">
        <f t="shared" si="22"/>
        <v>0</v>
      </c>
      <c r="H67" s="558">
        <f t="shared" si="22"/>
        <v>1008136</v>
      </c>
      <c r="I67" s="531">
        <f t="shared" si="22"/>
        <v>0</v>
      </c>
      <c r="J67" s="532">
        <f t="shared" si="22"/>
        <v>0</v>
      </c>
      <c r="K67" s="558">
        <f t="shared" si="22"/>
        <v>404000</v>
      </c>
      <c r="L67" s="559">
        <f t="shared" si="22"/>
        <v>0</v>
      </c>
      <c r="M67" s="530">
        <f t="shared" si="22"/>
        <v>0</v>
      </c>
      <c r="N67" s="557">
        <f t="shared" si="22"/>
        <v>-604136</v>
      </c>
      <c r="O67" s="432" t="s">
        <v>255</v>
      </c>
      <c r="P67" s="430"/>
    </row>
    <row r="68" spans="1:16" ht="12" hidden="1">
      <c r="A68" s="389" t="s">
        <v>188</v>
      </c>
      <c r="B68" s="547">
        <v>0</v>
      </c>
      <c r="C68" s="451">
        <v>0</v>
      </c>
      <c r="D68" s="451">
        <v>0</v>
      </c>
      <c r="E68" s="452">
        <v>1205762</v>
      </c>
      <c r="F68" s="548">
        <v>0</v>
      </c>
      <c r="G68" s="549">
        <v>0</v>
      </c>
      <c r="H68" s="550">
        <v>1008136</v>
      </c>
      <c r="I68" s="548">
        <v>0</v>
      </c>
      <c r="J68" s="549">
        <v>0</v>
      </c>
      <c r="K68" s="550">
        <v>404000</v>
      </c>
      <c r="L68" s="434">
        <f t="shared" si="21"/>
        <v>0</v>
      </c>
      <c r="M68" s="451">
        <f t="shared" si="16"/>
        <v>0</v>
      </c>
      <c r="N68" s="452">
        <f>SUM(K68-H68)</f>
        <v>-604136</v>
      </c>
      <c r="O68" s="432" t="s">
        <v>255</v>
      </c>
      <c r="P68" s="430"/>
    </row>
    <row r="69" spans="1:108" ht="12" hidden="1">
      <c r="A69" s="361" t="s">
        <v>152</v>
      </c>
      <c r="B69" s="551">
        <v>0</v>
      </c>
      <c r="C69" s="458">
        <v>0</v>
      </c>
      <c r="D69" s="458">
        <v>0</v>
      </c>
      <c r="E69" s="457">
        <v>0</v>
      </c>
      <c r="F69" s="477">
        <v>0</v>
      </c>
      <c r="G69" s="478">
        <v>0</v>
      </c>
      <c r="H69" s="479">
        <v>0</v>
      </c>
      <c r="I69" s="477">
        <v>0</v>
      </c>
      <c r="J69" s="478">
        <v>0</v>
      </c>
      <c r="K69" s="479">
        <v>0</v>
      </c>
      <c r="L69" s="453">
        <f>SUM(I69-F69)</f>
        <v>0</v>
      </c>
      <c r="M69" s="458">
        <f>SUM(J69-G69)</f>
        <v>0</v>
      </c>
      <c r="N69" s="457">
        <f>SUM(K69-H69)</f>
        <v>0</v>
      </c>
      <c r="O69" s="432" t="s">
        <v>255</v>
      </c>
      <c r="P69" s="430"/>
      <c r="Q69" s="411"/>
      <c r="R69" s="411"/>
      <c r="S69" s="411"/>
      <c r="T69" s="411"/>
      <c r="U69" s="411"/>
      <c r="V69" s="411"/>
      <c r="W69" s="411"/>
      <c r="X69" s="411"/>
      <c r="Y69" s="411"/>
      <c r="Z69" s="411"/>
      <c r="AA69" s="411"/>
      <c r="AB69" s="411"/>
      <c r="AC69" s="411"/>
      <c r="AD69" s="411"/>
      <c r="AE69" s="411"/>
      <c r="AF69" s="411"/>
      <c r="AG69" s="411"/>
      <c r="AH69" s="411"/>
      <c r="AI69" s="411"/>
      <c r="AJ69" s="411"/>
      <c r="AK69" s="411"/>
      <c r="AL69" s="411"/>
      <c r="AM69" s="411"/>
      <c r="AN69" s="411"/>
      <c r="AO69" s="411"/>
      <c r="AP69" s="411"/>
      <c r="AQ69" s="411"/>
      <c r="AR69" s="411"/>
      <c r="AS69" s="411"/>
      <c r="AT69" s="411"/>
      <c r="AU69" s="411"/>
      <c r="AV69" s="411"/>
      <c r="AW69" s="411"/>
      <c r="AX69" s="411"/>
      <c r="AY69" s="411"/>
      <c r="AZ69" s="411"/>
      <c r="BA69" s="411"/>
      <c r="BB69" s="411"/>
      <c r="BC69" s="411"/>
      <c r="BD69" s="411"/>
      <c r="BE69" s="411"/>
      <c r="BF69" s="411"/>
      <c r="BG69" s="411"/>
      <c r="BH69" s="411"/>
      <c r="BI69" s="411"/>
      <c r="BJ69" s="411"/>
      <c r="BK69" s="411"/>
      <c r="BL69" s="411"/>
      <c r="BM69" s="411"/>
      <c r="BN69" s="411"/>
      <c r="BO69" s="411"/>
      <c r="BP69" s="411"/>
      <c r="BQ69" s="411"/>
      <c r="BR69" s="411"/>
      <c r="BS69" s="411"/>
      <c r="BT69" s="411"/>
      <c r="BU69" s="411"/>
      <c r="BV69" s="411"/>
      <c r="BW69" s="411"/>
      <c r="BX69" s="411"/>
      <c r="BY69" s="411"/>
      <c r="BZ69" s="411"/>
      <c r="CA69" s="411"/>
      <c r="CB69" s="411"/>
      <c r="CC69" s="411"/>
      <c r="CD69" s="411"/>
      <c r="CE69" s="411"/>
      <c r="CF69" s="411"/>
      <c r="CG69" s="411"/>
      <c r="CH69" s="411"/>
      <c r="CI69" s="411"/>
      <c r="CJ69" s="411"/>
      <c r="CK69" s="411"/>
      <c r="CL69" s="411"/>
      <c r="CM69" s="411"/>
      <c r="CN69" s="411"/>
      <c r="CO69" s="411"/>
      <c r="CP69" s="411"/>
      <c r="CQ69" s="411"/>
      <c r="CR69" s="411"/>
      <c r="CS69" s="411"/>
      <c r="CT69" s="411"/>
      <c r="CU69" s="411"/>
      <c r="CV69" s="411"/>
      <c r="CW69" s="411"/>
      <c r="CX69" s="411"/>
      <c r="CY69" s="411"/>
      <c r="CZ69" s="411"/>
      <c r="DA69" s="411"/>
      <c r="DB69" s="411"/>
      <c r="DC69" s="411"/>
      <c r="DD69" s="411"/>
    </row>
    <row r="70" spans="1:16" ht="12">
      <c r="A70" s="361" t="s">
        <v>189</v>
      </c>
      <c r="B70" s="551">
        <v>0</v>
      </c>
      <c r="C70" s="458">
        <v>0</v>
      </c>
      <c r="D70" s="458">
        <v>0</v>
      </c>
      <c r="E70" s="457">
        <v>48652</v>
      </c>
      <c r="F70" s="477">
        <v>0</v>
      </c>
      <c r="G70" s="478">
        <v>0</v>
      </c>
      <c r="H70" s="479">
        <v>32100</v>
      </c>
      <c r="I70" s="477">
        <v>0</v>
      </c>
      <c r="J70" s="478">
        <v>0</v>
      </c>
      <c r="K70" s="479">
        <v>0</v>
      </c>
      <c r="L70" s="453">
        <f t="shared" si="21"/>
        <v>0</v>
      </c>
      <c r="M70" s="458">
        <f t="shared" si="16"/>
        <v>0</v>
      </c>
      <c r="N70" s="457">
        <f>SUM(K70-H70)</f>
        <v>-32100</v>
      </c>
      <c r="O70" s="432" t="s">
        <v>255</v>
      </c>
      <c r="P70" s="430"/>
    </row>
    <row r="71" spans="1:16" ht="12">
      <c r="A71" s="396" t="s">
        <v>193</v>
      </c>
      <c r="B71" s="552">
        <v>0</v>
      </c>
      <c r="C71" s="483">
        <v>0</v>
      </c>
      <c r="D71" s="483">
        <v>0</v>
      </c>
      <c r="E71" s="463">
        <v>4884</v>
      </c>
      <c r="F71" s="459">
        <v>0</v>
      </c>
      <c r="G71" s="483">
        <v>0</v>
      </c>
      <c r="H71" s="463">
        <v>8834</v>
      </c>
      <c r="I71" s="459">
        <v>0</v>
      </c>
      <c r="J71" s="483">
        <v>0</v>
      </c>
      <c r="K71" s="463">
        <v>9100</v>
      </c>
      <c r="L71" s="459">
        <f>SUM(I71-F71)</f>
        <v>0</v>
      </c>
      <c r="M71" s="483">
        <f>SUM(J71-G71)</f>
        <v>0</v>
      </c>
      <c r="N71" s="463">
        <f>SUM(K71-H71)</f>
        <v>266</v>
      </c>
      <c r="O71" s="432" t="s">
        <v>255</v>
      </c>
      <c r="P71" s="430"/>
    </row>
    <row r="72" spans="1:16" ht="12">
      <c r="A72" s="371" t="s">
        <v>236</v>
      </c>
      <c r="B72" s="560"/>
      <c r="C72" s="441"/>
      <c r="D72" s="441"/>
      <c r="E72" s="440">
        <v>0</v>
      </c>
      <c r="F72" s="437">
        <v>0</v>
      </c>
      <c r="G72" s="441">
        <v>0</v>
      </c>
      <c r="H72" s="440">
        <v>-87500</v>
      </c>
      <c r="I72" s="437">
        <v>0</v>
      </c>
      <c r="J72" s="441">
        <v>0</v>
      </c>
      <c r="K72" s="440">
        <v>-100000</v>
      </c>
      <c r="L72" s="437">
        <f>SUM(I72-F72)</f>
        <v>0</v>
      </c>
      <c r="M72" s="441">
        <f>SUM(J72-G72)</f>
        <v>0</v>
      </c>
      <c r="N72" s="440">
        <f>SUM(K72-H72)</f>
        <v>-12500</v>
      </c>
      <c r="O72" s="432" t="s">
        <v>255</v>
      </c>
      <c r="P72" s="430"/>
    </row>
    <row r="73" spans="1:16" ht="12">
      <c r="A73" s="397" t="s">
        <v>191</v>
      </c>
      <c r="B73" s="556">
        <v>202</v>
      </c>
      <c r="C73" s="530">
        <v>202</v>
      </c>
      <c r="D73" s="530">
        <f aca="true" t="shared" si="23" ref="D73:N73">SUM(D74:D75)</f>
        <v>50</v>
      </c>
      <c r="E73" s="557">
        <f t="shared" si="23"/>
        <v>570502</v>
      </c>
      <c r="F73" s="559">
        <f t="shared" si="23"/>
        <v>166</v>
      </c>
      <c r="G73" s="530">
        <f t="shared" si="23"/>
        <v>142</v>
      </c>
      <c r="H73" s="557">
        <f t="shared" si="23"/>
        <v>499733</v>
      </c>
      <c r="I73" s="559">
        <f t="shared" si="23"/>
        <v>0</v>
      </c>
      <c r="J73" s="530">
        <f t="shared" si="23"/>
        <v>0</v>
      </c>
      <c r="K73" s="557">
        <f t="shared" si="23"/>
        <v>-100000</v>
      </c>
      <c r="L73" s="559">
        <f t="shared" si="23"/>
        <v>-166</v>
      </c>
      <c r="M73" s="530">
        <f t="shared" si="23"/>
        <v>-142</v>
      </c>
      <c r="N73" s="557">
        <f t="shared" si="23"/>
        <v>-599733</v>
      </c>
      <c r="O73" s="432" t="s">
        <v>255</v>
      </c>
      <c r="P73" s="430"/>
    </row>
    <row r="74" spans="1:201" s="409" customFormat="1" ht="12">
      <c r="A74" s="389" t="s">
        <v>191</v>
      </c>
      <c r="B74" s="547">
        <v>202</v>
      </c>
      <c r="C74" s="451">
        <v>202</v>
      </c>
      <c r="D74" s="451">
        <v>50</v>
      </c>
      <c r="E74" s="452">
        <v>570502</v>
      </c>
      <c r="F74" s="434">
        <v>166</v>
      </c>
      <c r="G74" s="451">
        <v>142</v>
      </c>
      <c r="H74" s="452">
        <v>587233</v>
      </c>
      <c r="I74" s="434">
        <v>0</v>
      </c>
      <c r="J74" s="451">
        <v>0</v>
      </c>
      <c r="K74" s="452">
        <v>0</v>
      </c>
      <c r="L74" s="434">
        <f t="shared" si="21"/>
        <v>-166</v>
      </c>
      <c r="M74" s="451">
        <f t="shared" si="16"/>
        <v>-142</v>
      </c>
      <c r="N74" s="452">
        <f>SUM(K74-H74)</f>
        <v>-587233</v>
      </c>
      <c r="O74" s="432" t="s">
        <v>255</v>
      </c>
      <c r="P74" s="430"/>
      <c r="Q74" s="408"/>
      <c r="R74" s="408"/>
      <c r="S74" s="408"/>
      <c r="T74" s="408"/>
      <c r="U74" s="408"/>
      <c r="V74" s="408"/>
      <c r="W74" s="408"/>
      <c r="X74" s="408"/>
      <c r="Y74" s="408"/>
      <c r="Z74" s="408"/>
      <c r="AA74" s="408"/>
      <c r="AB74" s="408"/>
      <c r="AC74" s="408"/>
      <c r="AD74" s="408"/>
      <c r="AE74" s="408"/>
      <c r="AF74" s="408"/>
      <c r="AG74" s="408"/>
      <c r="AH74" s="408"/>
      <c r="AI74" s="408"/>
      <c r="AJ74" s="408"/>
      <c r="AK74" s="408"/>
      <c r="AL74" s="408"/>
      <c r="AM74" s="408"/>
      <c r="AN74" s="408"/>
      <c r="AO74" s="408"/>
      <c r="AP74" s="408"/>
      <c r="AQ74" s="408"/>
      <c r="AR74" s="408"/>
      <c r="AS74" s="408"/>
      <c r="AT74" s="408"/>
      <c r="AU74" s="408"/>
      <c r="AV74" s="408"/>
      <c r="AW74" s="408"/>
      <c r="AX74" s="408"/>
      <c r="AY74" s="408"/>
      <c r="AZ74" s="408"/>
      <c r="BA74" s="408"/>
      <c r="BB74" s="408"/>
      <c r="BC74" s="408"/>
      <c r="BD74" s="408"/>
      <c r="BE74" s="408"/>
      <c r="BF74" s="408"/>
      <c r="BG74" s="408"/>
      <c r="BH74" s="408"/>
      <c r="BI74" s="408"/>
      <c r="BJ74" s="408"/>
      <c r="BK74" s="408"/>
      <c r="BL74" s="408"/>
      <c r="BM74" s="408"/>
      <c r="BN74" s="408"/>
      <c r="BO74" s="408"/>
      <c r="BP74" s="408"/>
      <c r="BQ74" s="408"/>
      <c r="BR74" s="408"/>
      <c r="BS74" s="408"/>
      <c r="BT74" s="408"/>
      <c r="BU74" s="408"/>
      <c r="BV74" s="408"/>
      <c r="BW74" s="408"/>
      <c r="BX74" s="408"/>
      <c r="BY74" s="408"/>
      <c r="BZ74" s="408"/>
      <c r="CA74" s="408"/>
      <c r="CB74" s="408"/>
      <c r="CC74" s="408"/>
      <c r="CD74" s="408"/>
      <c r="CE74" s="408"/>
      <c r="CF74" s="408"/>
      <c r="CG74" s="408"/>
      <c r="CH74" s="408"/>
      <c r="CI74" s="408"/>
      <c r="CJ74" s="408"/>
      <c r="CK74" s="408"/>
      <c r="CL74" s="408"/>
      <c r="CM74" s="408"/>
      <c r="CN74" s="408"/>
      <c r="CO74" s="408"/>
      <c r="CP74" s="408"/>
      <c r="CQ74" s="408"/>
      <c r="CR74" s="408"/>
      <c r="CS74" s="408"/>
      <c r="CT74" s="408"/>
      <c r="CU74" s="408"/>
      <c r="CV74" s="408"/>
      <c r="CW74" s="408"/>
      <c r="CX74" s="408"/>
      <c r="CY74" s="408"/>
      <c r="CZ74" s="408"/>
      <c r="DA74" s="408"/>
      <c r="DB74" s="408"/>
      <c r="DC74" s="408"/>
      <c r="DD74" s="408"/>
      <c r="DE74" s="408"/>
      <c r="DF74" s="408"/>
      <c r="DG74" s="408"/>
      <c r="DH74" s="408"/>
      <c r="DI74" s="408"/>
      <c r="DJ74" s="408"/>
      <c r="DK74" s="408"/>
      <c r="DL74" s="408"/>
      <c r="DM74" s="408"/>
      <c r="DN74" s="408"/>
      <c r="DO74" s="408"/>
      <c r="DP74" s="408"/>
      <c r="DQ74" s="408"/>
      <c r="DR74" s="408"/>
      <c r="DS74" s="408"/>
      <c r="DT74" s="408"/>
      <c r="DU74" s="408"/>
      <c r="DV74" s="408"/>
      <c r="DW74" s="408"/>
      <c r="DX74" s="408"/>
      <c r="DY74" s="408"/>
      <c r="DZ74" s="408"/>
      <c r="EA74" s="408"/>
      <c r="EB74" s="408"/>
      <c r="EC74" s="408"/>
      <c r="ED74" s="408"/>
      <c r="EE74" s="408"/>
      <c r="EF74" s="408"/>
      <c r="EG74" s="408"/>
      <c r="EH74" s="408"/>
      <c r="EI74" s="408"/>
      <c r="EJ74" s="408"/>
      <c r="EK74" s="408"/>
      <c r="EL74" s="408"/>
      <c r="EM74" s="408"/>
      <c r="EN74" s="408"/>
      <c r="EO74" s="408"/>
      <c r="EP74" s="408"/>
      <c r="EQ74" s="408"/>
      <c r="ER74" s="408"/>
      <c r="ES74" s="408"/>
      <c r="ET74" s="408"/>
      <c r="EU74" s="408"/>
      <c r="EV74" s="408"/>
      <c r="EW74" s="408"/>
      <c r="EX74" s="408"/>
      <c r="EY74" s="408"/>
      <c r="EZ74" s="408"/>
      <c r="FA74" s="408"/>
      <c r="FB74" s="408"/>
      <c r="FC74" s="408"/>
      <c r="FD74" s="408"/>
      <c r="FE74" s="408"/>
      <c r="FF74" s="408"/>
      <c r="FG74" s="408"/>
      <c r="FH74" s="408"/>
      <c r="FI74" s="408"/>
      <c r="FJ74" s="408"/>
      <c r="FK74" s="408"/>
      <c r="FL74" s="408"/>
      <c r="FM74" s="408"/>
      <c r="FN74" s="408"/>
      <c r="FO74" s="408"/>
      <c r="FP74" s="408"/>
      <c r="FQ74" s="408"/>
      <c r="FR74" s="408"/>
      <c r="FS74" s="408"/>
      <c r="FT74" s="408"/>
      <c r="FU74" s="408"/>
      <c r="FV74" s="408"/>
      <c r="FW74" s="408"/>
      <c r="FX74" s="408"/>
      <c r="FY74" s="408"/>
      <c r="FZ74" s="408"/>
      <c r="GA74" s="408"/>
      <c r="GB74" s="408"/>
      <c r="GC74" s="408"/>
      <c r="GD74" s="408"/>
      <c r="GE74" s="408"/>
      <c r="GF74" s="408"/>
      <c r="GG74" s="408"/>
      <c r="GH74" s="408"/>
      <c r="GI74" s="408"/>
      <c r="GJ74" s="408"/>
      <c r="GK74" s="408"/>
      <c r="GL74" s="408"/>
      <c r="GM74" s="408"/>
      <c r="GN74" s="408"/>
      <c r="GO74" s="408"/>
      <c r="GP74" s="408"/>
      <c r="GQ74" s="408"/>
      <c r="GR74" s="408"/>
      <c r="GS74" s="408"/>
    </row>
    <row r="75" spans="1:201" s="409" customFormat="1" ht="12">
      <c r="A75" s="361" t="s">
        <v>152</v>
      </c>
      <c r="B75" s="551">
        <v>0</v>
      </c>
      <c r="C75" s="458">
        <v>0</v>
      </c>
      <c r="D75" s="458">
        <v>0</v>
      </c>
      <c r="E75" s="457">
        <v>0</v>
      </c>
      <c r="F75" s="453">
        <v>0</v>
      </c>
      <c r="G75" s="458">
        <v>0</v>
      </c>
      <c r="H75" s="457">
        <f>-87500</f>
        <v>-87500</v>
      </c>
      <c r="I75" s="453">
        <v>0</v>
      </c>
      <c r="J75" s="458">
        <v>0</v>
      </c>
      <c r="K75" s="457">
        <v>-100000</v>
      </c>
      <c r="L75" s="453">
        <f t="shared" si="21"/>
        <v>0</v>
      </c>
      <c r="M75" s="458">
        <f t="shared" si="16"/>
        <v>0</v>
      </c>
      <c r="N75" s="457">
        <f>SUM(K75-H75)</f>
        <v>-12500</v>
      </c>
      <c r="O75" s="432" t="s">
        <v>255</v>
      </c>
      <c r="P75" s="430"/>
      <c r="Q75" s="408"/>
      <c r="R75" s="408"/>
      <c r="S75" s="408"/>
      <c r="T75" s="408"/>
      <c r="U75" s="408"/>
      <c r="V75" s="408"/>
      <c r="W75" s="408"/>
      <c r="X75" s="408"/>
      <c r="Y75" s="408"/>
      <c r="Z75" s="408"/>
      <c r="AA75" s="408"/>
      <c r="AB75" s="408"/>
      <c r="AC75" s="408"/>
      <c r="AD75" s="408"/>
      <c r="AE75" s="408"/>
      <c r="AF75" s="408"/>
      <c r="AG75" s="408"/>
      <c r="AH75" s="408"/>
      <c r="AI75" s="408"/>
      <c r="AJ75" s="408"/>
      <c r="AK75" s="408"/>
      <c r="AL75" s="408"/>
      <c r="AM75" s="408"/>
      <c r="AN75" s="408"/>
      <c r="AO75" s="408"/>
      <c r="AP75" s="408"/>
      <c r="AQ75" s="408"/>
      <c r="AR75" s="408"/>
      <c r="AS75" s="408"/>
      <c r="AT75" s="408"/>
      <c r="AU75" s="408"/>
      <c r="AV75" s="408"/>
      <c r="AW75" s="408"/>
      <c r="AX75" s="408"/>
      <c r="AY75" s="408"/>
      <c r="AZ75" s="408"/>
      <c r="BA75" s="408"/>
      <c r="BB75" s="408"/>
      <c r="BC75" s="408"/>
      <c r="BD75" s="408"/>
      <c r="BE75" s="408"/>
      <c r="BF75" s="408"/>
      <c r="BG75" s="408"/>
      <c r="BH75" s="408"/>
      <c r="BI75" s="408"/>
      <c r="BJ75" s="408"/>
      <c r="BK75" s="408"/>
      <c r="BL75" s="408"/>
      <c r="BM75" s="408"/>
      <c r="BN75" s="408"/>
      <c r="BO75" s="408"/>
      <c r="BP75" s="408"/>
      <c r="BQ75" s="408"/>
      <c r="BR75" s="408"/>
      <c r="BS75" s="408"/>
      <c r="BT75" s="408"/>
      <c r="BU75" s="408"/>
      <c r="BV75" s="408"/>
      <c r="BW75" s="408"/>
      <c r="BX75" s="408"/>
      <c r="BY75" s="408"/>
      <c r="BZ75" s="408"/>
      <c r="CA75" s="408"/>
      <c r="CB75" s="408"/>
      <c r="CC75" s="408"/>
      <c r="CD75" s="408"/>
      <c r="CE75" s="408"/>
      <c r="CF75" s="408"/>
      <c r="CG75" s="408"/>
      <c r="CH75" s="408"/>
      <c r="CI75" s="408"/>
      <c r="CJ75" s="408"/>
      <c r="CK75" s="408"/>
      <c r="CL75" s="408"/>
      <c r="CM75" s="408"/>
      <c r="CN75" s="408"/>
      <c r="CO75" s="408"/>
      <c r="CP75" s="408"/>
      <c r="CQ75" s="408"/>
      <c r="CR75" s="408"/>
      <c r="CS75" s="408"/>
      <c r="CT75" s="408"/>
      <c r="CU75" s="408"/>
      <c r="CV75" s="408"/>
      <c r="CW75" s="408"/>
      <c r="CX75" s="408"/>
      <c r="CY75" s="408"/>
      <c r="CZ75" s="408"/>
      <c r="DA75" s="408"/>
      <c r="DB75" s="408"/>
      <c r="DC75" s="408"/>
      <c r="DD75" s="408"/>
      <c r="DE75" s="408"/>
      <c r="DF75" s="408"/>
      <c r="DG75" s="408"/>
      <c r="DH75" s="408"/>
      <c r="DI75" s="408"/>
      <c r="DJ75" s="408"/>
      <c r="DK75" s="408"/>
      <c r="DL75" s="408"/>
      <c r="DM75" s="408"/>
      <c r="DN75" s="408"/>
      <c r="DO75" s="408"/>
      <c r="DP75" s="408"/>
      <c r="DQ75" s="408"/>
      <c r="DR75" s="408"/>
      <c r="DS75" s="408"/>
      <c r="DT75" s="408"/>
      <c r="DU75" s="408"/>
      <c r="DV75" s="408"/>
      <c r="DW75" s="408"/>
      <c r="DX75" s="408"/>
      <c r="DY75" s="408"/>
      <c r="DZ75" s="408"/>
      <c r="EA75" s="408"/>
      <c r="EB75" s="408"/>
      <c r="EC75" s="408"/>
      <c r="ED75" s="408"/>
      <c r="EE75" s="408"/>
      <c r="EF75" s="408"/>
      <c r="EG75" s="408"/>
      <c r="EH75" s="408"/>
      <c r="EI75" s="408"/>
      <c r="EJ75" s="408"/>
      <c r="EK75" s="408"/>
      <c r="EL75" s="408"/>
      <c r="EM75" s="408"/>
      <c r="EN75" s="408"/>
      <c r="EO75" s="408"/>
      <c r="EP75" s="408"/>
      <c r="EQ75" s="408"/>
      <c r="ER75" s="408"/>
      <c r="ES75" s="408"/>
      <c r="ET75" s="408"/>
      <c r="EU75" s="408"/>
      <c r="EV75" s="408"/>
      <c r="EW75" s="408"/>
      <c r="EX75" s="408"/>
      <c r="EY75" s="408"/>
      <c r="EZ75" s="408"/>
      <c r="FA75" s="408"/>
      <c r="FB75" s="408"/>
      <c r="FC75" s="408"/>
      <c r="FD75" s="408"/>
      <c r="FE75" s="408"/>
      <c r="FF75" s="408"/>
      <c r="FG75" s="408"/>
      <c r="FH75" s="408"/>
      <c r="FI75" s="408"/>
      <c r="FJ75" s="408"/>
      <c r="FK75" s="408"/>
      <c r="FL75" s="408"/>
      <c r="FM75" s="408"/>
      <c r="FN75" s="408"/>
      <c r="FO75" s="408"/>
      <c r="FP75" s="408"/>
      <c r="FQ75" s="408"/>
      <c r="FR75" s="408"/>
      <c r="FS75" s="408"/>
      <c r="FT75" s="408"/>
      <c r="FU75" s="408"/>
      <c r="FV75" s="408"/>
      <c r="FW75" s="408"/>
      <c r="FX75" s="408"/>
      <c r="FY75" s="408"/>
      <c r="FZ75" s="408"/>
      <c r="GA75" s="408"/>
      <c r="GB75" s="408"/>
      <c r="GC75" s="408"/>
      <c r="GD75" s="408"/>
      <c r="GE75" s="408"/>
      <c r="GF75" s="408"/>
      <c r="GG75" s="408"/>
      <c r="GH75" s="408"/>
      <c r="GI75" s="408"/>
      <c r="GJ75" s="408"/>
      <c r="GK75" s="408"/>
      <c r="GL75" s="408"/>
      <c r="GM75" s="408"/>
      <c r="GN75" s="408"/>
      <c r="GO75" s="408"/>
      <c r="GP75" s="408"/>
      <c r="GQ75" s="408"/>
      <c r="GR75" s="408"/>
      <c r="GS75" s="408"/>
    </row>
    <row r="76" spans="1:201" s="409" customFormat="1" ht="12">
      <c r="A76" s="361" t="s">
        <v>192</v>
      </c>
      <c r="B76" s="551">
        <v>48</v>
      </c>
      <c r="C76" s="458">
        <v>46</v>
      </c>
      <c r="D76" s="458">
        <v>0</v>
      </c>
      <c r="E76" s="457">
        <v>382571</v>
      </c>
      <c r="F76" s="453">
        <v>65</v>
      </c>
      <c r="G76" s="458">
        <v>57</v>
      </c>
      <c r="H76" s="457">
        <f>400000</f>
        <v>400000</v>
      </c>
      <c r="I76" s="453">
        <v>65</v>
      </c>
      <c r="J76" s="458">
        <v>57</v>
      </c>
      <c r="K76" s="457">
        <v>280000</v>
      </c>
      <c r="L76" s="453">
        <f t="shared" si="21"/>
        <v>0</v>
      </c>
      <c r="M76" s="458">
        <f t="shared" si="16"/>
        <v>0</v>
      </c>
      <c r="N76" s="457">
        <f>SUM(K76-H76)</f>
        <v>-120000</v>
      </c>
      <c r="O76" s="432" t="s">
        <v>255</v>
      </c>
      <c r="P76" s="430"/>
      <c r="Q76" s="408"/>
      <c r="R76" s="408"/>
      <c r="S76" s="408"/>
      <c r="T76" s="408"/>
      <c r="U76" s="408"/>
      <c r="V76" s="408"/>
      <c r="W76" s="408"/>
      <c r="X76" s="408"/>
      <c r="Y76" s="408"/>
      <c r="Z76" s="408"/>
      <c r="AA76" s="408"/>
      <c r="AB76" s="408"/>
      <c r="AC76" s="408"/>
      <c r="AD76" s="408"/>
      <c r="AE76" s="408"/>
      <c r="AF76" s="408"/>
      <c r="AG76" s="408"/>
      <c r="AH76" s="408"/>
      <c r="AI76" s="408"/>
      <c r="AJ76" s="408"/>
      <c r="AK76" s="408"/>
      <c r="AL76" s="408"/>
      <c r="AM76" s="408"/>
      <c r="AN76" s="408"/>
      <c r="AO76" s="408"/>
      <c r="AP76" s="408"/>
      <c r="AQ76" s="408"/>
      <c r="AR76" s="408"/>
      <c r="AS76" s="408"/>
      <c r="AT76" s="408"/>
      <c r="AU76" s="408"/>
      <c r="AV76" s="408"/>
      <c r="AW76" s="408"/>
      <c r="AX76" s="408"/>
      <c r="AY76" s="408"/>
      <c r="AZ76" s="408"/>
      <c r="BA76" s="408"/>
      <c r="BB76" s="408"/>
      <c r="BC76" s="408"/>
      <c r="BD76" s="408"/>
      <c r="BE76" s="408"/>
      <c r="BF76" s="408"/>
      <c r="BG76" s="408"/>
      <c r="BH76" s="408"/>
      <c r="BI76" s="408"/>
      <c r="BJ76" s="408"/>
      <c r="BK76" s="408"/>
      <c r="BL76" s="408"/>
      <c r="BM76" s="408"/>
      <c r="BN76" s="408"/>
      <c r="BO76" s="408"/>
      <c r="BP76" s="408"/>
      <c r="BQ76" s="408"/>
      <c r="BR76" s="408"/>
      <c r="BS76" s="408"/>
      <c r="BT76" s="408"/>
      <c r="BU76" s="408"/>
      <c r="BV76" s="408"/>
      <c r="BW76" s="408"/>
      <c r="BX76" s="408"/>
      <c r="BY76" s="408"/>
      <c r="BZ76" s="408"/>
      <c r="CA76" s="408"/>
      <c r="CB76" s="408"/>
      <c r="CC76" s="408"/>
      <c r="CD76" s="408"/>
      <c r="CE76" s="408"/>
      <c r="CF76" s="408"/>
      <c r="CG76" s="408"/>
      <c r="CH76" s="408"/>
      <c r="CI76" s="408"/>
      <c r="CJ76" s="408"/>
      <c r="CK76" s="408"/>
      <c r="CL76" s="408"/>
      <c r="CM76" s="408"/>
      <c r="CN76" s="408"/>
      <c r="CO76" s="408"/>
      <c r="CP76" s="408"/>
      <c r="CQ76" s="408"/>
      <c r="CR76" s="408"/>
      <c r="CS76" s="408"/>
      <c r="CT76" s="408"/>
      <c r="CU76" s="408"/>
      <c r="CV76" s="408"/>
      <c r="CW76" s="408"/>
      <c r="CX76" s="408"/>
      <c r="CY76" s="408"/>
      <c r="CZ76" s="408"/>
      <c r="DA76" s="408"/>
      <c r="DB76" s="408"/>
      <c r="DC76" s="408"/>
      <c r="DD76" s="408"/>
      <c r="DE76" s="408"/>
      <c r="DF76" s="408"/>
      <c r="DG76" s="408"/>
      <c r="DH76" s="408"/>
      <c r="DI76" s="408"/>
      <c r="DJ76" s="408"/>
      <c r="DK76" s="408"/>
      <c r="DL76" s="408"/>
      <c r="DM76" s="408"/>
      <c r="DN76" s="408"/>
      <c r="DO76" s="408"/>
      <c r="DP76" s="408"/>
      <c r="DQ76" s="408"/>
      <c r="DR76" s="408"/>
      <c r="DS76" s="408"/>
      <c r="DT76" s="408"/>
      <c r="DU76" s="408"/>
      <c r="DV76" s="408"/>
      <c r="DW76" s="408"/>
      <c r="DX76" s="408"/>
      <c r="DY76" s="408"/>
      <c r="DZ76" s="408"/>
      <c r="EA76" s="408"/>
      <c r="EB76" s="408"/>
      <c r="EC76" s="408"/>
      <c r="ED76" s="408"/>
      <c r="EE76" s="408"/>
      <c r="EF76" s="408"/>
      <c r="EG76" s="408"/>
      <c r="EH76" s="408"/>
      <c r="EI76" s="408"/>
      <c r="EJ76" s="408"/>
      <c r="EK76" s="408"/>
      <c r="EL76" s="408"/>
      <c r="EM76" s="408"/>
      <c r="EN76" s="408"/>
      <c r="EO76" s="408"/>
      <c r="EP76" s="408"/>
      <c r="EQ76" s="408"/>
      <c r="ER76" s="408"/>
      <c r="ES76" s="408"/>
      <c r="ET76" s="408"/>
      <c r="EU76" s="408"/>
      <c r="EV76" s="408"/>
      <c r="EW76" s="408"/>
      <c r="EX76" s="408"/>
      <c r="EY76" s="408"/>
      <c r="EZ76" s="408"/>
      <c r="FA76" s="408"/>
      <c r="FB76" s="408"/>
      <c r="FC76" s="408"/>
      <c r="FD76" s="408"/>
      <c r="FE76" s="408"/>
      <c r="FF76" s="408"/>
      <c r="FG76" s="408"/>
      <c r="FH76" s="408"/>
      <c r="FI76" s="408"/>
      <c r="FJ76" s="408"/>
      <c r="FK76" s="408"/>
      <c r="FL76" s="408"/>
      <c r="FM76" s="408"/>
      <c r="FN76" s="408"/>
      <c r="FO76" s="408"/>
      <c r="FP76" s="408"/>
      <c r="FQ76" s="408"/>
      <c r="FR76" s="408"/>
      <c r="FS76" s="408"/>
      <c r="FT76" s="408"/>
      <c r="FU76" s="408"/>
      <c r="FV76" s="408"/>
      <c r="FW76" s="408"/>
      <c r="FX76" s="408"/>
      <c r="FY76" s="408"/>
      <c r="FZ76" s="408"/>
      <c r="GA76" s="408"/>
      <c r="GB76" s="408"/>
      <c r="GC76" s="408"/>
      <c r="GD76" s="408"/>
      <c r="GE76" s="408"/>
      <c r="GF76" s="408"/>
      <c r="GG76" s="408"/>
      <c r="GH76" s="408"/>
      <c r="GI76" s="408"/>
      <c r="GJ76" s="408"/>
      <c r="GK76" s="408"/>
      <c r="GL76" s="408"/>
      <c r="GM76" s="408"/>
      <c r="GN76" s="408"/>
      <c r="GO76" s="408"/>
      <c r="GP76" s="408"/>
      <c r="GQ76" s="408"/>
      <c r="GR76" s="408"/>
      <c r="GS76" s="408"/>
    </row>
    <row r="77" spans="1:201" s="409" customFormat="1" ht="12">
      <c r="A77" s="361" t="s">
        <v>214</v>
      </c>
      <c r="B77" s="453">
        <v>0</v>
      </c>
      <c r="C77" s="458">
        <v>0</v>
      </c>
      <c r="D77" s="454">
        <v>0</v>
      </c>
      <c r="E77" s="456">
        <v>0</v>
      </c>
      <c r="F77" s="453">
        <v>0</v>
      </c>
      <c r="G77" s="458">
        <v>0</v>
      </c>
      <c r="H77" s="456">
        <v>-14700</v>
      </c>
      <c r="I77" s="453">
        <v>0</v>
      </c>
      <c r="J77" s="458">
        <v>0</v>
      </c>
      <c r="K77" s="457">
        <v>0</v>
      </c>
      <c r="L77" s="453">
        <f>SUM(I77-F77)</f>
        <v>0</v>
      </c>
      <c r="M77" s="458">
        <f t="shared" si="16"/>
        <v>0</v>
      </c>
      <c r="N77" s="457">
        <f>SUM(K77-H77)</f>
        <v>14700</v>
      </c>
      <c r="O77" s="432" t="s">
        <v>255</v>
      </c>
      <c r="P77" s="430"/>
      <c r="Q77" s="408"/>
      <c r="R77" s="408"/>
      <c r="S77" s="408"/>
      <c r="T77" s="408"/>
      <c r="U77" s="408"/>
      <c r="V77" s="408"/>
      <c r="W77" s="408"/>
      <c r="X77" s="408"/>
      <c r="Y77" s="408"/>
      <c r="Z77" s="408"/>
      <c r="AA77" s="408"/>
      <c r="AB77" s="408"/>
      <c r="AC77" s="408"/>
      <c r="AD77" s="408"/>
      <c r="AE77" s="408"/>
      <c r="AF77" s="408"/>
      <c r="AG77" s="408"/>
      <c r="AH77" s="408"/>
      <c r="AI77" s="408"/>
      <c r="AJ77" s="408"/>
      <c r="AK77" s="408"/>
      <c r="AL77" s="408"/>
      <c r="AM77" s="408"/>
      <c r="AN77" s="408"/>
      <c r="AO77" s="408"/>
      <c r="AP77" s="408"/>
      <c r="AQ77" s="408"/>
      <c r="AR77" s="408"/>
      <c r="AS77" s="408"/>
      <c r="AT77" s="408"/>
      <c r="AU77" s="408"/>
      <c r="AV77" s="408"/>
      <c r="AW77" s="408"/>
      <c r="AX77" s="408"/>
      <c r="AY77" s="408"/>
      <c r="AZ77" s="408"/>
      <c r="BA77" s="408"/>
      <c r="BB77" s="408"/>
      <c r="BC77" s="408"/>
      <c r="BD77" s="408"/>
      <c r="BE77" s="408"/>
      <c r="BF77" s="408"/>
      <c r="BG77" s="408"/>
      <c r="BH77" s="408"/>
      <c r="BI77" s="408"/>
      <c r="BJ77" s="408"/>
      <c r="BK77" s="408"/>
      <c r="BL77" s="408"/>
      <c r="BM77" s="408"/>
      <c r="BN77" s="408"/>
      <c r="BO77" s="408"/>
      <c r="BP77" s="408"/>
      <c r="BQ77" s="408"/>
      <c r="BR77" s="408"/>
      <c r="BS77" s="408"/>
      <c r="BT77" s="408"/>
      <c r="BU77" s="408"/>
      <c r="BV77" s="408"/>
      <c r="BW77" s="408"/>
      <c r="BX77" s="408"/>
      <c r="BY77" s="408"/>
      <c r="BZ77" s="408"/>
      <c r="CA77" s="408"/>
      <c r="CB77" s="408"/>
      <c r="CC77" s="408"/>
      <c r="CD77" s="408"/>
      <c r="CE77" s="408"/>
      <c r="CF77" s="408"/>
      <c r="CG77" s="408"/>
      <c r="CH77" s="408"/>
      <c r="CI77" s="408"/>
      <c r="CJ77" s="408"/>
      <c r="CK77" s="408"/>
      <c r="CL77" s="408"/>
      <c r="CM77" s="408"/>
      <c r="CN77" s="408"/>
      <c r="CO77" s="408"/>
      <c r="CP77" s="408"/>
      <c r="CQ77" s="408"/>
      <c r="CR77" s="408"/>
      <c r="CS77" s="408"/>
      <c r="CT77" s="408"/>
      <c r="CU77" s="408"/>
      <c r="CV77" s="408"/>
      <c r="CW77" s="408"/>
      <c r="CX77" s="408"/>
      <c r="CY77" s="408"/>
      <c r="CZ77" s="408"/>
      <c r="DA77" s="408"/>
      <c r="DB77" s="408"/>
      <c r="DC77" s="408"/>
      <c r="DD77" s="408"/>
      <c r="DE77" s="408"/>
      <c r="DF77" s="408"/>
      <c r="DG77" s="408"/>
      <c r="DH77" s="408"/>
      <c r="DI77" s="408"/>
      <c r="DJ77" s="408"/>
      <c r="DK77" s="408"/>
      <c r="DL77" s="408"/>
      <c r="DM77" s="408"/>
      <c r="DN77" s="408"/>
      <c r="DO77" s="408"/>
      <c r="DP77" s="408"/>
      <c r="DQ77" s="408"/>
      <c r="DR77" s="408"/>
      <c r="DS77" s="408"/>
      <c r="DT77" s="408"/>
      <c r="DU77" s="408"/>
      <c r="DV77" s="408"/>
      <c r="DW77" s="408"/>
      <c r="DX77" s="408"/>
      <c r="DY77" s="408"/>
      <c r="DZ77" s="408"/>
      <c r="EA77" s="408"/>
      <c r="EB77" s="408"/>
      <c r="EC77" s="408"/>
      <c r="ED77" s="408"/>
      <c r="EE77" s="408"/>
      <c r="EF77" s="408"/>
      <c r="EG77" s="408"/>
      <c r="EH77" s="408"/>
      <c r="EI77" s="408"/>
      <c r="EJ77" s="408"/>
      <c r="EK77" s="408"/>
      <c r="EL77" s="408"/>
      <c r="EM77" s="408"/>
      <c r="EN77" s="408"/>
      <c r="EO77" s="408"/>
      <c r="EP77" s="408"/>
      <c r="EQ77" s="408"/>
      <c r="ER77" s="408"/>
      <c r="ES77" s="408"/>
      <c r="ET77" s="408"/>
      <c r="EU77" s="408"/>
      <c r="EV77" s="408"/>
      <c r="EW77" s="408"/>
      <c r="EX77" s="408"/>
      <c r="EY77" s="408"/>
      <c r="EZ77" s="408"/>
      <c r="FA77" s="408"/>
      <c r="FB77" s="408"/>
      <c r="FC77" s="408"/>
      <c r="FD77" s="408"/>
      <c r="FE77" s="408"/>
      <c r="FF77" s="408"/>
      <c r="FG77" s="408"/>
      <c r="FH77" s="408"/>
      <c r="FI77" s="408"/>
      <c r="FJ77" s="408"/>
      <c r="FK77" s="408"/>
      <c r="FL77" s="408"/>
      <c r="FM77" s="408"/>
      <c r="FN77" s="408"/>
      <c r="FO77" s="408"/>
      <c r="FP77" s="408"/>
      <c r="FQ77" s="408"/>
      <c r="FR77" s="408"/>
      <c r="FS77" s="408"/>
      <c r="FT77" s="408"/>
      <c r="FU77" s="408"/>
      <c r="FV77" s="408"/>
      <c r="FW77" s="408"/>
      <c r="FX77" s="408"/>
      <c r="FY77" s="408"/>
      <c r="FZ77" s="408"/>
      <c r="GA77" s="408"/>
      <c r="GB77" s="408"/>
      <c r="GC77" s="408"/>
      <c r="GD77" s="408"/>
      <c r="GE77" s="408"/>
      <c r="GF77" s="408"/>
      <c r="GG77" s="408"/>
      <c r="GH77" s="408"/>
      <c r="GI77" s="408"/>
      <c r="GJ77" s="408"/>
      <c r="GK77" s="408"/>
      <c r="GL77" s="408"/>
      <c r="GM77" s="408"/>
      <c r="GN77" s="408"/>
      <c r="GO77" s="408"/>
      <c r="GP77" s="408"/>
      <c r="GQ77" s="408"/>
      <c r="GR77" s="408"/>
      <c r="GS77" s="408"/>
    </row>
    <row r="78" spans="1:16" ht="12.75" thickBot="1">
      <c r="A78" s="363" t="s">
        <v>239</v>
      </c>
      <c r="B78" s="561">
        <v>0</v>
      </c>
      <c r="C78" s="562">
        <v>0</v>
      </c>
      <c r="D78" s="562">
        <v>0</v>
      </c>
      <c r="E78" s="563">
        <v>0</v>
      </c>
      <c r="F78" s="564">
        <v>0</v>
      </c>
      <c r="G78" s="565">
        <v>0</v>
      </c>
      <c r="H78" s="566">
        <f>-10278</f>
        <v>-10278</v>
      </c>
      <c r="I78" s="564">
        <v>0</v>
      </c>
      <c r="J78" s="565">
        <v>0</v>
      </c>
      <c r="K78" s="566">
        <v>0</v>
      </c>
      <c r="L78" s="564">
        <f t="shared" si="21"/>
        <v>0</v>
      </c>
      <c r="M78" s="565">
        <f t="shared" si="16"/>
        <v>0</v>
      </c>
      <c r="N78" s="566">
        <f>SUM(K78-H78)</f>
        <v>10278</v>
      </c>
      <c r="O78" s="432" t="s">
        <v>255</v>
      </c>
      <c r="P78" s="430"/>
    </row>
    <row r="79" spans="1:201" s="420" customFormat="1" ht="13.5" thickBot="1" thickTop="1">
      <c r="A79" s="392" t="s">
        <v>221</v>
      </c>
      <c r="B79" s="567">
        <f>+B60+B61</f>
        <v>107582</v>
      </c>
      <c r="C79" s="568">
        <f aca="true" t="shared" si="24" ref="C79:N79">+C60+C61</f>
        <v>117437</v>
      </c>
      <c r="D79" s="569">
        <f t="shared" si="24"/>
        <v>5697</v>
      </c>
      <c r="E79" s="570">
        <f t="shared" si="24"/>
        <v>25635897</v>
      </c>
      <c r="F79" s="571">
        <f t="shared" si="24"/>
        <v>105552</v>
      </c>
      <c r="G79" s="569">
        <f t="shared" si="24"/>
        <v>111946</v>
      </c>
      <c r="H79" s="572">
        <f>+H60+H61</f>
        <v>23028405</v>
      </c>
      <c r="I79" s="571">
        <f t="shared" si="24"/>
        <v>107186</v>
      </c>
      <c r="J79" s="569">
        <f t="shared" si="24"/>
        <v>113823</v>
      </c>
      <c r="K79" s="572">
        <f>+K60+K61</f>
        <v>22673511</v>
      </c>
      <c r="L79" s="573">
        <f t="shared" si="24"/>
        <v>1634</v>
      </c>
      <c r="M79" s="574">
        <f t="shared" si="24"/>
        <v>1877</v>
      </c>
      <c r="N79" s="575">
        <f t="shared" si="24"/>
        <v>-357094</v>
      </c>
      <c r="O79" s="432" t="s">
        <v>255</v>
      </c>
      <c r="P79" s="430"/>
      <c r="Q79" s="419"/>
      <c r="R79" s="419"/>
      <c r="S79" s="419"/>
      <c r="T79" s="419"/>
      <c r="U79" s="419"/>
      <c r="V79" s="419"/>
      <c r="W79" s="419"/>
      <c r="X79" s="419"/>
      <c r="Y79" s="419"/>
      <c r="Z79" s="419"/>
      <c r="AA79" s="419"/>
      <c r="AB79" s="419"/>
      <c r="AC79" s="419"/>
      <c r="AD79" s="419"/>
      <c r="AE79" s="419"/>
      <c r="AF79" s="419"/>
      <c r="AG79" s="419"/>
      <c r="AH79" s="419"/>
      <c r="AI79" s="419"/>
      <c r="AJ79" s="419"/>
      <c r="AK79" s="419"/>
      <c r="AL79" s="419"/>
      <c r="AM79" s="419"/>
      <c r="AN79" s="419"/>
      <c r="AO79" s="419"/>
      <c r="AP79" s="419"/>
      <c r="AQ79" s="419"/>
      <c r="AR79" s="419"/>
      <c r="AS79" s="419"/>
      <c r="AT79" s="419"/>
      <c r="AU79" s="419"/>
      <c r="AV79" s="419"/>
      <c r="AW79" s="419"/>
      <c r="AX79" s="419"/>
      <c r="AY79" s="419"/>
      <c r="AZ79" s="419"/>
      <c r="BA79" s="419"/>
      <c r="BB79" s="419"/>
      <c r="BC79" s="419"/>
      <c r="BD79" s="419"/>
      <c r="BE79" s="419"/>
      <c r="BF79" s="419"/>
      <c r="BG79" s="419"/>
      <c r="BH79" s="419"/>
      <c r="BI79" s="419"/>
      <c r="BJ79" s="419"/>
      <c r="BK79" s="419"/>
      <c r="BL79" s="419"/>
      <c r="BM79" s="419"/>
      <c r="BN79" s="419"/>
      <c r="BO79" s="419"/>
      <c r="BP79" s="419"/>
      <c r="BQ79" s="419"/>
      <c r="BR79" s="419"/>
      <c r="BS79" s="419"/>
      <c r="BT79" s="419"/>
      <c r="BU79" s="419"/>
      <c r="BV79" s="419"/>
      <c r="BW79" s="419"/>
      <c r="BX79" s="419"/>
      <c r="BY79" s="419"/>
      <c r="BZ79" s="419"/>
      <c r="CA79" s="419"/>
      <c r="CB79" s="419"/>
      <c r="CC79" s="419"/>
      <c r="CD79" s="419"/>
      <c r="CE79" s="419"/>
      <c r="CF79" s="419"/>
      <c r="CG79" s="419"/>
      <c r="CH79" s="419"/>
      <c r="CI79" s="419"/>
      <c r="CJ79" s="419"/>
      <c r="CK79" s="419"/>
      <c r="CL79" s="419"/>
      <c r="CM79" s="419"/>
      <c r="CN79" s="419"/>
      <c r="CO79" s="419"/>
      <c r="CP79" s="419"/>
      <c r="CQ79" s="419"/>
      <c r="CR79" s="419"/>
      <c r="CS79" s="419"/>
      <c r="CT79" s="419"/>
      <c r="CU79" s="419"/>
      <c r="CV79" s="419"/>
      <c r="CW79" s="419"/>
      <c r="CX79" s="419"/>
      <c r="CY79" s="419"/>
      <c r="CZ79" s="419"/>
      <c r="DA79" s="419"/>
      <c r="DB79" s="419"/>
      <c r="DC79" s="419"/>
      <c r="DD79" s="419"/>
      <c r="DE79" s="419"/>
      <c r="DF79" s="419"/>
      <c r="DG79" s="419"/>
      <c r="DH79" s="419"/>
      <c r="DI79" s="419"/>
      <c r="DJ79" s="419"/>
      <c r="DK79" s="419"/>
      <c r="DL79" s="419"/>
      <c r="DM79" s="419"/>
      <c r="DN79" s="419"/>
      <c r="DO79" s="419"/>
      <c r="DP79" s="419"/>
      <c r="DQ79" s="419"/>
      <c r="DR79" s="419"/>
      <c r="DS79" s="419"/>
      <c r="DT79" s="419"/>
      <c r="DU79" s="419"/>
      <c r="DV79" s="419"/>
      <c r="DW79" s="419"/>
      <c r="DX79" s="419"/>
      <c r="DY79" s="419"/>
      <c r="DZ79" s="419"/>
      <c r="EA79" s="419"/>
      <c r="EB79" s="419"/>
      <c r="EC79" s="419"/>
      <c r="ED79" s="419"/>
      <c r="EE79" s="419"/>
      <c r="EF79" s="419"/>
      <c r="EG79" s="419"/>
      <c r="EH79" s="419"/>
      <c r="EI79" s="419"/>
      <c r="EJ79" s="419"/>
      <c r="EK79" s="419"/>
      <c r="EL79" s="419"/>
      <c r="EM79" s="419"/>
      <c r="EN79" s="419"/>
      <c r="EO79" s="419"/>
      <c r="EP79" s="419"/>
      <c r="EQ79" s="419"/>
      <c r="ER79" s="419"/>
      <c r="ES79" s="419"/>
      <c r="ET79" s="419"/>
      <c r="EU79" s="419"/>
      <c r="EV79" s="419"/>
      <c r="EW79" s="419"/>
      <c r="EX79" s="419"/>
      <c r="EY79" s="419"/>
      <c r="EZ79" s="419"/>
      <c r="FA79" s="419"/>
      <c r="FB79" s="419"/>
      <c r="FC79" s="419"/>
      <c r="FD79" s="419"/>
      <c r="FE79" s="419"/>
      <c r="FF79" s="419"/>
      <c r="FG79" s="419"/>
      <c r="FH79" s="419"/>
      <c r="FI79" s="419"/>
      <c r="FJ79" s="419"/>
      <c r="FK79" s="419"/>
      <c r="FL79" s="419"/>
      <c r="FM79" s="419"/>
      <c r="FN79" s="419"/>
      <c r="FO79" s="419"/>
      <c r="FP79" s="419"/>
      <c r="FQ79" s="419"/>
      <c r="FR79" s="419"/>
      <c r="FS79" s="419"/>
      <c r="FT79" s="419"/>
      <c r="FU79" s="419"/>
      <c r="FV79" s="419"/>
      <c r="FW79" s="419"/>
      <c r="FX79" s="419"/>
      <c r="FY79" s="419"/>
      <c r="FZ79" s="419"/>
      <c r="GA79" s="419"/>
      <c r="GB79" s="419"/>
      <c r="GC79" s="419"/>
      <c r="GD79" s="419"/>
      <c r="GE79" s="419"/>
      <c r="GF79" s="419"/>
      <c r="GG79" s="419"/>
      <c r="GH79" s="419"/>
      <c r="GI79" s="419"/>
      <c r="GJ79" s="419"/>
      <c r="GK79" s="419"/>
      <c r="GL79" s="419"/>
      <c r="GM79" s="419"/>
      <c r="GN79" s="419"/>
      <c r="GO79" s="419"/>
      <c r="GP79" s="419"/>
      <c r="GQ79" s="419"/>
      <c r="GR79" s="419"/>
      <c r="GS79" s="419"/>
    </row>
    <row r="80" spans="1:201" s="420" customFormat="1" ht="6.75" customHeight="1" thickTop="1">
      <c r="A80" s="429"/>
      <c r="B80" s="576"/>
      <c r="C80" s="576"/>
      <c r="D80" s="577"/>
      <c r="E80" s="578"/>
      <c r="F80" s="579"/>
      <c r="G80" s="580"/>
      <c r="H80" s="581"/>
      <c r="I80" s="579"/>
      <c r="J80" s="580"/>
      <c r="K80" s="581"/>
      <c r="L80" s="582"/>
      <c r="M80" s="582"/>
      <c r="N80" s="582"/>
      <c r="O80" s="432" t="s">
        <v>255</v>
      </c>
      <c r="P80" s="430"/>
      <c r="Q80" s="419"/>
      <c r="R80" s="419"/>
      <c r="S80" s="419"/>
      <c r="T80" s="419"/>
      <c r="U80" s="419"/>
      <c r="V80" s="419"/>
      <c r="W80" s="419"/>
      <c r="X80" s="419"/>
      <c r="Y80" s="419"/>
      <c r="Z80" s="419"/>
      <c r="AA80" s="419"/>
      <c r="AB80" s="419"/>
      <c r="AC80" s="419"/>
      <c r="AD80" s="419"/>
      <c r="AE80" s="419"/>
      <c r="AF80" s="419"/>
      <c r="AG80" s="419"/>
      <c r="AH80" s="419"/>
      <c r="AI80" s="419"/>
      <c r="AJ80" s="419"/>
      <c r="AK80" s="419"/>
      <c r="AL80" s="419"/>
      <c r="AM80" s="419"/>
      <c r="AN80" s="419"/>
      <c r="AO80" s="419"/>
      <c r="AP80" s="419"/>
      <c r="AQ80" s="419"/>
      <c r="AR80" s="419"/>
      <c r="AS80" s="419"/>
      <c r="AT80" s="419"/>
      <c r="AU80" s="419"/>
      <c r="AV80" s="419"/>
      <c r="AW80" s="419"/>
      <c r="AX80" s="419"/>
      <c r="AY80" s="419"/>
      <c r="AZ80" s="419"/>
      <c r="BA80" s="419"/>
      <c r="BB80" s="419"/>
      <c r="BC80" s="419"/>
      <c r="BD80" s="419"/>
      <c r="BE80" s="419"/>
      <c r="BF80" s="419"/>
      <c r="BG80" s="419"/>
      <c r="BH80" s="419"/>
      <c r="BI80" s="419"/>
      <c r="BJ80" s="419"/>
      <c r="BK80" s="419"/>
      <c r="BL80" s="419"/>
      <c r="BM80" s="419"/>
      <c r="BN80" s="419"/>
      <c r="BO80" s="419"/>
      <c r="BP80" s="419"/>
      <c r="BQ80" s="419"/>
      <c r="BR80" s="419"/>
      <c r="BS80" s="419"/>
      <c r="BT80" s="419"/>
      <c r="BU80" s="419"/>
      <c r="BV80" s="419"/>
      <c r="BW80" s="419"/>
      <c r="BX80" s="419"/>
      <c r="BY80" s="419"/>
      <c r="BZ80" s="419"/>
      <c r="CA80" s="419"/>
      <c r="CB80" s="419"/>
      <c r="CC80" s="419"/>
      <c r="CD80" s="419"/>
      <c r="CE80" s="419"/>
      <c r="CF80" s="419"/>
      <c r="CG80" s="419"/>
      <c r="CH80" s="419"/>
      <c r="CI80" s="419"/>
      <c r="CJ80" s="419"/>
      <c r="CK80" s="419"/>
      <c r="CL80" s="419"/>
      <c r="CM80" s="419"/>
      <c r="CN80" s="419"/>
      <c r="CO80" s="419"/>
      <c r="CP80" s="419"/>
      <c r="CQ80" s="419"/>
      <c r="CR80" s="419"/>
      <c r="CS80" s="419"/>
      <c r="CT80" s="419"/>
      <c r="CU80" s="419"/>
      <c r="CV80" s="419"/>
      <c r="CW80" s="419"/>
      <c r="CX80" s="419"/>
      <c r="CY80" s="419"/>
      <c r="CZ80" s="419"/>
      <c r="DA80" s="419"/>
      <c r="DB80" s="419"/>
      <c r="DC80" s="419"/>
      <c r="DD80" s="419"/>
      <c r="DE80" s="419"/>
      <c r="DF80" s="419"/>
      <c r="DG80" s="419"/>
      <c r="DH80" s="419"/>
      <c r="DI80" s="419"/>
      <c r="DJ80" s="419"/>
      <c r="DK80" s="419"/>
      <c r="DL80" s="419"/>
      <c r="DM80" s="419"/>
      <c r="DN80" s="419"/>
      <c r="DO80" s="419"/>
      <c r="DP80" s="419"/>
      <c r="DQ80" s="419"/>
      <c r="DR80" s="419"/>
      <c r="DS80" s="419"/>
      <c r="DT80" s="419"/>
      <c r="DU80" s="419"/>
      <c r="DV80" s="419"/>
      <c r="DW80" s="419"/>
      <c r="DX80" s="419"/>
      <c r="DY80" s="419"/>
      <c r="DZ80" s="419"/>
      <c r="EA80" s="419"/>
      <c r="EB80" s="419"/>
      <c r="EC80" s="419"/>
      <c r="ED80" s="419"/>
      <c r="EE80" s="419"/>
      <c r="EF80" s="419"/>
      <c r="EG80" s="419"/>
      <c r="EH80" s="419"/>
      <c r="EI80" s="419"/>
      <c r="EJ80" s="419"/>
      <c r="EK80" s="419"/>
      <c r="EL80" s="419"/>
      <c r="EM80" s="419"/>
      <c r="EN80" s="419"/>
      <c r="EO80" s="419"/>
      <c r="EP80" s="419"/>
      <c r="EQ80" s="419"/>
      <c r="ER80" s="419"/>
      <c r="ES80" s="419"/>
      <c r="ET80" s="419"/>
      <c r="EU80" s="419"/>
      <c r="EV80" s="419"/>
      <c r="EW80" s="419"/>
      <c r="EX80" s="419"/>
      <c r="EY80" s="419"/>
      <c r="EZ80" s="419"/>
      <c r="FA80" s="419"/>
      <c r="FB80" s="419"/>
      <c r="FC80" s="419"/>
      <c r="FD80" s="419"/>
      <c r="FE80" s="419"/>
      <c r="FF80" s="419"/>
      <c r="FG80" s="419"/>
      <c r="FH80" s="419"/>
      <c r="FI80" s="419"/>
      <c r="FJ80" s="419"/>
      <c r="FK80" s="419"/>
      <c r="FL80" s="419"/>
      <c r="FM80" s="419"/>
      <c r="FN80" s="419"/>
      <c r="FO80" s="419"/>
      <c r="FP80" s="419"/>
      <c r="FQ80" s="419"/>
      <c r="FR80" s="419"/>
      <c r="FS80" s="419"/>
      <c r="FT80" s="419"/>
      <c r="FU80" s="419"/>
      <c r="FV80" s="419"/>
      <c r="FW80" s="419"/>
      <c r="FX80" s="419"/>
      <c r="FY80" s="419"/>
      <c r="FZ80" s="419"/>
      <c r="GA80" s="419"/>
      <c r="GB80" s="419"/>
      <c r="GC80" s="419"/>
      <c r="GD80" s="419"/>
      <c r="GE80" s="419"/>
      <c r="GF80" s="419"/>
      <c r="GG80" s="419"/>
      <c r="GH80" s="419"/>
      <c r="GI80" s="419"/>
      <c r="GJ80" s="419"/>
      <c r="GK80" s="419"/>
      <c r="GL80" s="419"/>
      <c r="GM80" s="419"/>
      <c r="GN80" s="419"/>
      <c r="GO80" s="419"/>
      <c r="GP80" s="419"/>
      <c r="GQ80" s="419"/>
      <c r="GR80" s="419"/>
      <c r="GS80" s="419"/>
    </row>
    <row r="81" spans="1:16" ht="10.5" customHeight="1">
      <c r="A81" s="427" t="s">
        <v>253</v>
      </c>
      <c r="B81" s="583"/>
      <c r="C81" s="583"/>
      <c r="D81" s="584"/>
      <c r="E81" s="585"/>
      <c r="F81" s="586"/>
      <c r="G81" s="586"/>
      <c r="H81" s="586"/>
      <c r="I81" s="586"/>
      <c r="J81" s="586"/>
      <c r="K81" s="586"/>
      <c r="L81" s="586"/>
      <c r="M81" s="586"/>
      <c r="N81" s="586"/>
      <c r="O81" s="432" t="s">
        <v>255</v>
      </c>
      <c r="P81" s="430"/>
    </row>
    <row r="82" spans="1:16" ht="15">
      <c r="A82" s="428" t="s">
        <v>242</v>
      </c>
      <c r="B82" s="587"/>
      <c r="C82" s="587"/>
      <c r="D82" s="587"/>
      <c r="E82" s="585"/>
      <c r="F82" s="586"/>
      <c r="G82" s="586"/>
      <c r="H82" s="586"/>
      <c r="I82" s="586"/>
      <c r="J82" s="586"/>
      <c r="K82" s="586"/>
      <c r="L82" s="586"/>
      <c r="M82" s="586"/>
      <c r="N82" s="586"/>
      <c r="O82" s="432" t="s">
        <v>255</v>
      </c>
      <c r="P82" s="430"/>
    </row>
    <row r="83" spans="1:16" ht="15" hidden="1">
      <c r="A83" s="428" t="s">
        <v>243</v>
      </c>
      <c r="B83" s="588"/>
      <c r="C83" s="588"/>
      <c r="D83" s="588"/>
      <c r="E83" s="585"/>
      <c r="F83" s="586"/>
      <c r="G83" s="586"/>
      <c r="H83" s="586"/>
      <c r="I83" s="586"/>
      <c r="J83" s="586"/>
      <c r="K83" s="586"/>
      <c r="L83" s="586"/>
      <c r="M83" s="586"/>
      <c r="N83" s="586"/>
      <c r="O83" s="432" t="s">
        <v>255</v>
      </c>
      <c r="P83" s="430"/>
    </row>
    <row r="84" spans="1:16" ht="11.25">
      <c r="A84" s="364" t="s">
        <v>96</v>
      </c>
      <c r="B84" s="589"/>
      <c r="C84" s="590"/>
      <c r="D84" s="590"/>
      <c r="E84" s="591"/>
      <c r="F84" s="592"/>
      <c r="G84" s="590"/>
      <c r="H84" s="593"/>
      <c r="I84" s="594"/>
      <c r="J84" s="595"/>
      <c r="K84" s="596"/>
      <c r="L84" s="597"/>
      <c r="M84" s="598"/>
      <c r="N84" s="599"/>
      <c r="O84" s="432" t="s">
        <v>255</v>
      </c>
      <c r="P84" s="430"/>
    </row>
    <row r="85" spans="1:16" ht="11.25">
      <c r="A85" s="365" t="s">
        <v>231</v>
      </c>
      <c r="B85" s="589">
        <v>0</v>
      </c>
      <c r="C85" s="590">
        <v>0</v>
      </c>
      <c r="D85" s="590">
        <v>0</v>
      </c>
      <c r="E85" s="591">
        <v>0</v>
      </c>
      <c r="F85" s="592">
        <v>0</v>
      </c>
      <c r="G85" s="600">
        <v>0</v>
      </c>
      <c r="H85" s="593">
        <v>-1300</v>
      </c>
      <c r="I85" s="589">
        <v>0</v>
      </c>
      <c r="J85" s="590">
        <v>0</v>
      </c>
      <c r="K85" s="591">
        <v>0</v>
      </c>
      <c r="L85" s="592">
        <f>SUM(I85-F85)</f>
        <v>0</v>
      </c>
      <c r="M85" s="600">
        <f>SUM(J85-G85)</f>
        <v>0</v>
      </c>
      <c r="N85" s="593">
        <f>SUM(K85-H85)</f>
        <v>1300</v>
      </c>
      <c r="O85" s="432" t="s">
        <v>255</v>
      </c>
      <c r="P85" s="430"/>
    </row>
    <row r="86" spans="1:16" ht="11.25">
      <c r="A86" s="365" t="s">
        <v>227</v>
      </c>
      <c r="B86" s="589">
        <v>0</v>
      </c>
      <c r="C86" s="590">
        <v>0</v>
      </c>
      <c r="D86" s="590">
        <v>0</v>
      </c>
      <c r="E86" s="591">
        <v>0</v>
      </c>
      <c r="F86" s="592">
        <v>0</v>
      </c>
      <c r="G86" s="600">
        <v>0</v>
      </c>
      <c r="H86" s="593">
        <v>-1373000</v>
      </c>
      <c r="I86" s="589">
        <v>0</v>
      </c>
      <c r="J86" s="590">
        <v>0</v>
      </c>
      <c r="K86" s="591">
        <v>-2024000</v>
      </c>
      <c r="L86" s="592">
        <f aca="true" t="shared" si="25" ref="L86:M89">SUM(I86-F86)</f>
        <v>0</v>
      </c>
      <c r="M86" s="600">
        <f t="shared" si="25"/>
        <v>0</v>
      </c>
      <c r="N86" s="593">
        <f>SUM(K86-H86)</f>
        <v>-651000</v>
      </c>
      <c r="O86" s="432" t="s">
        <v>255</v>
      </c>
      <c r="P86" s="430"/>
    </row>
    <row r="87" spans="1:16" ht="11.25">
      <c r="A87" s="365" t="s">
        <v>226</v>
      </c>
      <c r="B87" s="589">
        <v>0</v>
      </c>
      <c r="C87" s="590">
        <v>0</v>
      </c>
      <c r="D87" s="590">
        <v>0</v>
      </c>
      <c r="E87" s="591">
        <v>0</v>
      </c>
      <c r="F87" s="592">
        <v>0</v>
      </c>
      <c r="G87" s="600">
        <v>0</v>
      </c>
      <c r="H87" s="593">
        <v>-41000</v>
      </c>
      <c r="I87" s="589">
        <v>0</v>
      </c>
      <c r="J87" s="590">
        <v>0</v>
      </c>
      <c r="K87" s="591">
        <v>-100000</v>
      </c>
      <c r="L87" s="592">
        <f t="shared" si="25"/>
        <v>0</v>
      </c>
      <c r="M87" s="600">
        <f t="shared" si="25"/>
        <v>0</v>
      </c>
      <c r="N87" s="593">
        <f>SUM(K87-H87)</f>
        <v>-59000</v>
      </c>
      <c r="O87" s="432" t="s">
        <v>255</v>
      </c>
      <c r="P87" s="430"/>
    </row>
    <row r="88" spans="1:16" ht="11.25" hidden="1">
      <c r="A88" s="363" t="s">
        <v>150</v>
      </c>
      <c r="B88" s="589">
        <v>0</v>
      </c>
      <c r="C88" s="590">
        <v>0</v>
      </c>
      <c r="D88" s="590">
        <v>0</v>
      </c>
      <c r="E88" s="591">
        <v>0</v>
      </c>
      <c r="F88" s="592">
        <v>0</v>
      </c>
      <c r="G88" s="600">
        <v>0</v>
      </c>
      <c r="H88" s="593">
        <v>0</v>
      </c>
      <c r="I88" s="589">
        <v>0</v>
      </c>
      <c r="J88" s="590">
        <v>0</v>
      </c>
      <c r="K88" s="591">
        <v>0</v>
      </c>
      <c r="L88" s="592">
        <f t="shared" si="25"/>
        <v>0</v>
      </c>
      <c r="M88" s="600">
        <f t="shared" si="25"/>
        <v>0</v>
      </c>
      <c r="N88" s="593">
        <f>SUM(K88-H88)</f>
        <v>0</v>
      </c>
      <c r="O88" s="432" t="s">
        <v>255</v>
      </c>
      <c r="P88" s="430"/>
    </row>
    <row r="89" spans="1:16" ht="12.75" thickBot="1">
      <c r="A89" s="363" t="s">
        <v>194</v>
      </c>
      <c r="B89" s="601">
        <v>0</v>
      </c>
      <c r="C89" s="562">
        <v>0</v>
      </c>
      <c r="D89" s="562">
        <v>0</v>
      </c>
      <c r="E89" s="563">
        <v>0</v>
      </c>
      <c r="F89" s="564">
        <v>0</v>
      </c>
      <c r="G89" s="565">
        <v>0</v>
      </c>
      <c r="H89" s="566">
        <v>-240000</v>
      </c>
      <c r="I89" s="564">
        <v>0</v>
      </c>
      <c r="J89" s="565">
        <v>0</v>
      </c>
      <c r="K89" s="566">
        <v>-285000</v>
      </c>
      <c r="L89" s="564">
        <f t="shared" si="25"/>
        <v>0</v>
      </c>
      <c r="M89" s="565">
        <f t="shared" si="25"/>
        <v>0</v>
      </c>
      <c r="N89" s="566">
        <f>SUM(K89-H89)</f>
        <v>-45000</v>
      </c>
      <c r="O89" s="432" t="s">
        <v>255</v>
      </c>
      <c r="P89" s="430"/>
    </row>
    <row r="90" spans="1:201" s="422" customFormat="1" ht="17.25" customHeight="1" thickBot="1" thickTop="1">
      <c r="A90" s="398" t="s">
        <v>195</v>
      </c>
      <c r="B90" s="602">
        <f>SUM(B84:B89)</f>
        <v>0</v>
      </c>
      <c r="C90" s="603">
        <f aca="true" t="shared" si="26" ref="C90:H90">SUM(C84:C89)</f>
        <v>0</v>
      </c>
      <c r="D90" s="603">
        <f t="shared" si="26"/>
        <v>0</v>
      </c>
      <c r="E90" s="604">
        <f t="shared" si="26"/>
        <v>0</v>
      </c>
      <c r="F90" s="602">
        <f t="shared" si="26"/>
        <v>0</v>
      </c>
      <c r="G90" s="603">
        <f t="shared" si="26"/>
        <v>0</v>
      </c>
      <c r="H90" s="604">
        <f t="shared" si="26"/>
        <v>-1655300</v>
      </c>
      <c r="I90" s="605">
        <f aca="true" t="shared" si="27" ref="I90:N90">SUM(I84:I89)</f>
        <v>0</v>
      </c>
      <c r="J90" s="606">
        <f t="shared" si="27"/>
        <v>0</v>
      </c>
      <c r="K90" s="607">
        <f t="shared" si="27"/>
        <v>-2409000</v>
      </c>
      <c r="L90" s="605">
        <f t="shared" si="27"/>
        <v>0</v>
      </c>
      <c r="M90" s="606">
        <f t="shared" si="27"/>
        <v>0</v>
      </c>
      <c r="N90" s="607">
        <f t="shared" si="27"/>
        <v>-753700</v>
      </c>
      <c r="O90" s="432" t="s">
        <v>255</v>
      </c>
      <c r="P90" s="430"/>
      <c r="Q90" s="421"/>
      <c r="R90" s="421"/>
      <c r="S90" s="421"/>
      <c r="T90" s="421"/>
      <c r="U90" s="421"/>
      <c r="V90" s="421"/>
      <c r="W90" s="421"/>
      <c r="X90" s="421"/>
      <c r="Y90" s="421"/>
      <c r="Z90" s="421"/>
      <c r="AA90" s="421"/>
      <c r="AB90" s="421"/>
      <c r="AC90" s="421"/>
      <c r="AD90" s="421"/>
      <c r="AE90" s="421"/>
      <c r="AF90" s="421"/>
      <c r="AG90" s="421"/>
      <c r="AH90" s="421"/>
      <c r="AI90" s="421"/>
      <c r="AJ90" s="421"/>
      <c r="AK90" s="421"/>
      <c r="AL90" s="421"/>
      <c r="AM90" s="421"/>
      <c r="AN90" s="421"/>
      <c r="AO90" s="421"/>
      <c r="AP90" s="421"/>
      <c r="AQ90" s="421"/>
      <c r="AR90" s="421"/>
      <c r="AS90" s="421"/>
      <c r="AT90" s="421"/>
      <c r="AU90" s="421"/>
      <c r="AV90" s="421"/>
      <c r="AW90" s="421"/>
      <c r="AX90" s="421"/>
      <c r="AY90" s="421"/>
      <c r="AZ90" s="421"/>
      <c r="BA90" s="421"/>
      <c r="BB90" s="421"/>
      <c r="BC90" s="421"/>
      <c r="BD90" s="421"/>
      <c r="BE90" s="421"/>
      <c r="BF90" s="421"/>
      <c r="BG90" s="421"/>
      <c r="BH90" s="421"/>
      <c r="BI90" s="421"/>
      <c r="BJ90" s="421"/>
      <c r="BK90" s="421"/>
      <c r="BL90" s="421"/>
      <c r="BM90" s="421"/>
      <c r="BN90" s="421"/>
      <c r="BO90" s="421"/>
      <c r="BP90" s="421"/>
      <c r="BQ90" s="421"/>
      <c r="BR90" s="421"/>
      <c r="BS90" s="421"/>
      <c r="BT90" s="421"/>
      <c r="BU90" s="421"/>
      <c r="BV90" s="421"/>
      <c r="BW90" s="421"/>
      <c r="BX90" s="421"/>
      <c r="BY90" s="421"/>
      <c r="BZ90" s="421"/>
      <c r="CA90" s="421"/>
      <c r="CB90" s="421"/>
      <c r="CC90" s="421"/>
      <c r="CD90" s="421"/>
      <c r="CE90" s="421"/>
      <c r="CF90" s="421"/>
      <c r="CG90" s="421"/>
      <c r="CH90" s="421"/>
      <c r="CI90" s="421"/>
      <c r="CJ90" s="421"/>
      <c r="CK90" s="421"/>
      <c r="CL90" s="421"/>
      <c r="CM90" s="421"/>
      <c r="CN90" s="421"/>
      <c r="CO90" s="421"/>
      <c r="CP90" s="421"/>
      <c r="CQ90" s="421"/>
      <c r="CR90" s="421"/>
      <c r="CS90" s="421"/>
      <c r="CT90" s="421"/>
      <c r="CU90" s="421"/>
      <c r="CV90" s="421"/>
      <c r="CW90" s="421"/>
      <c r="CX90" s="421"/>
      <c r="CY90" s="421"/>
      <c r="CZ90" s="421"/>
      <c r="DA90" s="421"/>
      <c r="DB90" s="421"/>
      <c r="DC90" s="421"/>
      <c r="DD90" s="421"/>
      <c r="DE90" s="421"/>
      <c r="DF90" s="421"/>
      <c r="DG90" s="421"/>
      <c r="DH90" s="421"/>
      <c r="DI90" s="421"/>
      <c r="DJ90" s="421"/>
      <c r="DK90" s="421"/>
      <c r="DL90" s="421"/>
      <c r="DM90" s="421"/>
      <c r="DN90" s="421"/>
      <c r="DO90" s="421"/>
      <c r="DP90" s="421"/>
      <c r="DQ90" s="421"/>
      <c r="DR90" s="421"/>
      <c r="DS90" s="421"/>
      <c r="DT90" s="421"/>
      <c r="DU90" s="421"/>
      <c r="DV90" s="421"/>
      <c r="DW90" s="421"/>
      <c r="DX90" s="421"/>
      <c r="DY90" s="421"/>
      <c r="DZ90" s="421"/>
      <c r="EA90" s="421"/>
      <c r="EB90" s="421"/>
      <c r="EC90" s="421"/>
      <c r="ED90" s="421"/>
      <c r="EE90" s="421"/>
      <c r="EF90" s="421"/>
      <c r="EG90" s="421"/>
      <c r="EH90" s="421"/>
      <c r="EI90" s="421"/>
      <c r="EJ90" s="421"/>
      <c r="EK90" s="421"/>
      <c r="EL90" s="421"/>
      <c r="EM90" s="421"/>
      <c r="EN90" s="421"/>
      <c r="EO90" s="421"/>
      <c r="EP90" s="421"/>
      <c r="EQ90" s="421"/>
      <c r="ER90" s="421"/>
      <c r="ES90" s="421"/>
      <c r="ET90" s="421"/>
      <c r="EU90" s="421"/>
      <c r="EV90" s="421"/>
      <c r="EW90" s="421"/>
      <c r="EX90" s="421"/>
      <c r="EY90" s="421"/>
      <c r="EZ90" s="421"/>
      <c r="FA90" s="421"/>
      <c r="FB90" s="421"/>
      <c r="FC90" s="421"/>
      <c r="FD90" s="421"/>
      <c r="FE90" s="421"/>
      <c r="FF90" s="421"/>
      <c r="FG90" s="421"/>
      <c r="FH90" s="421"/>
      <c r="FI90" s="421"/>
      <c r="FJ90" s="421"/>
      <c r="FK90" s="421"/>
      <c r="FL90" s="421"/>
      <c r="FM90" s="421"/>
      <c r="FN90" s="421"/>
      <c r="FO90" s="421"/>
      <c r="FP90" s="421"/>
      <c r="FQ90" s="421"/>
      <c r="FR90" s="421"/>
      <c r="FS90" s="421"/>
      <c r="FT90" s="421"/>
      <c r="FU90" s="421"/>
      <c r="FV90" s="421"/>
      <c r="FW90" s="421"/>
      <c r="FX90" s="421"/>
      <c r="FY90" s="421"/>
      <c r="FZ90" s="421"/>
      <c r="GA90" s="421"/>
      <c r="GB90" s="421"/>
      <c r="GC90" s="421"/>
      <c r="GD90" s="421"/>
      <c r="GE90" s="421"/>
      <c r="GF90" s="421"/>
      <c r="GG90" s="421"/>
      <c r="GH90" s="421"/>
      <c r="GI90" s="421"/>
      <c r="GJ90" s="421"/>
      <c r="GK90" s="421"/>
      <c r="GL90" s="421"/>
      <c r="GM90" s="421"/>
      <c r="GN90" s="421"/>
      <c r="GO90" s="421"/>
      <c r="GP90" s="421"/>
      <c r="GQ90" s="421"/>
      <c r="GR90" s="421"/>
      <c r="GS90" s="421"/>
    </row>
    <row r="91" spans="1:201" s="420" customFormat="1" ht="18" customHeight="1" thickBot="1" thickTop="1">
      <c r="A91" s="366" t="s">
        <v>151</v>
      </c>
      <c r="B91" s="608">
        <f aca="true" t="shared" si="28" ref="B91:N91">+B79+B90</f>
        <v>107582</v>
      </c>
      <c r="C91" s="609">
        <f t="shared" si="28"/>
        <v>117437</v>
      </c>
      <c r="D91" s="609">
        <f t="shared" si="28"/>
        <v>5697</v>
      </c>
      <c r="E91" s="610">
        <f t="shared" si="28"/>
        <v>25635897</v>
      </c>
      <c r="F91" s="611">
        <f t="shared" si="28"/>
        <v>105552</v>
      </c>
      <c r="G91" s="612">
        <f t="shared" si="28"/>
        <v>111946</v>
      </c>
      <c r="H91" s="613">
        <f t="shared" si="28"/>
        <v>21373105</v>
      </c>
      <c r="I91" s="611">
        <f t="shared" si="28"/>
        <v>107186</v>
      </c>
      <c r="J91" s="614">
        <f t="shared" si="28"/>
        <v>113823</v>
      </c>
      <c r="K91" s="615">
        <f t="shared" si="28"/>
        <v>20264511</v>
      </c>
      <c r="L91" s="616">
        <f t="shared" si="28"/>
        <v>1634</v>
      </c>
      <c r="M91" s="614">
        <f t="shared" si="28"/>
        <v>1877</v>
      </c>
      <c r="N91" s="615">
        <f t="shared" si="28"/>
        <v>-1110794</v>
      </c>
      <c r="O91" s="432" t="s">
        <v>255</v>
      </c>
      <c r="P91" s="430"/>
      <c r="Q91" s="419"/>
      <c r="R91" s="419"/>
      <c r="S91" s="419"/>
      <c r="T91" s="419"/>
      <c r="U91" s="419"/>
      <c r="V91" s="419"/>
      <c r="W91" s="419"/>
      <c r="X91" s="419"/>
      <c r="Y91" s="419"/>
      <c r="Z91" s="419"/>
      <c r="AA91" s="419"/>
      <c r="AB91" s="419"/>
      <c r="AC91" s="419"/>
      <c r="AD91" s="419"/>
      <c r="AE91" s="419"/>
      <c r="AF91" s="419"/>
      <c r="AG91" s="419"/>
      <c r="AH91" s="419"/>
      <c r="AI91" s="419"/>
      <c r="AJ91" s="419"/>
      <c r="AK91" s="419"/>
      <c r="AL91" s="419"/>
      <c r="AM91" s="419"/>
      <c r="AN91" s="419"/>
      <c r="AO91" s="419"/>
      <c r="AP91" s="419"/>
      <c r="AQ91" s="419"/>
      <c r="AR91" s="419"/>
      <c r="AS91" s="419"/>
      <c r="AT91" s="419"/>
      <c r="AU91" s="419"/>
      <c r="AV91" s="419"/>
      <c r="AW91" s="419"/>
      <c r="AX91" s="419"/>
      <c r="AY91" s="419"/>
      <c r="AZ91" s="419"/>
      <c r="BA91" s="419"/>
      <c r="BB91" s="419"/>
      <c r="BC91" s="419"/>
      <c r="BD91" s="419"/>
      <c r="BE91" s="419"/>
      <c r="BF91" s="419"/>
      <c r="BG91" s="419"/>
      <c r="BH91" s="419"/>
      <c r="BI91" s="419"/>
      <c r="BJ91" s="419"/>
      <c r="BK91" s="419"/>
      <c r="BL91" s="419"/>
      <c r="BM91" s="419"/>
      <c r="BN91" s="419"/>
      <c r="BO91" s="419"/>
      <c r="BP91" s="419"/>
      <c r="BQ91" s="419"/>
      <c r="BR91" s="419"/>
      <c r="BS91" s="419"/>
      <c r="BT91" s="419"/>
      <c r="BU91" s="419"/>
      <c r="BV91" s="419"/>
      <c r="BW91" s="419"/>
      <c r="BX91" s="419"/>
      <c r="BY91" s="419"/>
      <c r="BZ91" s="419"/>
      <c r="CA91" s="419"/>
      <c r="CB91" s="419"/>
      <c r="CC91" s="419"/>
      <c r="CD91" s="419"/>
      <c r="CE91" s="419"/>
      <c r="CF91" s="419"/>
      <c r="CG91" s="419"/>
      <c r="CH91" s="419"/>
      <c r="CI91" s="419"/>
      <c r="CJ91" s="419"/>
      <c r="CK91" s="419"/>
      <c r="CL91" s="419"/>
      <c r="CM91" s="419"/>
      <c r="CN91" s="419"/>
      <c r="CO91" s="419"/>
      <c r="CP91" s="419"/>
      <c r="CQ91" s="419"/>
      <c r="CR91" s="419"/>
      <c r="CS91" s="419"/>
      <c r="CT91" s="419"/>
      <c r="CU91" s="419"/>
      <c r="CV91" s="419"/>
      <c r="CW91" s="419"/>
      <c r="CX91" s="419"/>
      <c r="CY91" s="419"/>
      <c r="CZ91" s="419"/>
      <c r="DA91" s="419"/>
      <c r="DB91" s="419"/>
      <c r="DC91" s="419"/>
      <c r="DD91" s="419"/>
      <c r="DE91" s="419"/>
      <c r="DF91" s="419"/>
      <c r="DG91" s="419"/>
      <c r="DH91" s="419"/>
      <c r="DI91" s="419"/>
      <c r="DJ91" s="419"/>
      <c r="DK91" s="419"/>
      <c r="DL91" s="419"/>
      <c r="DM91" s="419"/>
      <c r="DN91" s="419"/>
      <c r="DO91" s="419"/>
      <c r="DP91" s="419"/>
      <c r="DQ91" s="419"/>
      <c r="DR91" s="419"/>
      <c r="DS91" s="419"/>
      <c r="DT91" s="419"/>
      <c r="DU91" s="419"/>
      <c r="DV91" s="419"/>
      <c r="DW91" s="419"/>
      <c r="DX91" s="419"/>
      <c r="DY91" s="419"/>
      <c r="DZ91" s="419"/>
      <c r="EA91" s="419"/>
      <c r="EB91" s="419"/>
      <c r="EC91" s="419"/>
      <c r="ED91" s="419"/>
      <c r="EE91" s="419"/>
      <c r="EF91" s="419"/>
      <c r="EG91" s="419"/>
      <c r="EH91" s="419"/>
      <c r="EI91" s="419"/>
      <c r="EJ91" s="419"/>
      <c r="EK91" s="419"/>
      <c r="EL91" s="419"/>
      <c r="EM91" s="419"/>
      <c r="EN91" s="419"/>
      <c r="EO91" s="419"/>
      <c r="EP91" s="419"/>
      <c r="EQ91" s="419"/>
      <c r="ER91" s="419"/>
      <c r="ES91" s="419"/>
      <c r="ET91" s="419"/>
      <c r="EU91" s="419"/>
      <c r="EV91" s="419"/>
      <c r="EW91" s="419"/>
      <c r="EX91" s="419"/>
      <c r="EY91" s="419"/>
      <c r="EZ91" s="419"/>
      <c r="FA91" s="419"/>
      <c r="FB91" s="419"/>
      <c r="FC91" s="419"/>
      <c r="FD91" s="419"/>
      <c r="FE91" s="419"/>
      <c r="FF91" s="419"/>
      <c r="FG91" s="419"/>
      <c r="FH91" s="419"/>
      <c r="FI91" s="419"/>
      <c r="FJ91" s="419"/>
      <c r="FK91" s="419"/>
      <c r="FL91" s="419"/>
      <c r="FM91" s="419"/>
      <c r="FN91" s="419"/>
      <c r="FO91" s="419"/>
      <c r="FP91" s="419"/>
      <c r="FQ91" s="419"/>
      <c r="FR91" s="419"/>
      <c r="FS91" s="419"/>
      <c r="FT91" s="419"/>
      <c r="FU91" s="419"/>
      <c r="FV91" s="419"/>
      <c r="FW91" s="419"/>
      <c r="FX91" s="419"/>
      <c r="FY91" s="419"/>
      <c r="FZ91" s="419"/>
      <c r="GA91" s="419"/>
      <c r="GB91" s="419"/>
      <c r="GC91" s="419"/>
      <c r="GD91" s="419"/>
      <c r="GE91" s="419"/>
      <c r="GF91" s="419"/>
      <c r="GG91" s="419"/>
      <c r="GH91" s="419"/>
      <c r="GI91" s="419"/>
      <c r="GJ91" s="419"/>
      <c r="GK91" s="419"/>
      <c r="GL91" s="419"/>
      <c r="GM91" s="419"/>
      <c r="GN91" s="419"/>
      <c r="GO91" s="419"/>
      <c r="GP91" s="419"/>
      <c r="GQ91" s="419"/>
      <c r="GR91" s="419"/>
      <c r="GS91" s="419"/>
    </row>
    <row r="92" spans="1:16" ht="12" thickTop="1">
      <c r="A92" s="367" t="s">
        <v>47</v>
      </c>
      <c r="B92" s="617"/>
      <c r="C92" s="618"/>
      <c r="D92" s="618"/>
      <c r="E92" s="619"/>
      <c r="F92" s="620"/>
      <c r="G92" s="621"/>
      <c r="H92" s="622"/>
      <c r="I92" s="620"/>
      <c r="J92" s="621"/>
      <c r="K92" s="622"/>
      <c r="L92" s="620"/>
      <c r="M92" s="621"/>
      <c r="N92" s="622"/>
      <c r="O92" s="432" t="s">
        <v>255</v>
      </c>
      <c r="P92" s="430"/>
    </row>
    <row r="93" spans="1:201" s="409" customFormat="1" ht="12">
      <c r="A93" s="359" t="s">
        <v>196</v>
      </c>
      <c r="B93" s="623">
        <v>0</v>
      </c>
      <c r="C93" s="451">
        <v>0</v>
      </c>
      <c r="D93" s="451">
        <v>0</v>
      </c>
      <c r="E93" s="452">
        <v>204294</v>
      </c>
      <c r="F93" s="434">
        <v>0</v>
      </c>
      <c r="G93" s="451">
        <v>0</v>
      </c>
      <c r="H93" s="452">
        <v>168300</v>
      </c>
      <c r="I93" s="434">
        <v>0</v>
      </c>
      <c r="J93" s="451">
        <v>0</v>
      </c>
      <c r="K93" s="452">
        <v>168300</v>
      </c>
      <c r="L93" s="434">
        <f aca="true" t="shared" si="29" ref="L93:M96">SUM(I93-F93)</f>
        <v>0</v>
      </c>
      <c r="M93" s="451">
        <f t="shared" si="29"/>
        <v>0</v>
      </c>
      <c r="N93" s="452">
        <f aca="true" t="shared" si="30" ref="N93:N101">SUM(K93-H93)</f>
        <v>0</v>
      </c>
      <c r="O93" s="432" t="s">
        <v>255</v>
      </c>
      <c r="P93" s="430"/>
      <c r="Q93" s="408"/>
      <c r="R93" s="408"/>
      <c r="S93" s="408"/>
      <c r="T93" s="408"/>
      <c r="U93" s="408"/>
      <c r="V93" s="408"/>
      <c r="W93" s="408"/>
      <c r="X93" s="408"/>
      <c r="Y93" s="408"/>
      <c r="Z93" s="408"/>
      <c r="AA93" s="408"/>
      <c r="AB93" s="408"/>
      <c r="AC93" s="408"/>
      <c r="AD93" s="408"/>
      <c r="AE93" s="408"/>
      <c r="AF93" s="408"/>
      <c r="AG93" s="408"/>
      <c r="AH93" s="408"/>
      <c r="AI93" s="408"/>
      <c r="AJ93" s="408"/>
      <c r="AK93" s="408"/>
      <c r="AL93" s="408"/>
      <c r="AM93" s="408"/>
      <c r="AN93" s="408"/>
      <c r="AO93" s="408"/>
      <c r="AP93" s="408"/>
      <c r="AQ93" s="408"/>
      <c r="AR93" s="408"/>
      <c r="AS93" s="408"/>
      <c r="AT93" s="408"/>
      <c r="AU93" s="408"/>
      <c r="AV93" s="408"/>
      <c r="AW93" s="408"/>
      <c r="AX93" s="408"/>
      <c r="AY93" s="408"/>
      <c r="AZ93" s="408"/>
      <c r="BA93" s="408"/>
      <c r="BB93" s="408"/>
      <c r="BC93" s="408"/>
      <c r="BD93" s="408"/>
      <c r="BE93" s="408"/>
      <c r="BF93" s="408"/>
      <c r="BG93" s="408"/>
      <c r="BH93" s="408"/>
      <c r="BI93" s="408"/>
      <c r="BJ93" s="408"/>
      <c r="BK93" s="408"/>
      <c r="BL93" s="408"/>
      <c r="BM93" s="408"/>
      <c r="BN93" s="408"/>
      <c r="BO93" s="408"/>
      <c r="BP93" s="408"/>
      <c r="BQ93" s="408"/>
      <c r="BR93" s="408"/>
      <c r="BS93" s="408"/>
      <c r="BT93" s="408"/>
      <c r="BU93" s="408"/>
      <c r="BV93" s="408"/>
      <c r="BW93" s="408"/>
      <c r="BX93" s="408"/>
      <c r="BY93" s="408"/>
      <c r="BZ93" s="408"/>
      <c r="CA93" s="408"/>
      <c r="CB93" s="408"/>
      <c r="CC93" s="408"/>
      <c r="CD93" s="408"/>
      <c r="CE93" s="408"/>
      <c r="CF93" s="408"/>
      <c r="CG93" s="408"/>
      <c r="CH93" s="408"/>
      <c r="CI93" s="408"/>
      <c r="CJ93" s="408"/>
      <c r="CK93" s="408"/>
      <c r="CL93" s="408"/>
      <c r="CM93" s="408"/>
      <c r="CN93" s="408"/>
      <c r="CO93" s="408"/>
      <c r="CP93" s="408"/>
      <c r="CQ93" s="408"/>
      <c r="CR93" s="408"/>
      <c r="CS93" s="408"/>
      <c r="CT93" s="408"/>
      <c r="CU93" s="408"/>
      <c r="CV93" s="408"/>
      <c r="CW93" s="408"/>
      <c r="CX93" s="408"/>
      <c r="CY93" s="408"/>
      <c r="CZ93" s="408"/>
      <c r="DA93" s="408"/>
      <c r="DB93" s="408"/>
      <c r="DC93" s="408"/>
      <c r="DD93" s="408"/>
      <c r="DE93" s="408"/>
      <c r="DF93" s="408"/>
      <c r="DG93" s="408"/>
      <c r="DH93" s="408"/>
      <c r="DI93" s="408"/>
      <c r="DJ93" s="408"/>
      <c r="DK93" s="408"/>
      <c r="DL93" s="408"/>
      <c r="DM93" s="408"/>
      <c r="DN93" s="408"/>
      <c r="DO93" s="408"/>
      <c r="DP93" s="408"/>
      <c r="DQ93" s="408"/>
      <c r="DR93" s="408"/>
      <c r="DS93" s="408"/>
      <c r="DT93" s="408"/>
      <c r="DU93" s="408"/>
      <c r="DV93" s="408"/>
      <c r="DW93" s="408"/>
      <c r="DX93" s="408"/>
      <c r="DY93" s="408"/>
      <c r="DZ93" s="408"/>
      <c r="EA93" s="408"/>
      <c r="EB93" s="408"/>
      <c r="EC93" s="408"/>
      <c r="ED93" s="408"/>
      <c r="EE93" s="408"/>
      <c r="EF93" s="408"/>
      <c r="EG93" s="408"/>
      <c r="EH93" s="408"/>
      <c r="EI93" s="408"/>
      <c r="EJ93" s="408"/>
      <c r="EK93" s="408"/>
      <c r="EL93" s="408"/>
      <c r="EM93" s="408"/>
      <c r="EN93" s="408"/>
      <c r="EO93" s="408"/>
      <c r="EP93" s="408"/>
      <c r="EQ93" s="408"/>
      <c r="ER93" s="408"/>
      <c r="ES93" s="408"/>
      <c r="ET93" s="408"/>
      <c r="EU93" s="408"/>
      <c r="EV93" s="408"/>
      <c r="EW93" s="408"/>
      <c r="EX93" s="408"/>
      <c r="EY93" s="408"/>
      <c r="EZ93" s="408"/>
      <c r="FA93" s="408"/>
      <c r="FB93" s="408"/>
      <c r="FC93" s="408"/>
      <c r="FD93" s="408"/>
      <c r="FE93" s="408"/>
      <c r="FF93" s="408"/>
      <c r="FG93" s="408"/>
      <c r="FH93" s="408"/>
      <c r="FI93" s="408"/>
      <c r="FJ93" s="408"/>
      <c r="FK93" s="408"/>
      <c r="FL93" s="408"/>
      <c r="FM93" s="408"/>
      <c r="FN93" s="408"/>
      <c r="FO93" s="408"/>
      <c r="FP93" s="408"/>
      <c r="FQ93" s="408"/>
      <c r="FR93" s="408"/>
      <c r="FS93" s="408"/>
      <c r="FT93" s="408"/>
      <c r="FU93" s="408"/>
      <c r="FV93" s="408"/>
      <c r="FW93" s="408"/>
      <c r="FX93" s="408"/>
      <c r="FY93" s="408"/>
      <c r="FZ93" s="408"/>
      <c r="GA93" s="408"/>
      <c r="GB93" s="408"/>
      <c r="GC93" s="408"/>
      <c r="GD93" s="408"/>
      <c r="GE93" s="408"/>
      <c r="GF93" s="408"/>
      <c r="GG93" s="408"/>
      <c r="GH93" s="408"/>
      <c r="GI93" s="408"/>
      <c r="GJ93" s="408"/>
      <c r="GK93" s="408"/>
      <c r="GL93" s="408"/>
      <c r="GM93" s="408"/>
      <c r="GN93" s="408"/>
      <c r="GO93" s="408"/>
      <c r="GP93" s="408"/>
      <c r="GQ93" s="408"/>
      <c r="GR93" s="408"/>
      <c r="GS93" s="408"/>
    </row>
    <row r="94" spans="1:16" ht="12">
      <c r="A94" s="362" t="s">
        <v>197</v>
      </c>
      <c r="B94" s="624">
        <v>0</v>
      </c>
      <c r="C94" s="472">
        <v>0</v>
      </c>
      <c r="D94" s="472">
        <v>0</v>
      </c>
      <c r="E94" s="625">
        <v>1</v>
      </c>
      <c r="F94" s="453">
        <v>0</v>
      </c>
      <c r="G94" s="458">
        <v>0</v>
      </c>
      <c r="H94" s="457">
        <v>0</v>
      </c>
      <c r="I94" s="453">
        <v>0</v>
      </c>
      <c r="J94" s="458">
        <v>0</v>
      </c>
      <c r="K94" s="457">
        <v>0</v>
      </c>
      <c r="L94" s="453">
        <f t="shared" si="29"/>
        <v>0</v>
      </c>
      <c r="M94" s="458">
        <f t="shared" si="29"/>
        <v>0</v>
      </c>
      <c r="N94" s="457">
        <f t="shared" si="30"/>
        <v>0</v>
      </c>
      <c r="O94" s="432" t="s">
        <v>255</v>
      </c>
      <c r="P94" s="430"/>
    </row>
    <row r="95" spans="1:201" s="409" customFormat="1" ht="12">
      <c r="A95" s="360" t="s">
        <v>155</v>
      </c>
      <c r="B95" s="453">
        <v>0</v>
      </c>
      <c r="C95" s="458">
        <v>0</v>
      </c>
      <c r="D95" s="458">
        <v>0</v>
      </c>
      <c r="E95" s="457">
        <v>73650</v>
      </c>
      <c r="F95" s="453">
        <v>0</v>
      </c>
      <c r="G95" s="458">
        <v>0</v>
      </c>
      <c r="H95" s="457">
        <v>40000</v>
      </c>
      <c r="I95" s="453">
        <v>0</v>
      </c>
      <c r="J95" s="458">
        <v>0</v>
      </c>
      <c r="K95" s="457">
        <v>31050</v>
      </c>
      <c r="L95" s="453">
        <f t="shared" si="29"/>
        <v>0</v>
      </c>
      <c r="M95" s="458">
        <f t="shared" si="29"/>
        <v>0</v>
      </c>
      <c r="N95" s="457">
        <f t="shared" si="30"/>
        <v>-8950</v>
      </c>
      <c r="O95" s="432" t="s">
        <v>255</v>
      </c>
      <c r="P95" s="430"/>
      <c r="Q95" s="408"/>
      <c r="R95" s="408"/>
      <c r="S95" s="408"/>
      <c r="T95" s="408"/>
      <c r="U95" s="408"/>
      <c r="V95" s="408"/>
      <c r="W95" s="408"/>
      <c r="X95" s="408"/>
      <c r="Y95" s="408"/>
      <c r="Z95" s="408"/>
      <c r="AA95" s="408"/>
      <c r="AB95" s="408"/>
      <c r="AC95" s="408"/>
      <c r="AD95" s="408"/>
      <c r="AE95" s="408"/>
      <c r="AF95" s="408"/>
      <c r="AG95" s="408"/>
      <c r="AH95" s="408"/>
      <c r="AI95" s="408"/>
      <c r="AJ95" s="408"/>
      <c r="AK95" s="408"/>
      <c r="AL95" s="408"/>
      <c r="AM95" s="408"/>
      <c r="AN95" s="408"/>
      <c r="AO95" s="408"/>
      <c r="AP95" s="408"/>
      <c r="AQ95" s="408"/>
      <c r="AR95" s="408"/>
      <c r="AS95" s="408"/>
      <c r="AT95" s="408"/>
      <c r="AU95" s="408"/>
      <c r="AV95" s="408"/>
      <c r="AW95" s="408"/>
      <c r="AX95" s="408"/>
      <c r="AY95" s="408"/>
      <c r="AZ95" s="408"/>
      <c r="BA95" s="408"/>
      <c r="BB95" s="408"/>
      <c r="BC95" s="408"/>
      <c r="BD95" s="408"/>
      <c r="BE95" s="408"/>
      <c r="BF95" s="408"/>
      <c r="BG95" s="408"/>
      <c r="BH95" s="408"/>
      <c r="BI95" s="408"/>
      <c r="BJ95" s="408"/>
      <c r="BK95" s="408"/>
      <c r="BL95" s="408"/>
      <c r="BM95" s="408"/>
      <c r="BN95" s="408"/>
      <c r="BO95" s="408"/>
      <c r="BP95" s="408"/>
      <c r="BQ95" s="408"/>
      <c r="BR95" s="408"/>
      <c r="BS95" s="408"/>
      <c r="BT95" s="408"/>
      <c r="BU95" s="408"/>
      <c r="BV95" s="408"/>
      <c r="BW95" s="408"/>
      <c r="BX95" s="408"/>
      <c r="BY95" s="408"/>
      <c r="BZ95" s="408"/>
      <c r="CA95" s="408"/>
      <c r="CB95" s="408"/>
      <c r="CC95" s="408"/>
      <c r="CD95" s="408"/>
      <c r="CE95" s="408"/>
      <c r="CF95" s="408"/>
      <c r="CG95" s="408"/>
      <c r="CH95" s="408"/>
      <c r="CI95" s="408"/>
      <c r="CJ95" s="408"/>
      <c r="CK95" s="408"/>
      <c r="CL95" s="408"/>
      <c r="CM95" s="408"/>
      <c r="CN95" s="408"/>
      <c r="CO95" s="408"/>
      <c r="CP95" s="408"/>
      <c r="CQ95" s="408"/>
      <c r="CR95" s="408"/>
      <c r="CS95" s="408"/>
      <c r="CT95" s="408"/>
      <c r="CU95" s="408"/>
      <c r="CV95" s="408"/>
      <c r="CW95" s="408"/>
      <c r="CX95" s="408"/>
      <c r="CY95" s="408"/>
      <c r="CZ95" s="408"/>
      <c r="DA95" s="408"/>
      <c r="DB95" s="408"/>
      <c r="DC95" s="408"/>
      <c r="DD95" s="408"/>
      <c r="DE95" s="408"/>
      <c r="DF95" s="408"/>
      <c r="DG95" s="408"/>
      <c r="DH95" s="408"/>
      <c r="DI95" s="408"/>
      <c r="DJ95" s="408"/>
      <c r="DK95" s="408"/>
      <c r="DL95" s="408"/>
      <c r="DM95" s="408"/>
      <c r="DN95" s="408"/>
      <c r="DO95" s="408"/>
      <c r="DP95" s="408"/>
      <c r="DQ95" s="408"/>
      <c r="DR95" s="408"/>
      <c r="DS95" s="408"/>
      <c r="DT95" s="408"/>
      <c r="DU95" s="408"/>
      <c r="DV95" s="408"/>
      <c r="DW95" s="408"/>
      <c r="DX95" s="408"/>
      <c r="DY95" s="408"/>
      <c r="DZ95" s="408"/>
      <c r="EA95" s="408"/>
      <c r="EB95" s="408"/>
      <c r="EC95" s="408"/>
      <c r="ED95" s="408"/>
      <c r="EE95" s="408"/>
      <c r="EF95" s="408"/>
      <c r="EG95" s="408"/>
      <c r="EH95" s="408"/>
      <c r="EI95" s="408"/>
      <c r="EJ95" s="408"/>
      <c r="EK95" s="408"/>
      <c r="EL95" s="408"/>
      <c r="EM95" s="408"/>
      <c r="EN95" s="408"/>
      <c r="EO95" s="408"/>
      <c r="EP95" s="408"/>
      <c r="EQ95" s="408"/>
      <c r="ER95" s="408"/>
      <c r="ES95" s="408"/>
      <c r="ET95" s="408"/>
      <c r="EU95" s="408"/>
      <c r="EV95" s="408"/>
      <c r="EW95" s="408"/>
      <c r="EX95" s="408"/>
      <c r="EY95" s="408"/>
      <c r="EZ95" s="408"/>
      <c r="FA95" s="408"/>
      <c r="FB95" s="408"/>
      <c r="FC95" s="408"/>
      <c r="FD95" s="408"/>
      <c r="FE95" s="408"/>
      <c r="FF95" s="408"/>
      <c r="FG95" s="408"/>
      <c r="FH95" s="408"/>
      <c r="FI95" s="408"/>
      <c r="FJ95" s="408"/>
      <c r="FK95" s="408"/>
      <c r="FL95" s="408"/>
      <c r="FM95" s="408"/>
      <c r="FN95" s="408"/>
      <c r="FO95" s="408"/>
      <c r="FP95" s="408"/>
      <c r="FQ95" s="408"/>
      <c r="FR95" s="408"/>
      <c r="FS95" s="408"/>
      <c r="FT95" s="408"/>
      <c r="FU95" s="408"/>
      <c r="FV95" s="408"/>
      <c r="FW95" s="408"/>
      <c r="FX95" s="408"/>
      <c r="FY95" s="408"/>
      <c r="FZ95" s="408"/>
      <c r="GA95" s="408"/>
      <c r="GB95" s="408"/>
      <c r="GC95" s="408"/>
      <c r="GD95" s="408"/>
      <c r="GE95" s="408"/>
      <c r="GF95" s="408"/>
      <c r="GG95" s="408"/>
      <c r="GH95" s="408"/>
      <c r="GI95" s="408"/>
      <c r="GJ95" s="408"/>
      <c r="GK95" s="408"/>
      <c r="GL95" s="408"/>
      <c r="GM95" s="408"/>
      <c r="GN95" s="408"/>
      <c r="GO95" s="408"/>
      <c r="GP95" s="408"/>
      <c r="GQ95" s="408"/>
      <c r="GR95" s="408"/>
      <c r="GS95" s="408"/>
    </row>
    <row r="96" spans="1:16" ht="12">
      <c r="A96" s="368" t="s">
        <v>198</v>
      </c>
      <c r="B96" s="459">
        <v>0</v>
      </c>
      <c r="C96" s="483">
        <v>0</v>
      </c>
      <c r="D96" s="483">
        <v>0</v>
      </c>
      <c r="E96" s="463">
        <v>40892</v>
      </c>
      <c r="F96" s="459">
        <v>0</v>
      </c>
      <c r="G96" s="483">
        <v>0</v>
      </c>
      <c r="H96" s="463">
        <v>66000</v>
      </c>
      <c r="I96" s="459">
        <v>0</v>
      </c>
      <c r="J96" s="483">
        <v>0</v>
      </c>
      <c r="K96" s="463">
        <v>49734</v>
      </c>
      <c r="L96" s="459">
        <f t="shared" si="29"/>
        <v>0</v>
      </c>
      <c r="M96" s="483">
        <f t="shared" si="29"/>
        <v>0</v>
      </c>
      <c r="N96" s="463">
        <f t="shared" si="30"/>
        <v>-16266</v>
      </c>
      <c r="O96" s="432" t="s">
        <v>255</v>
      </c>
      <c r="P96" s="430"/>
    </row>
    <row r="97" spans="1:16" ht="12">
      <c r="A97" s="360" t="s">
        <v>201</v>
      </c>
      <c r="B97" s="626">
        <v>0</v>
      </c>
      <c r="C97" s="458">
        <v>0</v>
      </c>
      <c r="D97" s="458">
        <v>0</v>
      </c>
      <c r="E97" s="457">
        <v>1534518</v>
      </c>
      <c r="F97" s="453">
        <v>0</v>
      </c>
      <c r="G97" s="458">
        <v>0</v>
      </c>
      <c r="H97" s="457">
        <v>1198789</v>
      </c>
      <c r="I97" s="453">
        <v>0</v>
      </c>
      <c r="J97" s="458">
        <v>0</v>
      </c>
      <c r="K97" s="482">
        <v>1281410</v>
      </c>
      <c r="L97" s="453">
        <f aca="true" t="shared" si="31" ref="L97:M99">SUM(I97-F97)</f>
        <v>0</v>
      </c>
      <c r="M97" s="458">
        <f t="shared" si="31"/>
        <v>0</v>
      </c>
      <c r="N97" s="457">
        <f t="shared" si="30"/>
        <v>82621</v>
      </c>
      <c r="O97" s="432" t="s">
        <v>255</v>
      </c>
      <c r="P97" s="430"/>
    </row>
    <row r="98" spans="1:16" ht="12">
      <c r="A98" s="360" t="s">
        <v>202</v>
      </c>
      <c r="B98" s="627">
        <v>0</v>
      </c>
      <c r="C98" s="454">
        <v>0</v>
      </c>
      <c r="D98" s="458">
        <v>0</v>
      </c>
      <c r="E98" s="625">
        <v>144720</v>
      </c>
      <c r="F98" s="474">
        <v>0</v>
      </c>
      <c r="G98" s="458">
        <v>0</v>
      </c>
      <c r="H98" s="457">
        <v>139000</v>
      </c>
      <c r="I98" s="627">
        <v>0</v>
      </c>
      <c r="J98" s="458">
        <v>0</v>
      </c>
      <c r="K98" s="457">
        <v>150591</v>
      </c>
      <c r="L98" s="453">
        <f t="shared" si="31"/>
        <v>0</v>
      </c>
      <c r="M98" s="458">
        <f t="shared" si="31"/>
        <v>0</v>
      </c>
      <c r="N98" s="457">
        <f t="shared" si="30"/>
        <v>11591</v>
      </c>
      <c r="O98" s="432" t="s">
        <v>255</v>
      </c>
      <c r="P98" s="430"/>
    </row>
    <row r="99" spans="1:16" ht="12">
      <c r="A99" s="360" t="s">
        <v>203</v>
      </c>
      <c r="B99" s="627">
        <v>0</v>
      </c>
      <c r="C99" s="458">
        <v>0</v>
      </c>
      <c r="D99" s="458">
        <v>0</v>
      </c>
      <c r="E99" s="456">
        <v>131164</v>
      </c>
      <c r="F99" s="474">
        <v>0</v>
      </c>
      <c r="G99" s="458">
        <v>0</v>
      </c>
      <c r="H99" s="457">
        <v>189000</v>
      </c>
      <c r="I99" s="474">
        <v>0</v>
      </c>
      <c r="J99" s="458">
        <v>0</v>
      </c>
      <c r="K99" s="457">
        <v>167731</v>
      </c>
      <c r="L99" s="453">
        <f t="shared" si="31"/>
        <v>0</v>
      </c>
      <c r="M99" s="458">
        <f t="shared" si="31"/>
        <v>0</v>
      </c>
      <c r="N99" s="457">
        <f t="shared" si="30"/>
        <v>-21269</v>
      </c>
      <c r="O99" s="432" t="s">
        <v>255</v>
      </c>
      <c r="P99" s="430"/>
    </row>
    <row r="100" spans="1:201" s="409" customFormat="1" ht="12">
      <c r="A100" s="369" t="s">
        <v>204</v>
      </c>
      <c r="B100" s="628" t="s">
        <v>132</v>
      </c>
      <c r="C100" s="629">
        <v>1152</v>
      </c>
      <c r="D100" s="630">
        <v>0</v>
      </c>
      <c r="E100" s="463">
        <v>179306</v>
      </c>
      <c r="F100" s="511" t="s">
        <v>213</v>
      </c>
      <c r="G100" s="483">
        <v>1176</v>
      </c>
      <c r="H100" s="463">
        <v>239249</v>
      </c>
      <c r="I100" s="511" t="s">
        <v>233</v>
      </c>
      <c r="J100" s="483">
        <v>1184</v>
      </c>
      <c r="K100" s="463">
        <v>244450</v>
      </c>
      <c r="L100" s="511" t="s">
        <v>240</v>
      </c>
      <c r="M100" s="483">
        <f>SUM(J100-G100)</f>
        <v>8</v>
      </c>
      <c r="N100" s="457">
        <f t="shared" si="30"/>
        <v>5201</v>
      </c>
      <c r="O100" s="432" t="s">
        <v>255</v>
      </c>
      <c r="P100" s="430"/>
      <c r="Q100" s="408"/>
      <c r="R100" s="408"/>
      <c r="S100" s="408"/>
      <c r="T100" s="408"/>
      <c r="U100" s="408"/>
      <c r="V100" s="408"/>
      <c r="W100" s="408"/>
      <c r="X100" s="408"/>
      <c r="Y100" s="408"/>
      <c r="Z100" s="408"/>
      <c r="AA100" s="408"/>
      <c r="AB100" s="408"/>
      <c r="AC100" s="408"/>
      <c r="AD100" s="408"/>
      <c r="AE100" s="408"/>
      <c r="AF100" s="408"/>
      <c r="AG100" s="408"/>
      <c r="AH100" s="408"/>
      <c r="AI100" s="408"/>
      <c r="AJ100" s="408"/>
      <c r="AK100" s="408"/>
      <c r="AL100" s="408"/>
      <c r="AM100" s="408"/>
      <c r="AN100" s="408"/>
      <c r="AO100" s="408"/>
      <c r="AP100" s="408"/>
      <c r="AQ100" s="408"/>
      <c r="AR100" s="408"/>
      <c r="AS100" s="408"/>
      <c r="AT100" s="408"/>
      <c r="AU100" s="408"/>
      <c r="AV100" s="408"/>
      <c r="AW100" s="408"/>
      <c r="AX100" s="408"/>
      <c r="AY100" s="408"/>
      <c r="AZ100" s="408"/>
      <c r="BA100" s="408"/>
      <c r="BB100" s="408"/>
      <c r="BC100" s="408"/>
      <c r="BD100" s="408"/>
      <c r="BE100" s="408"/>
      <c r="BF100" s="408"/>
      <c r="BG100" s="408"/>
      <c r="BH100" s="408"/>
      <c r="BI100" s="408"/>
      <c r="BJ100" s="408"/>
      <c r="BK100" s="408"/>
      <c r="BL100" s="408"/>
      <c r="BM100" s="408"/>
      <c r="BN100" s="408"/>
      <c r="BO100" s="408"/>
      <c r="BP100" s="408"/>
      <c r="BQ100" s="408"/>
      <c r="BR100" s="408"/>
      <c r="BS100" s="408"/>
      <c r="BT100" s="408"/>
      <c r="BU100" s="408"/>
      <c r="BV100" s="408"/>
      <c r="BW100" s="408"/>
      <c r="BX100" s="408"/>
      <c r="BY100" s="408"/>
      <c r="BZ100" s="408"/>
      <c r="CA100" s="408"/>
      <c r="CB100" s="408"/>
      <c r="CC100" s="408"/>
      <c r="CD100" s="408"/>
      <c r="CE100" s="408"/>
      <c r="CF100" s="408"/>
      <c r="CG100" s="408"/>
      <c r="CH100" s="408"/>
      <c r="CI100" s="408"/>
      <c r="CJ100" s="408"/>
      <c r="CK100" s="408"/>
      <c r="CL100" s="408"/>
      <c r="CM100" s="408"/>
      <c r="CN100" s="408"/>
      <c r="CO100" s="408"/>
      <c r="CP100" s="408"/>
      <c r="CQ100" s="408"/>
      <c r="CR100" s="408"/>
      <c r="CS100" s="408"/>
      <c r="CT100" s="408"/>
      <c r="CU100" s="408"/>
      <c r="CV100" s="408"/>
      <c r="CW100" s="408"/>
      <c r="CX100" s="408"/>
      <c r="CY100" s="408"/>
      <c r="CZ100" s="408"/>
      <c r="DA100" s="408"/>
      <c r="DB100" s="408"/>
      <c r="DC100" s="408"/>
      <c r="DD100" s="408"/>
      <c r="DE100" s="408"/>
      <c r="DF100" s="408"/>
      <c r="DG100" s="408"/>
      <c r="DH100" s="408"/>
      <c r="DI100" s="408"/>
      <c r="DJ100" s="408"/>
      <c r="DK100" s="408"/>
      <c r="DL100" s="408"/>
      <c r="DM100" s="408"/>
      <c r="DN100" s="408"/>
      <c r="DO100" s="408"/>
      <c r="DP100" s="408"/>
      <c r="DQ100" s="408"/>
      <c r="DR100" s="408"/>
      <c r="DS100" s="408"/>
      <c r="DT100" s="408"/>
      <c r="DU100" s="408"/>
      <c r="DV100" s="408"/>
      <c r="DW100" s="408"/>
      <c r="DX100" s="408"/>
      <c r="DY100" s="408"/>
      <c r="DZ100" s="408"/>
      <c r="EA100" s="408"/>
      <c r="EB100" s="408"/>
      <c r="EC100" s="408"/>
      <c r="ED100" s="408"/>
      <c r="EE100" s="408"/>
      <c r="EF100" s="408"/>
      <c r="EG100" s="408"/>
      <c r="EH100" s="408"/>
      <c r="EI100" s="408"/>
      <c r="EJ100" s="408"/>
      <c r="EK100" s="408"/>
      <c r="EL100" s="408"/>
      <c r="EM100" s="408"/>
      <c r="EN100" s="408"/>
      <c r="EO100" s="408"/>
      <c r="EP100" s="408"/>
      <c r="EQ100" s="408"/>
      <c r="ER100" s="408"/>
      <c r="ES100" s="408"/>
      <c r="ET100" s="408"/>
      <c r="EU100" s="408"/>
      <c r="EV100" s="408"/>
      <c r="EW100" s="408"/>
      <c r="EX100" s="408"/>
      <c r="EY100" s="408"/>
      <c r="EZ100" s="408"/>
      <c r="FA100" s="408"/>
      <c r="FB100" s="408"/>
      <c r="FC100" s="408"/>
      <c r="FD100" s="408"/>
      <c r="FE100" s="408"/>
      <c r="FF100" s="408"/>
      <c r="FG100" s="408"/>
      <c r="FH100" s="408"/>
      <c r="FI100" s="408"/>
      <c r="FJ100" s="408"/>
      <c r="FK100" s="408"/>
      <c r="FL100" s="408"/>
      <c r="FM100" s="408"/>
      <c r="FN100" s="408"/>
      <c r="FO100" s="408"/>
      <c r="FP100" s="408"/>
      <c r="FQ100" s="408"/>
      <c r="FR100" s="408"/>
      <c r="FS100" s="408"/>
      <c r="FT100" s="408"/>
      <c r="FU100" s="408"/>
      <c r="FV100" s="408"/>
      <c r="FW100" s="408"/>
      <c r="FX100" s="408"/>
      <c r="FY100" s="408"/>
      <c r="FZ100" s="408"/>
      <c r="GA100" s="408"/>
      <c r="GB100" s="408"/>
      <c r="GC100" s="408"/>
      <c r="GD100" s="408"/>
      <c r="GE100" s="408"/>
      <c r="GF100" s="408"/>
      <c r="GG100" s="408"/>
      <c r="GH100" s="408"/>
      <c r="GI100" s="408"/>
      <c r="GJ100" s="408"/>
      <c r="GK100" s="408"/>
      <c r="GL100" s="408"/>
      <c r="GM100" s="408"/>
      <c r="GN100" s="408"/>
      <c r="GO100" s="408"/>
      <c r="GP100" s="408"/>
      <c r="GQ100" s="408"/>
      <c r="GR100" s="408"/>
      <c r="GS100" s="408"/>
    </row>
    <row r="101" spans="1:16" ht="12.75" thickBot="1">
      <c r="A101" s="370" t="s">
        <v>205</v>
      </c>
      <c r="B101" s="631">
        <v>0</v>
      </c>
      <c r="C101" s="632">
        <v>0</v>
      </c>
      <c r="D101" s="632">
        <v>0</v>
      </c>
      <c r="E101" s="633">
        <v>622469</v>
      </c>
      <c r="F101" s="631">
        <v>0</v>
      </c>
      <c r="G101" s="634">
        <v>0</v>
      </c>
      <c r="H101" s="635">
        <v>590000</v>
      </c>
      <c r="I101" s="636">
        <v>0</v>
      </c>
      <c r="J101" s="637">
        <v>0</v>
      </c>
      <c r="K101" s="635">
        <v>590000</v>
      </c>
      <c r="L101" s="636">
        <f>SUM(I101-F101)</f>
        <v>0</v>
      </c>
      <c r="M101" s="637">
        <f>SUM(J101-G101)</f>
        <v>0</v>
      </c>
      <c r="N101" s="635">
        <f t="shared" si="30"/>
        <v>0</v>
      </c>
      <c r="O101" s="432" t="s">
        <v>255</v>
      </c>
      <c r="P101" s="430"/>
    </row>
    <row r="102" spans="1:201" s="420" customFormat="1" ht="13.5" thickBot="1" thickTop="1">
      <c r="A102" s="393" t="s">
        <v>206</v>
      </c>
      <c r="B102" s="638" t="s">
        <v>132</v>
      </c>
      <c r="C102" s="639">
        <f aca="true" t="shared" si="32" ref="C102:H102">SUM(C93:C101)</f>
        <v>1152</v>
      </c>
      <c r="D102" s="639">
        <f t="shared" si="32"/>
        <v>0</v>
      </c>
      <c r="E102" s="640">
        <f t="shared" si="32"/>
        <v>2931014</v>
      </c>
      <c r="F102" s="641">
        <f t="shared" si="32"/>
        <v>0</v>
      </c>
      <c r="G102" s="642">
        <f t="shared" si="32"/>
        <v>1176</v>
      </c>
      <c r="H102" s="643">
        <f t="shared" si="32"/>
        <v>2630338</v>
      </c>
      <c r="I102" s="641">
        <f aca="true" t="shared" si="33" ref="I102:N102">SUM(I93:I101)</f>
        <v>0</v>
      </c>
      <c r="J102" s="642">
        <f t="shared" si="33"/>
        <v>1184</v>
      </c>
      <c r="K102" s="643">
        <f>SUM(K93:K101)</f>
        <v>2683266</v>
      </c>
      <c r="L102" s="644">
        <f t="shared" si="33"/>
        <v>0</v>
      </c>
      <c r="M102" s="645">
        <f t="shared" si="33"/>
        <v>8</v>
      </c>
      <c r="N102" s="646">
        <f t="shared" si="33"/>
        <v>52928</v>
      </c>
      <c r="O102" s="432" t="s">
        <v>255</v>
      </c>
      <c r="P102" s="430"/>
      <c r="Q102" s="419"/>
      <c r="R102" s="419"/>
      <c r="S102" s="419"/>
      <c r="T102" s="419"/>
      <c r="U102" s="419"/>
      <c r="V102" s="419"/>
      <c r="W102" s="419"/>
      <c r="X102" s="419"/>
      <c r="Y102" s="419"/>
      <c r="Z102" s="419"/>
      <c r="AA102" s="419"/>
      <c r="AB102" s="419"/>
      <c r="AC102" s="419"/>
      <c r="AD102" s="419"/>
      <c r="AE102" s="419"/>
      <c r="AF102" s="419"/>
      <c r="AG102" s="419"/>
      <c r="AH102" s="419"/>
      <c r="AI102" s="419"/>
      <c r="AJ102" s="419"/>
      <c r="AK102" s="419"/>
      <c r="AL102" s="419"/>
      <c r="AM102" s="419"/>
      <c r="AN102" s="419"/>
      <c r="AO102" s="419"/>
      <c r="AP102" s="419"/>
      <c r="AQ102" s="419"/>
      <c r="AR102" s="419"/>
      <c r="AS102" s="419"/>
      <c r="AT102" s="419"/>
      <c r="AU102" s="419"/>
      <c r="AV102" s="419"/>
      <c r="AW102" s="419"/>
      <c r="AX102" s="419"/>
      <c r="AY102" s="419"/>
      <c r="AZ102" s="419"/>
      <c r="BA102" s="419"/>
      <c r="BB102" s="419"/>
      <c r="BC102" s="419"/>
      <c r="BD102" s="419"/>
      <c r="BE102" s="419"/>
      <c r="BF102" s="419"/>
      <c r="BG102" s="419"/>
      <c r="BH102" s="419"/>
      <c r="BI102" s="419"/>
      <c r="BJ102" s="419"/>
      <c r="BK102" s="419"/>
      <c r="BL102" s="419"/>
      <c r="BM102" s="419"/>
      <c r="BN102" s="419"/>
      <c r="BO102" s="419"/>
      <c r="BP102" s="419"/>
      <c r="BQ102" s="419"/>
      <c r="BR102" s="419"/>
      <c r="BS102" s="419"/>
      <c r="BT102" s="419"/>
      <c r="BU102" s="419"/>
      <c r="BV102" s="419"/>
      <c r="BW102" s="419"/>
      <c r="BX102" s="419"/>
      <c r="BY102" s="419"/>
      <c r="BZ102" s="419"/>
      <c r="CA102" s="419"/>
      <c r="CB102" s="419"/>
      <c r="CC102" s="419"/>
      <c r="CD102" s="419"/>
      <c r="CE102" s="419"/>
      <c r="CF102" s="419"/>
      <c r="CG102" s="419"/>
      <c r="CH102" s="419"/>
      <c r="CI102" s="419"/>
      <c r="CJ102" s="419"/>
      <c r="CK102" s="419"/>
      <c r="CL102" s="419"/>
      <c r="CM102" s="419"/>
      <c r="CN102" s="419"/>
      <c r="CO102" s="419"/>
      <c r="CP102" s="419"/>
      <c r="CQ102" s="419"/>
      <c r="CR102" s="419"/>
      <c r="CS102" s="419"/>
      <c r="CT102" s="419"/>
      <c r="CU102" s="419"/>
      <c r="CV102" s="419"/>
      <c r="CW102" s="419"/>
      <c r="CX102" s="419"/>
      <c r="CY102" s="419"/>
      <c r="CZ102" s="419"/>
      <c r="DA102" s="419"/>
      <c r="DB102" s="419"/>
      <c r="DC102" s="419"/>
      <c r="DD102" s="419"/>
      <c r="DE102" s="419"/>
      <c r="DF102" s="419"/>
      <c r="DG102" s="419"/>
      <c r="DH102" s="419"/>
      <c r="DI102" s="419"/>
      <c r="DJ102" s="419"/>
      <c r="DK102" s="419"/>
      <c r="DL102" s="419"/>
      <c r="DM102" s="419"/>
      <c r="DN102" s="419"/>
      <c r="DO102" s="419"/>
      <c r="DP102" s="419"/>
      <c r="DQ102" s="419"/>
      <c r="DR102" s="419"/>
      <c r="DS102" s="419"/>
      <c r="DT102" s="419"/>
      <c r="DU102" s="419"/>
      <c r="DV102" s="419"/>
      <c r="DW102" s="419"/>
      <c r="DX102" s="419"/>
      <c r="DY102" s="419"/>
      <c r="DZ102" s="419"/>
      <c r="EA102" s="419"/>
      <c r="EB102" s="419"/>
      <c r="EC102" s="419"/>
      <c r="ED102" s="419"/>
      <c r="EE102" s="419"/>
      <c r="EF102" s="419"/>
      <c r="EG102" s="419"/>
      <c r="EH102" s="419"/>
      <c r="EI102" s="419"/>
      <c r="EJ102" s="419"/>
      <c r="EK102" s="419"/>
      <c r="EL102" s="419"/>
      <c r="EM102" s="419"/>
      <c r="EN102" s="419"/>
      <c r="EO102" s="419"/>
      <c r="EP102" s="419"/>
      <c r="EQ102" s="419"/>
      <c r="ER102" s="419"/>
      <c r="ES102" s="419"/>
      <c r="ET102" s="419"/>
      <c r="EU102" s="419"/>
      <c r="EV102" s="419"/>
      <c r="EW102" s="419"/>
      <c r="EX102" s="419"/>
      <c r="EY102" s="419"/>
      <c r="EZ102" s="419"/>
      <c r="FA102" s="419"/>
      <c r="FB102" s="419"/>
      <c r="FC102" s="419"/>
      <c r="FD102" s="419"/>
      <c r="FE102" s="419"/>
      <c r="FF102" s="419"/>
      <c r="FG102" s="419"/>
      <c r="FH102" s="419"/>
      <c r="FI102" s="419"/>
      <c r="FJ102" s="419"/>
      <c r="FK102" s="419"/>
      <c r="FL102" s="419"/>
      <c r="FM102" s="419"/>
      <c r="FN102" s="419"/>
      <c r="FO102" s="419"/>
      <c r="FP102" s="419"/>
      <c r="FQ102" s="419"/>
      <c r="FR102" s="419"/>
      <c r="FS102" s="419"/>
      <c r="FT102" s="419"/>
      <c r="FU102" s="419"/>
      <c r="FV102" s="419"/>
      <c r="FW102" s="419"/>
      <c r="FX102" s="419"/>
      <c r="FY102" s="419"/>
      <c r="FZ102" s="419"/>
      <c r="GA102" s="419"/>
      <c r="GB102" s="419"/>
      <c r="GC102" s="419"/>
      <c r="GD102" s="419"/>
      <c r="GE102" s="419"/>
      <c r="GF102" s="419"/>
      <c r="GG102" s="419"/>
      <c r="GH102" s="419"/>
      <c r="GI102" s="419"/>
      <c r="GJ102" s="419"/>
      <c r="GK102" s="419"/>
      <c r="GL102" s="419"/>
      <c r="GM102" s="419"/>
      <c r="GN102" s="419"/>
      <c r="GO102" s="419"/>
      <c r="GP102" s="419"/>
      <c r="GQ102" s="419"/>
      <c r="GR102" s="419"/>
      <c r="GS102" s="419"/>
    </row>
    <row r="103" spans="1:16" ht="12.75" hidden="1" thickTop="1">
      <c r="A103" s="371" t="s">
        <v>238</v>
      </c>
      <c r="B103" s="647"/>
      <c r="C103" s="648"/>
      <c r="D103" s="648"/>
      <c r="E103" s="649"/>
      <c r="F103" s="650"/>
      <c r="G103" s="651"/>
      <c r="H103" s="652"/>
      <c r="I103" s="650"/>
      <c r="J103" s="651"/>
      <c r="K103" s="652"/>
      <c r="L103" s="653"/>
      <c r="M103" s="654"/>
      <c r="N103" s="550"/>
      <c r="O103" s="432" t="s">
        <v>255</v>
      </c>
      <c r="P103" s="430"/>
    </row>
    <row r="104" spans="1:16" ht="12.75" hidden="1" thickBot="1">
      <c r="A104" s="371" t="s">
        <v>230</v>
      </c>
      <c r="B104" s="647">
        <v>0</v>
      </c>
      <c r="C104" s="648">
        <v>0</v>
      </c>
      <c r="D104" s="648">
        <v>0</v>
      </c>
      <c r="E104" s="649">
        <v>0</v>
      </c>
      <c r="F104" s="442">
        <v>0</v>
      </c>
      <c r="G104" s="655">
        <v>0</v>
      </c>
      <c r="H104" s="656">
        <v>0</v>
      </c>
      <c r="I104" s="442">
        <v>0</v>
      </c>
      <c r="J104" s="655">
        <v>0</v>
      </c>
      <c r="K104" s="656">
        <v>0</v>
      </c>
      <c r="L104" s="650">
        <v>0</v>
      </c>
      <c r="M104" s="651">
        <f>SUM(J104-G104)</f>
        <v>0</v>
      </c>
      <c r="N104" s="657">
        <f>SUM(K104-H104)</f>
        <v>0</v>
      </c>
      <c r="O104" s="432" t="s">
        <v>255</v>
      </c>
      <c r="P104" s="430"/>
    </row>
    <row r="105" spans="1:201" s="422" customFormat="1" ht="13.5" hidden="1" thickBot="1" thickTop="1">
      <c r="A105" s="399" t="s">
        <v>153</v>
      </c>
      <c r="B105" s="658">
        <f aca="true" t="shared" si="34" ref="B105:N105">SUM(B104:B104)</f>
        <v>0</v>
      </c>
      <c r="C105" s="659">
        <f t="shared" si="34"/>
        <v>0</v>
      </c>
      <c r="D105" s="659">
        <f t="shared" si="34"/>
        <v>0</v>
      </c>
      <c r="E105" s="660">
        <f t="shared" si="34"/>
        <v>0</v>
      </c>
      <c r="F105" s="661">
        <f t="shared" si="34"/>
        <v>0</v>
      </c>
      <c r="G105" s="662">
        <f t="shared" si="34"/>
        <v>0</v>
      </c>
      <c r="H105" s="663">
        <f t="shared" si="34"/>
        <v>0</v>
      </c>
      <c r="I105" s="661">
        <f t="shared" si="34"/>
        <v>0</v>
      </c>
      <c r="J105" s="662">
        <f t="shared" si="34"/>
        <v>0</v>
      </c>
      <c r="K105" s="663">
        <f t="shared" si="34"/>
        <v>0</v>
      </c>
      <c r="L105" s="664">
        <f t="shared" si="34"/>
        <v>0</v>
      </c>
      <c r="M105" s="665">
        <f t="shared" si="34"/>
        <v>0</v>
      </c>
      <c r="N105" s="666">
        <f t="shared" si="34"/>
        <v>0</v>
      </c>
      <c r="O105" s="432" t="s">
        <v>255</v>
      </c>
      <c r="P105" s="430"/>
      <c r="Q105" s="421"/>
      <c r="R105" s="421"/>
      <c r="S105" s="421"/>
      <c r="T105" s="421"/>
      <c r="U105" s="421"/>
      <c r="V105" s="421"/>
      <c r="W105" s="421"/>
      <c r="X105" s="421"/>
      <c r="Y105" s="421"/>
      <c r="Z105" s="421"/>
      <c r="AA105" s="421"/>
      <c r="AB105" s="421"/>
      <c r="AC105" s="421"/>
      <c r="AD105" s="421"/>
      <c r="AE105" s="421"/>
      <c r="AF105" s="421"/>
      <c r="AG105" s="421"/>
      <c r="AH105" s="421"/>
      <c r="AI105" s="421"/>
      <c r="AJ105" s="421"/>
      <c r="AK105" s="421"/>
      <c r="AL105" s="421"/>
      <c r="AM105" s="421"/>
      <c r="AN105" s="421"/>
      <c r="AO105" s="421"/>
      <c r="AP105" s="421"/>
      <c r="AQ105" s="421"/>
      <c r="AR105" s="421"/>
      <c r="AS105" s="421"/>
      <c r="AT105" s="421"/>
      <c r="AU105" s="421"/>
      <c r="AV105" s="421"/>
      <c r="AW105" s="421"/>
      <c r="AX105" s="421"/>
      <c r="AY105" s="421"/>
      <c r="AZ105" s="421"/>
      <c r="BA105" s="421"/>
      <c r="BB105" s="421"/>
      <c r="BC105" s="421"/>
      <c r="BD105" s="421"/>
      <c r="BE105" s="421"/>
      <c r="BF105" s="421"/>
      <c r="BG105" s="421"/>
      <c r="BH105" s="421"/>
      <c r="BI105" s="421"/>
      <c r="BJ105" s="421"/>
      <c r="BK105" s="421"/>
      <c r="BL105" s="421"/>
      <c r="BM105" s="421"/>
      <c r="BN105" s="421"/>
      <c r="BO105" s="421"/>
      <c r="BP105" s="421"/>
      <c r="BQ105" s="421"/>
      <c r="BR105" s="421"/>
      <c r="BS105" s="421"/>
      <c r="BT105" s="421"/>
      <c r="BU105" s="421"/>
      <c r="BV105" s="421"/>
      <c r="BW105" s="421"/>
      <c r="BX105" s="421"/>
      <c r="BY105" s="421"/>
      <c r="BZ105" s="421"/>
      <c r="CA105" s="421"/>
      <c r="CB105" s="421"/>
      <c r="CC105" s="421"/>
      <c r="CD105" s="421"/>
      <c r="CE105" s="421"/>
      <c r="CF105" s="421"/>
      <c r="CG105" s="421"/>
      <c r="CH105" s="421"/>
      <c r="CI105" s="421"/>
      <c r="CJ105" s="421"/>
      <c r="CK105" s="421"/>
      <c r="CL105" s="421"/>
      <c r="CM105" s="421"/>
      <c r="CN105" s="421"/>
      <c r="CO105" s="421"/>
      <c r="CP105" s="421"/>
      <c r="CQ105" s="421"/>
      <c r="CR105" s="421"/>
      <c r="CS105" s="421"/>
      <c r="CT105" s="421"/>
      <c r="CU105" s="421"/>
      <c r="CV105" s="421"/>
      <c r="CW105" s="421"/>
      <c r="CX105" s="421"/>
      <c r="CY105" s="421"/>
      <c r="CZ105" s="421"/>
      <c r="DA105" s="421"/>
      <c r="DB105" s="421"/>
      <c r="DC105" s="421"/>
      <c r="DD105" s="421"/>
      <c r="DE105" s="421"/>
      <c r="DF105" s="421"/>
      <c r="DG105" s="421"/>
      <c r="DH105" s="421"/>
      <c r="DI105" s="421"/>
      <c r="DJ105" s="421"/>
      <c r="DK105" s="421"/>
      <c r="DL105" s="421"/>
      <c r="DM105" s="421"/>
      <c r="DN105" s="421"/>
      <c r="DO105" s="421"/>
      <c r="DP105" s="421"/>
      <c r="DQ105" s="421"/>
      <c r="DR105" s="421"/>
      <c r="DS105" s="421"/>
      <c r="DT105" s="421"/>
      <c r="DU105" s="421"/>
      <c r="DV105" s="421"/>
      <c r="DW105" s="421"/>
      <c r="DX105" s="421"/>
      <c r="DY105" s="421"/>
      <c r="DZ105" s="421"/>
      <c r="EA105" s="421"/>
      <c r="EB105" s="421"/>
      <c r="EC105" s="421"/>
      <c r="ED105" s="421"/>
      <c r="EE105" s="421"/>
      <c r="EF105" s="421"/>
      <c r="EG105" s="421"/>
      <c r="EH105" s="421"/>
      <c r="EI105" s="421"/>
      <c r="EJ105" s="421"/>
      <c r="EK105" s="421"/>
      <c r="EL105" s="421"/>
      <c r="EM105" s="421"/>
      <c r="EN105" s="421"/>
      <c r="EO105" s="421"/>
      <c r="EP105" s="421"/>
      <c r="EQ105" s="421"/>
      <c r="ER105" s="421"/>
      <c r="ES105" s="421"/>
      <c r="ET105" s="421"/>
      <c r="EU105" s="421"/>
      <c r="EV105" s="421"/>
      <c r="EW105" s="421"/>
      <c r="EX105" s="421"/>
      <c r="EY105" s="421"/>
      <c r="EZ105" s="421"/>
      <c r="FA105" s="421"/>
      <c r="FB105" s="421"/>
      <c r="FC105" s="421"/>
      <c r="FD105" s="421"/>
      <c r="FE105" s="421"/>
      <c r="FF105" s="421"/>
      <c r="FG105" s="421"/>
      <c r="FH105" s="421"/>
      <c r="FI105" s="421"/>
      <c r="FJ105" s="421"/>
      <c r="FK105" s="421"/>
      <c r="FL105" s="421"/>
      <c r="FM105" s="421"/>
      <c r="FN105" s="421"/>
      <c r="FO105" s="421"/>
      <c r="FP105" s="421"/>
      <c r="FQ105" s="421"/>
      <c r="FR105" s="421"/>
      <c r="FS105" s="421"/>
      <c r="FT105" s="421"/>
      <c r="FU105" s="421"/>
      <c r="FV105" s="421"/>
      <c r="FW105" s="421"/>
      <c r="FX105" s="421"/>
      <c r="FY105" s="421"/>
      <c r="FZ105" s="421"/>
      <c r="GA105" s="421"/>
      <c r="GB105" s="421"/>
      <c r="GC105" s="421"/>
      <c r="GD105" s="421"/>
      <c r="GE105" s="421"/>
      <c r="GF105" s="421"/>
      <c r="GG105" s="421"/>
      <c r="GH105" s="421"/>
      <c r="GI105" s="421"/>
      <c r="GJ105" s="421"/>
      <c r="GK105" s="421"/>
      <c r="GL105" s="421"/>
      <c r="GM105" s="421"/>
      <c r="GN105" s="421"/>
      <c r="GO105" s="421"/>
      <c r="GP105" s="421"/>
      <c r="GQ105" s="421"/>
      <c r="GR105" s="421"/>
      <c r="GS105" s="421"/>
    </row>
    <row r="106" spans="1:201" s="420" customFormat="1" ht="13.5" thickBot="1" thickTop="1">
      <c r="A106" s="393" t="s">
        <v>222</v>
      </c>
      <c r="B106" s="667">
        <f aca="true" t="shared" si="35" ref="B106:N106">SUM(B91,B102,B105)</f>
        <v>107582</v>
      </c>
      <c r="C106" s="639">
        <f t="shared" si="35"/>
        <v>118589</v>
      </c>
      <c r="D106" s="639">
        <f t="shared" si="35"/>
        <v>5697</v>
      </c>
      <c r="E106" s="640">
        <f t="shared" si="35"/>
        <v>28566911</v>
      </c>
      <c r="F106" s="641">
        <f t="shared" si="35"/>
        <v>105552</v>
      </c>
      <c r="G106" s="668">
        <f t="shared" si="35"/>
        <v>113122</v>
      </c>
      <c r="H106" s="643">
        <f t="shared" si="35"/>
        <v>24003443</v>
      </c>
      <c r="I106" s="641">
        <f t="shared" si="35"/>
        <v>107186</v>
      </c>
      <c r="J106" s="668">
        <f t="shared" si="35"/>
        <v>115007</v>
      </c>
      <c r="K106" s="643">
        <f t="shared" si="35"/>
        <v>22947777</v>
      </c>
      <c r="L106" s="644">
        <f t="shared" si="35"/>
        <v>1634</v>
      </c>
      <c r="M106" s="645">
        <f t="shared" si="35"/>
        <v>1885</v>
      </c>
      <c r="N106" s="669">
        <f t="shared" si="35"/>
        <v>-1057866</v>
      </c>
      <c r="O106" s="432" t="s">
        <v>255</v>
      </c>
      <c r="P106" s="430"/>
      <c r="Q106" s="419"/>
      <c r="R106" s="419"/>
      <c r="S106" s="419"/>
      <c r="T106" s="419"/>
      <c r="U106" s="419"/>
      <c r="V106" s="419"/>
      <c r="W106" s="419"/>
      <c r="X106" s="419"/>
      <c r="Y106" s="419"/>
      <c r="Z106" s="419"/>
      <c r="AA106" s="419"/>
      <c r="AB106" s="419"/>
      <c r="AC106" s="419"/>
      <c r="AD106" s="419"/>
      <c r="AE106" s="419"/>
      <c r="AF106" s="419"/>
      <c r="AG106" s="419"/>
      <c r="AH106" s="419"/>
      <c r="AI106" s="419"/>
      <c r="AJ106" s="419"/>
      <c r="AK106" s="419"/>
      <c r="AL106" s="419"/>
      <c r="AM106" s="419"/>
      <c r="AN106" s="419"/>
      <c r="AO106" s="419"/>
      <c r="AP106" s="419"/>
      <c r="AQ106" s="419"/>
      <c r="AR106" s="419"/>
      <c r="AS106" s="419"/>
      <c r="AT106" s="419"/>
      <c r="AU106" s="419"/>
      <c r="AV106" s="419"/>
      <c r="AW106" s="419"/>
      <c r="AX106" s="419"/>
      <c r="AY106" s="419"/>
      <c r="AZ106" s="419"/>
      <c r="BA106" s="419"/>
      <c r="BB106" s="419"/>
      <c r="BC106" s="419"/>
      <c r="BD106" s="419"/>
      <c r="BE106" s="419"/>
      <c r="BF106" s="419"/>
      <c r="BG106" s="419"/>
      <c r="BH106" s="419"/>
      <c r="BI106" s="419"/>
      <c r="BJ106" s="419"/>
      <c r="BK106" s="419"/>
      <c r="BL106" s="419"/>
      <c r="BM106" s="419"/>
      <c r="BN106" s="419"/>
      <c r="BO106" s="419"/>
      <c r="BP106" s="419"/>
      <c r="BQ106" s="419"/>
      <c r="BR106" s="419"/>
      <c r="BS106" s="419"/>
      <c r="BT106" s="419"/>
      <c r="BU106" s="419"/>
      <c r="BV106" s="419"/>
      <c r="BW106" s="419"/>
      <c r="BX106" s="419"/>
      <c r="BY106" s="419"/>
      <c r="BZ106" s="419"/>
      <c r="CA106" s="419"/>
      <c r="CB106" s="419"/>
      <c r="CC106" s="419"/>
      <c r="CD106" s="419"/>
      <c r="CE106" s="419"/>
      <c r="CF106" s="419"/>
      <c r="CG106" s="419"/>
      <c r="CH106" s="419"/>
      <c r="CI106" s="419"/>
      <c r="CJ106" s="419"/>
      <c r="CK106" s="419"/>
      <c r="CL106" s="419"/>
      <c r="CM106" s="419"/>
      <c r="CN106" s="419"/>
      <c r="CO106" s="419"/>
      <c r="CP106" s="419"/>
      <c r="CQ106" s="419"/>
      <c r="CR106" s="419"/>
      <c r="CS106" s="419"/>
      <c r="CT106" s="419"/>
      <c r="CU106" s="419"/>
      <c r="CV106" s="419"/>
      <c r="CW106" s="419"/>
      <c r="CX106" s="419"/>
      <c r="CY106" s="419"/>
      <c r="CZ106" s="419"/>
      <c r="DA106" s="419"/>
      <c r="DB106" s="419"/>
      <c r="DC106" s="419"/>
      <c r="DD106" s="419"/>
      <c r="DE106" s="419"/>
      <c r="DF106" s="419"/>
      <c r="DG106" s="419"/>
      <c r="DH106" s="419"/>
      <c r="DI106" s="419"/>
      <c r="DJ106" s="419"/>
      <c r="DK106" s="419"/>
      <c r="DL106" s="419"/>
      <c r="DM106" s="419"/>
      <c r="DN106" s="419"/>
      <c r="DO106" s="419"/>
      <c r="DP106" s="419"/>
      <c r="DQ106" s="419"/>
      <c r="DR106" s="419"/>
      <c r="DS106" s="419"/>
      <c r="DT106" s="419"/>
      <c r="DU106" s="419"/>
      <c r="DV106" s="419"/>
      <c r="DW106" s="419"/>
      <c r="DX106" s="419"/>
      <c r="DY106" s="419"/>
      <c r="DZ106" s="419"/>
      <c r="EA106" s="419"/>
      <c r="EB106" s="419"/>
      <c r="EC106" s="419"/>
      <c r="ED106" s="419"/>
      <c r="EE106" s="419"/>
      <c r="EF106" s="419"/>
      <c r="EG106" s="419"/>
      <c r="EH106" s="419"/>
      <c r="EI106" s="419"/>
      <c r="EJ106" s="419"/>
      <c r="EK106" s="419"/>
      <c r="EL106" s="419"/>
      <c r="EM106" s="419"/>
      <c r="EN106" s="419"/>
      <c r="EO106" s="419"/>
      <c r="EP106" s="419"/>
      <c r="EQ106" s="419"/>
      <c r="ER106" s="419"/>
      <c r="ES106" s="419"/>
      <c r="ET106" s="419"/>
      <c r="EU106" s="419"/>
      <c r="EV106" s="419"/>
      <c r="EW106" s="419"/>
      <c r="EX106" s="419"/>
      <c r="EY106" s="419"/>
      <c r="EZ106" s="419"/>
      <c r="FA106" s="419"/>
      <c r="FB106" s="419"/>
      <c r="FC106" s="419"/>
      <c r="FD106" s="419"/>
      <c r="FE106" s="419"/>
      <c r="FF106" s="419"/>
      <c r="FG106" s="419"/>
      <c r="FH106" s="419"/>
      <c r="FI106" s="419"/>
      <c r="FJ106" s="419"/>
      <c r="FK106" s="419"/>
      <c r="FL106" s="419"/>
      <c r="FM106" s="419"/>
      <c r="FN106" s="419"/>
      <c r="FO106" s="419"/>
      <c r="FP106" s="419"/>
      <c r="FQ106" s="419"/>
      <c r="FR106" s="419"/>
      <c r="FS106" s="419"/>
      <c r="FT106" s="419"/>
      <c r="FU106" s="419"/>
      <c r="FV106" s="419"/>
      <c r="FW106" s="419"/>
      <c r="FX106" s="419"/>
      <c r="FY106" s="419"/>
      <c r="FZ106" s="419"/>
      <c r="GA106" s="419"/>
      <c r="GB106" s="419"/>
      <c r="GC106" s="419"/>
      <c r="GD106" s="419"/>
      <c r="GE106" s="419"/>
      <c r="GF106" s="419"/>
      <c r="GG106" s="419"/>
      <c r="GH106" s="419"/>
      <c r="GI106" s="419"/>
      <c r="GJ106" s="419"/>
      <c r="GK106" s="419"/>
      <c r="GL106" s="419"/>
      <c r="GM106" s="419"/>
      <c r="GN106" s="419"/>
      <c r="GO106" s="419"/>
      <c r="GP106" s="419"/>
      <c r="GQ106" s="419"/>
      <c r="GR106" s="419"/>
      <c r="GS106" s="419"/>
    </row>
    <row r="107" spans="1:201" s="420" customFormat="1" ht="12.75" thickTop="1">
      <c r="A107" s="371" t="s">
        <v>223</v>
      </c>
      <c r="B107" s="670"/>
      <c r="C107" s="576"/>
      <c r="D107" s="576"/>
      <c r="E107" s="671"/>
      <c r="F107" s="672"/>
      <c r="G107" s="582"/>
      <c r="H107" s="673"/>
      <c r="I107" s="672"/>
      <c r="J107" s="582"/>
      <c r="K107" s="673"/>
      <c r="L107" s="674"/>
      <c r="M107" s="675"/>
      <c r="N107" s="676"/>
      <c r="O107" s="432" t="s">
        <v>255</v>
      </c>
      <c r="P107" s="430"/>
      <c r="Q107" s="419"/>
      <c r="R107" s="419"/>
      <c r="S107" s="419"/>
      <c r="T107" s="419"/>
      <c r="U107" s="419"/>
      <c r="V107" s="419"/>
      <c r="W107" s="419"/>
      <c r="X107" s="419"/>
      <c r="Y107" s="419"/>
      <c r="Z107" s="419"/>
      <c r="AA107" s="419"/>
      <c r="AB107" s="419"/>
      <c r="AC107" s="419"/>
      <c r="AD107" s="419"/>
      <c r="AE107" s="419"/>
      <c r="AF107" s="419"/>
      <c r="AG107" s="419"/>
      <c r="AH107" s="419"/>
      <c r="AI107" s="419"/>
      <c r="AJ107" s="419"/>
      <c r="AK107" s="419"/>
      <c r="AL107" s="419"/>
      <c r="AM107" s="419"/>
      <c r="AN107" s="419"/>
      <c r="AO107" s="419"/>
      <c r="AP107" s="419"/>
      <c r="AQ107" s="419"/>
      <c r="AR107" s="419"/>
      <c r="AS107" s="419"/>
      <c r="AT107" s="419"/>
      <c r="AU107" s="419"/>
      <c r="AV107" s="419"/>
      <c r="AW107" s="419"/>
      <c r="AX107" s="419"/>
      <c r="AY107" s="419"/>
      <c r="AZ107" s="419"/>
      <c r="BA107" s="419"/>
      <c r="BB107" s="419"/>
      <c r="BC107" s="419"/>
      <c r="BD107" s="419"/>
      <c r="BE107" s="419"/>
      <c r="BF107" s="419"/>
      <c r="BG107" s="419"/>
      <c r="BH107" s="419"/>
      <c r="BI107" s="419"/>
      <c r="BJ107" s="419"/>
      <c r="BK107" s="419"/>
      <c r="BL107" s="419"/>
      <c r="BM107" s="419"/>
      <c r="BN107" s="419"/>
      <c r="BO107" s="419"/>
      <c r="BP107" s="419"/>
      <c r="BQ107" s="419"/>
      <c r="BR107" s="419"/>
      <c r="BS107" s="419"/>
      <c r="BT107" s="419"/>
      <c r="BU107" s="419"/>
      <c r="BV107" s="419"/>
      <c r="BW107" s="419"/>
      <c r="BX107" s="419"/>
      <c r="BY107" s="419"/>
      <c r="BZ107" s="419"/>
      <c r="CA107" s="419"/>
      <c r="CB107" s="419"/>
      <c r="CC107" s="419"/>
      <c r="CD107" s="419"/>
      <c r="CE107" s="419"/>
      <c r="CF107" s="419"/>
      <c r="CG107" s="419"/>
      <c r="CH107" s="419"/>
      <c r="CI107" s="419"/>
      <c r="CJ107" s="419"/>
      <c r="CK107" s="419"/>
      <c r="CL107" s="419"/>
      <c r="CM107" s="419"/>
      <c r="CN107" s="419"/>
      <c r="CO107" s="419"/>
      <c r="CP107" s="419"/>
      <c r="CQ107" s="419"/>
      <c r="CR107" s="419"/>
      <c r="CS107" s="419"/>
      <c r="CT107" s="419"/>
      <c r="CU107" s="419"/>
      <c r="CV107" s="419"/>
      <c r="CW107" s="419"/>
      <c r="CX107" s="419"/>
      <c r="CY107" s="419"/>
      <c r="CZ107" s="419"/>
      <c r="DA107" s="419"/>
      <c r="DB107" s="419"/>
      <c r="DC107" s="419"/>
      <c r="DD107" s="419"/>
      <c r="DE107" s="419"/>
      <c r="DF107" s="419"/>
      <c r="DG107" s="419"/>
      <c r="DH107" s="419"/>
      <c r="DI107" s="419"/>
      <c r="DJ107" s="419"/>
      <c r="DK107" s="419"/>
      <c r="DL107" s="419"/>
      <c r="DM107" s="419"/>
      <c r="DN107" s="419"/>
      <c r="DO107" s="419"/>
      <c r="DP107" s="419"/>
      <c r="DQ107" s="419"/>
      <c r="DR107" s="419"/>
      <c r="DS107" s="419"/>
      <c r="DT107" s="419"/>
      <c r="DU107" s="419"/>
      <c r="DV107" s="419"/>
      <c r="DW107" s="419"/>
      <c r="DX107" s="419"/>
      <c r="DY107" s="419"/>
      <c r="DZ107" s="419"/>
      <c r="EA107" s="419"/>
      <c r="EB107" s="419"/>
      <c r="EC107" s="419"/>
      <c r="ED107" s="419"/>
      <c r="EE107" s="419"/>
      <c r="EF107" s="419"/>
      <c r="EG107" s="419"/>
      <c r="EH107" s="419"/>
      <c r="EI107" s="419"/>
      <c r="EJ107" s="419"/>
      <c r="EK107" s="419"/>
      <c r="EL107" s="419"/>
      <c r="EM107" s="419"/>
      <c r="EN107" s="419"/>
      <c r="EO107" s="419"/>
      <c r="EP107" s="419"/>
      <c r="EQ107" s="419"/>
      <c r="ER107" s="419"/>
      <c r="ES107" s="419"/>
      <c r="ET107" s="419"/>
      <c r="EU107" s="419"/>
      <c r="EV107" s="419"/>
      <c r="EW107" s="419"/>
      <c r="EX107" s="419"/>
      <c r="EY107" s="419"/>
      <c r="EZ107" s="419"/>
      <c r="FA107" s="419"/>
      <c r="FB107" s="419"/>
      <c r="FC107" s="419"/>
      <c r="FD107" s="419"/>
      <c r="FE107" s="419"/>
      <c r="FF107" s="419"/>
      <c r="FG107" s="419"/>
      <c r="FH107" s="419"/>
      <c r="FI107" s="419"/>
      <c r="FJ107" s="419"/>
      <c r="FK107" s="419"/>
      <c r="FL107" s="419"/>
      <c r="FM107" s="419"/>
      <c r="FN107" s="419"/>
      <c r="FO107" s="419"/>
      <c r="FP107" s="419"/>
      <c r="FQ107" s="419"/>
      <c r="FR107" s="419"/>
      <c r="FS107" s="419"/>
      <c r="FT107" s="419"/>
      <c r="FU107" s="419"/>
      <c r="FV107" s="419"/>
      <c r="FW107" s="419"/>
      <c r="FX107" s="419"/>
      <c r="FY107" s="419"/>
      <c r="FZ107" s="419"/>
      <c r="GA107" s="419"/>
      <c r="GB107" s="419"/>
      <c r="GC107" s="419"/>
      <c r="GD107" s="419"/>
      <c r="GE107" s="419"/>
      <c r="GF107" s="419"/>
      <c r="GG107" s="419"/>
      <c r="GH107" s="419"/>
      <c r="GI107" s="419"/>
      <c r="GJ107" s="419"/>
      <c r="GK107" s="419"/>
      <c r="GL107" s="419"/>
      <c r="GM107" s="419"/>
      <c r="GN107" s="419"/>
      <c r="GO107" s="419"/>
      <c r="GP107" s="419"/>
      <c r="GQ107" s="419"/>
      <c r="GR107" s="419"/>
      <c r="GS107" s="419"/>
    </row>
    <row r="108" spans="1:16" ht="12">
      <c r="A108" s="360" t="s">
        <v>199</v>
      </c>
      <c r="B108" s="627" t="s">
        <v>93</v>
      </c>
      <c r="C108" s="677">
        <v>250</v>
      </c>
      <c r="D108" s="475">
        <v>0</v>
      </c>
      <c r="E108" s="457">
        <v>0</v>
      </c>
      <c r="F108" s="474" t="s">
        <v>93</v>
      </c>
      <c r="G108" s="458">
        <v>250</v>
      </c>
      <c r="H108" s="457">
        <v>53622</v>
      </c>
      <c r="I108" s="474" t="s">
        <v>93</v>
      </c>
      <c r="J108" s="458">
        <v>250</v>
      </c>
      <c r="K108" s="457">
        <v>53622</v>
      </c>
      <c r="L108" s="474">
        <v>0</v>
      </c>
      <c r="M108" s="458">
        <f aca="true" t="shared" si="36" ref="M108:N110">SUM(J108-G108)</f>
        <v>0</v>
      </c>
      <c r="N108" s="457">
        <f t="shared" si="36"/>
        <v>0</v>
      </c>
      <c r="O108" s="432" t="s">
        <v>255</v>
      </c>
      <c r="P108" s="430"/>
    </row>
    <row r="109" spans="1:16" ht="12.75" thickBot="1">
      <c r="A109" s="360" t="s">
        <v>200</v>
      </c>
      <c r="B109" s="474" t="s">
        <v>141</v>
      </c>
      <c r="C109" s="677">
        <v>760</v>
      </c>
      <c r="D109" s="475">
        <v>0</v>
      </c>
      <c r="E109" s="457">
        <v>0</v>
      </c>
      <c r="F109" s="474" t="s">
        <v>141</v>
      </c>
      <c r="G109" s="458">
        <v>764</v>
      </c>
      <c r="H109" s="457">
        <v>120937</v>
      </c>
      <c r="I109" s="474" t="s">
        <v>234</v>
      </c>
      <c r="J109" s="458">
        <v>774</v>
      </c>
      <c r="K109" s="457">
        <v>123840</v>
      </c>
      <c r="L109" s="474" t="s">
        <v>241</v>
      </c>
      <c r="M109" s="458">
        <f t="shared" si="36"/>
        <v>10</v>
      </c>
      <c r="N109" s="457">
        <f t="shared" si="36"/>
        <v>2903</v>
      </c>
      <c r="O109" s="432" t="s">
        <v>255</v>
      </c>
      <c r="P109" s="430"/>
    </row>
    <row r="110" spans="1:16" ht="12.75" hidden="1" thickBot="1">
      <c r="A110" s="369" t="s">
        <v>154</v>
      </c>
      <c r="B110" s="511">
        <v>0</v>
      </c>
      <c r="C110" s="677">
        <v>0</v>
      </c>
      <c r="D110" s="489">
        <v>0</v>
      </c>
      <c r="E110" s="463">
        <v>0</v>
      </c>
      <c r="F110" s="511">
        <v>0</v>
      </c>
      <c r="G110" s="483">
        <v>0</v>
      </c>
      <c r="H110" s="463">
        <v>0</v>
      </c>
      <c r="I110" s="511">
        <v>0</v>
      </c>
      <c r="J110" s="483">
        <v>0</v>
      </c>
      <c r="K110" s="463">
        <v>0</v>
      </c>
      <c r="L110" s="511">
        <f>SUM(I110-F110)</f>
        <v>0</v>
      </c>
      <c r="M110" s="483">
        <f t="shared" si="36"/>
        <v>0</v>
      </c>
      <c r="N110" s="463">
        <f t="shared" si="36"/>
        <v>0</v>
      </c>
      <c r="O110" s="432" t="s">
        <v>255</v>
      </c>
      <c r="P110" s="430"/>
    </row>
    <row r="111" spans="1:201" s="422" customFormat="1" ht="13.5" thickBot="1" thickTop="1">
      <c r="A111" s="399" t="s">
        <v>224</v>
      </c>
      <c r="B111" s="678">
        <f>SUM(B108:B110)</f>
        <v>0</v>
      </c>
      <c r="C111" s="679">
        <f aca="true" t="shared" si="37" ref="C111:N111">SUM(C108:C110)</f>
        <v>1010</v>
      </c>
      <c r="D111" s="680">
        <f t="shared" si="37"/>
        <v>0</v>
      </c>
      <c r="E111" s="681">
        <f t="shared" si="37"/>
        <v>0</v>
      </c>
      <c r="F111" s="678">
        <f t="shared" si="37"/>
        <v>0</v>
      </c>
      <c r="G111" s="679">
        <f t="shared" si="37"/>
        <v>1014</v>
      </c>
      <c r="H111" s="681">
        <f t="shared" si="37"/>
        <v>174559</v>
      </c>
      <c r="I111" s="678">
        <f t="shared" si="37"/>
        <v>0</v>
      </c>
      <c r="J111" s="679">
        <f t="shared" si="37"/>
        <v>1024</v>
      </c>
      <c r="K111" s="681">
        <f t="shared" si="37"/>
        <v>177462</v>
      </c>
      <c r="L111" s="678">
        <f t="shared" si="37"/>
        <v>0</v>
      </c>
      <c r="M111" s="679">
        <f t="shared" si="37"/>
        <v>10</v>
      </c>
      <c r="N111" s="681">
        <f t="shared" si="37"/>
        <v>2903</v>
      </c>
      <c r="O111" s="432" t="s">
        <v>255</v>
      </c>
      <c r="P111" s="430"/>
      <c r="Q111" s="421"/>
      <c r="R111" s="421"/>
      <c r="S111" s="421"/>
      <c r="T111" s="421"/>
      <c r="U111" s="421"/>
      <c r="V111" s="421"/>
      <c r="W111" s="421"/>
      <c r="X111" s="421"/>
      <c r="Y111" s="421"/>
      <c r="Z111" s="421"/>
      <c r="AA111" s="421"/>
      <c r="AB111" s="421"/>
      <c r="AC111" s="421"/>
      <c r="AD111" s="421"/>
      <c r="AE111" s="421"/>
      <c r="AF111" s="421"/>
      <c r="AG111" s="421"/>
      <c r="AH111" s="421"/>
      <c r="AI111" s="421"/>
      <c r="AJ111" s="421"/>
      <c r="AK111" s="421"/>
      <c r="AL111" s="421"/>
      <c r="AM111" s="421"/>
      <c r="AN111" s="421"/>
      <c r="AO111" s="421"/>
      <c r="AP111" s="421"/>
      <c r="AQ111" s="421"/>
      <c r="AR111" s="421"/>
      <c r="AS111" s="421"/>
      <c r="AT111" s="421"/>
      <c r="AU111" s="421"/>
      <c r="AV111" s="421"/>
      <c r="AW111" s="421"/>
      <c r="AX111" s="421"/>
      <c r="AY111" s="421"/>
      <c r="AZ111" s="421"/>
      <c r="BA111" s="421"/>
      <c r="BB111" s="421"/>
      <c r="BC111" s="421"/>
      <c r="BD111" s="421"/>
      <c r="BE111" s="421"/>
      <c r="BF111" s="421"/>
      <c r="BG111" s="421"/>
      <c r="BH111" s="421"/>
      <c r="BI111" s="421"/>
      <c r="BJ111" s="421"/>
      <c r="BK111" s="421"/>
      <c r="BL111" s="421"/>
      <c r="BM111" s="421"/>
      <c r="BN111" s="421"/>
      <c r="BO111" s="421"/>
      <c r="BP111" s="421"/>
      <c r="BQ111" s="421"/>
      <c r="BR111" s="421"/>
      <c r="BS111" s="421"/>
      <c r="BT111" s="421"/>
      <c r="BU111" s="421"/>
      <c r="BV111" s="421"/>
      <c r="BW111" s="421"/>
      <c r="BX111" s="421"/>
      <c r="BY111" s="421"/>
      <c r="BZ111" s="421"/>
      <c r="CA111" s="421"/>
      <c r="CB111" s="421"/>
      <c r="CC111" s="421"/>
      <c r="CD111" s="421"/>
      <c r="CE111" s="421"/>
      <c r="CF111" s="421"/>
      <c r="CG111" s="421"/>
      <c r="CH111" s="421"/>
      <c r="CI111" s="421"/>
      <c r="CJ111" s="421"/>
      <c r="CK111" s="421"/>
      <c r="CL111" s="421"/>
      <c r="CM111" s="421"/>
      <c r="CN111" s="421"/>
      <c r="CO111" s="421"/>
      <c r="CP111" s="421"/>
      <c r="CQ111" s="421"/>
      <c r="CR111" s="421"/>
      <c r="CS111" s="421"/>
      <c r="CT111" s="421"/>
      <c r="CU111" s="421"/>
      <c r="CV111" s="421"/>
      <c r="CW111" s="421"/>
      <c r="CX111" s="421"/>
      <c r="CY111" s="421"/>
      <c r="CZ111" s="421"/>
      <c r="DA111" s="421"/>
      <c r="DB111" s="421"/>
      <c r="DC111" s="421"/>
      <c r="DD111" s="421"/>
      <c r="DE111" s="421"/>
      <c r="DF111" s="421"/>
      <c r="DG111" s="421"/>
      <c r="DH111" s="421"/>
      <c r="DI111" s="421"/>
      <c r="DJ111" s="421"/>
      <c r="DK111" s="421"/>
      <c r="DL111" s="421"/>
      <c r="DM111" s="421"/>
      <c r="DN111" s="421"/>
      <c r="DO111" s="421"/>
      <c r="DP111" s="421"/>
      <c r="DQ111" s="421"/>
      <c r="DR111" s="421"/>
      <c r="DS111" s="421"/>
      <c r="DT111" s="421"/>
      <c r="DU111" s="421"/>
      <c r="DV111" s="421"/>
      <c r="DW111" s="421"/>
      <c r="DX111" s="421"/>
      <c r="DY111" s="421"/>
      <c r="DZ111" s="421"/>
      <c r="EA111" s="421"/>
      <c r="EB111" s="421"/>
      <c r="EC111" s="421"/>
      <c r="ED111" s="421"/>
      <c r="EE111" s="421"/>
      <c r="EF111" s="421"/>
      <c r="EG111" s="421"/>
      <c r="EH111" s="421"/>
      <c r="EI111" s="421"/>
      <c r="EJ111" s="421"/>
      <c r="EK111" s="421"/>
      <c r="EL111" s="421"/>
      <c r="EM111" s="421"/>
      <c r="EN111" s="421"/>
      <c r="EO111" s="421"/>
      <c r="EP111" s="421"/>
      <c r="EQ111" s="421"/>
      <c r="ER111" s="421"/>
      <c r="ES111" s="421"/>
      <c r="ET111" s="421"/>
      <c r="EU111" s="421"/>
      <c r="EV111" s="421"/>
      <c r="EW111" s="421"/>
      <c r="EX111" s="421"/>
      <c r="EY111" s="421"/>
      <c r="EZ111" s="421"/>
      <c r="FA111" s="421"/>
      <c r="FB111" s="421"/>
      <c r="FC111" s="421"/>
      <c r="FD111" s="421"/>
      <c r="FE111" s="421"/>
      <c r="FF111" s="421"/>
      <c r="FG111" s="421"/>
      <c r="FH111" s="421"/>
      <c r="FI111" s="421"/>
      <c r="FJ111" s="421"/>
      <c r="FK111" s="421"/>
      <c r="FL111" s="421"/>
      <c r="FM111" s="421"/>
      <c r="FN111" s="421"/>
      <c r="FO111" s="421"/>
      <c r="FP111" s="421"/>
      <c r="FQ111" s="421"/>
      <c r="FR111" s="421"/>
      <c r="FS111" s="421"/>
      <c r="FT111" s="421"/>
      <c r="FU111" s="421"/>
      <c r="FV111" s="421"/>
      <c r="FW111" s="421"/>
      <c r="FX111" s="421"/>
      <c r="FY111" s="421"/>
      <c r="FZ111" s="421"/>
      <c r="GA111" s="421"/>
      <c r="GB111" s="421"/>
      <c r="GC111" s="421"/>
      <c r="GD111" s="421"/>
      <c r="GE111" s="421"/>
      <c r="GF111" s="421"/>
      <c r="GG111" s="421"/>
      <c r="GH111" s="421"/>
      <c r="GI111" s="421"/>
      <c r="GJ111" s="421"/>
      <c r="GK111" s="421"/>
      <c r="GL111" s="421"/>
      <c r="GM111" s="421"/>
      <c r="GN111" s="421"/>
      <c r="GO111" s="421"/>
      <c r="GP111" s="421"/>
      <c r="GQ111" s="421"/>
      <c r="GR111" s="421"/>
      <c r="GS111" s="421"/>
    </row>
    <row r="112" spans="1:201" s="420" customFormat="1" ht="13.5" thickBot="1" thickTop="1">
      <c r="A112" s="393" t="s">
        <v>207</v>
      </c>
      <c r="B112" s="682">
        <f aca="true" t="shared" si="38" ref="B112:N112">SUM(B106,B111)</f>
        <v>107582</v>
      </c>
      <c r="C112" s="683">
        <f t="shared" si="38"/>
        <v>119599</v>
      </c>
      <c r="D112" s="683">
        <f t="shared" si="38"/>
        <v>5697</v>
      </c>
      <c r="E112" s="684">
        <f t="shared" si="38"/>
        <v>28566911</v>
      </c>
      <c r="F112" s="644">
        <f t="shared" si="38"/>
        <v>105552</v>
      </c>
      <c r="G112" s="645">
        <f t="shared" si="38"/>
        <v>114136</v>
      </c>
      <c r="H112" s="669">
        <f t="shared" si="38"/>
        <v>24178002</v>
      </c>
      <c r="I112" s="644">
        <f t="shared" si="38"/>
        <v>107186</v>
      </c>
      <c r="J112" s="645">
        <f t="shared" si="38"/>
        <v>116031</v>
      </c>
      <c r="K112" s="669">
        <f t="shared" si="38"/>
        <v>23125239</v>
      </c>
      <c r="L112" s="644">
        <f t="shared" si="38"/>
        <v>1634</v>
      </c>
      <c r="M112" s="645">
        <f t="shared" si="38"/>
        <v>1895</v>
      </c>
      <c r="N112" s="669">
        <f t="shared" si="38"/>
        <v>-1054963</v>
      </c>
      <c r="O112" s="432" t="s">
        <v>255</v>
      </c>
      <c r="P112" s="430"/>
      <c r="Q112" s="419"/>
      <c r="R112" s="419"/>
      <c r="S112" s="419"/>
      <c r="T112" s="419"/>
      <c r="U112" s="419"/>
      <c r="V112" s="419"/>
      <c r="W112" s="419"/>
      <c r="X112" s="419"/>
      <c r="Y112" s="419"/>
      <c r="Z112" s="419"/>
      <c r="AA112" s="419"/>
      <c r="AB112" s="419"/>
      <c r="AC112" s="419"/>
      <c r="AD112" s="419"/>
      <c r="AE112" s="419"/>
      <c r="AF112" s="419"/>
      <c r="AG112" s="419"/>
      <c r="AH112" s="419"/>
      <c r="AI112" s="419"/>
      <c r="AJ112" s="419"/>
      <c r="AK112" s="419"/>
      <c r="AL112" s="419"/>
      <c r="AM112" s="419"/>
      <c r="AN112" s="419"/>
      <c r="AO112" s="419"/>
      <c r="AP112" s="419"/>
      <c r="AQ112" s="419"/>
      <c r="AR112" s="419"/>
      <c r="AS112" s="419"/>
      <c r="AT112" s="419"/>
      <c r="AU112" s="419"/>
      <c r="AV112" s="419"/>
      <c r="AW112" s="419"/>
      <c r="AX112" s="419"/>
      <c r="AY112" s="419"/>
      <c r="AZ112" s="419"/>
      <c r="BA112" s="419"/>
      <c r="BB112" s="419"/>
      <c r="BC112" s="419"/>
      <c r="BD112" s="419"/>
      <c r="BE112" s="419"/>
      <c r="BF112" s="419"/>
      <c r="BG112" s="419"/>
      <c r="BH112" s="419"/>
      <c r="BI112" s="419"/>
      <c r="BJ112" s="419"/>
      <c r="BK112" s="419"/>
      <c r="BL112" s="419"/>
      <c r="BM112" s="419"/>
      <c r="BN112" s="419"/>
      <c r="BO112" s="419"/>
      <c r="BP112" s="419"/>
      <c r="BQ112" s="419"/>
      <c r="BR112" s="419"/>
      <c r="BS112" s="419"/>
      <c r="BT112" s="419"/>
      <c r="BU112" s="419"/>
      <c r="BV112" s="419"/>
      <c r="BW112" s="419"/>
      <c r="BX112" s="419"/>
      <c r="BY112" s="419"/>
      <c r="BZ112" s="419"/>
      <c r="CA112" s="419"/>
      <c r="CB112" s="419"/>
      <c r="CC112" s="419"/>
      <c r="CD112" s="419"/>
      <c r="CE112" s="419"/>
      <c r="CF112" s="419"/>
      <c r="CG112" s="419"/>
      <c r="CH112" s="419"/>
      <c r="CI112" s="419"/>
      <c r="CJ112" s="419"/>
      <c r="CK112" s="419"/>
      <c r="CL112" s="419"/>
      <c r="CM112" s="419"/>
      <c r="CN112" s="419"/>
      <c r="CO112" s="419"/>
      <c r="CP112" s="419"/>
      <c r="CQ112" s="419"/>
      <c r="CR112" s="419"/>
      <c r="CS112" s="419"/>
      <c r="CT112" s="419"/>
      <c r="CU112" s="419"/>
      <c r="CV112" s="419"/>
      <c r="CW112" s="419"/>
      <c r="CX112" s="419"/>
      <c r="CY112" s="419"/>
      <c r="CZ112" s="419"/>
      <c r="DA112" s="419"/>
      <c r="DB112" s="419"/>
      <c r="DC112" s="419"/>
      <c r="DD112" s="419"/>
      <c r="DE112" s="419"/>
      <c r="DF112" s="419"/>
      <c r="DG112" s="419"/>
      <c r="DH112" s="419"/>
      <c r="DI112" s="419"/>
      <c r="DJ112" s="419"/>
      <c r="DK112" s="419"/>
      <c r="DL112" s="419"/>
      <c r="DM112" s="419"/>
      <c r="DN112" s="419"/>
      <c r="DO112" s="419"/>
      <c r="DP112" s="419"/>
      <c r="DQ112" s="419"/>
      <c r="DR112" s="419"/>
      <c r="DS112" s="419"/>
      <c r="DT112" s="419"/>
      <c r="DU112" s="419"/>
      <c r="DV112" s="419"/>
      <c r="DW112" s="419"/>
      <c r="DX112" s="419"/>
      <c r="DY112" s="419"/>
      <c r="DZ112" s="419"/>
      <c r="EA112" s="419"/>
      <c r="EB112" s="419"/>
      <c r="EC112" s="419"/>
      <c r="ED112" s="419"/>
      <c r="EE112" s="419"/>
      <c r="EF112" s="419"/>
      <c r="EG112" s="419"/>
      <c r="EH112" s="419"/>
      <c r="EI112" s="419"/>
      <c r="EJ112" s="419"/>
      <c r="EK112" s="419"/>
      <c r="EL112" s="419"/>
      <c r="EM112" s="419"/>
      <c r="EN112" s="419"/>
      <c r="EO112" s="419"/>
      <c r="EP112" s="419"/>
      <c r="EQ112" s="419"/>
      <c r="ER112" s="419"/>
      <c r="ES112" s="419"/>
      <c r="ET112" s="419"/>
      <c r="EU112" s="419"/>
      <c r="EV112" s="419"/>
      <c r="EW112" s="419"/>
      <c r="EX112" s="419"/>
      <c r="EY112" s="419"/>
      <c r="EZ112" s="419"/>
      <c r="FA112" s="419"/>
      <c r="FB112" s="419"/>
      <c r="FC112" s="419"/>
      <c r="FD112" s="419"/>
      <c r="FE112" s="419"/>
      <c r="FF112" s="419"/>
      <c r="FG112" s="419"/>
      <c r="FH112" s="419"/>
      <c r="FI112" s="419"/>
      <c r="FJ112" s="419"/>
      <c r="FK112" s="419"/>
      <c r="FL112" s="419"/>
      <c r="FM112" s="419"/>
      <c r="FN112" s="419"/>
      <c r="FO112" s="419"/>
      <c r="FP112" s="419"/>
      <c r="FQ112" s="419"/>
      <c r="FR112" s="419"/>
      <c r="FS112" s="419"/>
      <c r="FT112" s="419"/>
      <c r="FU112" s="419"/>
      <c r="FV112" s="419"/>
      <c r="FW112" s="419"/>
      <c r="FX112" s="419"/>
      <c r="FY112" s="419"/>
      <c r="FZ112" s="419"/>
      <c r="GA112" s="419"/>
      <c r="GB112" s="419"/>
      <c r="GC112" s="419"/>
      <c r="GD112" s="419"/>
      <c r="GE112" s="419"/>
      <c r="GF112" s="419"/>
      <c r="GG112" s="419"/>
      <c r="GH112" s="419"/>
      <c r="GI112" s="419"/>
      <c r="GJ112" s="419"/>
      <c r="GK112" s="419"/>
      <c r="GL112" s="419"/>
      <c r="GM112" s="419"/>
      <c r="GN112" s="419"/>
      <c r="GO112" s="419"/>
      <c r="GP112" s="419"/>
      <c r="GQ112" s="419"/>
      <c r="GR112" s="419"/>
      <c r="GS112" s="419"/>
    </row>
    <row r="113" spans="1:15" ht="12" thickTop="1">
      <c r="A113" s="348"/>
      <c r="B113" s="379"/>
      <c r="C113" s="379"/>
      <c r="D113" s="379"/>
      <c r="E113" s="379"/>
      <c r="F113" s="380"/>
      <c r="G113" s="380"/>
      <c r="H113" s="380"/>
      <c r="I113" s="380"/>
      <c r="J113" s="380"/>
      <c r="K113" s="380"/>
      <c r="L113" s="380"/>
      <c r="M113" s="380"/>
      <c r="N113" s="381"/>
      <c r="O113" s="432" t="s">
        <v>255</v>
      </c>
    </row>
    <row r="114" spans="1:15" ht="12">
      <c r="A114" s="382" t="s">
        <v>209</v>
      </c>
      <c r="B114" s="373"/>
      <c r="C114" s="377"/>
      <c r="D114" s="378"/>
      <c r="E114" s="378"/>
      <c r="F114" s="266"/>
      <c r="G114" s="266"/>
      <c r="H114" s="267"/>
      <c r="I114" s="266"/>
      <c r="J114" s="266"/>
      <c r="K114" s="267"/>
      <c r="L114" s="266"/>
      <c r="M114" s="266"/>
      <c r="N114" s="383"/>
      <c r="O114" s="432" t="s">
        <v>255</v>
      </c>
    </row>
    <row r="115" spans="1:201" s="422" customFormat="1" ht="13.5">
      <c r="A115" s="685"/>
      <c r="B115" s="686"/>
      <c r="C115" s="686"/>
      <c r="D115" s="686"/>
      <c r="E115" s="686"/>
      <c r="F115" s="686"/>
      <c r="G115" s="686"/>
      <c r="H115" s="686"/>
      <c r="I115" s="686"/>
      <c r="J115" s="686"/>
      <c r="K115" s="686"/>
      <c r="L115" s="686"/>
      <c r="M115" s="686"/>
      <c r="N115" s="687"/>
      <c r="O115" s="432" t="s">
        <v>255</v>
      </c>
      <c r="P115" s="421"/>
      <c r="Q115" s="421"/>
      <c r="R115" s="421"/>
      <c r="S115" s="421"/>
      <c r="T115" s="421"/>
      <c r="U115" s="421"/>
      <c r="V115" s="421"/>
      <c r="W115" s="421"/>
      <c r="X115" s="421"/>
      <c r="Y115" s="421"/>
      <c r="Z115" s="421"/>
      <c r="AA115" s="421"/>
      <c r="AB115" s="421"/>
      <c r="AC115" s="421"/>
      <c r="AD115" s="421"/>
      <c r="AE115" s="421"/>
      <c r="AF115" s="421"/>
      <c r="AG115" s="421"/>
      <c r="AH115" s="421"/>
      <c r="AI115" s="421"/>
      <c r="AJ115" s="421"/>
      <c r="AK115" s="421"/>
      <c r="AL115" s="421"/>
      <c r="AM115" s="421"/>
      <c r="AN115" s="421"/>
      <c r="AO115" s="421"/>
      <c r="AP115" s="421"/>
      <c r="AQ115" s="421"/>
      <c r="AR115" s="421"/>
      <c r="AS115" s="421"/>
      <c r="AT115" s="421"/>
      <c r="AU115" s="421"/>
      <c r="AV115" s="421"/>
      <c r="AW115" s="421"/>
      <c r="AX115" s="421"/>
      <c r="AY115" s="421"/>
      <c r="AZ115" s="421"/>
      <c r="BA115" s="421"/>
      <c r="BB115" s="421"/>
      <c r="BC115" s="421"/>
      <c r="BD115" s="421"/>
      <c r="BE115" s="421"/>
      <c r="BF115" s="421"/>
      <c r="BG115" s="421"/>
      <c r="BH115" s="421"/>
      <c r="BI115" s="421"/>
      <c r="BJ115" s="421"/>
      <c r="BK115" s="421"/>
      <c r="BL115" s="421"/>
      <c r="BM115" s="421"/>
      <c r="BN115" s="421"/>
      <c r="BO115" s="421"/>
      <c r="BP115" s="421"/>
      <c r="BQ115" s="421"/>
      <c r="BR115" s="421"/>
      <c r="BS115" s="421"/>
      <c r="BT115" s="421"/>
      <c r="BU115" s="421"/>
      <c r="BV115" s="421"/>
      <c r="BW115" s="421"/>
      <c r="BX115" s="421"/>
      <c r="BY115" s="421"/>
      <c r="BZ115" s="421"/>
      <c r="CA115" s="421"/>
      <c r="CB115" s="421"/>
      <c r="CC115" s="421"/>
      <c r="CD115" s="421"/>
      <c r="CE115" s="421"/>
      <c r="CF115" s="421"/>
      <c r="CG115" s="421"/>
      <c r="CH115" s="421"/>
      <c r="CI115" s="421"/>
      <c r="CJ115" s="421"/>
      <c r="CK115" s="421"/>
      <c r="CL115" s="421"/>
      <c r="CM115" s="421"/>
      <c r="CN115" s="421"/>
      <c r="CO115" s="421"/>
      <c r="CP115" s="421"/>
      <c r="CQ115" s="421"/>
      <c r="CR115" s="421"/>
      <c r="CS115" s="421"/>
      <c r="CT115" s="421"/>
      <c r="CU115" s="421"/>
      <c r="CV115" s="421"/>
      <c r="CW115" s="421"/>
      <c r="CX115" s="421"/>
      <c r="CY115" s="421"/>
      <c r="CZ115" s="421"/>
      <c r="DA115" s="421"/>
      <c r="DB115" s="421"/>
      <c r="DC115" s="421"/>
      <c r="DD115" s="421"/>
      <c r="DE115" s="421"/>
      <c r="DF115" s="421"/>
      <c r="DG115" s="421"/>
      <c r="DH115" s="421"/>
      <c r="DI115" s="421"/>
      <c r="DJ115" s="421"/>
      <c r="DK115" s="421"/>
      <c r="DL115" s="421"/>
      <c r="DM115" s="421"/>
      <c r="DN115" s="421"/>
      <c r="DO115" s="421"/>
      <c r="DP115" s="421"/>
      <c r="DQ115" s="421"/>
      <c r="DR115" s="421"/>
      <c r="DS115" s="421"/>
      <c r="DT115" s="421"/>
      <c r="DU115" s="421"/>
      <c r="DV115" s="421"/>
      <c r="DW115" s="421"/>
      <c r="DX115" s="421"/>
      <c r="DY115" s="421"/>
      <c r="DZ115" s="421"/>
      <c r="EA115" s="421"/>
      <c r="EB115" s="421"/>
      <c r="EC115" s="421"/>
      <c r="ED115" s="421"/>
      <c r="EE115" s="421"/>
      <c r="EF115" s="421"/>
      <c r="EG115" s="421"/>
      <c r="EH115" s="421"/>
      <c r="EI115" s="421"/>
      <c r="EJ115" s="421"/>
      <c r="EK115" s="421"/>
      <c r="EL115" s="421"/>
      <c r="EM115" s="421"/>
      <c r="EN115" s="421"/>
      <c r="EO115" s="421"/>
      <c r="EP115" s="421"/>
      <c r="EQ115" s="421"/>
      <c r="ER115" s="421"/>
      <c r="ES115" s="421"/>
      <c r="ET115" s="421"/>
      <c r="EU115" s="421"/>
      <c r="EV115" s="421"/>
      <c r="EW115" s="421"/>
      <c r="EX115" s="421"/>
      <c r="EY115" s="421"/>
      <c r="EZ115" s="421"/>
      <c r="FA115" s="421"/>
      <c r="FB115" s="421"/>
      <c r="FC115" s="421"/>
      <c r="FD115" s="421"/>
      <c r="FE115" s="421"/>
      <c r="FF115" s="421"/>
      <c r="FG115" s="421"/>
      <c r="FH115" s="421"/>
      <c r="FI115" s="421"/>
      <c r="FJ115" s="421"/>
      <c r="FK115" s="421"/>
      <c r="FL115" s="421"/>
      <c r="FM115" s="421"/>
      <c r="FN115" s="421"/>
      <c r="FO115" s="421"/>
      <c r="FP115" s="421"/>
      <c r="FQ115" s="421"/>
      <c r="FR115" s="421"/>
      <c r="FS115" s="421"/>
      <c r="FT115" s="421"/>
      <c r="FU115" s="421"/>
      <c r="FV115" s="421"/>
      <c r="FW115" s="421"/>
      <c r="FX115" s="421"/>
      <c r="FY115" s="421"/>
      <c r="FZ115" s="421"/>
      <c r="GA115" s="421"/>
      <c r="GB115" s="421"/>
      <c r="GC115" s="421"/>
      <c r="GD115" s="421"/>
      <c r="GE115" s="421"/>
      <c r="GF115" s="421"/>
      <c r="GG115" s="421"/>
      <c r="GH115" s="421"/>
      <c r="GI115" s="421"/>
      <c r="GJ115" s="421"/>
      <c r="GK115" s="421"/>
      <c r="GL115" s="421"/>
      <c r="GM115" s="421"/>
      <c r="GN115" s="421"/>
      <c r="GO115" s="421"/>
      <c r="GP115" s="421"/>
      <c r="GQ115" s="421"/>
      <c r="GR115" s="421"/>
      <c r="GS115" s="421"/>
    </row>
    <row r="116" spans="1:15" ht="12.75" thickBot="1">
      <c r="A116" s="384"/>
      <c r="B116" s="385"/>
      <c r="C116" s="385"/>
      <c r="D116" s="385"/>
      <c r="E116" s="385"/>
      <c r="F116" s="386"/>
      <c r="G116" s="386"/>
      <c r="H116" s="386"/>
      <c r="I116" s="386"/>
      <c r="J116" s="386"/>
      <c r="K116" s="386"/>
      <c r="L116" s="386"/>
      <c r="M116" s="386"/>
      <c r="N116" s="387"/>
      <c r="O116" s="432" t="s">
        <v>255</v>
      </c>
    </row>
    <row r="117" spans="1:15" ht="12.75" thickTop="1">
      <c r="A117" s="374"/>
      <c r="B117" s="375"/>
      <c r="C117" s="375"/>
      <c r="D117" s="375"/>
      <c r="E117" s="375"/>
      <c r="F117" s="376"/>
      <c r="G117" s="376"/>
      <c r="H117" s="376"/>
      <c r="I117" s="376"/>
      <c r="J117" s="376"/>
      <c r="K117" s="376"/>
      <c r="L117" s="376"/>
      <c r="M117" s="376"/>
      <c r="N117" s="376"/>
      <c r="O117" s="432" t="s">
        <v>255</v>
      </c>
    </row>
    <row r="118" spans="1:15" ht="15">
      <c r="A118" s="427" t="s">
        <v>253</v>
      </c>
      <c r="B118" s="424"/>
      <c r="C118" s="424"/>
      <c r="D118" s="425"/>
      <c r="E118" s="343"/>
      <c r="F118" s="1"/>
      <c r="G118" s="1"/>
      <c r="H118" s="1"/>
      <c r="I118" s="1"/>
      <c r="J118" s="1"/>
      <c r="K118" s="1"/>
      <c r="L118" s="1"/>
      <c r="M118" s="1"/>
      <c r="N118" s="1"/>
      <c r="O118" s="432" t="s">
        <v>255</v>
      </c>
    </row>
    <row r="119" spans="1:15" ht="15">
      <c r="A119" s="428" t="s">
        <v>242</v>
      </c>
      <c r="B119" s="426"/>
      <c r="C119" s="426"/>
      <c r="D119" s="426"/>
      <c r="E119" s="343"/>
      <c r="F119" s="1"/>
      <c r="G119" s="1"/>
      <c r="H119" s="1"/>
      <c r="I119" s="1"/>
      <c r="J119" s="1"/>
      <c r="K119" s="1"/>
      <c r="L119" s="1"/>
      <c r="M119" s="1"/>
      <c r="N119" s="1"/>
      <c r="O119" s="432" t="s">
        <v>255</v>
      </c>
    </row>
    <row r="120" spans="1:15" ht="15" hidden="1">
      <c r="A120" s="428" t="s">
        <v>243</v>
      </c>
      <c r="B120" s="423"/>
      <c r="C120" s="423"/>
      <c r="D120" s="423"/>
      <c r="E120" s="343"/>
      <c r="F120" s="1"/>
      <c r="G120" s="1"/>
      <c r="H120" s="1"/>
      <c r="I120" s="1"/>
      <c r="J120" s="1"/>
      <c r="K120" s="1"/>
      <c r="L120" s="1"/>
      <c r="M120" s="1"/>
      <c r="N120" s="1"/>
      <c r="O120" s="432" t="s">
        <v>255</v>
      </c>
    </row>
    <row r="121" spans="1:14" ht="11.25">
      <c r="A121" s="343"/>
      <c r="B121" s="343"/>
      <c r="C121" s="343"/>
      <c r="D121" s="343"/>
      <c r="E121" s="343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1.25">
      <c r="A122" s="433" t="s">
        <v>256</v>
      </c>
      <c r="B122" s="343"/>
      <c r="C122" s="343"/>
      <c r="D122" s="343"/>
      <c r="E122" s="343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1.25">
      <c r="A123" s="343"/>
      <c r="B123" s="343"/>
      <c r="C123" s="343"/>
      <c r="D123" s="343"/>
      <c r="E123" s="343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1.25">
      <c r="A124" s="343"/>
      <c r="B124" s="343"/>
      <c r="C124" s="343"/>
      <c r="D124" s="343"/>
      <c r="E124" s="343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1.25">
      <c r="A125" s="343"/>
      <c r="B125" s="343"/>
      <c r="C125" s="343"/>
      <c r="D125" s="343"/>
      <c r="E125" s="343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1.25">
      <c r="A126" s="343"/>
      <c r="B126" s="343"/>
      <c r="C126" s="343"/>
      <c r="D126" s="343"/>
      <c r="E126" s="343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1.25">
      <c r="A127" s="343" t="s">
        <v>0</v>
      </c>
      <c r="B127" s="343"/>
      <c r="C127" s="343"/>
      <c r="D127" s="343"/>
      <c r="E127" s="343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1.25">
      <c r="A128" s="343" t="s">
        <v>0</v>
      </c>
      <c r="B128" s="343"/>
      <c r="C128" s="343"/>
      <c r="D128" s="343"/>
      <c r="E128" s="343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1.25">
      <c r="A129" s="343"/>
      <c r="B129" s="343"/>
      <c r="C129" s="343"/>
      <c r="D129" s="343"/>
      <c r="E129" s="343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1.25">
      <c r="A130" s="343"/>
      <c r="B130" s="343"/>
      <c r="C130" s="343"/>
      <c r="D130" s="343"/>
      <c r="E130" s="343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1.25">
      <c r="A131" s="343"/>
      <c r="B131" s="343"/>
      <c r="C131" s="343"/>
      <c r="D131" s="343"/>
      <c r="E131" s="343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1.25">
      <c r="A132" s="343"/>
      <c r="B132" s="343"/>
      <c r="C132" s="343"/>
      <c r="D132" s="343"/>
      <c r="E132" s="343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1.25">
      <c r="A133" s="343"/>
      <c r="B133" s="343"/>
      <c r="C133" s="343"/>
      <c r="D133" s="343"/>
      <c r="E133" s="343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1.25">
      <c r="A134" s="343"/>
      <c r="B134" s="343"/>
      <c r="C134" s="343"/>
      <c r="D134" s="343"/>
      <c r="E134" s="343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1.25">
      <c r="A135" s="343"/>
      <c r="B135" s="343"/>
      <c r="C135" s="343"/>
      <c r="D135" s="343"/>
      <c r="E135" s="343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1.25">
      <c r="A136" s="343"/>
      <c r="B136" s="343"/>
      <c r="C136" s="343"/>
      <c r="D136" s="343"/>
      <c r="E136" s="343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1.25">
      <c r="A137" s="343"/>
      <c r="B137" s="343"/>
      <c r="C137" s="343"/>
      <c r="D137" s="343"/>
      <c r="E137" s="343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1.25">
      <c r="A138" s="343"/>
      <c r="B138" s="343"/>
      <c r="C138" s="343"/>
      <c r="D138" s="343"/>
      <c r="E138" s="343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1.25">
      <c r="A139" s="343"/>
      <c r="B139" s="343"/>
      <c r="C139" s="343"/>
      <c r="D139" s="343"/>
      <c r="E139" s="343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1.25">
      <c r="A140" s="343"/>
      <c r="B140" s="343"/>
      <c r="C140" s="343"/>
      <c r="D140" s="343"/>
      <c r="E140" s="343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1.25">
      <c r="A141" s="343"/>
      <c r="B141" s="343"/>
      <c r="C141" s="343"/>
      <c r="D141" s="343"/>
      <c r="E141" s="343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1.25">
      <c r="A142" s="343"/>
      <c r="B142" s="343"/>
      <c r="C142" s="343"/>
      <c r="D142" s="343"/>
      <c r="E142" s="343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1.25">
      <c r="A143" s="343"/>
      <c r="B143" s="343"/>
      <c r="C143" s="343"/>
      <c r="D143" s="343"/>
      <c r="E143" s="343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1.25">
      <c r="A144" s="343"/>
      <c r="B144" s="343"/>
      <c r="C144" s="343"/>
      <c r="D144" s="343"/>
      <c r="E144" s="343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1.25">
      <c r="A145" s="343"/>
      <c r="B145" s="343"/>
      <c r="C145" s="343"/>
      <c r="D145" s="343"/>
      <c r="E145" s="343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1.25">
      <c r="A146" s="343"/>
      <c r="B146" s="343"/>
      <c r="C146" s="343"/>
      <c r="D146" s="343"/>
      <c r="E146" s="343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1.25">
      <c r="A147" s="343"/>
      <c r="B147" s="343"/>
      <c r="C147" s="343"/>
      <c r="D147" s="343"/>
      <c r="E147" s="343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1.25">
      <c r="A148" s="343"/>
      <c r="B148" s="343"/>
      <c r="C148" s="343"/>
      <c r="D148" s="343"/>
      <c r="E148" s="343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1.25">
      <c r="A149" s="343"/>
      <c r="B149" s="343"/>
      <c r="C149" s="343"/>
      <c r="D149" s="343"/>
      <c r="E149" s="343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1.25">
      <c r="A150" s="343"/>
      <c r="B150" s="343"/>
      <c r="C150" s="343"/>
      <c r="D150" s="343"/>
      <c r="E150" s="343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1.25">
      <c r="A151" s="343"/>
      <c r="B151" s="343"/>
      <c r="C151" s="343"/>
      <c r="D151" s="343"/>
      <c r="E151" s="343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1.25">
      <c r="A152" s="343"/>
      <c r="B152" s="343"/>
      <c r="C152" s="343"/>
      <c r="D152" s="343"/>
      <c r="E152" s="343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1.25">
      <c r="A153" s="343"/>
      <c r="B153" s="343"/>
      <c r="C153" s="343"/>
      <c r="D153" s="343"/>
      <c r="E153" s="343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1.25">
      <c r="A154" s="343"/>
      <c r="B154" s="343"/>
      <c r="C154" s="343"/>
      <c r="D154" s="343"/>
      <c r="E154" s="343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1.25">
      <c r="A155" s="343"/>
      <c r="B155" s="343"/>
      <c r="C155" s="343"/>
      <c r="D155" s="343"/>
      <c r="E155" s="343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1.25">
      <c r="A156" s="343"/>
      <c r="B156" s="343"/>
      <c r="C156" s="343"/>
      <c r="D156" s="343"/>
      <c r="E156" s="343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1.25">
      <c r="A157" s="343"/>
      <c r="B157" s="343"/>
      <c r="C157" s="343"/>
      <c r="D157" s="343"/>
      <c r="E157" s="343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1.25">
      <c r="A158" s="343"/>
      <c r="B158" s="343"/>
      <c r="C158" s="343"/>
      <c r="D158" s="343"/>
      <c r="E158" s="343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1.25">
      <c r="A159" s="343"/>
      <c r="B159" s="343"/>
      <c r="C159" s="343"/>
      <c r="D159" s="343"/>
      <c r="E159" s="343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1.25">
      <c r="A160" s="343"/>
      <c r="B160" s="343"/>
      <c r="C160" s="343"/>
      <c r="D160" s="343"/>
      <c r="E160" s="343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1.25">
      <c r="A161" s="343"/>
      <c r="B161" s="343"/>
      <c r="C161" s="343"/>
      <c r="D161" s="343"/>
      <c r="E161" s="343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1.25">
      <c r="A162" s="343"/>
      <c r="B162" s="343"/>
      <c r="C162" s="343"/>
      <c r="D162" s="343"/>
      <c r="E162" s="343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1.25">
      <c r="A163" s="343"/>
      <c r="B163" s="343"/>
      <c r="C163" s="343"/>
      <c r="D163" s="343"/>
      <c r="E163" s="343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1.25">
      <c r="A164" s="343"/>
      <c r="B164" s="343"/>
      <c r="C164" s="343"/>
      <c r="D164" s="343"/>
      <c r="E164" s="343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1.25">
      <c r="A165" s="343"/>
      <c r="B165" s="343"/>
      <c r="C165" s="343"/>
      <c r="D165" s="343"/>
      <c r="E165" s="343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1.25">
      <c r="A166" s="343"/>
      <c r="B166" s="343"/>
      <c r="C166" s="343"/>
      <c r="D166" s="343"/>
      <c r="E166" s="343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1.25">
      <c r="A167" s="343"/>
      <c r="B167" s="343"/>
      <c r="C167" s="343"/>
      <c r="D167" s="343"/>
      <c r="E167" s="343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1.25">
      <c r="A168" s="343"/>
      <c r="B168" s="343"/>
      <c r="C168" s="343"/>
      <c r="D168" s="343"/>
      <c r="E168" s="343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1.25">
      <c r="A169" s="343"/>
      <c r="B169" s="343"/>
      <c r="C169" s="343"/>
      <c r="D169" s="343"/>
      <c r="E169" s="343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1.25">
      <c r="A170" s="343"/>
      <c r="B170" s="343"/>
      <c r="C170" s="343"/>
      <c r="D170" s="343"/>
      <c r="E170" s="343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1.25">
      <c r="A171" s="343"/>
      <c r="B171" s="343"/>
      <c r="C171" s="343"/>
      <c r="D171" s="343"/>
      <c r="E171" s="343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1.25">
      <c r="A172" s="343"/>
      <c r="B172" s="343"/>
      <c r="C172" s="343"/>
      <c r="D172" s="343"/>
      <c r="E172" s="343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1.25">
      <c r="A173" s="343"/>
      <c r="B173" s="343"/>
      <c r="C173" s="343"/>
      <c r="D173" s="343"/>
      <c r="E173" s="343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1.25">
      <c r="A174" s="343"/>
      <c r="B174" s="343"/>
      <c r="C174" s="343"/>
      <c r="D174" s="343"/>
      <c r="E174" s="343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1.25">
      <c r="A175" s="343"/>
      <c r="B175" s="343"/>
      <c r="C175" s="343"/>
      <c r="D175" s="343"/>
      <c r="E175" s="343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1.25">
      <c r="A176" s="343"/>
      <c r="B176" s="343"/>
      <c r="C176" s="343"/>
      <c r="D176" s="343"/>
      <c r="E176" s="343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1.25">
      <c r="A177" s="343"/>
      <c r="B177" s="343"/>
      <c r="C177" s="343"/>
      <c r="D177" s="343"/>
      <c r="E177" s="343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1.25">
      <c r="A178" s="343"/>
      <c r="B178" s="343"/>
      <c r="C178" s="343"/>
      <c r="D178" s="343"/>
      <c r="E178" s="343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1.25">
      <c r="A179" s="343"/>
      <c r="B179" s="343"/>
      <c r="C179" s="343"/>
      <c r="D179" s="343"/>
      <c r="E179" s="343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1.25">
      <c r="A180" s="343"/>
      <c r="B180" s="343"/>
      <c r="C180" s="343"/>
      <c r="D180" s="343"/>
      <c r="E180" s="343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1.25">
      <c r="A181" s="343"/>
      <c r="B181" s="343"/>
      <c r="C181" s="343"/>
      <c r="D181" s="343"/>
      <c r="E181" s="343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1.25">
      <c r="A182" s="343"/>
      <c r="B182" s="343"/>
      <c r="C182" s="343"/>
      <c r="D182" s="343"/>
      <c r="E182" s="343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1.25">
      <c r="A183" s="343"/>
      <c r="B183" s="343"/>
      <c r="C183" s="343"/>
      <c r="D183" s="343"/>
      <c r="E183" s="343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1.25">
      <c r="A184" s="343"/>
      <c r="B184" s="343"/>
      <c r="C184" s="343"/>
      <c r="D184" s="343"/>
      <c r="E184" s="343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1.25">
      <c r="A185" s="343"/>
      <c r="B185" s="343"/>
      <c r="C185" s="343"/>
      <c r="D185" s="343"/>
      <c r="E185" s="343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1.25">
      <c r="A186" s="343"/>
      <c r="B186" s="343"/>
      <c r="C186" s="343"/>
      <c r="D186" s="343"/>
      <c r="E186" s="343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1.25">
      <c r="A187" s="343"/>
      <c r="B187" s="343"/>
      <c r="C187" s="343"/>
      <c r="D187" s="343"/>
      <c r="E187" s="343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1.25">
      <c r="A188" s="343"/>
      <c r="B188" s="343"/>
      <c r="C188" s="343"/>
      <c r="D188" s="343"/>
      <c r="E188" s="343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1.25">
      <c r="A189" s="343"/>
      <c r="B189" s="343"/>
      <c r="C189" s="343"/>
      <c r="D189" s="343"/>
      <c r="E189" s="343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1.25">
      <c r="A190" s="343"/>
      <c r="B190" s="343"/>
      <c r="C190" s="343"/>
      <c r="D190" s="343"/>
      <c r="E190" s="343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1.25">
      <c r="A191" s="343"/>
      <c r="B191" s="343"/>
      <c r="C191" s="343"/>
      <c r="D191" s="343"/>
      <c r="E191" s="343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1.25">
      <c r="A192" s="343"/>
      <c r="B192" s="343"/>
      <c r="C192" s="343"/>
      <c r="D192" s="343"/>
      <c r="E192" s="343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1.25">
      <c r="A193" s="343"/>
      <c r="B193" s="343"/>
      <c r="C193" s="343"/>
      <c r="D193" s="343"/>
      <c r="E193" s="343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1.25">
      <c r="A194" s="343"/>
      <c r="B194" s="343"/>
      <c r="C194" s="343"/>
      <c r="D194" s="343"/>
      <c r="E194" s="343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1.25">
      <c r="A195" s="343"/>
      <c r="B195" s="343"/>
      <c r="C195" s="343"/>
      <c r="D195" s="343"/>
      <c r="E195" s="343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1.25">
      <c r="A196" s="343"/>
      <c r="B196" s="343"/>
      <c r="C196" s="343"/>
      <c r="D196" s="343"/>
      <c r="E196" s="343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1.25">
      <c r="A197" s="343"/>
      <c r="B197" s="343"/>
      <c r="C197" s="343"/>
      <c r="D197" s="343"/>
      <c r="E197" s="343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1.25">
      <c r="A198" s="343"/>
      <c r="B198" s="343"/>
      <c r="C198" s="343"/>
      <c r="D198" s="343"/>
      <c r="E198" s="343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1.25">
      <c r="A199" s="343"/>
      <c r="B199" s="343"/>
      <c r="C199" s="343"/>
      <c r="D199" s="343"/>
      <c r="E199" s="343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1.25">
      <c r="A200" s="343"/>
      <c r="B200" s="343"/>
      <c r="C200" s="343"/>
      <c r="D200" s="343"/>
      <c r="E200" s="343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1.25">
      <c r="A201" s="343"/>
      <c r="B201" s="343"/>
      <c r="C201" s="343"/>
      <c r="D201" s="343"/>
      <c r="E201" s="343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1.25">
      <c r="A202" s="343"/>
      <c r="B202" s="343"/>
      <c r="C202" s="343"/>
      <c r="D202" s="343"/>
      <c r="E202" s="343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1.25">
      <c r="A203" s="343"/>
      <c r="B203" s="343"/>
      <c r="C203" s="343"/>
      <c r="D203" s="343"/>
      <c r="E203" s="343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1.25">
      <c r="A204" s="343"/>
      <c r="B204" s="343"/>
      <c r="C204" s="343"/>
      <c r="D204" s="343"/>
      <c r="E204" s="343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1.25">
      <c r="A205" s="343"/>
      <c r="B205" s="343"/>
      <c r="C205" s="343"/>
      <c r="D205" s="343"/>
      <c r="E205" s="343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1.25">
      <c r="A206" s="343"/>
      <c r="B206" s="343"/>
      <c r="C206" s="343"/>
      <c r="D206" s="343"/>
      <c r="E206" s="343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1.25">
      <c r="A207" s="343"/>
      <c r="B207" s="343"/>
      <c r="C207" s="343"/>
      <c r="D207" s="343"/>
      <c r="E207" s="343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1.25">
      <c r="A208" s="343"/>
      <c r="B208" s="343"/>
      <c r="C208" s="343"/>
      <c r="D208" s="343"/>
      <c r="E208" s="343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1.25">
      <c r="A209" s="343"/>
      <c r="B209" s="343"/>
      <c r="C209" s="343"/>
      <c r="D209" s="343"/>
      <c r="E209" s="343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1.25">
      <c r="A210" s="343"/>
      <c r="B210" s="343"/>
      <c r="C210" s="343"/>
      <c r="D210" s="343"/>
      <c r="E210" s="343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1.25">
      <c r="A211" s="343"/>
      <c r="B211" s="343"/>
      <c r="C211" s="343"/>
      <c r="D211" s="343"/>
      <c r="E211" s="343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1.25">
      <c r="A212" s="343"/>
      <c r="B212" s="343"/>
      <c r="C212" s="343"/>
      <c r="D212" s="343"/>
      <c r="E212" s="343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1.25">
      <c r="A213" s="343"/>
      <c r="B213" s="343"/>
      <c r="C213" s="343"/>
      <c r="D213" s="343"/>
      <c r="E213" s="343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1.25">
      <c r="A214" s="343"/>
      <c r="B214" s="343"/>
      <c r="C214" s="343"/>
      <c r="D214" s="343"/>
      <c r="E214" s="343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1.25">
      <c r="A215" s="343"/>
      <c r="B215" s="343"/>
      <c r="C215" s="343"/>
      <c r="D215" s="343"/>
      <c r="E215" s="343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1.25">
      <c r="A216" s="343"/>
      <c r="B216" s="343"/>
      <c r="C216" s="343"/>
      <c r="D216" s="343"/>
      <c r="E216" s="343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1.25">
      <c r="A217" s="343"/>
      <c r="B217" s="343"/>
      <c r="C217" s="343"/>
      <c r="D217" s="343"/>
      <c r="E217" s="343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1.25">
      <c r="A218" s="343"/>
      <c r="B218" s="343"/>
      <c r="C218" s="343"/>
      <c r="D218" s="343"/>
      <c r="E218" s="343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1.25">
      <c r="A219" s="343"/>
      <c r="B219" s="343"/>
      <c r="C219" s="343"/>
      <c r="D219" s="343"/>
      <c r="E219" s="343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1.25">
      <c r="A220" s="343"/>
      <c r="B220" s="343"/>
      <c r="C220" s="343"/>
      <c r="D220" s="343"/>
      <c r="E220" s="343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1.25">
      <c r="A221" s="343"/>
      <c r="B221" s="343"/>
      <c r="C221" s="343"/>
      <c r="D221" s="343"/>
      <c r="E221" s="343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1.25">
      <c r="A222" s="343"/>
      <c r="B222" s="343"/>
      <c r="C222" s="343"/>
      <c r="D222" s="343"/>
      <c r="E222" s="343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1.25">
      <c r="A223" s="343"/>
      <c r="B223" s="343"/>
      <c r="C223" s="343"/>
      <c r="D223" s="343"/>
      <c r="E223" s="343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1.25">
      <c r="A224" s="343"/>
      <c r="B224" s="343"/>
      <c r="C224" s="343"/>
      <c r="D224" s="343"/>
      <c r="E224" s="343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1.25">
      <c r="A225" s="343"/>
      <c r="B225" s="343"/>
      <c r="C225" s="343"/>
      <c r="D225" s="343"/>
      <c r="E225" s="343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1.25">
      <c r="A226" s="343"/>
      <c r="B226" s="343"/>
      <c r="C226" s="343"/>
      <c r="D226" s="343"/>
      <c r="E226" s="343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1.25">
      <c r="A227" s="343"/>
      <c r="B227" s="343"/>
      <c r="C227" s="343"/>
      <c r="D227" s="343"/>
      <c r="E227" s="343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1.25">
      <c r="A228" s="343"/>
      <c r="B228" s="343"/>
      <c r="C228" s="343"/>
      <c r="D228" s="343"/>
      <c r="E228" s="343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1.25">
      <c r="A229" s="343"/>
      <c r="B229" s="343"/>
      <c r="C229" s="343"/>
      <c r="D229" s="343"/>
      <c r="E229" s="343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1.25">
      <c r="A230" s="343"/>
      <c r="B230" s="343"/>
      <c r="C230" s="343"/>
      <c r="D230" s="343"/>
      <c r="E230" s="343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1.25">
      <c r="A231" s="343"/>
      <c r="B231" s="343"/>
      <c r="C231" s="343"/>
      <c r="D231" s="343"/>
      <c r="E231" s="343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1.25">
      <c r="A232" s="343"/>
      <c r="B232" s="343"/>
      <c r="C232" s="343"/>
      <c r="D232" s="343"/>
      <c r="E232" s="343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1.25">
      <c r="A233" s="343"/>
      <c r="B233" s="343"/>
      <c r="C233" s="343"/>
      <c r="D233" s="343"/>
      <c r="E233" s="343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1.25">
      <c r="A234" s="343"/>
      <c r="B234" s="343"/>
      <c r="C234" s="343"/>
      <c r="D234" s="343"/>
      <c r="E234" s="343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1.25">
      <c r="A235" s="343"/>
      <c r="B235" s="343"/>
      <c r="C235" s="343"/>
      <c r="D235" s="343"/>
      <c r="E235" s="343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1.25">
      <c r="A236" s="343"/>
      <c r="B236" s="343"/>
      <c r="C236" s="343"/>
      <c r="D236" s="343"/>
      <c r="E236" s="343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1.25">
      <c r="A237" s="343"/>
      <c r="B237" s="343"/>
      <c r="C237" s="343"/>
      <c r="D237" s="343"/>
      <c r="E237" s="343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1.25">
      <c r="A238" s="343"/>
      <c r="B238" s="343"/>
      <c r="C238" s="343"/>
      <c r="D238" s="343"/>
      <c r="E238" s="343"/>
      <c r="F238" s="1"/>
      <c r="G238" s="1"/>
      <c r="H238" s="1"/>
      <c r="I238" s="1"/>
      <c r="J238" s="1"/>
      <c r="K238" s="1"/>
      <c r="L238" s="1"/>
      <c r="M238" s="1"/>
      <c r="N238" s="1"/>
    </row>
  </sheetData>
  <mergeCells count="4">
    <mergeCell ref="A115:N115"/>
    <mergeCell ref="L11:N11"/>
    <mergeCell ref="B9:E11"/>
    <mergeCell ref="F9:H11"/>
  </mergeCells>
  <printOptions horizontalCentered="1"/>
  <pageMargins left="0" right="0" top="0.75" bottom="0.5" header="0" footer="0"/>
  <pageSetup fitToHeight="2" horizontalDpi="600" verticalDpi="600" orientation="landscape" scale="64" r:id="rId1"/>
  <rowBreaks count="1" manualBreakCount="1">
    <brk id="83" max="13" man="1"/>
  </rowBreaks>
  <ignoredErrors>
    <ignoredError sqref="B23:D23 F23:G23 H23:J23 D47:G47 K23 H47:J47 D55" formulaRange="1"/>
    <ignoredError sqref="L23:N23 N4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6:GV272"/>
  <sheetViews>
    <sheetView view="pageBreakPreview" zoomScale="75" zoomScaleSheetLayoutView="75" workbookViewId="0" topLeftCell="A1">
      <pane xSplit="1" ySplit="15" topLeftCell="B16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A17" sqref="A17"/>
    </sheetView>
  </sheetViews>
  <sheetFormatPr defaultColWidth="9.33203125" defaultRowHeight="11.25"/>
  <cols>
    <col min="1" max="1" width="69.5" style="282" customWidth="1"/>
    <col min="2" max="2" width="13.66015625" style="186" customWidth="1"/>
    <col min="3" max="3" width="10" style="186" customWidth="1"/>
    <col min="4" max="4" width="9.16015625" style="186" customWidth="1"/>
    <col min="5" max="5" width="11.33203125" style="186" customWidth="1"/>
    <col min="6" max="6" width="9.83203125" style="186" customWidth="1"/>
    <col min="7" max="7" width="10.33203125" style="186" customWidth="1"/>
    <col min="8" max="8" width="8.83203125" style="186" customWidth="1"/>
    <col min="9" max="9" width="14" style="186" customWidth="1"/>
    <col min="10" max="10" width="9.33203125" style="186" customWidth="1"/>
    <col min="11" max="11" width="10.5" style="186" customWidth="1"/>
    <col min="12" max="12" width="7.66015625" style="186" customWidth="1"/>
    <col min="13" max="13" width="12" style="186" customWidth="1"/>
    <col min="14" max="14" width="10.5" style="186" customWidth="1"/>
    <col min="15" max="15" width="8.83203125" style="186" customWidth="1"/>
    <col min="16" max="16" width="12.16015625" style="186" customWidth="1"/>
    <col min="17" max="17" width="11.16015625" style="185" hidden="1" customWidth="1"/>
    <col min="18" max="204" width="5.66015625" style="186" customWidth="1"/>
    <col min="205" max="254" width="6.66015625" style="187" customWidth="1"/>
    <col min="255" max="16384" width="6.66015625" style="277" customWidth="1"/>
  </cols>
  <sheetData>
    <row r="6" spans="1:16" ht="12">
      <c r="A6" s="283" t="s">
        <v>13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</row>
    <row r="7" spans="1:16" ht="12">
      <c r="A7" s="284" t="s">
        <v>106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</row>
    <row r="8" spans="1:204" s="190" customFormat="1" ht="12">
      <c r="A8" s="285" t="s">
        <v>79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 t="s">
        <v>78</v>
      </c>
      <c r="O8" s="188"/>
      <c r="P8" s="188"/>
      <c r="Q8" s="189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8"/>
      <c r="DA8" s="188"/>
      <c r="DB8" s="188"/>
      <c r="DC8" s="188"/>
      <c r="DD8" s="188"/>
      <c r="DE8" s="188"/>
      <c r="DF8" s="188"/>
      <c r="DG8" s="188"/>
      <c r="DH8" s="188"/>
      <c r="DI8" s="188"/>
      <c r="DJ8" s="188"/>
      <c r="DK8" s="188"/>
      <c r="DL8" s="188"/>
      <c r="DM8" s="188"/>
      <c r="DN8" s="188"/>
      <c r="DO8" s="188"/>
      <c r="DP8" s="188"/>
      <c r="DQ8" s="188"/>
      <c r="DR8" s="188"/>
      <c r="DS8" s="188"/>
      <c r="DT8" s="188"/>
      <c r="DU8" s="188"/>
      <c r="DV8" s="188"/>
      <c r="DW8" s="188"/>
      <c r="DX8" s="188"/>
      <c r="DY8" s="188"/>
      <c r="DZ8" s="188"/>
      <c r="EA8" s="188"/>
      <c r="EB8" s="188"/>
      <c r="EC8" s="188"/>
      <c r="ED8" s="188"/>
      <c r="EE8" s="188"/>
      <c r="EF8" s="188"/>
      <c r="EG8" s="188"/>
      <c r="EH8" s="188"/>
      <c r="EI8" s="188"/>
      <c r="EJ8" s="188"/>
      <c r="EK8" s="188"/>
      <c r="EL8" s="188"/>
      <c r="EM8" s="188"/>
      <c r="EN8" s="188"/>
      <c r="EO8" s="188"/>
      <c r="EP8" s="188"/>
      <c r="EQ8" s="188"/>
      <c r="ER8" s="188"/>
      <c r="ES8" s="188"/>
      <c r="ET8" s="188"/>
      <c r="EU8" s="188"/>
      <c r="EV8" s="188"/>
      <c r="EW8" s="188"/>
      <c r="EX8" s="188"/>
      <c r="EY8" s="188"/>
      <c r="EZ8" s="188"/>
      <c r="FA8" s="188"/>
      <c r="FB8" s="188"/>
      <c r="FC8" s="188"/>
      <c r="FD8" s="188"/>
      <c r="FE8" s="188"/>
      <c r="FF8" s="188"/>
      <c r="FG8" s="188"/>
      <c r="FH8" s="188"/>
      <c r="FI8" s="188"/>
      <c r="FJ8" s="188"/>
      <c r="FK8" s="188"/>
      <c r="FL8" s="188"/>
      <c r="FM8" s="188"/>
      <c r="FN8" s="188"/>
      <c r="FO8" s="188"/>
      <c r="FP8" s="188"/>
      <c r="FQ8" s="188"/>
      <c r="FR8" s="188"/>
      <c r="FS8" s="188"/>
      <c r="FT8" s="188"/>
      <c r="FU8" s="188"/>
      <c r="FV8" s="188"/>
      <c r="FW8" s="188"/>
      <c r="FX8" s="188"/>
      <c r="FY8" s="188"/>
      <c r="FZ8" s="188"/>
      <c r="GA8" s="188"/>
      <c r="GB8" s="188"/>
      <c r="GC8" s="188"/>
      <c r="GD8" s="188"/>
      <c r="GE8" s="188"/>
      <c r="GF8" s="188"/>
      <c r="GG8" s="188"/>
      <c r="GH8" s="188"/>
      <c r="GI8" s="188"/>
      <c r="GJ8" s="188"/>
      <c r="GK8" s="188"/>
      <c r="GL8" s="188"/>
      <c r="GM8" s="188"/>
      <c r="GN8" s="188"/>
      <c r="GO8" s="188"/>
      <c r="GP8" s="188"/>
      <c r="GQ8" s="188"/>
      <c r="GR8" s="188"/>
      <c r="GS8" s="188"/>
      <c r="GT8" s="188"/>
      <c r="GU8" s="188"/>
      <c r="GV8" s="188"/>
    </row>
    <row r="9" spans="1:17" ht="12" customHeight="1" thickBot="1">
      <c r="A9" s="286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Q9" s="53"/>
    </row>
    <row r="10" spans="1:18" ht="12" thickTop="1">
      <c r="A10" s="287"/>
      <c r="B10" s="712" t="s">
        <v>107</v>
      </c>
      <c r="C10" s="713"/>
      <c r="D10" s="713"/>
      <c r="E10" s="714"/>
      <c r="F10" s="700" t="s">
        <v>108</v>
      </c>
      <c r="G10" s="701"/>
      <c r="H10" s="701"/>
      <c r="I10" s="702"/>
      <c r="J10" s="4"/>
      <c r="K10" s="191"/>
      <c r="L10" s="191"/>
      <c r="M10" s="192" t="s">
        <v>0</v>
      </c>
      <c r="N10" s="193" t="s">
        <v>20</v>
      </c>
      <c r="O10" s="194"/>
      <c r="P10" s="195"/>
      <c r="Q10" s="51" t="s">
        <v>80</v>
      </c>
      <c r="R10" s="18"/>
    </row>
    <row r="11" spans="1:18" ht="11.25">
      <c r="A11" s="288"/>
      <c r="B11" s="715"/>
      <c r="C11" s="716"/>
      <c r="D11" s="716"/>
      <c r="E11" s="717"/>
      <c r="F11" s="703"/>
      <c r="G11" s="704"/>
      <c r="H11" s="704"/>
      <c r="I11" s="705"/>
      <c r="J11" s="7" t="s">
        <v>109</v>
      </c>
      <c r="K11" s="5"/>
      <c r="L11" s="196"/>
      <c r="M11" s="197"/>
      <c r="N11" s="198" t="s">
        <v>18</v>
      </c>
      <c r="O11" s="184"/>
      <c r="P11" s="199"/>
      <c r="Q11" s="52" t="s">
        <v>81</v>
      </c>
      <c r="R11" s="18"/>
    </row>
    <row r="12" spans="1:18" ht="11.25">
      <c r="A12" s="289" t="s">
        <v>11</v>
      </c>
      <c r="B12" s="718"/>
      <c r="C12" s="719"/>
      <c r="D12" s="719"/>
      <c r="E12" s="720"/>
      <c r="F12" s="706"/>
      <c r="G12" s="707"/>
      <c r="H12" s="707"/>
      <c r="I12" s="708"/>
      <c r="J12" s="6"/>
      <c r="K12" s="131"/>
      <c r="L12" s="131"/>
      <c r="M12" s="200"/>
      <c r="N12" s="688" t="s">
        <v>118</v>
      </c>
      <c r="O12" s="689"/>
      <c r="P12" s="690"/>
      <c r="Q12" s="52" t="s">
        <v>82</v>
      </c>
      <c r="R12" s="18"/>
    </row>
    <row r="13" spans="1:204" s="209" customFormat="1" ht="12.75">
      <c r="A13" s="290"/>
      <c r="B13" s="157" t="s">
        <v>26</v>
      </c>
      <c r="C13" s="159" t="s">
        <v>143</v>
      </c>
      <c r="D13" s="201" t="s">
        <v>144</v>
      </c>
      <c r="E13" s="201" t="s">
        <v>23</v>
      </c>
      <c r="F13" s="202" t="s">
        <v>26</v>
      </c>
      <c r="G13" s="201" t="s">
        <v>143</v>
      </c>
      <c r="H13" s="160" t="s">
        <v>144</v>
      </c>
      <c r="I13" s="161" t="s">
        <v>10</v>
      </c>
      <c r="J13" s="162" t="s">
        <v>26</v>
      </c>
      <c r="K13" s="201" t="s">
        <v>143</v>
      </c>
      <c r="L13" s="203" t="s">
        <v>144</v>
      </c>
      <c r="M13" s="204" t="s">
        <v>10</v>
      </c>
      <c r="N13" s="205" t="s">
        <v>26</v>
      </c>
      <c r="O13" s="206" t="s">
        <v>143</v>
      </c>
      <c r="P13" s="207" t="s">
        <v>10</v>
      </c>
      <c r="Q13" s="163"/>
      <c r="R13" s="164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8"/>
      <c r="BZ13" s="208"/>
      <c r="CA13" s="208"/>
      <c r="CB13" s="208"/>
      <c r="CC13" s="208"/>
      <c r="CD13" s="208"/>
      <c r="CE13" s="208"/>
      <c r="CF13" s="208"/>
      <c r="CG13" s="208"/>
      <c r="CH13" s="208"/>
      <c r="CI13" s="208"/>
      <c r="CJ13" s="208"/>
      <c r="CK13" s="208"/>
      <c r="CL13" s="208"/>
      <c r="CM13" s="208"/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  <c r="DD13" s="208"/>
      <c r="DE13" s="208"/>
      <c r="DF13" s="208"/>
      <c r="DG13" s="208"/>
      <c r="DH13" s="208"/>
      <c r="DI13" s="208"/>
      <c r="DJ13" s="208"/>
      <c r="DK13" s="208"/>
      <c r="DL13" s="208"/>
      <c r="DM13" s="208"/>
      <c r="DN13" s="208"/>
      <c r="DO13" s="208"/>
      <c r="DP13" s="208"/>
      <c r="DQ13" s="208"/>
      <c r="DR13" s="208"/>
      <c r="DS13" s="208"/>
      <c r="DT13" s="208"/>
      <c r="DU13" s="208"/>
      <c r="DV13" s="208"/>
      <c r="DW13" s="208"/>
      <c r="DX13" s="208"/>
      <c r="DY13" s="208"/>
      <c r="DZ13" s="208"/>
      <c r="EA13" s="208"/>
      <c r="EB13" s="208"/>
      <c r="EC13" s="208"/>
      <c r="ED13" s="208"/>
      <c r="EE13" s="208"/>
      <c r="EF13" s="208"/>
      <c r="EG13" s="208"/>
      <c r="EH13" s="208"/>
      <c r="EI13" s="208"/>
      <c r="EJ13" s="208"/>
      <c r="EK13" s="208"/>
      <c r="EL13" s="208"/>
      <c r="EM13" s="208"/>
      <c r="EN13" s="208"/>
      <c r="EO13" s="208"/>
      <c r="EP13" s="208"/>
      <c r="EQ13" s="208"/>
      <c r="ER13" s="208"/>
      <c r="ES13" s="208"/>
      <c r="ET13" s="208"/>
      <c r="EU13" s="208"/>
      <c r="EV13" s="208"/>
      <c r="EW13" s="208"/>
      <c r="EX13" s="208"/>
      <c r="EY13" s="208"/>
      <c r="EZ13" s="208"/>
      <c r="FA13" s="208"/>
      <c r="FB13" s="208"/>
      <c r="FC13" s="208"/>
      <c r="FD13" s="208"/>
      <c r="FE13" s="208"/>
      <c r="FF13" s="208"/>
      <c r="FG13" s="208"/>
      <c r="FH13" s="208"/>
      <c r="FI13" s="208"/>
      <c r="FJ13" s="208"/>
      <c r="FK13" s="208"/>
      <c r="FL13" s="208"/>
      <c r="FM13" s="208"/>
      <c r="FN13" s="208"/>
      <c r="FO13" s="208"/>
      <c r="FP13" s="208"/>
      <c r="FQ13" s="208"/>
      <c r="FR13" s="208"/>
      <c r="FS13" s="208"/>
      <c r="FT13" s="208"/>
      <c r="FU13" s="208"/>
      <c r="FV13" s="208"/>
      <c r="FW13" s="208"/>
      <c r="FX13" s="208"/>
      <c r="FY13" s="208"/>
      <c r="FZ13" s="208"/>
      <c r="GA13" s="208"/>
      <c r="GB13" s="208"/>
      <c r="GC13" s="208"/>
      <c r="GD13" s="208"/>
      <c r="GE13" s="208"/>
      <c r="GF13" s="208"/>
      <c r="GG13" s="208"/>
      <c r="GH13" s="208"/>
      <c r="GI13" s="208"/>
      <c r="GJ13" s="208"/>
      <c r="GK13" s="208"/>
      <c r="GL13" s="208"/>
      <c r="GM13" s="208"/>
      <c r="GN13" s="208"/>
      <c r="GO13" s="208"/>
      <c r="GP13" s="208"/>
      <c r="GQ13" s="208"/>
      <c r="GR13" s="208"/>
      <c r="GS13" s="208"/>
      <c r="GT13" s="208"/>
      <c r="GU13" s="208"/>
      <c r="GV13" s="208"/>
    </row>
    <row r="14" spans="1:204" s="209" customFormat="1" ht="12.75">
      <c r="A14" s="291"/>
      <c r="B14" s="183" t="s">
        <v>147</v>
      </c>
      <c r="C14" s="159"/>
      <c r="D14" s="201"/>
      <c r="E14" s="201"/>
      <c r="F14" s="202"/>
      <c r="G14" s="201"/>
      <c r="H14" s="180"/>
      <c r="I14" s="158"/>
      <c r="J14" s="159"/>
      <c r="K14" s="201"/>
      <c r="L14" s="203"/>
      <c r="M14" s="204"/>
      <c r="N14" s="205"/>
      <c r="O14" s="206"/>
      <c r="P14" s="207"/>
      <c r="Q14" s="181"/>
      <c r="R14" s="182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  <c r="CB14" s="208"/>
      <c r="CC14" s="208"/>
      <c r="CD14" s="208"/>
      <c r="CE14" s="208"/>
      <c r="CF14" s="208"/>
      <c r="CG14" s="208"/>
      <c r="CH14" s="208"/>
      <c r="CI14" s="208"/>
      <c r="CJ14" s="208"/>
      <c r="CK14" s="208"/>
      <c r="CL14" s="208"/>
      <c r="CM14" s="208"/>
      <c r="CN14" s="208"/>
      <c r="CO14" s="208"/>
      <c r="CP14" s="208"/>
      <c r="CQ14" s="208"/>
      <c r="CR14" s="208"/>
      <c r="CS14" s="208"/>
      <c r="CT14" s="208"/>
      <c r="CU14" s="208"/>
      <c r="CV14" s="208"/>
      <c r="CW14" s="208"/>
      <c r="CX14" s="208"/>
      <c r="CY14" s="208"/>
      <c r="CZ14" s="208"/>
      <c r="DA14" s="208"/>
      <c r="DB14" s="208"/>
      <c r="DC14" s="208"/>
      <c r="DD14" s="208"/>
      <c r="DE14" s="208"/>
      <c r="DF14" s="208"/>
      <c r="DG14" s="208"/>
      <c r="DH14" s="208"/>
      <c r="DI14" s="208"/>
      <c r="DJ14" s="208"/>
      <c r="DK14" s="208"/>
      <c r="DL14" s="208"/>
      <c r="DM14" s="208"/>
      <c r="DN14" s="208"/>
      <c r="DO14" s="208"/>
      <c r="DP14" s="208"/>
      <c r="DQ14" s="208"/>
      <c r="DR14" s="208"/>
      <c r="DS14" s="208"/>
      <c r="DT14" s="208"/>
      <c r="DU14" s="208"/>
      <c r="DV14" s="208"/>
      <c r="DW14" s="208"/>
      <c r="DX14" s="208"/>
      <c r="DY14" s="208"/>
      <c r="DZ14" s="208"/>
      <c r="EA14" s="208"/>
      <c r="EB14" s="208"/>
      <c r="EC14" s="208"/>
      <c r="ED14" s="208"/>
      <c r="EE14" s="208"/>
      <c r="EF14" s="208"/>
      <c r="EG14" s="208"/>
      <c r="EH14" s="208"/>
      <c r="EI14" s="208"/>
      <c r="EJ14" s="208"/>
      <c r="EK14" s="208"/>
      <c r="EL14" s="208"/>
      <c r="EM14" s="208"/>
      <c r="EN14" s="208"/>
      <c r="EO14" s="208"/>
      <c r="EP14" s="208"/>
      <c r="EQ14" s="208"/>
      <c r="ER14" s="208"/>
      <c r="ES14" s="208"/>
      <c r="ET14" s="208"/>
      <c r="EU14" s="208"/>
      <c r="EV14" s="208"/>
      <c r="EW14" s="208"/>
      <c r="EX14" s="208"/>
      <c r="EY14" s="208"/>
      <c r="EZ14" s="208"/>
      <c r="FA14" s="208"/>
      <c r="FB14" s="208"/>
      <c r="FC14" s="208"/>
      <c r="FD14" s="208"/>
      <c r="FE14" s="208"/>
      <c r="FF14" s="208"/>
      <c r="FG14" s="208"/>
      <c r="FH14" s="208"/>
      <c r="FI14" s="208"/>
      <c r="FJ14" s="208"/>
      <c r="FK14" s="208"/>
      <c r="FL14" s="208"/>
      <c r="FM14" s="208"/>
      <c r="FN14" s="208"/>
      <c r="FO14" s="208"/>
      <c r="FP14" s="208"/>
      <c r="FQ14" s="208"/>
      <c r="FR14" s="208"/>
      <c r="FS14" s="208"/>
      <c r="FT14" s="208"/>
      <c r="FU14" s="208"/>
      <c r="FV14" s="208"/>
      <c r="FW14" s="208"/>
      <c r="FX14" s="208"/>
      <c r="FY14" s="208"/>
      <c r="FZ14" s="208"/>
      <c r="GA14" s="208"/>
      <c r="GB14" s="208"/>
      <c r="GC14" s="208"/>
      <c r="GD14" s="208"/>
      <c r="GE14" s="208"/>
      <c r="GF14" s="208"/>
      <c r="GG14" s="208"/>
      <c r="GH14" s="208"/>
      <c r="GI14" s="208"/>
      <c r="GJ14" s="208"/>
      <c r="GK14" s="208"/>
      <c r="GL14" s="208"/>
      <c r="GM14" s="208"/>
      <c r="GN14" s="208"/>
      <c r="GO14" s="208"/>
      <c r="GP14" s="208"/>
      <c r="GQ14" s="208"/>
      <c r="GR14" s="208"/>
      <c r="GS14" s="208"/>
      <c r="GT14" s="208"/>
      <c r="GU14" s="208"/>
      <c r="GV14" s="208"/>
    </row>
    <row r="15" spans="1:204" s="179" customFormat="1" ht="12">
      <c r="A15" s="292"/>
      <c r="B15" s="165" t="s">
        <v>148</v>
      </c>
      <c r="C15" s="166" t="s">
        <v>138</v>
      </c>
      <c r="D15" s="167" t="s">
        <v>139</v>
      </c>
      <c r="E15" s="167" t="s">
        <v>139</v>
      </c>
      <c r="F15" s="168"/>
      <c r="G15" s="167"/>
      <c r="H15" s="169"/>
      <c r="I15" s="170"/>
      <c r="J15" s="166"/>
      <c r="K15" s="167"/>
      <c r="L15" s="171"/>
      <c r="M15" s="172"/>
      <c r="N15" s="173"/>
      <c r="O15" s="174"/>
      <c r="P15" s="175"/>
      <c r="Q15" s="176"/>
      <c r="R15" s="177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78"/>
      <c r="DG15" s="178"/>
      <c r="DH15" s="178"/>
      <c r="DI15" s="178"/>
      <c r="DJ15" s="178"/>
      <c r="DK15" s="178"/>
      <c r="DL15" s="178"/>
      <c r="DM15" s="178"/>
      <c r="DN15" s="178"/>
      <c r="DO15" s="178"/>
      <c r="DP15" s="178"/>
      <c r="DQ15" s="178"/>
      <c r="DR15" s="178"/>
      <c r="DS15" s="178"/>
      <c r="DT15" s="178"/>
      <c r="DU15" s="178"/>
      <c r="DV15" s="178"/>
      <c r="DW15" s="178"/>
      <c r="DX15" s="178"/>
      <c r="DY15" s="178"/>
      <c r="DZ15" s="178"/>
      <c r="EA15" s="178"/>
      <c r="EB15" s="178"/>
      <c r="EC15" s="178"/>
      <c r="ED15" s="178"/>
      <c r="EE15" s="178"/>
      <c r="EF15" s="178"/>
      <c r="EG15" s="178"/>
      <c r="EH15" s="178"/>
      <c r="EI15" s="178"/>
      <c r="EJ15" s="178"/>
      <c r="EK15" s="178"/>
      <c r="EL15" s="178"/>
      <c r="EM15" s="178"/>
      <c r="EN15" s="178"/>
      <c r="EO15" s="178"/>
      <c r="EP15" s="178"/>
      <c r="EQ15" s="178"/>
      <c r="ER15" s="178"/>
      <c r="ES15" s="178"/>
      <c r="ET15" s="178"/>
      <c r="EU15" s="178"/>
      <c r="EV15" s="178"/>
      <c r="EW15" s="178"/>
      <c r="EX15" s="178"/>
      <c r="EY15" s="178"/>
      <c r="EZ15" s="178"/>
      <c r="FA15" s="178"/>
      <c r="FB15" s="178"/>
      <c r="FC15" s="178"/>
      <c r="FD15" s="178"/>
      <c r="FE15" s="178"/>
      <c r="FF15" s="178"/>
      <c r="FG15" s="178"/>
      <c r="FH15" s="178"/>
      <c r="FI15" s="178"/>
      <c r="FJ15" s="178"/>
      <c r="FK15" s="178"/>
      <c r="FL15" s="178"/>
      <c r="FM15" s="178"/>
      <c r="FN15" s="178"/>
      <c r="FO15" s="178"/>
      <c r="FP15" s="178"/>
      <c r="FQ15" s="178"/>
      <c r="FR15" s="178"/>
      <c r="FS15" s="178"/>
      <c r="FT15" s="178"/>
      <c r="FU15" s="178"/>
      <c r="FV15" s="178"/>
      <c r="FW15" s="178"/>
      <c r="FX15" s="178"/>
      <c r="FY15" s="178"/>
      <c r="FZ15" s="178"/>
      <c r="GA15" s="178"/>
      <c r="GB15" s="178"/>
      <c r="GC15" s="178"/>
      <c r="GD15" s="178"/>
      <c r="GE15" s="178"/>
      <c r="GF15" s="178"/>
      <c r="GG15" s="178"/>
      <c r="GH15" s="178"/>
      <c r="GI15" s="178"/>
      <c r="GJ15" s="178"/>
      <c r="GK15" s="178"/>
      <c r="GL15" s="178"/>
      <c r="GM15" s="178"/>
      <c r="GN15" s="178"/>
      <c r="GO15" s="178"/>
      <c r="GP15" s="178"/>
      <c r="GQ15" s="178"/>
      <c r="GR15" s="178"/>
      <c r="GS15" s="178"/>
      <c r="GT15" s="178"/>
      <c r="GU15" s="178"/>
      <c r="GV15" s="178"/>
    </row>
    <row r="16" spans="1:204" s="127" customFormat="1" ht="12">
      <c r="A16" s="299" t="s">
        <v>19</v>
      </c>
      <c r="B16" s="313">
        <v>695</v>
      </c>
      <c r="C16" s="124">
        <v>685</v>
      </c>
      <c r="D16" s="124">
        <v>97</v>
      </c>
      <c r="E16" s="124">
        <v>119434</v>
      </c>
      <c r="F16" s="118">
        <v>701</v>
      </c>
      <c r="G16" s="124">
        <v>690</v>
      </c>
      <c r="H16" s="119">
        <v>97</v>
      </c>
      <c r="I16" s="97">
        <v>122867</v>
      </c>
      <c r="J16" s="118">
        <v>676</v>
      </c>
      <c r="K16" s="124">
        <v>684</v>
      </c>
      <c r="L16" s="119">
        <v>97</v>
      </c>
      <c r="M16" s="117">
        <v>115505</v>
      </c>
      <c r="N16" s="97">
        <f aca="true" t="shared" si="0" ref="N16:O18">SUM(J16-F16)</f>
        <v>-25</v>
      </c>
      <c r="O16" s="97">
        <f t="shared" si="0"/>
        <v>-6</v>
      </c>
      <c r="P16" s="117">
        <f>SUM(M16-I16)</f>
        <v>-7362</v>
      </c>
      <c r="Q16" s="93"/>
      <c r="R16" s="125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6"/>
      <c r="GD16" s="126"/>
      <c r="GE16" s="126"/>
      <c r="GF16" s="126"/>
      <c r="GG16" s="126"/>
      <c r="GH16" s="126"/>
      <c r="GI16" s="126"/>
      <c r="GJ16" s="126"/>
      <c r="GK16" s="126"/>
      <c r="GL16" s="126"/>
      <c r="GM16" s="126"/>
      <c r="GN16" s="126"/>
      <c r="GO16" s="126"/>
      <c r="GP16" s="126"/>
      <c r="GQ16" s="126"/>
      <c r="GR16" s="126"/>
      <c r="GS16" s="126"/>
      <c r="GT16" s="126"/>
      <c r="GU16" s="126"/>
      <c r="GV16" s="126"/>
    </row>
    <row r="17" spans="1:204" s="214" customFormat="1" ht="12">
      <c r="A17" s="300" t="s">
        <v>37</v>
      </c>
      <c r="B17" s="314">
        <v>0</v>
      </c>
      <c r="C17" s="210">
        <v>0</v>
      </c>
      <c r="D17" s="211">
        <v>0</v>
      </c>
      <c r="E17" s="211">
        <v>0</v>
      </c>
      <c r="F17" s="212">
        <v>0</v>
      </c>
      <c r="G17" s="211">
        <v>0</v>
      </c>
      <c r="H17" s="213">
        <v>0</v>
      </c>
      <c r="I17" s="122">
        <v>0</v>
      </c>
      <c r="J17" s="212">
        <v>120</v>
      </c>
      <c r="K17" s="211">
        <v>120</v>
      </c>
      <c r="L17" s="213">
        <v>0</v>
      </c>
      <c r="M17" s="123">
        <v>15852</v>
      </c>
      <c r="N17" s="122">
        <f t="shared" si="0"/>
        <v>120</v>
      </c>
      <c r="O17" s="122">
        <f t="shared" si="0"/>
        <v>120</v>
      </c>
      <c r="P17" s="123">
        <f>SUM(M17-I17)</f>
        <v>15852</v>
      </c>
      <c r="Q17" s="93"/>
      <c r="R17" s="85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210"/>
      <c r="DX17" s="210"/>
      <c r="DY17" s="210"/>
      <c r="DZ17" s="210"/>
      <c r="EA17" s="210"/>
      <c r="EB17" s="210"/>
      <c r="EC17" s="210"/>
      <c r="ED17" s="210"/>
      <c r="EE17" s="210"/>
      <c r="EF17" s="210"/>
      <c r="EG17" s="210"/>
      <c r="EH17" s="210"/>
      <c r="EI17" s="210"/>
      <c r="EJ17" s="210"/>
      <c r="EK17" s="210"/>
      <c r="EL17" s="210"/>
      <c r="EM17" s="210"/>
      <c r="EN17" s="210"/>
      <c r="EO17" s="210"/>
      <c r="EP17" s="210"/>
      <c r="EQ17" s="210"/>
      <c r="ER17" s="210"/>
      <c r="ES17" s="210"/>
      <c r="ET17" s="210"/>
      <c r="EU17" s="210"/>
      <c r="EV17" s="210"/>
      <c r="EW17" s="210"/>
      <c r="EX17" s="210"/>
      <c r="EY17" s="210"/>
      <c r="EZ17" s="210"/>
      <c r="FA17" s="210"/>
      <c r="FB17" s="210"/>
      <c r="FC17" s="210"/>
      <c r="FD17" s="210"/>
      <c r="FE17" s="210"/>
      <c r="FF17" s="210"/>
      <c r="FG17" s="210"/>
      <c r="FH17" s="210"/>
      <c r="FI17" s="210"/>
      <c r="FJ17" s="210"/>
      <c r="FK17" s="210"/>
      <c r="FL17" s="210"/>
      <c r="FM17" s="210"/>
      <c r="FN17" s="210"/>
      <c r="FO17" s="210"/>
      <c r="FP17" s="210"/>
      <c r="FQ17" s="210"/>
      <c r="FR17" s="210"/>
      <c r="FS17" s="210"/>
      <c r="FT17" s="210"/>
      <c r="FU17" s="210"/>
      <c r="FV17" s="210"/>
      <c r="FW17" s="210"/>
      <c r="FX17" s="210"/>
      <c r="FY17" s="210"/>
      <c r="FZ17" s="210"/>
      <c r="GA17" s="210"/>
      <c r="GB17" s="210"/>
      <c r="GC17" s="210"/>
      <c r="GD17" s="210"/>
      <c r="GE17" s="210"/>
      <c r="GF17" s="210"/>
      <c r="GG17" s="210"/>
      <c r="GH17" s="210"/>
      <c r="GI17" s="210"/>
      <c r="GJ17" s="210"/>
      <c r="GK17" s="210"/>
      <c r="GL17" s="210"/>
      <c r="GM17" s="210"/>
      <c r="GN17" s="210"/>
      <c r="GO17" s="210"/>
      <c r="GP17" s="210"/>
      <c r="GQ17" s="210"/>
      <c r="GR17" s="210"/>
      <c r="GS17" s="210"/>
      <c r="GT17" s="210"/>
      <c r="GU17" s="210"/>
      <c r="GV17" s="210"/>
    </row>
    <row r="18" spans="1:204" s="214" customFormat="1" ht="12">
      <c r="A18" s="300" t="s">
        <v>14</v>
      </c>
      <c r="B18" s="315">
        <v>18</v>
      </c>
      <c r="C18" s="211">
        <v>18</v>
      </c>
      <c r="D18" s="211">
        <v>0</v>
      </c>
      <c r="E18" s="211">
        <v>1039254</v>
      </c>
      <c r="F18" s="215">
        <v>18</v>
      </c>
      <c r="G18" s="211">
        <v>18</v>
      </c>
      <c r="H18" s="213">
        <v>0</v>
      </c>
      <c r="I18" s="122">
        <v>1161967</v>
      </c>
      <c r="J18" s="215">
        <v>18</v>
      </c>
      <c r="K18" s="211">
        <v>18</v>
      </c>
      <c r="L18" s="213">
        <v>0</v>
      </c>
      <c r="M18" s="123">
        <v>1332326</v>
      </c>
      <c r="N18" s="122">
        <f t="shared" si="0"/>
        <v>0</v>
      </c>
      <c r="O18" s="122">
        <f t="shared" si="0"/>
        <v>0</v>
      </c>
      <c r="P18" s="123">
        <f>SUM(M18-I18)</f>
        <v>170359</v>
      </c>
      <c r="Q18" s="84" t="s">
        <v>83</v>
      </c>
      <c r="R18" s="85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0"/>
      <c r="DD18" s="210"/>
      <c r="DE18" s="210"/>
      <c r="DF18" s="210"/>
      <c r="DG18" s="210"/>
      <c r="DH18" s="210"/>
      <c r="DI18" s="210"/>
      <c r="DJ18" s="210"/>
      <c r="DK18" s="210"/>
      <c r="DL18" s="210"/>
      <c r="DM18" s="210"/>
      <c r="DN18" s="210"/>
      <c r="DO18" s="210"/>
      <c r="DP18" s="210"/>
      <c r="DQ18" s="210"/>
      <c r="DR18" s="210"/>
      <c r="DS18" s="210"/>
      <c r="DT18" s="210"/>
      <c r="DU18" s="210"/>
      <c r="DV18" s="210"/>
      <c r="DW18" s="210"/>
      <c r="DX18" s="210"/>
      <c r="DY18" s="210"/>
      <c r="DZ18" s="210"/>
      <c r="EA18" s="210"/>
      <c r="EB18" s="210"/>
      <c r="EC18" s="210"/>
      <c r="ED18" s="210"/>
      <c r="EE18" s="210"/>
      <c r="EF18" s="210"/>
      <c r="EG18" s="210"/>
      <c r="EH18" s="210"/>
      <c r="EI18" s="210"/>
      <c r="EJ18" s="210"/>
      <c r="EK18" s="210"/>
      <c r="EL18" s="210"/>
      <c r="EM18" s="210"/>
      <c r="EN18" s="210"/>
      <c r="EO18" s="210"/>
      <c r="EP18" s="210"/>
      <c r="EQ18" s="210"/>
      <c r="ER18" s="210"/>
      <c r="ES18" s="210"/>
      <c r="ET18" s="210"/>
      <c r="EU18" s="210"/>
      <c r="EV18" s="210"/>
      <c r="EW18" s="210"/>
      <c r="EX18" s="210"/>
      <c r="EY18" s="210"/>
      <c r="EZ18" s="210"/>
      <c r="FA18" s="210"/>
      <c r="FB18" s="210"/>
      <c r="FC18" s="210"/>
      <c r="FD18" s="210"/>
      <c r="FE18" s="210"/>
      <c r="FF18" s="210"/>
      <c r="FG18" s="210"/>
      <c r="FH18" s="210"/>
      <c r="FI18" s="210"/>
      <c r="FJ18" s="210"/>
      <c r="FK18" s="210"/>
      <c r="FL18" s="210"/>
      <c r="FM18" s="210"/>
      <c r="FN18" s="210"/>
      <c r="FO18" s="210"/>
      <c r="FP18" s="210"/>
      <c r="FQ18" s="210"/>
      <c r="FR18" s="210"/>
      <c r="FS18" s="210"/>
      <c r="FT18" s="210"/>
      <c r="FU18" s="210"/>
      <c r="FV18" s="210"/>
      <c r="FW18" s="210"/>
      <c r="FX18" s="210"/>
      <c r="FY18" s="210"/>
      <c r="FZ18" s="210"/>
      <c r="GA18" s="210"/>
      <c r="GB18" s="210"/>
      <c r="GC18" s="210"/>
      <c r="GD18" s="210"/>
      <c r="GE18" s="210"/>
      <c r="GF18" s="210"/>
      <c r="GG18" s="210"/>
      <c r="GH18" s="210"/>
      <c r="GI18" s="210"/>
      <c r="GJ18" s="210"/>
      <c r="GK18" s="210"/>
      <c r="GL18" s="210"/>
      <c r="GM18" s="210"/>
      <c r="GN18" s="210"/>
      <c r="GO18" s="210"/>
      <c r="GP18" s="210"/>
      <c r="GQ18" s="210"/>
      <c r="GR18" s="210"/>
      <c r="GS18" s="210"/>
      <c r="GT18" s="210"/>
      <c r="GU18" s="210"/>
      <c r="GV18" s="210"/>
    </row>
    <row r="19" spans="1:204" s="214" customFormat="1" ht="12">
      <c r="A19" s="300" t="s">
        <v>36</v>
      </c>
      <c r="B19" s="314" t="s">
        <v>87</v>
      </c>
      <c r="C19" s="87">
        <v>0</v>
      </c>
      <c r="D19" s="87">
        <v>149</v>
      </c>
      <c r="E19" s="87">
        <v>84139</v>
      </c>
      <c r="F19" s="107" t="str">
        <f>+B19</f>
        <v>[149]</v>
      </c>
      <c r="G19" s="87">
        <v>0</v>
      </c>
      <c r="H19" s="108">
        <v>149</v>
      </c>
      <c r="I19" s="87">
        <v>93716</v>
      </c>
      <c r="J19" s="107" t="str">
        <f>+F19</f>
        <v>[149]</v>
      </c>
      <c r="K19" s="132">
        <v>0</v>
      </c>
      <c r="L19" s="108">
        <v>149</v>
      </c>
      <c r="M19" s="88">
        <v>89387</v>
      </c>
      <c r="N19" s="87">
        <v>0</v>
      </c>
      <c r="O19" s="87">
        <f>SUM(K19-G19)</f>
        <v>0</v>
      </c>
      <c r="P19" s="88">
        <f>SUM(M19-I19)</f>
        <v>-4329</v>
      </c>
      <c r="Q19" s="93"/>
      <c r="R19" s="85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10"/>
      <c r="CN19" s="210"/>
      <c r="CO19" s="210"/>
      <c r="CP19" s="210"/>
      <c r="CQ19" s="210"/>
      <c r="CR19" s="210"/>
      <c r="CS19" s="210"/>
      <c r="CT19" s="210"/>
      <c r="CU19" s="210"/>
      <c r="CV19" s="210"/>
      <c r="CW19" s="210"/>
      <c r="CX19" s="210"/>
      <c r="CY19" s="210"/>
      <c r="CZ19" s="210"/>
      <c r="DA19" s="210"/>
      <c r="DB19" s="210"/>
      <c r="DC19" s="210"/>
      <c r="DD19" s="210"/>
      <c r="DE19" s="210"/>
      <c r="DF19" s="210"/>
      <c r="DG19" s="210"/>
      <c r="DH19" s="210"/>
      <c r="DI19" s="210"/>
      <c r="DJ19" s="210"/>
      <c r="DK19" s="210"/>
      <c r="DL19" s="210"/>
      <c r="DM19" s="210"/>
      <c r="DN19" s="210"/>
      <c r="DO19" s="210"/>
      <c r="DP19" s="210"/>
      <c r="DQ19" s="210"/>
      <c r="DR19" s="210"/>
      <c r="DS19" s="210"/>
      <c r="DT19" s="210"/>
      <c r="DU19" s="210"/>
      <c r="DV19" s="210"/>
      <c r="DW19" s="210"/>
      <c r="DX19" s="210"/>
      <c r="DY19" s="210"/>
      <c r="DZ19" s="210"/>
      <c r="EA19" s="210"/>
      <c r="EB19" s="210"/>
      <c r="EC19" s="210"/>
      <c r="ED19" s="210"/>
      <c r="EE19" s="210"/>
      <c r="EF19" s="210"/>
      <c r="EG19" s="210"/>
      <c r="EH19" s="210"/>
      <c r="EI19" s="210"/>
      <c r="EJ19" s="210"/>
      <c r="EK19" s="210"/>
      <c r="EL19" s="210"/>
      <c r="EM19" s="210"/>
      <c r="EN19" s="210"/>
      <c r="EO19" s="210"/>
      <c r="EP19" s="210"/>
      <c r="EQ19" s="210"/>
      <c r="ER19" s="210"/>
      <c r="ES19" s="210"/>
      <c r="ET19" s="210"/>
      <c r="EU19" s="210"/>
      <c r="EV19" s="210"/>
      <c r="EW19" s="210"/>
      <c r="EX19" s="210"/>
      <c r="EY19" s="210"/>
      <c r="EZ19" s="210"/>
      <c r="FA19" s="210"/>
      <c r="FB19" s="210"/>
      <c r="FC19" s="210"/>
      <c r="FD19" s="210"/>
      <c r="FE19" s="210"/>
      <c r="FF19" s="210"/>
      <c r="FG19" s="210"/>
      <c r="FH19" s="210"/>
      <c r="FI19" s="210"/>
      <c r="FJ19" s="210"/>
      <c r="FK19" s="210"/>
      <c r="FL19" s="210"/>
      <c r="FM19" s="210"/>
      <c r="FN19" s="210"/>
      <c r="FO19" s="210"/>
      <c r="FP19" s="210"/>
      <c r="FQ19" s="210"/>
      <c r="FR19" s="210"/>
      <c r="FS19" s="210"/>
      <c r="FT19" s="210"/>
      <c r="FU19" s="210"/>
      <c r="FV19" s="210"/>
      <c r="FW19" s="210"/>
      <c r="FX19" s="210"/>
      <c r="FY19" s="210"/>
      <c r="FZ19" s="210"/>
      <c r="GA19" s="210"/>
      <c r="GB19" s="210"/>
      <c r="GC19" s="210"/>
      <c r="GD19" s="210"/>
      <c r="GE19" s="210"/>
      <c r="GF19" s="210"/>
      <c r="GG19" s="210"/>
      <c r="GH19" s="210"/>
      <c r="GI19" s="210"/>
      <c r="GJ19" s="210"/>
      <c r="GK19" s="210"/>
      <c r="GL19" s="210"/>
      <c r="GM19" s="210"/>
      <c r="GN19" s="210"/>
      <c r="GO19" s="210"/>
      <c r="GP19" s="210"/>
      <c r="GQ19" s="210"/>
      <c r="GR19" s="210"/>
      <c r="GS19" s="210"/>
      <c r="GT19" s="210"/>
      <c r="GU19" s="210"/>
      <c r="GV19" s="210"/>
    </row>
    <row r="20" spans="1:204" s="214" customFormat="1" ht="12">
      <c r="A20" s="300" t="s">
        <v>101</v>
      </c>
      <c r="B20" s="314">
        <v>9</v>
      </c>
      <c r="C20" s="133">
        <v>7</v>
      </c>
      <c r="D20" s="133">
        <v>0</v>
      </c>
      <c r="E20" s="96">
        <v>22176</v>
      </c>
      <c r="F20" s="134">
        <v>63</v>
      </c>
      <c r="G20" s="133">
        <v>56</v>
      </c>
      <c r="H20" s="98">
        <v>0</v>
      </c>
      <c r="I20" s="96">
        <v>123403</v>
      </c>
      <c r="J20" s="134">
        <v>79</v>
      </c>
      <c r="K20" s="135">
        <v>72</v>
      </c>
      <c r="L20" s="98">
        <v>0</v>
      </c>
      <c r="M20" s="96">
        <v>175007</v>
      </c>
      <c r="N20" s="133">
        <f>SUM(J20-F20)</f>
        <v>16</v>
      </c>
      <c r="O20" s="133">
        <f>SUM(K20-G20)</f>
        <v>16</v>
      </c>
      <c r="P20" s="136">
        <f>+M20-I20</f>
        <v>51604</v>
      </c>
      <c r="Q20" s="93"/>
      <c r="R20" s="85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DW20" s="210"/>
      <c r="DX20" s="210"/>
      <c r="DY20" s="210"/>
      <c r="DZ20" s="210"/>
      <c r="EA20" s="210"/>
      <c r="EB20" s="210"/>
      <c r="EC20" s="210"/>
      <c r="ED20" s="210"/>
      <c r="EE20" s="210"/>
      <c r="EF20" s="210"/>
      <c r="EG20" s="210"/>
      <c r="EH20" s="210"/>
      <c r="EI20" s="210"/>
      <c r="EJ20" s="210"/>
      <c r="EK20" s="210"/>
      <c r="EL20" s="210"/>
      <c r="EM20" s="210"/>
      <c r="EN20" s="210"/>
      <c r="EO20" s="210"/>
      <c r="EP20" s="210"/>
      <c r="EQ20" s="210"/>
      <c r="ER20" s="210"/>
      <c r="ES20" s="210"/>
      <c r="ET20" s="210"/>
      <c r="EU20" s="210"/>
      <c r="EV20" s="210"/>
      <c r="EW20" s="210"/>
      <c r="EX20" s="210"/>
      <c r="EY20" s="210"/>
      <c r="EZ20" s="210"/>
      <c r="FA20" s="210"/>
      <c r="FB20" s="210"/>
      <c r="FC20" s="210"/>
      <c r="FD20" s="210"/>
      <c r="FE20" s="210"/>
      <c r="FF20" s="210"/>
      <c r="FG20" s="210"/>
      <c r="FH20" s="210"/>
      <c r="FI20" s="210"/>
      <c r="FJ20" s="210"/>
      <c r="FK20" s="210"/>
      <c r="FL20" s="210"/>
      <c r="FM20" s="210"/>
      <c r="FN20" s="210"/>
      <c r="FO20" s="210"/>
      <c r="FP20" s="210"/>
      <c r="FQ20" s="210"/>
      <c r="FR20" s="210"/>
      <c r="FS20" s="210"/>
      <c r="FT20" s="210"/>
      <c r="FU20" s="210"/>
      <c r="FV20" s="210"/>
      <c r="FW20" s="210"/>
      <c r="FX20" s="210"/>
      <c r="FY20" s="210"/>
      <c r="FZ20" s="210"/>
      <c r="GA20" s="210"/>
      <c r="GB20" s="210"/>
      <c r="GC20" s="210"/>
      <c r="GD20" s="210"/>
      <c r="GE20" s="210"/>
      <c r="GF20" s="210"/>
      <c r="GG20" s="210"/>
      <c r="GH20" s="210"/>
      <c r="GI20" s="210"/>
      <c r="GJ20" s="210"/>
      <c r="GK20" s="210"/>
      <c r="GL20" s="210"/>
      <c r="GM20" s="210"/>
      <c r="GN20" s="210"/>
      <c r="GO20" s="210"/>
      <c r="GP20" s="210"/>
      <c r="GQ20" s="210"/>
      <c r="GR20" s="210"/>
      <c r="GS20" s="210"/>
      <c r="GT20" s="210"/>
      <c r="GU20" s="210"/>
      <c r="GV20" s="210"/>
    </row>
    <row r="21" spans="1:204" s="214" customFormat="1" ht="12">
      <c r="A21" s="300" t="s">
        <v>22</v>
      </c>
      <c r="B21" s="315">
        <v>12</v>
      </c>
      <c r="C21" s="211">
        <v>12</v>
      </c>
      <c r="D21" s="211">
        <v>0</v>
      </c>
      <c r="E21" s="211">
        <v>127548</v>
      </c>
      <c r="F21" s="215">
        <v>19</v>
      </c>
      <c r="G21" s="211">
        <v>16</v>
      </c>
      <c r="H21" s="213">
        <v>0</v>
      </c>
      <c r="I21" s="122">
        <v>88851</v>
      </c>
      <c r="J21" s="215">
        <v>19</v>
      </c>
      <c r="K21" s="211">
        <v>19</v>
      </c>
      <c r="L21" s="213">
        <v>0</v>
      </c>
      <c r="M21" s="123">
        <v>90047</v>
      </c>
      <c r="N21" s="122">
        <f>SUM(J21-F21)</f>
        <v>0</v>
      </c>
      <c r="O21" s="122">
        <f>SUM(K21-G21)</f>
        <v>3</v>
      </c>
      <c r="P21" s="123">
        <f>SUM(M21-I21)</f>
        <v>1196</v>
      </c>
      <c r="Q21" s="84" t="s">
        <v>83</v>
      </c>
      <c r="R21" s="85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210"/>
      <c r="DX21" s="210"/>
      <c r="DY21" s="210"/>
      <c r="DZ21" s="210"/>
      <c r="EA21" s="210"/>
      <c r="EB21" s="210"/>
      <c r="EC21" s="210"/>
      <c r="ED21" s="210"/>
      <c r="EE21" s="210"/>
      <c r="EF21" s="210"/>
      <c r="EG21" s="210"/>
      <c r="EH21" s="210"/>
      <c r="EI21" s="210"/>
      <c r="EJ21" s="210"/>
      <c r="EK21" s="210"/>
      <c r="EL21" s="210"/>
      <c r="EM21" s="210"/>
      <c r="EN21" s="210"/>
      <c r="EO21" s="210"/>
      <c r="EP21" s="210"/>
      <c r="EQ21" s="210"/>
      <c r="ER21" s="210"/>
      <c r="ES21" s="210"/>
      <c r="ET21" s="210"/>
      <c r="EU21" s="210"/>
      <c r="EV21" s="210"/>
      <c r="EW21" s="210"/>
      <c r="EX21" s="210"/>
      <c r="EY21" s="210"/>
      <c r="EZ21" s="210"/>
      <c r="FA21" s="210"/>
      <c r="FB21" s="210"/>
      <c r="FC21" s="210"/>
      <c r="FD21" s="210"/>
      <c r="FE21" s="210"/>
      <c r="FF21" s="210"/>
      <c r="FG21" s="210"/>
      <c r="FH21" s="210"/>
      <c r="FI21" s="210"/>
      <c r="FJ21" s="210"/>
      <c r="FK21" s="210"/>
      <c r="FL21" s="210"/>
      <c r="FM21" s="210"/>
      <c r="FN21" s="210"/>
      <c r="FO21" s="210"/>
      <c r="FP21" s="210"/>
      <c r="FQ21" s="210"/>
      <c r="FR21" s="210"/>
      <c r="FS21" s="210"/>
      <c r="FT21" s="210"/>
      <c r="FU21" s="210"/>
      <c r="FV21" s="210"/>
      <c r="FW21" s="210"/>
      <c r="FX21" s="210"/>
      <c r="FY21" s="210"/>
      <c r="FZ21" s="210"/>
      <c r="GA21" s="210"/>
      <c r="GB21" s="210"/>
      <c r="GC21" s="210"/>
      <c r="GD21" s="210"/>
      <c r="GE21" s="210"/>
      <c r="GF21" s="210"/>
      <c r="GG21" s="210"/>
      <c r="GH21" s="210"/>
      <c r="GI21" s="210"/>
      <c r="GJ21" s="210"/>
      <c r="GK21" s="210"/>
      <c r="GL21" s="210"/>
      <c r="GM21" s="210"/>
      <c r="GN21" s="210"/>
      <c r="GO21" s="210"/>
      <c r="GP21" s="210"/>
      <c r="GQ21" s="210"/>
      <c r="GR21" s="210"/>
      <c r="GS21" s="210"/>
      <c r="GT21" s="210"/>
      <c r="GU21" s="210"/>
      <c r="GV21" s="210"/>
    </row>
    <row r="22" spans="1:204" s="214" customFormat="1" ht="12">
      <c r="A22" s="300" t="s">
        <v>38</v>
      </c>
      <c r="B22" s="316">
        <f aca="true" t="shared" si="1" ref="B22:M22">SUM(B23:B24)</f>
        <v>1192</v>
      </c>
      <c r="C22" s="216">
        <f t="shared" si="1"/>
        <v>1134</v>
      </c>
      <c r="D22" s="216">
        <f t="shared" si="1"/>
        <v>0</v>
      </c>
      <c r="E22" s="216">
        <f t="shared" si="1"/>
        <v>209510</v>
      </c>
      <c r="F22" s="217">
        <f t="shared" si="1"/>
        <v>1281</v>
      </c>
      <c r="G22" s="216">
        <f t="shared" si="1"/>
        <v>1319</v>
      </c>
      <c r="H22" s="218">
        <f t="shared" si="1"/>
        <v>0</v>
      </c>
      <c r="I22" s="216">
        <f t="shared" si="1"/>
        <v>212930</v>
      </c>
      <c r="J22" s="217">
        <f t="shared" si="1"/>
        <v>1401</v>
      </c>
      <c r="K22" s="216">
        <f t="shared" si="1"/>
        <v>1379</v>
      </c>
      <c r="L22" s="218">
        <f t="shared" si="1"/>
        <v>0</v>
      </c>
      <c r="M22" s="219">
        <f t="shared" si="1"/>
        <v>229212</v>
      </c>
      <c r="N22" s="216">
        <f>SUM(N23:N24)</f>
        <v>120</v>
      </c>
      <c r="O22" s="89">
        <f>SUM(O23:O24)</f>
        <v>60</v>
      </c>
      <c r="P22" s="90">
        <f>SUM(P23:P24)</f>
        <v>16282</v>
      </c>
      <c r="Q22" s="91"/>
      <c r="R22" s="92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20"/>
      <c r="CD22" s="220"/>
      <c r="CE22" s="220"/>
      <c r="CF22" s="220"/>
      <c r="CG22" s="220"/>
      <c r="CH22" s="220"/>
      <c r="CI22" s="220"/>
      <c r="CJ22" s="220"/>
      <c r="CK22" s="220"/>
      <c r="CL22" s="220"/>
      <c r="CM22" s="220"/>
      <c r="CN22" s="220"/>
      <c r="CO22" s="220"/>
      <c r="CP22" s="220"/>
      <c r="CQ22" s="220"/>
      <c r="CR22" s="220"/>
      <c r="CS22" s="220"/>
      <c r="CT22" s="220"/>
      <c r="CU22" s="220"/>
      <c r="CV22" s="220"/>
      <c r="CW22" s="220"/>
      <c r="CX22" s="220"/>
      <c r="CY22" s="220"/>
      <c r="CZ22" s="220"/>
      <c r="DA22" s="220"/>
      <c r="DB22" s="220"/>
      <c r="DC22" s="220"/>
      <c r="DD22" s="220"/>
      <c r="DE22" s="220"/>
      <c r="DF22" s="220"/>
      <c r="DG22" s="220"/>
      <c r="DH22" s="210"/>
      <c r="DI22" s="210"/>
      <c r="DJ22" s="210"/>
      <c r="DK22" s="210"/>
      <c r="DL22" s="210"/>
      <c r="DM22" s="210"/>
      <c r="DN22" s="210"/>
      <c r="DO22" s="210"/>
      <c r="DP22" s="210"/>
      <c r="DQ22" s="210"/>
      <c r="DR22" s="210"/>
      <c r="DS22" s="210"/>
      <c r="DT22" s="210"/>
      <c r="DU22" s="210"/>
      <c r="DV22" s="210"/>
      <c r="DW22" s="210"/>
      <c r="DX22" s="210"/>
      <c r="DY22" s="210"/>
      <c r="DZ22" s="210"/>
      <c r="EA22" s="210"/>
      <c r="EB22" s="210"/>
      <c r="EC22" s="210"/>
      <c r="ED22" s="210"/>
      <c r="EE22" s="210"/>
      <c r="EF22" s="210"/>
      <c r="EG22" s="210"/>
      <c r="EH22" s="210"/>
      <c r="EI22" s="210"/>
      <c r="EJ22" s="210"/>
      <c r="EK22" s="210"/>
      <c r="EL22" s="210"/>
      <c r="EM22" s="210"/>
      <c r="EN22" s="210"/>
      <c r="EO22" s="210"/>
      <c r="EP22" s="210"/>
      <c r="EQ22" s="210"/>
      <c r="ER22" s="210"/>
      <c r="ES22" s="210"/>
      <c r="ET22" s="210"/>
      <c r="EU22" s="210"/>
      <c r="EV22" s="210"/>
      <c r="EW22" s="210"/>
      <c r="EX22" s="210"/>
      <c r="EY22" s="210"/>
      <c r="EZ22" s="210"/>
      <c r="FA22" s="210"/>
      <c r="FB22" s="210"/>
      <c r="FC22" s="210"/>
      <c r="FD22" s="210"/>
      <c r="FE22" s="210"/>
      <c r="FF22" s="210"/>
      <c r="FG22" s="210"/>
      <c r="FH22" s="210"/>
      <c r="FI22" s="210"/>
      <c r="FJ22" s="210"/>
      <c r="FK22" s="210"/>
      <c r="FL22" s="210"/>
      <c r="FM22" s="210"/>
      <c r="FN22" s="210"/>
      <c r="FO22" s="210"/>
      <c r="FP22" s="210"/>
      <c r="FQ22" s="210"/>
      <c r="FR22" s="210"/>
      <c r="FS22" s="210"/>
      <c r="FT22" s="210"/>
      <c r="FU22" s="210"/>
      <c r="FV22" s="210"/>
      <c r="FW22" s="210"/>
      <c r="FX22" s="210"/>
      <c r="FY22" s="210"/>
      <c r="FZ22" s="210"/>
      <c r="GA22" s="210"/>
      <c r="GB22" s="210"/>
      <c r="GC22" s="210"/>
      <c r="GD22" s="210"/>
      <c r="GE22" s="210"/>
      <c r="GF22" s="210"/>
      <c r="GG22" s="210"/>
      <c r="GH22" s="210"/>
      <c r="GI22" s="210"/>
      <c r="GJ22" s="210"/>
      <c r="GK22" s="210"/>
      <c r="GL22" s="210"/>
      <c r="GM22" s="210"/>
      <c r="GN22" s="210"/>
      <c r="GO22" s="210"/>
      <c r="GP22" s="210"/>
      <c r="GQ22" s="210"/>
      <c r="GR22" s="210"/>
      <c r="GS22" s="210"/>
      <c r="GT22" s="210"/>
      <c r="GU22" s="210"/>
      <c r="GV22" s="210"/>
    </row>
    <row r="23" spans="1:204" s="214" customFormat="1" ht="12">
      <c r="A23" s="301" t="s">
        <v>39</v>
      </c>
      <c r="B23" s="315">
        <v>1179</v>
      </c>
      <c r="C23" s="122">
        <v>1121</v>
      </c>
      <c r="D23" s="211">
        <v>0</v>
      </c>
      <c r="E23" s="122">
        <v>207512</v>
      </c>
      <c r="F23" s="215">
        <v>1266</v>
      </c>
      <c r="G23" s="122">
        <v>1304</v>
      </c>
      <c r="H23" s="221"/>
      <c r="I23" s="122">
        <v>210721</v>
      </c>
      <c r="J23" s="215">
        <v>1386</v>
      </c>
      <c r="K23" s="122">
        <v>1364</v>
      </c>
      <c r="L23" s="221">
        <v>0</v>
      </c>
      <c r="M23" s="123">
        <v>226883</v>
      </c>
      <c r="N23" s="122">
        <f aca="true" t="shared" si="2" ref="N23:O25">SUM(J23-F23)</f>
        <v>120</v>
      </c>
      <c r="O23" s="122">
        <f t="shared" si="2"/>
        <v>60</v>
      </c>
      <c r="P23" s="123">
        <f>SUM(M23-I23)</f>
        <v>16162</v>
      </c>
      <c r="Q23" s="93"/>
      <c r="R23" s="85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10"/>
      <c r="DE23" s="210"/>
      <c r="DF23" s="210"/>
      <c r="DG23" s="210"/>
      <c r="DH23" s="210"/>
      <c r="DI23" s="210"/>
      <c r="DJ23" s="210"/>
      <c r="DK23" s="210"/>
      <c r="DL23" s="210"/>
      <c r="DM23" s="210"/>
      <c r="DN23" s="210"/>
      <c r="DO23" s="210"/>
      <c r="DP23" s="210"/>
      <c r="DQ23" s="210"/>
      <c r="DR23" s="210"/>
      <c r="DS23" s="210"/>
      <c r="DT23" s="210"/>
      <c r="DU23" s="210"/>
      <c r="DV23" s="210"/>
      <c r="DW23" s="210"/>
      <c r="DX23" s="210"/>
      <c r="DY23" s="210"/>
      <c r="DZ23" s="210"/>
      <c r="EA23" s="210"/>
      <c r="EB23" s="210"/>
      <c r="EC23" s="210"/>
      <c r="ED23" s="210"/>
      <c r="EE23" s="210"/>
      <c r="EF23" s="210"/>
      <c r="EG23" s="210"/>
      <c r="EH23" s="210"/>
      <c r="EI23" s="210"/>
      <c r="EJ23" s="210"/>
      <c r="EK23" s="210"/>
      <c r="EL23" s="210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  <c r="FF23" s="210"/>
      <c r="FG23" s="210"/>
      <c r="FH23" s="210"/>
      <c r="FI23" s="210"/>
      <c r="FJ23" s="210"/>
      <c r="FK23" s="210"/>
      <c r="FL23" s="210"/>
      <c r="FM23" s="210"/>
      <c r="FN23" s="210"/>
      <c r="FO23" s="210"/>
      <c r="FP23" s="210"/>
      <c r="FQ23" s="210"/>
      <c r="FR23" s="210"/>
      <c r="FS23" s="210"/>
      <c r="FT23" s="210"/>
      <c r="FU23" s="210"/>
      <c r="FV23" s="210"/>
      <c r="FW23" s="210"/>
      <c r="FX23" s="210"/>
      <c r="FY23" s="210"/>
      <c r="FZ23" s="210"/>
      <c r="GA23" s="210"/>
      <c r="GB23" s="210"/>
      <c r="GC23" s="210"/>
      <c r="GD23" s="210"/>
      <c r="GE23" s="210"/>
      <c r="GF23" s="210"/>
      <c r="GG23" s="210"/>
      <c r="GH23" s="210"/>
      <c r="GI23" s="210"/>
      <c r="GJ23" s="210"/>
      <c r="GK23" s="210"/>
      <c r="GL23" s="210"/>
      <c r="GM23" s="210"/>
      <c r="GN23" s="210"/>
      <c r="GO23" s="210"/>
      <c r="GP23" s="210"/>
      <c r="GQ23" s="210"/>
      <c r="GR23" s="210"/>
      <c r="GS23" s="210"/>
      <c r="GT23" s="210"/>
      <c r="GU23" s="210"/>
      <c r="GV23" s="210"/>
    </row>
    <row r="24" spans="1:204" s="214" customFormat="1" ht="12">
      <c r="A24" s="301" t="s">
        <v>6</v>
      </c>
      <c r="B24" s="315">
        <v>13</v>
      </c>
      <c r="C24" s="122">
        <v>13</v>
      </c>
      <c r="D24" s="211">
        <v>0</v>
      </c>
      <c r="E24" s="122">
        <v>1998</v>
      </c>
      <c r="F24" s="215">
        <v>15</v>
      </c>
      <c r="G24" s="122">
        <v>15</v>
      </c>
      <c r="H24" s="221">
        <v>0</v>
      </c>
      <c r="I24" s="122">
        <v>2209</v>
      </c>
      <c r="J24" s="215">
        <v>15</v>
      </c>
      <c r="K24" s="122">
        <v>15</v>
      </c>
      <c r="L24" s="221">
        <v>0</v>
      </c>
      <c r="M24" s="123">
        <v>2329</v>
      </c>
      <c r="N24" s="122">
        <f t="shared" si="2"/>
        <v>0</v>
      </c>
      <c r="O24" s="122">
        <f t="shared" si="2"/>
        <v>0</v>
      </c>
      <c r="P24" s="123">
        <f>SUM(M24-I24)</f>
        <v>120</v>
      </c>
      <c r="Q24" s="93"/>
      <c r="R24" s="85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210"/>
      <c r="CM24" s="210"/>
      <c r="CN24" s="210"/>
      <c r="CO24" s="210"/>
      <c r="CP24" s="210"/>
      <c r="CQ24" s="210"/>
      <c r="CR24" s="210"/>
      <c r="CS24" s="210"/>
      <c r="CT24" s="210"/>
      <c r="CU24" s="210"/>
      <c r="CV24" s="210"/>
      <c r="CW24" s="210"/>
      <c r="CX24" s="210"/>
      <c r="CY24" s="210"/>
      <c r="CZ24" s="210"/>
      <c r="DA24" s="210"/>
      <c r="DB24" s="210"/>
      <c r="DC24" s="210"/>
      <c r="DD24" s="210"/>
      <c r="DE24" s="210"/>
      <c r="DF24" s="210"/>
      <c r="DG24" s="210"/>
      <c r="DH24" s="210"/>
      <c r="DI24" s="210"/>
      <c r="DJ24" s="210"/>
      <c r="DK24" s="210"/>
      <c r="DL24" s="210"/>
      <c r="DM24" s="210"/>
      <c r="DN24" s="210"/>
      <c r="DO24" s="210"/>
      <c r="DP24" s="210"/>
      <c r="DQ24" s="210"/>
      <c r="DR24" s="210"/>
      <c r="DS24" s="210"/>
      <c r="DT24" s="210"/>
      <c r="DU24" s="210"/>
      <c r="DV24" s="210"/>
      <c r="DW24" s="210"/>
      <c r="DX24" s="210"/>
      <c r="DY24" s="210"/>
      <c r="DZ24" s="210"/>
      <c r="EA24" s="210"/>
      <c r="EB24" s="210"/>
      <c r="EC24" s="210"/>
      <c r="ED24" s="210"/>
      <c r="EE24" s="210"/>
      <c r="EF24" s="210"/>
      <c r="EG24" s="210"/>
      <c r="EH24" s="210"/>
      <c r="EI24" s="210"/>
      <c r="EJ24" s="210"/>
      <c r="EK24" s="210"/>
      <c r="EL24" s="210"/>
      <c r="EM24" s="210"/>
      <c r="EN24" s="210"/>
      <c r="EO24" s="210"/>
      <c r="EP24" s="210"/>
      <c r="EQ24" s="210"/>
      <c r="ER24" s="210"/>
      <c r="ES24" s="210"/>
      <c r="ET24" s="210"/>
      <c r="EU24" s="210"/>
      <c r="EV24" s="210"/>
      <c r="EW24" s="210"/>
      <c r="EX24" s="210"/>
      <c r="EY24" s="210"/>
      <c r="EZ24" s="210"/>
      <c r="FA24" s="210"/>
      <c r="FB24" s="210"/>
      <c r="FC24" s="210"/>
      <c r="FD24" s="210"/>
      <c r="FE24" s="210"/>
      <c r="FF24" s="210"/>
      <c r="FG24" s="210"/>
      <c r="FH24" s="210"/>
      <c r="FI24" s="210"/>
      <c r="FJ24" s="210"/>
      <c r="FK24" s="210"/>
      <c r="FL24" s="210"/>
      <c r="FM24" s="210"/>
      <c r="FN24" s="210"/>
      <c r="FO24" s="210"/>
      <c r="FP24" s="210"/>
      <c r="FQ24" s="210"/>
      <c r="FR24" s="210"/>
      <c r="FS24" s="210"/>
      <c r="FT24" s="210"/>
      <c r="FU24" s="210"/>
      <c r="FV24" s="210"/>
      <c r="FW24" s="210"/>
      <c r="FX24" s="210"/>
      <c r="FY24" s="210"/>
      <c r="FZ24" s="210"/>
      <c r="GA24" s="210"/>
      <c r="GB24" s="210"/>
      <c r="GC24" s="210"/>
      <c r="GD24" s="210"/>
      <c r="GE24" s="210"/>
      <c r="GF24" s="210"/>
      <c r="GG24" s="210"/>
      <c r="GH24" s="210"/>
      <c r="GI24" s="210"/>
      <c r="GJ24" s="210"/>
      <c r="GK24" s="210"/>
      <c r="GL24" s="210"/>
      <c r="GM24" s="210"/>
      <c r="GN24" s="210"/>
      <c r="GO24" s="210"/>
      <c r="GP24" s="210"/>
      <c r="GQ24" s="210"/>
      <c r="GR24" s="210"/>
      <c r="GS24" s="210"/>
      <c r="GT24" s="210"/>
      <c r="GU24" s="210"/>
      <c r="GV24" s="210"/>
    </row>
    <row r="25" spans="1:204" s="214" customFormat="1" ht="12">
      <c r="A25" s="300" t="s">
        <v>25</v>
      </c>
      <c r="B25" s="315">
        <v>433</v>
      </c>
      <c r="C25" s="122">
        <v>404</v>
      </c>
      <c r="D25" s="211">
        <v>21</v>
      </c>
      <c r="E25" s="122">
        <v>63835</v>
      </c>
      <c r="F25" s="215">
        <v>449</v>
      </c>
      <c r="G25" s="122">
        <v>427</v>
      </c>
      <c r="H25" s="221">
        <v>22</v>
      </c>
      <c r="I25" s="122">
        <v>67922</v>
      </c>
      <c r="J25" s="215">
        <v>449</v>
      </c>
      <c r="K25" s="122">
        <v>437</v>
      </c>
      <c r="L25" s="221">
        <v>22</v>
      </c>
      <c r="M25" s="123">
        <v>70558</v>
      </c>
      <c r="N25" s="122">
        <f t="shared" si="2"/>
        <v>0</v>
      </c>
      <c r="O25" s="122">
        <f t="shared" si="2"/>
        <v>10</v>
      </c>
      <c r="P25" s="123">
        <f>SUM(M25-I25)</f>
        <v>2636</v>
      </c>
      <c r="Q25" s="93"/>
      <c r="R25" s="85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10"/>
      <c r="CM25" s="210"/>
      <c r="CN25" s="210"/>
      <c r="CO25" s="210"/>
      <c r="CP25" s="210"/>
      <c r="CQ25" s="210"/>
      <c r="CR25" s="210"/>
      <c r="CS25" s="210"/>
      <c r="CT25" s="210"/>
      <c r="CU25" s="210"/>
      <c r="CV25" s="210"/>
      <c r="CW25" s="210"/>
      <c r="CX25" s="210"/>
      <c r="CY25" s="210"/>
      <c r="CZ25" s="210"/>
      <c r="DA25" s="210"/>
      <c r="DB25" s="210"/>
      <c r="DC25" s="210"/>
      <c r="DD25" s="210"/>
      <c r="DE25" s="210"/>
      <c r="DF25" s="210"/>
      <c r="DG25" s="210"/>
      <c r="DH25" s="210"/>
      <c r="DI25" s="210"/>
      <c r="DJ25" s="210"/>
      <c r="DK25" s="210"/>
      <c r="DL25" s="210"/>
      <c r="DM25" s="210"/>
      <c r="DN25" s="210"/>
      <c r="DO25" s="210"/>
      <c r="DP25" s="210"/>
      <c r="DQ25" s="210"/>
      <c r="DR25" s="210"/>
      <c r="DS25" s="210"/>
      <c r="DT25" s="210"/>
      <c r="DU25" s="210"/>
      <c r="DV25" s="210"/>
      <c r="DW25" s="210"/>
      <c r="DX25" s="210"/>
      <c r="DY25" s="210"/>
      <c r="DZ25" s="210"/>
      <c r="EA25" s="210"/>
      <c r="EB25" s="210"/>
      <c r="EC25" s="210"/>
      <c r="ED25" s="210"/>
      <c r="EE25" s="210"/>
      <c r="EF25" s="210"/>
      <c r="EG25" s="210"/>
      <c r="EH25" s="210"/>
      <c r="EI25" s="210"/>
      <c r="EJ25" s="210"/>
      <c r="EK25" s="210"/>
      <c r="EL25" s="210"/>
      <c r="EM25" s="210"/>
      <c r="EN25" s="210"/>
      <c r="EO25" s="210"/>
      <c r="EP25" s="210"/>
      <c r="EQ25" s="210"/>
      <c r="ER25" s="210"/>
      <c r="ES25" s="210"/>
      <c r="ET25" s="210"/>
      <c r="EU25" s="210"/>
      <c r="EV25" s="210"/>
      <c r="EW25" s="210"/>
      <c r="EX25" s="210"/>
      <c r="EY25" s="210"/>
      <c r="EZ25" s="210"/>
      <c r="FA25" s="210"/>
      <c r="FB25" s="210"/>
      <c r="FC25" s="210"/>
      <c r="FD25" s="210"/>
      <c r="FE25" s="210"/>
      <c r="FF25" s="210"/>
      <c r="FG25" s="210"/>
      <c r="FH25" s="210"/>
      <c r="FI25" s="210"/>
      <c r="FJ25" s="210"/>
      <c r="FK25" s="210"/>
      <c r="FL25" s="210"/>
      <c r="FM25" s="210"/>
      <c r="FN25" s="210"/>
      <c r="FO25" s="210"/>
      <c r="FP25" s="210"/>
      <c r="FQ25" s="210"/>
      <c r="FR25" s="210"/>
      <c r="FS25" s="210"/>
      <c r="FT25" s="210"/>
      <c r="FU25" s="210"/>
      <c r="FV25" s="210"/>
      <c r="FW25" s="210"/>
      <c r="FX25" s="210"/>
      <c r="FY25" s="210"/>
      <c r="FZ25" s="210"/>
      <c r="GA25" s="210"/>
      <c r="GB25" s="210"/>
      <c r="GC25" s="210"/>
      <c r="GD25" s="210"/>
      <c r="GE25" s="210"/>
      <c r="GF25" s="210"/>
      <c r="GG25" s="210"/>
      <c r="GH25" s="210"/>
      <c r="GI25" s="210"/>
      <c r="GJ25" s="210"/>
      <c r="GK25" s="210"/>
      <c r="GL25" s="210"/>
      <c r="GM25" s="210"/>
      <c r="GN25" s="210"/>
      <c r="GO25" s="210"/>
      <c r="GP25" s="210"/>
      <c r="GQ25" s="210"/>
      <c r="GR25" s="210"/>
      <c r="GS25" s="210"/>
      <c r="GT25" s="210"/>
      <c r="GU25" s="210"/>
      <c r="GV25" s="210"/>
    </row>
    <row r="26" spans="1:18" ht="12">
      <c r="A26" s="300" t="s">
        <v>30</v>
      </c>
      <c r="B26" s="314" t="s">
        <v>64</v>
      </c>
      <c r="C26" s="122">
        <v>0</v>
      </c>
      <c r="D26" s="211">
        <v>619</v>
      </c>
      <c r="E26" s="122">
        <v>0</v>
      </c>
      <c r="F26" s="212" t="s">
        <v>64</v>
      </c>
      <c r="G26" s="122">
        <v>0</v>
      </c>
      <c r="H26" s="221">
        <v>723</v>
      </c>
      <c r="I26" s="122"/>
      <c r="J26" s="212" t="s">
        <v>64</v>
      </c>
      <c r="K26" s="122">
        <v>0</v>
      </c>
      <c r="L26" s="221">
        <v>723</v>
      </c>
      <c r="M26" s="123">
        <v>0</v>
      </c>
      <c r="N26" s="122">
        <v>0</v>
      </c>
      <c r="O26" s="122">
        <f>SUM(K26-G26)</f>
        <v>0</v>
      </c>
      <c r="P26" s="123">
        <f>SUM(M26-I26)</f>
        <v>0</v>
      </c>
      <c r="Q26" s="52" t="s">
        <v>83</v>
      </c>
      <c r="R26" s="18"/>
    </row>
    <row r="27" spans="1:204" s="214" customFormat="1" ht="12">
      <c r="A27" s="300" t="s">
        <v>29</v>
      </c>
      <c r="B27" s="315">
        <v>84</v>
      </c>
      <c r="C27" s="122">
        <v>84</v>
      </c>
      <c r="D27" s="211">
        <v>0</v>
      </c>
      <c r="E27" s="122">
        <v>10434</v>
      </c>
      <c r="F27" s="215">
        <v>92</v>
      </c>
      <c r="G27" s="122">
        <v>95</v>
      </c>
      <c r="H27" s="221">
        <v>0</v>
      </c>
      <c r="I27" s="122">
        <v>10859</v>
      </c>
      <c r="J27" s="215">
        <v>96</v>
      </c>
      <c r="K27" s="122">
        <v>98</v>
      </c>
      <c r="L27" s="221">
        <v>0</v>
      </c>
      <c r="M27" s="123">
        <v>11951</v>
      </c>
      <c r="N27" s="122">
        <f>SUM(J27-F27)</f>
        <v>4</v>
      </c>
      <c r="O27" s="122">
        <f>SUM(K27-G27)</f>
        <v>3</v>
      </c>
      <c r="P27" s="123">
        <f>SUM(M27-I27)</f>
        <v>1092</v>
      </c>
      <c r="Q27" s="84" t="s">
        <v>83</v>
      </c>
      <c r="R27" s="85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  <c r="BZ27" s="210"/>
      <c r="CA27" s="210"/>
      <c r="CB27" s="210"/>
      <c r="CC27" s="210"/>
      <c r="CD27" s="210"/>
      <c r="CE27" s="210"/>
      <c r="CF27" s="210"/>
      <c r="CG27" s="210"/>
      <c r="CH27" s="210"/>
      <c r="CI27" s="210"/>
      <c r="CJ27" s="210"/>
      <c r="CK27" s="210"/>
      <c r="CL27" s="210"/>
      <c r="CM27" s="210"/>
      <c r="CN27" s="210"/>
      <c r="CO27" s="210"/>
      <c r="CP27" s="210"/>
      <c r="CQ27" s="210"/>
      <c r="CR27" s="210"/>
      <c r="CS27" s="210"/>
      <c r="CT27" s="210"/>
      <c r="CU27" s="210"/>
      <c r="CV27" s="210"/>
      <c r="CW27" s="210"/>
      <c r="CX27" s="210"/>
      <c r="CY27" s="210"/>
      <c r="CZ27" s="210"/>
      <c r="DA27" s="210"/>
      <c r="DB27" s="210"/>
      <c r="DC27" s="210"/>
      <c r="DD27" s="210"/>
      <c r="DE27" s="210"/>
      <c r="DF27" s="210"/>
      <c r="DG27" s="210"/>
      <c r="DH27" s="210"/>
      <c r="DI27" s="210"/>
      <c r="DJ27" s="210"/>
      <c r="DK27" s="210"/>
      <c r="DL27" s="210"/>
      <c r="DM27" s="210"/>
      <c r="DN27" s="210"/>
      <c r="DO27" s="210"/>
      <c r="DP27" s="210"/>
      <c r="DQ27" s="210"/>
      <c r="DR27" s="210"/>
      <c r="DS27" s="210"/>
      <c r="DT27" s="210"/>
      <c r="DU27" s="210"/>
      <c r="DV27" s="210"/>
      <c r="DW27" s="210"/>
      <c r="DX27" s="210"/>
      <c r="DY27" s="210"/>
      <c r="DZ27" s="210"/>
      <c r="EA27" s="210"/>
      <c r="EB27" s="210"/>
      <c r="EC27" s="210"/>
      <c r="ED27" s="210"/>
      <c r="EE27" s="210"/>
      <c r="EF27" s="210"/>
      <c r="EG27" s="210"/>
      <c r="EH27" s="210"/>
      <c r="EI27" s="210"/>
      <c r="EJ27" s="210"/>
      <c r="EK27" s="210"/>
      <c r="EL27" s="210"/>
      <c r="EM27" s="210"/>
      <c r="EN27" s="210"/>
      <c r="EO27" s="210"/>
      <c r="EP27" s="210"/>
      <c r="EQ27" s="210"/>
      <c r="ER27" s="210"/>
      <c r="ES27" s="210"/>
      <c r="ET27" s="210"/>
      <c r="EU27" s="210"/>
      <c r="EV27" s="210"/>
      <c r="EW27" s="210"/>
      <c r="EX27" s="210"/>
      <c r="EY27" s="210"/>
      <c r="EZ27" s="210"/>
      <c r="FA27" s="210"/>
      <c r="FB27" s="210"/>
      <c r="FC27" s="210"/>
      <c r="FD27" s="210"/>
      <c r="FE27" s="210"/>
      <c r="FF27" s="210"/>
      <c r="FG27" s="210"/>
      <c r="FH27" s="210"/>
      <c r="FI27" s="210"/>
      <c r="FJ27" s="210"/>
      <c r="FK27" s="210"/>
      <c r="FL27" s="210"/>
      <c r="FM27" s="210"/>
      <c r="FN27" s="210"/>
      <c r="FO27" s="210"/>
      <c r="FP27" s="210"/>
      <c r="FQ27" s="210"/>
      <c r="FR27" s="210"/>
      <c r="FS27" s="210"/>
      <c r="FT27" s="210"/>
      <c r="FU27" s="210"/>
      <c r="FV27" s="210"/>
      <c r="FW27" s="210"/>
      <c r="FX27" s="210"/>
      <c r="FY27" s="210"/>
      <c r="FZ27" s="210"/>
      <c r="GA27" s="210"/>
      <c r="GB27" s="210"/>
      <c r="GC27" s="210"/>
      <c r="GD27" s="210"/>
      <c r="GE27" s="210"/>
      <c r="GF27" s="210"/>
      <c r="GG27" s="210"/>
      <c r="GH27" s="210"/>
      <c r="GI27" s="210"/>
      <c r="GJ27" s="210"/>
      <c r="GK27" s="210"/>
      <c r="GL27" s="210"/>
      <c r="GM27" s="210"/>
      <c r="GN27" s="210"/>
      <c r="GO27" s="210"/>
      <c r="GP27" s="210"/>
      <c r="GQ27" s="210"/>
      <c r="GR27" s="210"/>
      <c r="GS27" s="210"/>
      <c r="GT27" s="210"/>
      <c r="GU27" s="210"/>
      <c r="GV27" s="210"/>
    </row>
    <row r="28" spans="1:111" ht="12">
      <c r="A28" s="300" t="s">
        <v>95</v>
      </c>
      <c r="B28" s="317">
        <f aca="true" t="shared" si="3" ref="B28:P28">SUM(B29:B37)</f>
        <v>2623</v>
      </c>
      <c r="C28" s="14">
        <f t="shared" si="3"/>
        <v>2572</v>
      </c>
      <c r="D28" s="16">
        <f t="shared" si="3"/>
        <v>306</v>
      </c>
      <c r="E28" s="14">
        <f t="shared" si="3"/>
        <v>521571</v>
      </c>
      <c r="F28" s="222">
        <f t="shared" si="3"/>
        <v>2710</v>
      </c>
      <c r="G28" s="14">
        <f t="shared" si="3"/>
        <v>2720</v>
      </c>
      <c r="H28" s="223">
        <f t="shared" si="3"/>
        <v>310</v>
      </c>
      <c r="I28" s="14">
        <f t="shared" si="3"/>
        <v>514267</v>
      </c>
      <c r="J28" s="222">
        <f t="shared" si="3"/>
        <v>2661</v>
      </c>
      <c r="K28" s="14">
        <f t="shared" si="3"/>
        <v>2661</v>
      </c>
      <c r="L28" s="223">
        <f t="shared" si="3"/>
        <v>310</v>
      </c>
      <c r="M28" s="15">
        <f t="shared" si="3"/>
        <v>514989</v>
      </c>
      <c r="N28" s="14">
        <f t="shared" si="3"/>
        <v>-49</v>
      </c>
      <c r="O28" s="14">
        <f t="shared" si="3"/>
        <v>-59</v>
      </c>
      <c r="P28" s="15">
        <f t="shared" si="3"/>
        <v>722</v>
      </c>
      <c r="Q28" s="55"/>
      <c r="R28" s="8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  <c r="CM28" s="224"/>
      <c r="CN28" s="224"/>
      <c r="CO28" s="224"/>
      <c r="CP28" s="224"/>
      <c r="CQ28" s="224"/>
      <c r="CR28" s="224"/>
      <c r="CS28" s="224"/>
      <c r="CT28" s="224"/>
      <c r="CU28" s="224"/>
      <c r="CV28" s="224"/>
      <c r="CW28" s="224"/>
      <c r="CX28" s="224"/>
      <c r="CY28" s="224"/>
      <c r="CZ28" s="224"/>
      <c r="DA28" s="224"/>
      <c r="DB28" s="224"/>
      <c r="DC28" s="224"/>
      <c r="DD28" s="224"/>
      <c r="DE28" s="224"/>
      <c r="DF28" s="224"/>
      <c r="DG28" s="224"/>
    </row>
    <row r="29" spans="1:204" s="230" customFormat="1" ht="12">
      <c r="A29" s="302" t="s">
        <v>110</v>
      </c>
      <c r="B29" s="318">
        <v>48</v>
      </c>
      <c r="C29" s="105">
        <v>43</v>
      </c>
      <c r="D29" s="225">
        <v>0</v>
      </c>
      <c r="E29" s="105">
        <v>8135</v>
      </c>
      <c r="F29" s="226">
        <v>48</v>
      </c>
      <c r="G29" s="105">
        <v>49</v>
      </c>
      <c r="H29" s="105">
        <v>0</v>
      </c>
      <c r="I29" s="105">
        <v>8291</v>
      </c>
      <c r="J29" s="226">
        <v>48</v>
      </c>
      <c r="K29" s="105">
        <v>49</v>
      </c>
      <c r="L29" s="105">
        <v>0</v>
      </c>
      <c r="M29" s="227">
        <v>9977</v>
      </c>
      <c r="N29" s="105">
        <f aca="true" t="shared" si="4" ref="N29:N37">SUM(J29-F29)</f>
        <v>0</v>
      </c>
      <c r="O29" s="105">
        <f aca="true" t="shared" si="5" ref="O29:O37">SUM(K29-G29)</f>
        <v>0</v>
      </c>
      <c r="P29" s="227">
        <f aca="true" t="shared" si="6" ref="P29:P37">SUM(M29-I29)</f>
        <v>1686</v>
      </c>
      <c r="Q29" s="82"/>
      <c r="R29" s="83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228"/>
      <c r="BI29" s="228"/>
      <c r="BJ29" s="228"/>
      <c r="BK29" s="228"/>
      <c r="BL29" s="228"/>
      <c r="BM29" s="228"/>
      <c r="BN29" s="228"/>
      <c r="BO29" s="228"/>
      <c r="BP29" s="228"/>
      <c r="BQ29" s="228"/>
      <c r="BR29" s="228"/>
      <c r="BS29" s="228"/>
      <c r="BT29" s="228"/>
      <c r="BU29" s="228"/>
      <c r="BV29" s="228"/>
      <c r="BW29" s="228"/>
      <c r="BX29" s="228"/>
      <c r="BY29" s="228"/>
      <c r="BZ29" s="228"/>
      <c r="CA29" s="228"/>
      <c r="CB29" s="228"/>
      <c r="CC29" s="228"/>
      <c r="CD29" s="228"/>
      <c r="CE29" s="228"/>
      <c r="CF29" s="228"/>
      <c r="CG29" s="228"/>
      <c r="CH29" s="228"/>
      <c r="CI29" s="228"/>
      <c r="CJ29" s="228"/>
      <c r="CK29" s="228"/>
      <c r="CL29" s="228"/>
      <c r="CM29" s="228"/>
      <c r="CN29" s="228"/>
      <c r="CO29" s="228"/>
      <c r="CP29" s="228"/>
      <c r="CQ29" s="228"/>
      <c r="CR29" s="228"/>
      <c r="CS29" s="228"/>
      <c r="CT29" s="228"/>
      <c r="CU29" s="228"/>
      <c r="CV29" s="228"/>
      <c r="CW29" s="228"/>
      <c r="CX29" s="228"/>
      <c r="CY29" s="228"/>
      <c r="CZ29" s="228"/>
      <c r="DA29" s="228"/>
      <c r="DB29" s="228"/>
      <c r="DC29" s="228"/>
      <c r="DD29" s="228"/>
      <c r="DE29" s="228"/>
      <c r="DF29" s="228"/>
      <c r="DG29" s="228"/>
      <c r="DH29" s="229"/>
      <c r="DI29" s="229"/>
      <c r="DJ29" s="229"/>
      <c r="DK29" s="229"/>
      <c r="DL29" s="229"/>
      <c r="DM29" s="229"/>
      <c r="DN29" s="229"/>
      <c r="DO29" s="229"/>
      <c r="DP29" s="229"/>
      <c r="DQ29" s="229"/>
      <c r="DR29" s="229"/>
      <c r="DS29" s="229"/>
      <c r="DT29" s="229"/>
      <c r="DU29" s="229"/>
      <c r="DV29" s="229"/>
      <c r="DW29" s="229"/>
      <c r="DX29" s="229"/>
      <c r="DY29" s="229"/>
      <c r="DZ29" s="229"/>
      <c r="EA29" s="229"/>
      <c r="EB29" s="229"/>
      <c r="EC29" s="229"/>
      <c r="ED29" s="229"/>
      <c r="EE29" s="229"/>
      <c r="EF29" s="229"/>
      <c r="EG29" s="229"/>
      <c r="EH29" s="229"/>
      <c r="EI29" s="229"/>
      <c r="EJ29" s="229"/>
      <c r="EK29" s="229"/>
      <c r="EL29" s="229"/>
      <c r="EM29" s="229"/>
      <c r="EN29" s="229"/>
      <c r="EO29" s="229"/>
      <c r="EP29" s="229"/>
      <c r="EQ29" s="229"/>
      <c r="ER29" s="229"/>
      <c r="ES29" s="229"/>
      <c r="ET29" s="229"/>
      <c r="EU29" s="229"/>
      <c r="EV29" s="229"/>
      <c r="EW29" s="229"/>
      <c r="EX29" s="229"/>
      <c r="EY29" s="229"/>
      <c r="EZ29" s="229"/>
      <c r="FA29" s="229"/>
      <c r="FB29" s="229"/>
      <c r="FC29" s="229"/>
      <c r="FD29" s="229"/>
      <c r="FE29" s="229"/>
      <c r="FF29" s="229"/>
      <c r="FG29" s="229"/>
      <c r="FH29" s="229"/>
      <c r="FI29" s="229"/>
      <c r="FJ29" s="229"/>
      <c r="FK29" s="229"/>
      <c r="FL29" s="229"/>
      <c r="FM29" s="229"/>
      <c r="FN29" s="229"/>
      <c r="FO29" s="229"/>
      <c r="FP29" s="229"/>
      <c r="FQ29" s="229"/>
      <c r="FR29" s="229"/>
      <c r="FS29" s="229"/>
      <c r="FT29" s="229"/>
      <c r="FU29" s="229"/>
      <c r="FV29" s="229"/>
      <c r="FW29" s="229"/>
      <c r="FX29" s="229"/>
      <c r="FY29" s="229"/>
      <c r="FZ29" s="229"/>
      <c r="GA29" s="229"/>
      <c r="GB29" s="229"/>
      <c r="GC29" s="229"/>
      <c r="GD29" s="229"/>
      <c r="GE29" s="229"/>
      <c r="GF29" s="229"/>
      <c r="GG29" s="229"/>
      <c r="GH29" s="229"/>
      <c r="GI29" s="229"/>
      <c r="GJ29" s="229"/>
      <c r="GK29" s="229"/>
      <c r="GL29" s="229"/>
      <c r="GM29" s="229"/>
      <c r="GN29" s="229"/>
      <c r="GO29" s="229"/>
      <c r="GP29" s="229"/>
      <c r="GQ29" s="229"/>
      <c r="GR29" s="229"/>
      <c r="GS29" s="229"/>
      <c r="GT29" s="229"/>
      <c r="GU29" s="229"/>
      <c r="GV29" s="229"/>
    </row>
    <row r="30" spans="1:204" s="230" customFormat="1" ht="12">
      <c r="A30" s="302" t="s">
        <v>111</v>
      </c>
      <c r="B30" s="318">
        <v>566</v>
      </c>
      <c r="C30" s="105">
        <v>482</v>
      </c>
      <c r="D30" s="225">
        <v>4</v>
      </c>
      <c r="E30" s="105">
        <v>78179</v>
      </c>
      <c r="F30" s="226">
        <v>566</v>
      </c>
      <c r="G30" s="105">
        <v>518</v>
      </c>
      <c r="H30" s="105">
        <v>8</v>
      </c>
      <c r="I30" s="105">
        <v>80507</v>
      </c>
      <c r="J30" s="226">
        <v>595</v>
      </c>
      <c r="K30" s="105">
        <v>531</v>
      </c>
      <c r="L30" s="105">
        <v>8</v>
      </c>
      <c r="M30" s="227">
        <v>87691</v>
      </c>
      <c r="N30" s="105">
        <f t="shared" si="4"/>
        <v>29</v>
      </c>
      <c r="O30" s="105">
        <f t="shared" si="5"/>
        <v>13</v>
      </c>
      <c r="P30" s="227">
        <f t="shared" si="6"/>
        <v>7184</v>
      </c>
      <c r="Q30" s="82"/>
      <c r="R30" s="83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/>
      <c r="BC30" s="228"/>
      <c r="BD30" s="228"/>
      <c r="BE30" s="228"/>
      <c r="BF30" s="228"/>
      <c r="BG30" s="228"/>
      <c r="BH30" s="228"/>
      <c r="BI30" s="228"/>
      <c r="BJ30" s="228"/>
      <c r="BK30" s="228"/>
      <c r="BL30" s="228"/>
      <c r="BM30" s="228"/>
      <c r="BN30" s="228"/>
      <c r="BO30" s="228"/>
      <c r="BP30" s="228"/>
      <c r="BQ30" s="228"/>
      <c r="BR30" s="228"/>
      <c r="BS30" s="228"/>
      <c r="BT30" s="228"/>
      <c r="BU30" s="228"/>
      <c r="BV30" s="228"/>
      <c r="BW30" s="228"/>
      <c r="BX30" s="228"/>
      <c r="BY30" s="228"/>
      <c r="BZ30" s="228"/>
      <c r="CA30" s="228"/>
      <c r="CB30" s="228"/>
      <c r="CC30" s="228"/>
      <c r="CD30" s="228"/>
      <c r="CE30" s="228"/>
      <c r="CF30" s="228"/>
      <c r="CG30" s="228"/>
      <c r="CH30" s="228"/>
      <c r="CI30" s="228"/>
      <c r="CJ30" s="228"/>
      <c r="CK30" s="228"/>
      <c r="CL30" s="228"/>
      <c r="CM30" s="228"/>
      <c r="CN30" s="228"/>
      <c r="CO30" s="228"/>
      <c r="CP30" s="228"/>
      <c r="CQ30" s="228"/>
      <c r="CR30" s="228"/>
      <c r="CS30" s="228"/>
      <c r="CT30" s="228"/>
      <c r="CU30" s="228"/>
      <c r="CV30" s="228"/>
      <c r="CW30" s="228"/>
      <c r="CX30" s="228"/>
      <c r="CY30" s="228"/>
      <c r="CZ30" s="228"/>
      <c r="DA30" s="228"/>
      <c r="DB30" s="228"/>
      <c r="DC30" s="228"/>
      <c r="DD30" s="228"/>
      <c r="DE30" s="228"/>
      <c r="DF30" s="228"/>
      <c r="DG30" s="228"/>
      <c r="DH30" s="229"/>
      <c r="DI30" s="229"/>
      <c r="DJ30" s="229"/>
      <c r="DK30" s="229"/>
      <c r="DL30" s="229"/>
      <c r="DM30" s="229"/>
      <c r="DN30" s="229"/>
      <c r="DO30" s="229"/>
      <c r="DP30" s="229"/>
      <c r="DQ30" s="229"/>
      <c r="DR30" s="229"/>
      <c r="DS30" s="229"/>
      <c r="DT30" s="229"/>
      <c r="DU30" s="229"/>
      <c r="DV30" s="229"/>
      <c r="DW30" s="229"/>
      <c r="DX30" s="229"/>
      <c r="DY30" s="229"/>
      <c r="DZ30" s="229"/>
      <c r="EA30" s="229"/>
      <c r="EB30" s="229"/>
      <c r="EC30" s="229"/>
      <c r="ED30" s="229"/>
      <c r="EE30" s="229"/>
      <c r="EF30" s="229"/>
      <c r="EG30" s="229"/>
      <c r="EH30" s="229"/>
      <c r="EI30" s="229"/>
      <c r="EJ30" s="229"/>
      <c r="EK30" s="229"/>
      <c r="EL30" s="229"/>
      <c r="EM30" s="229"/>
      <c r="EN30" s="229"/>
      <c r="EO30" s="229"/>
      <c r="EP30" s="229"/>
      <c r="EQ30" s="229"/>
      <c r="ER30" s="229"/>
      <c r="ES30" s="229"/>
      <c r="ET30" s="229"/>
      <c r="EU30" s="229"/>
      <c r="EV30" s="229"/>
      <c r="EW30" s="229"/>
      <c r="EX30" s="229"/>
      <c r="EY30" s="229"/>
      <c r="EZ30" s="229"/>
      <c r="FA30" s="229"/>
      <c r="FB30" s="229"/>
      <c r="FC30" s="229"/>
      <c r="FD30" s="229"/>
      <c r="FE30" s="229"/>
      <c r="FF30" s="229"/>
      <c r="FG30" s="229"/>
      <c r="FH30" s="229"/>
      <c r="FI30" s="229"/>
      <c r="FJ30" s="229"/>
      <c r="FK30" s="229"/>
      <c r="FL30" s="229"/>
      <c r="FM30" s="229"/>
      <c r="FN30" s="229"/>
      <c r="FO30" s="229"/>
      <c r="FP30" s="229"/>
      <c r="FQ30" s="229"/>
      <c r="FR30" s="229"/>
      <c r="FS30" s="229"/>
      <c r="FT30" s="229"/>
      <c r="FU30" s="229"/>
      <c r="FV30" s="229"/>
      <c r="FW30" s="229"/>
      <c r="FX30" s="229"/>
      <c r="FY30" s="229"/>
      <c r="FZ30" s="229"/>
      <c r="GA30" s="229"/>
      <c r="GB30" s="229"/>
      <c r="GC30" s="229"/>
      <c r="GD30" s="229"/>
      <c r="GE30" s="229"/>
      <c r="GF30" s="229"/>
      <c r="GG30" s="229"/>
      <c r="GH30" s="229"/>
      <c r="GI30" s="229"/>
      <c r="GJ30" s="229"/>
      <c r="GK30" s="229"/>
      <c r="GL30" s="229"/>
      <c r="GM30" s="229"/>
      <c r="GN30" s="229"/>
      <c r="GO30" s="229"/>
      <c r="GP30" s="229"/>
      <c r="GQ30" s="229"/>
      <c r="GR30" s="229"/>
      <c r="GS30" s="229"/>
      <c r="GT30" s="229"/>
      <c r="GU30" s="229"/>
      <c r="GV30" s="229"/>
    </row>
    <row r="31" spans="1:204" s="230" customFormat="1" ht="12">
      <c r="A31" s="302" t="s">
        <v>112</v>
      </c>
      <c r="B31" s="318">
        <v>801</v>
      </c>
      <c r="C31" s="105">
        <v>767</v>
      </c>
      <c r="D31" s="225">
        <v>102</v>
      </c>
      <c r="E31" s="105">
        <v>134599</v>
      </c>
      <c r="F31" s="226">
        <v>818</v>
      </c>
      <c r="G31" s="105">
        <v>817</v>
      </c>
      <c r="H31" s="105">
        <v>102</v>
      </c>
      <c r="I31" s="105">
        <v>143106</v>
      </c>
      <c r="J31" s="226">
        <v>746</v>
      </c>
      <c r="K31" s="105">
        <v>751</v>
      </c>
      <c r="L31" s="105">
        <v>102</v>
      </c>
      <c r="M31" s="227">
        <v>137061</v>
      </c>
      <c r="N31" s="105">
        <f t="shared" si="4"/>
        <v>-72</v>
      </c>
      <c r="O31" s="105">
        <f t="shared" si="5"/>
        <v>-66</v>
      </c>
      <c r="P31" s="227">
        <f t="shared" si="6"/>
        <v>-6045</v>
      </c>
      <c r="Q31" s="82"/>
      <c r="R31" s="83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8"/>
      <c r="CA31" s="228"/>
      <c r="CB31" s="228"/>
      <c r="CC31" s="228"/>
      <c r="CD31" s="228"/>
      <c r="CE31" s="228"/>
      <c r="CF31" s="228"/>
      <c r="CG31" s="228"/>
      <c r="CH31" s="228"/>
      <c r="CI31" s="228"/>
      <c r="CJ31" s="228"/>
      <c r="CK31" s="228"/>
      <c r="CL31" s="228"/>
      <c r="CM31" s="228"/>
      <c r="CN31" s="228"/>
      <c r="CO31" s="228"/>
      <c r="CP31" s="228"/>
      <c r="CQ31" s="228"/>
      <c r="CR31" s="228"/>
      <c r="CS31" s="228"/>
      <c r="CT31" s="228"/>
      <c r="CU31" s="228"/>
      <c r="CV31" s="228"/>
      <c r="CW31" s="228"/>
      <c r="CX31" s="228"/>
      <c r="CY31" s="228"/>
      <c r="CZ31" s="228"/>
      <c r="DA31" s="228"/>
      <c r="DB31" s="228"/>
      <c r="DC31" s="228"/>
      <c r="DD31" s="228"/>
      <c r="DE31" s="228"/>
      <c r="DF31" s="228"/>
      <c r="DG31" s="228"/>
      <c r="DH31" s="229"/>
      <c r="DI31" s="229"/>
      <c r="DJ31" s="229"/>
      <c r="DK31" s="229"/>
      <c r="DL31" s="229"/>
      <c r="DM31" s="229"/>
      <c r="DN31" s="229"/>
      <c r="DO31" s="229"/>
      <c r="DP31" s="229"/>
      <c r="DQ31" s="229"/>
      <c r="DR31" s="229"/>
      <c r="DS31" s="229"/>
      <c r="DT31" s="229"/>
      <c r="DU31" s="229"/>
      <c r="DV31" s="229"/>
      <c r="DW31" s="229"/>
      <c r="DX31" s="229"/>
      <c r="DY31" s="229"/>
      <c r="DZ31" s="229"/>
      <c r="EA31" s="229"/>
      <c r="EB31" s="229"/>
      <c r="EC31" s="229"/>
      <c r="ED31" s="229"/>
      <c r="EE31" s="229"/>
      <c r="EF31" s="229"/>
      <c r="EG31" s="229"/>
      <c r="EH31" s="229"/>
      <c r="EI31" s="229"/>
      <c r="EJ31" s="229"/>
      <c r="EK31" s="229"/>
      <c r="EL31" s="229"/>
      <c r="EM31" s="229"/>
      <c r="EN31" s="229"/>
      <c r="EO31" s="229"/>
      <c r="EP31" s="229"/>
      <c r="EQ31" s="229"/>
      <c r="ER31" s="229"/>
      <c r="ES31" s="229"/>
      <c r="ET31" s="229"/>
      <c r="EU31" s="229"/>
      <c r="EV31" s="229"/>
      <c r="EW31" s="229"/>
      <c r="EX31" s="229"/>
      <c r="EY31" s="229"/>
      <c r="EZ31" s="229"/>
      <c r="FA31" s="229"/>
      <c r="FB31" s="229"/>
      <c r="FC31" s="229"/>
      <c r="FD31" s="229"/>
      <c r="FE31" s="229"/>
      <c r="FF31" s="229"/>
      <c r="FG31" s="229"/>
      <c r="FH31" s="229"/>
      <c r="FI31" s="229"/>
      <c r="FJ31" s="229"/>
      <c r="FK31" s="229"/>
      <c r="FL31" s="229"/>
      <c r="FM31" s="229"/>
      <c r="FN31" s="229"/>
      <c r="FO31" s="229"/>
      <c r="FP31" s="229"/>
      <c r="FQ31" s="229"/>
      <c r="FR31" s="229"/>
      <c r="FS31" s="229"/>
      <c r="FT31" s="229"/>
      <c r="FU31" s="229"/>
      <c r="FV31" s="229"/>
      <c r="FW31" s="229"/>
      <c r="FX31" s="229"/>
      <c r="FY31" s="229"/>
      <c r="FZ31" s="229"/>
      <c r="GA31" s="229"/>
      <c r="GB31" s="229"/>
      <c r="GC31" s="229"/>
      <c r="GD31" s="229"/>
      <c r="GE31" s="229"/>
      <c r="GF31" s="229"/>
      <c r="GG31" s="229"/>
      <c r="GH31" s="229"/>
      <c r="GI31" s="229"/>
      <c r="GJ31" s="229"/>
      <c r="GK31" s="229"/>
      <c r="GL31" s="229"/>
      <c r="GM31" s="229"/>
      <c r="GN31" s="229"/>
      <c r="GO31" s="229"/>
      <c r="GP31" s="229"/>
      <c r="GQ31" s="229"/>
      <c r="GR31" s="229"/>
      <c r="GS31" s="229"/>
      <c r="GT31" s="229"/>
      <c r="GU31" s="229"/>
      <c r="GV31" s="229"/>
    </row>
    <row r="32" spans="1:204" s="230" customFormat="1" ht="12">
      <c r="A32" s="302" t="s">
        <v>113</v>
      </c>
      <c r="B32" s="318">
        <v>0</v>
      </c>
      <c r="C32" s="105">
        <v>0</v>
      </c>
      <c r="D32" s="225">
        <v>0</v>
      </c>
      <c r="E32" s="105">
        <v>85637</v>
      </c>
      <c r="F32" s="226">
        <v>0</v>
      </c>
      <c r="G32" s="105">
        <v>0</v>
      </c>
      <c r="H32" s="105">
        <v>0</v>
      </c>
      <c r="I32" s="105">
        <v>53625</v>
      </c>
      <c r="J32" s="226">
        <v>0</v>
      </c>
      <c r="K32" s="105">
        <v>0</v>
      </c>
      <c r="L32" s="105">
        <v>0</v>
      </c>
      <c r="M32" s="227">
        <v>43950</v>
      </c>
      <c r="N32" s="105">
        <f t="shared" si="4"/>
        <v>0</v>
      </c>
      <c r="O32" s="105">
        <f t="shared" si="5"/>
        <v>0</v>
      </c>
      <c r="P32" s="227">
        <f t="shared" si="6"/>
        <v>-9675</v>
      </c>
      <c r="Q32" s="82"/>
      <c r="R32" s="83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28"/>
      <c r="BE32" s="228"/>
      <c r="BF32" s="228"/>
      <c r="BG32" s="228"/>
      <c r="BH32" s="228"/>
      <c r="BI32" s="228"/>
      <c r="BJ32" s="228"/>
      <c r="BK32" s="228"/>
      <c r="BL32" s="228"/>
      <c r="BM32" s="228"/>
      <c r="BN32" s="228"/>
      <c r="BO32" s="228"/>
      <c r="BP32" s="228"/>
      <c r="BQ32" s="228"/>
      <c r="BR32" s="228"/>
      <c r="BS32" s="228"/>
      <c r="BT32" s="228"/>
      <c r="BU32" s="228"/>
      <c r="BV32" s="228"/>
      <c r="BW32" s="228"/>
      <c r="BX32" s="228"/>
      <c r="BY32" s="228"/>
      <c r="BZ32" s="228"/>
      <c r="CA32" s="228"/>
      <c r="CB32" s="228"/>
      <c r="CC32" s="228"/>
      <c r="CD32" s="228"/>
      <c r="CE32" s="228"/>
      <c r="CF32" s="228"/>
      <c r="CG32" s="228"/>
      <c r="CH32" s="228"/>
      <c r="CI32" s="228"/>
      <c r="CJ32" s="228"/>
      <c r="CK32" s="228"/>
      <c r="CL32" s="228"/>
      <c r="CM32" s="228"/>
      <c r="CN32" s="228"/>
      <c r="CO32" s="228"/>
      <c r="CP32" s="228"/>
      <c r="CQ32" s="228"/>
      <c r="CR32" s="228"/>
      <c r="CS32" s="228"/>
      <c r="CT32" s="228"/>
      <c r="CU32" s="228"/>
      <c r="CV32" s="228"/>
      <c r="CW32" s="228"/>
      <c r="CX32" s="228"/>
      <c r="CY32" s="228"/>
      <c r="CZ32" s="228"/>
      <c r="DA32" s="228"/>
      <c r="DB32" s="228"/>
      <c r="DC32" s="228"/>
      <c r="DD32" s="228"/>
      <c r="DE32" s="228"/>
      <c r="DF32" s="228"/>
      <c r="DG32" s="228"/>
      <c r="DH32" s="229"/>
      <c r="DI32" s="229"/>
      <c r="DJ32" s="229"/>
      <c r="DK32" s="229"/>
      <c r="DL32" s="229"/>
      <c r="DM32" s="229"/>
      <c r="DN32" s="229"/>
      <c r="DO32" s="229"/>
      <c r="DP32" s="229"/>
      <c r="DQ32" s="229"/>
      <c r="DR32" s="229"/>
      <c r="DS32" s="229"/>
      <c r="DT32" s="229"/>
      <c r="DU32" s="229"/>
      <c r="DV32" s="229"/>
      <c r="DW32" s="229"/>
      <c r="DX32" s="229"/>
      <c r="DY32" s="229"/>
      <c r="DZ32" s="229"/>
      <c r="EA32" s="229"/>
      <c r="EB32" s="229"/>
      <c r="EC32" s="229"/>
      <c r="ED32" s="229"/>
      <c r="EE32" s="229"/>
      <c r="EF32" s="229"/>
      <c r="EG32" s="229"/>
      <c r="EH32" s="229"/>
      <c r="EI32" s="229"/>
      <c r="EJ32" s="229"/>
      <c r="EK32" s="229"/>
      <c r="EL32" s="229"/>
      <c r="EM32" s="229"/>
      <c r="EN32" s="229"/>
      <c r="EO32" s="229"/>
      <c r="EP32" s="229"/>
      <c r="EQ32" s="229"/>
      <c r="ER32" s="229"/>
      <c r="ES32" s="229"/>
      <c r="ET32" s="229"/>
      <c r="EU32" s="229"/>
      <c r="EV32" s="229"/>
      <c r="EW32" s="229"/>
      <c r="EX32" s="229"/>
      <c r="EY32" s="229"/>
      <c r="EZ32" s="229"/>
      <c r="FA32" s="229"/>
      <c r="FB32" s="229"/>
      <c r="FC32" s="229"/>
      <c r="FD32" s="229"/>
      <c r="FE32" s="229"/>
      <c r="FF32" s="229"/>
      <c r="FG32" s="229"/>
      <c r="FH32" s="229"/>
      <c r="FI32" s="229"/>
      <c r="FJ32" s="229"/>
      <c r="FK32" s="229"/>
      <c r="FL32" s="229"/>
      <c r="FM32" s="229"/>
      <c r="FN32" s="229"/>
      <c r="FO32" s="229"/>
      <c r="FP32" s="229"/>
      <c r="FQ32" s="229"/>
      <c r="FR32" s="229"/>
      <c r="FS32" s="229"/>
      <c r="FT32" s="229"/>
      <c r="FU32" s="229"/>
      <c r="FV32" s="229"/>
      <c r="FW32" s="229"/>
      <c r="FX32" s="229"/>
      <c r="FY32" s="229"/>
      <c r="FZ32" s="229"/>
      <c r="GA32" s="229"/>
      <c r="GB32" s="229"/>
      <c r="GC32" s="229"/>
      <c r="GD32" s="229"/>
      <c r="GE32" s="229"/>
      <c r="GF32" s="229"/>
      <c r="GG32" s="229"/>
      <c r="GH32" s="229"/>
      <c r="GI32" s="229"/>
      <c r="GJ32" s="229"/>
      <c r="GK32" s="229"/>
      <c r="GL32" s="229"/>
      <c r="GM32" s="229"/>
      <c r="GN32" s="229"/>
      <c r="GO32" s="229"/>
      <c r="GP32" s="229"/>
      <c r="GQ32" s="229"/>
      <c r="GR32" s="229"/>
      <c r="GS32" s="229"/>
      <c r="GT32" s="229"/>
      <c r="GU32" s="229"/>
      <c r="GV32" s="229"/>
    </row>
    <row r="33" spans="1:204" s="230" customFormat="1" ht="12">
      <c r="A33" s="302" t="s">
        <v>114</v>
      </c>
      <c r="B33" s="318">
        <v>439</v>
      </c>
      <c r="C33" s="105">
        <v>493</v>
      </c>
      <c r="D33" s="225">
        <v>184</v>
      </c>
      <c r="E33" s="105">
        <v>89642</v>
      </c>
      <c r="F33" s="226">
        <v>439</v>
      </c>
      <c r="G33" s="105">
        <v>493</v>
      </c>
      <c r="H33" s="105">
        <v>184</v>
      </c>
      <c r="I33" s="105">
        <v>92774</v>
      </c>
      <c r="J33" s="226">
        <v>436</v>
      </c>
      <c r="K33" s="105">
        <v>490</v>
      </c>
      <c r="L33" s="105">
        <v>184</v>
      </c>
      <c r="M33" s="227">
        <v>95051</v>
      </c>
      <c r="N33" s="105">
        <f t="shared" si="4"/>
        <v>-3</v>
      </c>
      <c r="O33" s="105">
        <f t="shared" si="5"/>
        <v>-3</v>
      </c>
      <c r="P33" s="227">
        <f t="shared" si="6"/>
        <v>2277</v>
      </c>
      <c r="Q33" s="82"/>
      <c r="R33" s="83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8"/>
      <c r="BB33" s="228"/>
      <c r="BC33" s="228"/>
      <c r="BD33" s="228"/>
      <c r="BE33" s="228"/>
      <c r="BF33" s="228"/>
      <c r="BG33" s="228"/>
      <c r="BH33" s="228"/>
      <c r="BI33" s="228"/>
      <c r="BJ33" s="228"/>
      <c r="BK33" s="228"/>
      <c r="BL33" s="228"/>
      <c r="BM33" s="228"/>
      <c r="BN33" s="228"/>
      <c r="BO33" s="228"/>
      <c r="BP33" s="228"/>
      <c r="BQ33" s="228"/>
      <c r="BR33" s="228"/>
      <c r="BS33" s="228"/>
      <c r="BT33" s="228"/>
      <c r="BU33" s="228"/>
      <c r="BV33" s="228"/>
      <c r="BW33" s="228"/>
      <c r="BX33" s="228"/>
      <c r="BY33" s="228"/>
      <c r="BZ33" s="228"/>
      <c r="CA33" s="228"/>
      <c r="CB33" s="228"/>
      <c r="CC33" s="228"/>
      <c r="CD33" s="228"/>
      <c r="CE33" s="228"/>
      <c r="CF33" s="228"/>
      <c r="CG33" s="228"/>
      <c r="CH33" s="228"/>
      <c r="CI33" s="228"/>
      <c r="CJ33" s="228"/>
      <c r="CK33" s="228"/>
      <c r="CL33" s="228"/>
      <c r="CM33" s="228"/>
      <c r="CN33" s="228"/>
      <c r="CO33" s="228"/>
      <c r="CP33" s="228"/>
      <c r="CQ33" s="228"/>
      <c r="CR33" s="228"/>
      <c r="CS33" s="228"/>
      <c r="CT33" s="228"/>
      <c r="CU33" s="228"/>
      <c r="CV33" s="228"/>
      <c r="CW33" s="228"/>
      <c r="CX33" s="228"/>
      <c r="CY33" s="228"/>
      <c r="CZ33" s="228"/>
      <c r="DA33" s="228"/>
      <c r="DB33" s="228"/>
      <c r="DC33" s="228"/>
      <c r="DD33" s="228"/>
      <c r="DE33" s="228"/>
      <c r="DF33" s="228"/>
      <c r="DG33" s="228"/>
      <c r="DH33" s="229"/>
      <c r="DI33" s="229"/>
      <c r="DJ33" s="229"/>
      <c r="DK33" s="229"/>
      <c r="DL33" s="229"/>
      <c r="DM33" s="229"/>
      <c r="DN33" s="229"/>
      <c r="DO33" s="229"/>
      <c r="DP33" s="229"/>
      <c r="DQ33" s="229"/>
      <c r="DR33" s="229"/>
      <c r="DS33" s="229"/>
      <c r="DT33" s="229"/>
      <c r="DU33" s="229"/>
      <c r="DV33" s="229"/>
      <c r="DW33" s="229"/>
      <c r="DX33" s="229"/>
      <c r="DY33" s="229"/>
      <c r="DZ33" s="229"/>
      <c r="EA33" s="229"/>
      <c r="EB33" s="229"/>
      <c r="EC33" s="229"/>
      <c r="ED33" s="229"/>
      <c r="EE33" s="229"/>
      <c r="EF33" s="229"/>
      <c r="EG33" s="229"/>
      <c r="EH33" s="229"/>
      <c r="EI33" s="229"/>
      <c r="EJ33" s="229"/>
      <c r="EK33" s="229"/>
      <c r="EL33" s="229"/>
      <c r="EM33" s="229"/>
      <c r="EN33" s="229"/>
      <c r="EO33" s="229"/>
      <c r="EP33" s="229"/>
      <c r="EQ33" s="229"/>
      <c r="ER33" s="229"/>
      <c r="ES33" s="229"/>
      <c r="ET33" s="229"/>
      <c r="EU33" s="229"/>
      <c r="EV33" s="229"/>
      <c r="EW33" s="229"/>
      <c r="EX33" s="229"/>
      <c r="EY33" s="229"/>
      <c r="EZ33" s="229"/>
      <c r="FA33" s="229"/>
      <c r="FB33" s="229"/>
      <c r="FC33" s="229"/>
      <c r="FD33" s="229"/>
      <c r="FE33" s="229"/>
      <c r="FF33" s="229"/>
      <c r="FG33" s="229"/>
      <c r="FH33" s="229"/>
      <c r="FI33" s="229"/>
      <c r="FJ33" s="229"/>
      <c r="FK33" s="229"/>
      <c r="FL33" s="229"/>
      <c r="FM33" s="229"/>
      <c r="FN33" s="229"/>
      <c r="FO33" s="229"/>
      <c r="FP33" s="229"/>
      <c r="FQ33" s="229"/>
      <c r="FR33" s="229"/>
      <c r="FS33" s="229"/>
      <c r="FT33" s="229"/>
      <c r="FU33" s="229"/>
      <c r="FV33" s="229"/>
      <c r="FW33" s="229"/>
      <c r="FX33" s="229"/>
      <c r="FY33" s="229"/>
      <c r="FZ33" s="229"/>
      <c r="GA33" s="229"/>
      <c r="GB33" s="229"/>
      <c r="GC33" s="229"/>
      <c r="GD33" s="229"/>
      <c r="GE33" s="229"/>
      <c r="GF33" s="229"/>
      <c r="GG33" s="229"/>
      <c r="GH33" s="229"/>
      <c r="GI33" s="229"/>
      <c r="GJ33" s="229"/>
      <c r="GK33" s="229"/>
      <c r="GL33" s="229"/>
      <c r="GM33" s="229"/>
      <c r="GN33" s="229"/>
      <c r="GO33" s="229"/>
      <c r="GP33" s="229"/>
      <c r="GQ33" s="229"/>
      <c r="GR33" s="229"/>
      <c r="GS33" s="229"/>
      <c r="GT33" s="229"/>
      <c r="GU33" s="229"/>
      <c r="GV33" s="229"/>
    </row>
    <row r="34" spans="1:204" s="230" customFormat="1" ht="12">
      <c r="A34" s="302" t="s">
        <v>115</v>
      </c>
      <c r="B34" s="318">
        <v>37</v>
      </c>
      <c r="C34" s="105">
        <v>30</v>
      </c>
      <c r="D34" s="225">
        <v>0</v>
      </c>
      <c r="E34" s="105">
        <v>5173</v>
      </c>
      <c r="F34" s="226">
        <v>37</v>
      </c>
      <c r="G34" s="105">
        <v>37</v>
      </c>
      <c r="H34" s="105">
        <v>0</v>
      </c>
      <c r="I34" s="105">
        <v>5861</v>
      </c>
      <c r="J34" s="226">
        <v>37</v>
      </c>
      <c r="K34" s="105">
        <v>37</v>
      </c>
      <c r="L34" s="105">
        <v>0</v>
      </c>
      <c r="M34" s="227">
        <v>6278</v>
      </c>
      <c r="N34" s="105">
        <f t="shared" si="4"/>
        <v>0</v>
      </c>
      <c r="O34" s="105">
        <f t="shared" si="5"/>
        <v>0</v>
      </c>
      <c r="P34" s="227">
        <f t="shared" si="6"/>
        <v>417</v>
      </c>
      <c r="Q34" s="82"/>
      <c r="R34" s="83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  <c r="BB34" s="228"/>
      <c r="BC34" s="228"/>
      <c r="BD34" s="228"/>
      <c r="BE34" s="228"/>
      <c r="BF34" s="228"/>
      <c r="BG34" s="228"/>
      <c r="BH34" s="228"/>
      <c r="BI34" s="228"/>
      <c r="BJ34" s="228"/>
      <c r="BK34" s="228"/>
      <c r="BL34" s="228"/>
      <c r="BM34" s="228"/>
      <c r="BN34" s="228"/>
      <c r="BO34" s="228"/>
      <c r="BP34" s="228"/>
      <c r="BQ34" s="228"/>
      <c r="BR34" s="228"/>
      <c r="BS34" s="228"/>
      <c r="BT34" s="228"/>
      <c r="BU34" s="228"/>
      <c r="BV34" s="228"/>
      <c r="BW34" s="228"/>
      <c r="BX34" s="228"/>
      <c r="BY34" s="228"/>
      <c r="BZ34" s="228"/>
      <c r="CA34" s="228"/>
      <c r="CB34" s="228"/>
      <c r="CC34" s="228"/>
      <c r="CD34" s="228"/>
      <c r="CE34" s="228"/>
      <c r="CF34" s="228"/>
      <c r="CG34" s="228"/>
      <c r="CH34" s="228"/>
      <c r="CI34" s="228"/>
      <c r="CJ34" s="228"/>
      <c r="CK34" s="228"/>
      <c r="CL34" s="228"/>
      <c r="CM34" s="228"/>
      <c r="CN34" s="228"/>
      <c r="CO34" s="228"/>
      <c r="CP34" s="228"/>
      <c r="CQ34" s="228"/>
      <c r="CR34" s="228"/>
      <c r="CS34" s="228"/>
      <c r="CT34" s="228"/>
      <c r="CU34" s="228"/>
      <c r="CV34" s="228"/>
      <c r="CW34" s="228"/>
      <c r="CX34" s="228"/>
      <c r="CY34" s="228"/>
      <c r="CZ34" s="228"/>
      <c r="DA34" s="228"/>
      <c r="DB34" s="228"/>
      <c r="DC34" s="228"/>
      <c r="DD34" s="228"/>
      <c r="DE34" s="228"/>
      <c r="DF34" s="228"/>
      <c r="DG34" s="228"/>
      <c r="DH34" s="229"/>
      <c r="DI34" s="229"/>
      <c r="DJ34" s="229"/>
      <c r="DK34" s="229"/>
      <c r="DL34" s="229"/>
      <c r="DM34" s="229"/>
      <c r="DN34" s="229"/>
      <c r="DO34" s="229"/>
      <c r="DP34" s="229"/>
      <c r="DQ34" s="229"/>
      <c r="DR34" s="229"/>
      <c r="DS34" s="229"/>
      <c r="DT34" s="229"/>
      <c r="DU34" s="229"/>
      <c r="DV34" s="229"/>
      <c r="DW34" s="229"/>
      <c r="DX34" s="229"/>
      <c r="DY34" s="229"/>
      <c r="DZ34" s="229"/>
      <c r="EA34" s="229"/>
      <c r="EB34" s="229"/>
      <c r="EC34" s="229"/>
      <c r="ED34" s="229"/>
      <c r="EE34" s="229"/>
      <c r="EF34" s="229"/>
      <c r="EG34" s="229"/>
      <c r="EH34" s="229"/>
      <c r="EI34" s="229"/>
      <c r="EJ34" s="229"/>
      <c r="EK34" s="229"/>
      <c r="EL34" s="229"/>
      <c r="EM34" s="229"/>
      <c r="EN34" s="229"/>
      <c r="EO34" s="229"/>
      <c r="EP34" s="229"/>
      <c r="EQ34" s="229"/>
      <c r="ER34" s="229"/>
      <c r="ES34" s="229"/>
      <c r="ET34" s="229"/>
      <c r="EU34" s="229"/>
      <c r="EV34" s="229"/>
      <c r="EW34" s="229"/>
      <c r="EX34" s="229"/>
      <c r="EY34" s="229"/>
      <c r="EZ34" s="229"/>
      <c r="FA34" s="229"/>
      <c r="FB34" s="229"/>
      <c r="FC34" s="229"/>
      <c r="FD34" s="229"/>
      <c r="FE34" s="229"/>
      <c r="FF34" s="229"/>
      <c r="FG34" s="229"/>
      <c r="FH34" s="229"/>
      <c r="FI34" s="229"/>
      <c r="FJ34" s="229"/>
      <c r="FK34" s="229"/>
      <c r="FL34" s="229"/>
      <c r="FM34" s="229"/>
      <c r="FN34" s="229"/>
      <c r="FO34" s="229"/>
      <c r="FP34" s="229"/>
      <c r="FQ34" s="229"/>
      <c r="FR34" s="229"/>
      <c r="FS34" s="229"/>
      <c r="FT34" s="229"/>
      <c r="FU34" s="229"/>
      <c r="FV34" s="229"/>
      <c r="FW34" s="229"/>
      <c r="FX34" s="229"/>
      <c r="FY34" s="229"/>
      <c r="FZ34" s="229"/>
      <c r="GA34" s="229"/>
      <c r="GB34" s="229"/>
      <c r="GC34" s="229"/>
      <c r="GD34" s="229"/>
      <c r="GE34" s="229"/>
      <c r="GF34" s="229"/>
      <c r="GG34" s="229"/>
      <c r="GH34" s="229"/>
      <c r="GI34" s="229"/>
      <c r="GJ34" s="229"/>
      <c r="GK34" s="229"/>
      <c r="GL34" s="229"/>
      <c r="GM34" s="229"/>
      <c r="GN34" s="229"/>
      <c r="GO34" s="229"/>
      <c r="GP34" s="229"/>
      <c r="GQ34" s="229"/>
      <c r="GR34" s="229"/>
      <c r="GS34" s="229"/>
      <c r="GT34" s="229"/>
      <c r="GU34" s="229"/>
      <c r="GV34" s="229"/>
    </row>
    <row r="35" spans="1:204" s="230" customFormat="1" ht="12">
      <c r="A35" s="302" t="s">
        <v>116</v>
      </c>
      <c r="B35" s="318">
        <v>679</v>
      </c>
      <c r="C35" s="105">
        <v>704</v>
      </c>
      <c r="D35" s="225">
        <v>16</v>
      </c>
      <c r="E35" s="105">
        <v>107683</v>
      </c>
      <c r="F35" s="226">
        <v>737</v>
      </c>
      <c r="G35" s="105">
        <v>739</v>
      </c>
      <c r="H35" s="105">
        <v>16</v>
      </c>
      <c r="I35" s="105">
        <v>109037</v>
      </c>
      <c r="J35" s="226">
        <v>733</v>
      </c>
      <c r="K35" s="105">
        <v>735</v>
      </c>
      <c r="L35" s="105">
        <v>16</v>
      </c>
      <c r="M35" s="227">
        <v>113583</v>
      </c>
      <c r="N35" s="105">
        <f t="shared" si="4"/>
        <v>-4</v>
      </c>
      <c r="O35" s="105">
        <f t="shared" si="5"/>
        <v>-4</v>
      </c>
      <c r="P35" s="227">
        <f t="shared" si="6"/>
        <v>4546</v>
      </c>
      <c r="Q35" s="82"/>
      <c r="R35" s="83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228"/>
      <c r="BE35" s="228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8"/>
      <c r="BQ35" s="228"/>
      <c r="BR35" s="228"/>
      <c r="BS35" s="228"/>
      <c r="BT35" s="228"/>
      <c r="BU35" s="228"/>
      <c r="BV35" s="228"/>
      <c r="BW35" s="228"/>
      <c r="BX35" s="228"/>
      <c r="BY35" s="228"/>
      <c r="BZ35" s="228"/>
      <c r="CA35" s="228"/>
      <c r="CB35" s="228"/>
      <c r="CC35" s="228"/>
      <c r="CD35" s="228"/>
      <c r="CE35" s="228"/>
      <c r="CF35" s="228"/>
      <c r="CG35" s="228"/>
      <c r="CH35" s="228"/>
      <c r="CI35" s="228"/>
      <c r="CJ35" s="228"/>
      <c r="CK35" s="228"/>
      <c r="CL35" s="228"/>
      <c r="CM35" s="228"/>
      <c r="CN35" s="228"/>
      <c r="CO35" s="228"/>
      <c r="CP35" s="228"/>
      <c r="CQ35" s="228"/>
      <c r="CR35" s="228"/>
      <c r="CS35" s="228"/>
      <c r="CT35" s="228"/>
      <c r="CU35" s="228"/>
      <c r="CV35" s="228"/>
      <c r="CW35" s="228"/>
      <c r="CX35" s="228"/>
      <c r="CY35" s="228"/>
      <c r="CZ35" s="228"/>
      <c r="DA35" s="228"/>
      <c r="DB35" s="228"/>
      <c r="DC35" s="228"/>
      <c r="DD35" s="228"/>
      <c r="DE35" s="228"/>
      <c r="DF35" s="228"/>
      <c r="DG35" s="228"/>
      <c r="DH35" s="229"/>
      <c r="DI35" s="229"/>
      <c r="DJ35" s="229"/>
      <c r="DK35" s="229"/>
      <c r="DL35" s="229"/>
      <c r="DM35" s="229"/>
      <c r="DN35" s="229"/>
      <c r="DO35" s="229"/>
      <c r="DP35" s="229"/>
      <c r="DQ35" s="229"/>
      <c r="DR35" s="229"/>
      <c r="DS35" s="229"/>
      <c r="DT35" s="229"/>
      <c r="DU35" s="229"/>
      <c r="DV35" s="229"/>
      <c r="DW35" s="229"/>
      <c r="DX35" s="229"/>
      <c r="DY35" s="229"/>
      <c r="DZ35" s="229"/>
      <c r="EA35" s="229"/>
      <c r="EB35" s="229"/>
      <c r="EC35" s="229"/>
      <c r="ED35" s="229"/>
      <c r="EE35" s="229"/>
      <c r="EF35" s="229"/>
      <c r="EG35" s="229"/>
      <c r="EH35" s="229"/>
      <c r="EI35" s="229"/>
      <c r="EJ35" s="229"/>
      <c r="EK35" s="229"/>
      <c r="EL35" s="229"/>
      <c r="EM35" s="229"/>
      <c r="EN35" s="229"/>
      <c r="EO35" s="229"/>
      <c r="EP35" s="229"/>
      <c r="EQ35" s="229"/>
      <c r="ER35" s="229"/>
      <c r="ES35" s="229"/>
      <c r="ET35" s="229"/>
      <c r="EU35" s="229"/>
      <c r="EV35" s="229"/>
      <c r="EW35" s="229"/>
      <c r="EX35" s="229"/>
      <c r="EY35" s="229"/>
      <c r="EZ35" s="229"/>
      <c r="FA35" s="229"/>
      <c r="FB35" s="229"/>
      <c r="FC35" s="229"/>
      <c r="FD35" s="229"/>
      <c r="FE35" s="229"/>
      <c r="FF35" s="229"/>
      <c r="FG35" s="229"/>
      <c r="FH35" s="229"/>
      <c r="FI35" s="229"/>
      <c r="FJ35" s="229"/>
      <c r="FK35" s="229"/>
      <c r="FL35" s="229"/>
      <c r="FM35" s="229"/>
      <c r="FN35" s="229"/>
      <c r="FO35" s="229"/>
      <c r="FP35" s="229"/>
      <c r="FQ35" s="229"/>
      <c r="FR35" s="229"/>
      <c r="FS35" s="229"/>
      <c r="FT35" s="229"/>
      <c r="FU35" s="229"/>
      <c r="FV35" s="229"/>
      <c r="FW35" s="229"/>
      <c r="FX35" s="229"/>
      <c r="FY35" s="229"/>
      <c r="FZ35" s="229"/>
      <c r="GA35" s="229"/>
      <c r="GB35" s="229"/>
      <c r="GC35" s="229"/>
      <c r="GD35" s="229"/>
      <c r="GE35" s="229"/>
      <c r="GF35" s="229"/>
      <c r="GG35" s="229"/>
      <c r="GH35" s="229"/>
      <c r="GI35" s="229"/>
      <c r="GJ35" s="229"/>
      <c r="GK35" s="229"/>
      <c r="GL35" s="229"/>
      <c r="GM35" s="229"/>
      <c r="GN35" s="229"/>
      <c r="GO35" s="229"/>
      <c r="GP35" s="229"/>
      <c r="GQ35" s="229"/>
      <c r="GR35" s="229"/>
      <c r="GS35" s="229"/>
      <c r="GT35" s="229"/>
      <c r="GU35" s="229"/>
      <c r="GV35" s="229"/>
    </row>
    <row r="36" spans="1:204" s="230" customFormat="1" ht="12">
      <c r="A36" s="302" t="s">
        <v>119</v>
      </c>
      <c r="B36" s="318">
        <v>53</v>
      </c>
      <c r="C36" s="105">
        <v>53</v>
      </c>
      <c r="D36" s="225">
        <v>0</v>
      </c>
      <c r="E36" s="105">
        <v>12252</v>
      </c>
      <c r="F36" s="226">
        <v>62</v>
      </c>
      <c r="G36" s="105">
        <v>64</v>
      </c>
      <c r="H36" s="105">
        <v>0</v>
      </c>
      <c r="I36" s="105">
        <v>20586</v>
      </c>
      <c r="J36" s="226">
        <v>63</v>
      </c>
      <c r="K36" s="105">
        <v>65</v>
      </c>
      <c r="L36" s="105">
        <v>0</v>
      </c>
      <c r="M36" s="227">
        <v>20812</v>
      </c>
      <c r="N36" s="105">
        <f t="shared" si="4"/>
        <v>1</v>
      </c>
      <c r="O36" s="105">
        <f t="shared" si="5"/>
        <v>1</v>
      </c>
      <c r="P36" s="227">
        <f t="shared" si="6"/>
        <v>226</v>
      </c>
      <c r="Q36" s="82"/>
      <c r="R36" s="83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8"/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8"/>
      <c r="BQ36" s="228"/>
      <c r="BR36" s="228"/>
      <c r="BS36" s="228"/>
      <c r="BT36" s="228"/>
      <c r="BU36" s="228"/>
      <c r="BV36" s="228"/>
      <c r="BW36" s="228"/>
      <c r="BX36" s="228"/>
      <c r="BY36" s="228"/>
      <c r="BZ36" s="228"/>
      <c r="CA36" s="228"/>
      <c r="CB36" s="228"/>
      <c r="CC36" s="228"/>
      <c r="CD36" s="228"/>
      <c r="CE36" s="228"/>
      <c r="CF36" s="228"/>
      <c r="CG36" s="228"/>
      <c r="CH36" s="228"/>
      <c r="CI36" s="228"/>
      <c r="CJ36" s="228"/>
      <c r="CK36" s="228"/>
      <c r="CL36" s="228"/>
      <c r="CM36" s="228"/>
      <c r="CN36" s="228"/>
      <c r="CO36" s="228"/>
      <c r="CP36" s="228"/>
      <c r="CQ36" s="228"/>
      <c r="CR36" s="228"/>
      <c r="CS36" s="228"/>
      <c r="CT36" s="228"/>
      <c r="CU36" s="228"/>
      <c r="CV36" s="228"/>
      <c r="CW36" s="228"/>
      <c r="CX36" s="228"/>
      <c r="CY36" s="228"/>
      <c r="CZ36" s="228"/>
      <c r="DA36" s="228"/>
      <c r="DB36" s="228"/>
      <c r="DC36" s="228"/>
      <c r="DD36" s="228"/>
      <c r="DE36" s="228"/>
      <c r="DF36" s="228"/>
      <c r="DG36" s="228"/>
      <c r="DH36" s="229"/>
      <c r="DI36" s="229"/>
      <c r="DJ36" s="229"/>
      <c r="DK36" s="229"/>
      <c r="DL36" s="229"/>
      <c r="DM36" s="229"/>
      <c r="DN36" s="229"/>
      <c r="DO36" s="229"/>
      <c r="DP36" s="229"/>
      <c r="DQ36" s="229"/>
      <c r="DR36" s="229"/>
      <c r="DS36" s="229"/>
      <c r="DT36" s="229"/>
      <c r="DU36" s="229"/>
      <c r="DV36" s="229"/>
      <c r="DW36" s="229"/>
      <c r="DX36" s="229"/>
      <c r="DY36" s="229"/>
      <c r="DZ36" s="229"/>
      <c r="EA36" s="229"/>
      <c r="EB36" s="229"/>
      <c r="EC36" s="229"/>
      <c r="ED36" s="229"/>
      <c r="EE36" s="229"/>
      <c r="EF36" s="229"/>
      <c r="EG36" s="229"/>
      <c r="EH36" s="229"/>
      <c r="EI36" s="229"/>
      <c r="EJ36" s="229"/>
      <c r="EK36" s="229"/>
      <c r="EL36" s="229"/>
      <c r="EM36" s="229"/>
      <c r="EN36" s="229"/>
      <c r="EO36" s="229"/>
      <c r="EP36" s="229"/>
      <c r="EQ36" s="229"/>
      <c r="ER36" s="229"/>
      <c r="ES36" s="229"/>
      <c r="ET36" s="229"/>
      <c r="EU36" s="229"/>
      <c r="EV36" s="229"/>
      <c r="EW36" s="229"/>
      <c r="EX36" s="229"/>
      <c r="EY36" s="229"/>
      <c r="EZ36" s="229"/>
      <c r="FA36" s="229"/>
      <c r="FB36" s="229"/>
      <c r="FC36" s="229"/>
      <c r="FD36" s="229"/>
      <c r="FE36" s="229"/>
      <c r="FF36" s="229"/>
      <c r="FG36" s="229"/>
      <c r="FH36" s="229"/>
      <c r="FI36" s="229"/>
      <c r="FJ36" s="229"/>
      <c r="FK36" s="229"/>
      <c r="FL36" s="229"/>
      <c r="FM36" s="229"/>
      <c r="FN36" s="229"/>
      <c r="FO36" s="229"/>
      <c r="FP36" s="229"/>
      <c r="FQ36" s="229"/>
      <c r="FR36" s="229"/>
      <c r="FS36" s="229"/>
      <c r="FT36" s="229"/>
      <c r="FU36" s="229"/>
      <c r="FV36" s="229"/>
      <c r="FW36" s="229"/>
      <c r="FX36" s="229"/>
      <c r="FY36" s="229"/>
      <c r="FZ36" s="229"/>
      <c r="GA36" s="229"/>
      <c r="GB36" s="229"/>
      <c r="GC36" s="229"/>
      <c r="GD36" s="229"/>
      <c r="GE36" s="229"/>
      <c r="GF36" s="229"/>
      <c r="GG36" s="229"/>
      <c r="GH36" s="229"/>
      <c r="GI36" s="229"/>
      <c r="GJ36" s="229"/>
      <c r="GK36" s="229"/>
      <c r="GL36" s="229"/>
      <c r="GM36" s="229"/>
      <c r="GN36" s="229"/>
      <c r="GO36" s="229"/>
      <c r="GP36" s="229"/>
      <c r="GQ36" s="229"/>
      <c r="GR36" s="229"/>
      <c r="GS36" s="229"/>
      <c r="GT36" s="229"/>
      <c r="GU36" s="229"/>
      <c r="GV36" s="229"/>
    </row>
    <row r="37" spans="1:204" s="230" customFormat="1" ht="12">
      <c r="A37" s="302" t="s">
        <v>117</v>
      </c>
      <c r="B37" s="318">
        <v>0</v>
      </c>
      <c r="C37" s="105">
        <v>0</v>
      </c>
      <c r="D37" s="225">
        <v>0</v>
      </c>
      <c r="E37" s="105">
        <v>271</v>
      </c>
      <c r="F37" s="226">
        <v>3</v>
      </c>
      <c r="G37" s="105">
        <v>3</v>
      </c>
      <c r="H37" s="105">
        <v>0</v>
      </c>
      <c r="I37" s="105">
        <v>480</v>
      </c>
      <c r="J37" s="226">
        <v>3</v>
      </c>
      <c r="K37" s="105">
        <v>3</v>
      </c>
      <c r="L37" s="105">
        <v>0</v>
      </c>
      <c r="M37" s="227">
        <v>586</v>
      </c>
      <c r="N37" s="105">
        <f t="shared" si="4"/>
        <v>0</v>
      </c>
      <c r="O37" s="105">
        <f t="shared" si="5"/>
        <v>0</v>
      </c>
      <c r="P37" s="227">
        <f t="shared" si="6"/>
        <v>106</v>
      </c>
      <c r="Q37" s="82"/>
      <c r="R37" s="83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8"/>
      <c r="BB37" s="228"/>
      <c r="BC37" s="228"/>
      <c r="BD37" s="228"/>
      <c r="BE37" s="228"/>
      <c r="BF37" s="228"/>
      <c r="BG37" s="228"/>
      <c r="BH37" s="228"/>
      <c r="BI37" s="228"/>
      <c r="BJ37" s="228"/>
      <c r="BK37" s="228"/>
      <c r="BL37" s="228"/>
      <c r="BM37" s="228"/>
      <c r="BN37" s="228"/>
      <c r="BO37" s="228"/>
      <c r="BP37" s="228"/>
      <c r="BQ37" s="228"/>
      <c r="BR37" s="228"/>
      <c r="BS37" s="228"/>
      <c r="BT37" s="228"/>
      <c r="BU37" s="228"/>
      <c r="BV37" s="228"/>
      <c r="BW37" s="228"/>
      <c r="BX37" s="228"/>
      <c r="BY37" s="228"/>
      <c r="BZ37" s="228"/>
      <c r="CA37" s="228"/>
      <c r="CB37" s="228"/>
      <c r="CC37" s="228"/>
      <c r="CD37" s="228"/>
      <c r="CE37" s="228"/>
      <c r="CF37" s="228"/>
      <c r="CG37" s="228"/>
      <c r="CH37" s="228"/>
      <c r="CI37" s="228"/>
      <c r="CJ37" s="228"/>
      <c r="CK37" s="228"/>
      <c r="CL37" s="228"/>
      <c r="CM37" s="228"/>
      <c r="CN37" s="228"/>
      <c r="CO37" s="228"/>
      <c r="CP37" s="228"/>
      <c r="CQ37" s="228"/>
      <c r="CR37" s="228"/>
      <c r="CS37" s="228"/>
      <c r="CT37" s="228"/>
      <c r="CU37" s="228"/>
      <c r="CV37" s="228"/>
      <c r="CW37" s="228"/>
      <c r="CX37" s="228"/>
      <c r="CY37" s="228"/>
      <c r="CZ37" s="228"/>
      <c r="DA37" s="228"/>
      <c r="DB37" s="228"/>
      <c r="DC37" s="228"/>
      <c r="DD37" s="228"/>
      <c r="DE37" s="228"/>
      <c r="DF37" s="228"/>
      <c r="DG37" s="228"/>
      <c r="DH37" s="229"/>
      <c r="DI37" s="229"/>
      <c r="DJ37" s="229"/>
      <c r="DK37" s="229"/>
      <c r="DL37" s="229"/>
      <c r="DM37" s="229"/>
      <c r="DN37" s="229"/>
      <c r="DO37" s="229"/>
      <c r="DP37" s="229"/>
      <c r="DQ37" s="229"/>
      <c r="DR37" s="229"/>
      <c r="DS37" s="229"/>
      <c r="DT37" s="229"/>
      <c r="DU37" s="229"/>
      <c r="DV37" s="229"/>
      <c r="DW37" s="229"/>
      <c r="DX37" s="229"/>
      <c r="DY37" s="229"/>
      <c r="DZ37" s="229"/>
      <c r="EA37" s="229"/>
      <c r="EB37" s="229"/>
      <c r="EC37" s="229"/>
      <c r="ED37" s="229"/>
      <c r="EE37" s="229"/>
      <c r="EF37" s="229"/>
      <c r="EG37" s="229"/>
      <c r="EH37" s="229"/>
      <c r="EI37" s="229"/>
      <c r="EJ37" s="229"/>
      <c r="EK37" s="229"/>
      <c r="EL37" s="229"/>
      <c r="EM37" s="229"/>
      <c r="EN37" s="229"/>
      <c r="EO37" s="229"/>
      <c r="EP37" s="229"/>
      <c r="EQ37" s="229"/>
      <c r="ER37" s="229"/>
      <c r="ES37" s="229"/>
      <c r="ET37" s="229"/>
      <c r="EU37" s="229"/>
      <c r="EV37" s="229"/>
      <c r="EW37" s="229"/>
      <c r="EX37" s="229"/>
      <c r="EY37" s="229"/>
      <c r="EZ37" s="229"/>
      <c r="FA37" s="229"/>
      <c r="FB37" s="229"/>
      <c r="FC37" s="229"/>
      <c r="FD37" s="229"/>
      <c r="FE37" s="229"/>
      <c r="FF37" s="229"/>
      <c r="FG37" s="229"/>
      <c r="FH37" s="229"/>
      <c r="FI37" s="229"/>
      <c r="FJ37" s="229"/>
      <c r="FK37" s="229"/>
      <c r="FL37" s="229"/>
      <c r="FM37" s="229"/>
      <c r="FN37" s="229"/>
      <c r="FO37" s="229"/>
      <c r="FP37" s="229"/>
      <c r="FQ37" s="229"/>
      <c r="FR37" s="229"/>
      <c r="FS37" s="229"/>
      <c r="FT37" s="229"/>
      <c r="FU37" s="229"/>
      <c r="FV37" s="229"/>
      <c r="FW37" s="229"/>
      <c r="FX37" s="229"/>
      <c r="FY37" s="229"/>
      <c r="FZ37" s="229"/>
      <c r="GA37" s="229"/>
      <c r="GB37" s="229"/>
      <c r="GC37" s="229"/>
      <c r="GD37" s="229"/>
      <c r="GE37" s="229"/>
      <c r="GF37" s="229"/>
      <c r="GG37" s="229"/>
      <c r="GH37" s="229"/>
      <c r="GI37" s="229"/>
      <c r="GJ37" s="229"/>
      <c r="GK37" s="229"/>
      <c r="GL37" s="229"/>
      <c r="GM37" s="229"/>
      <c r="GN37" s="229"/>
      <c r="GO37" s="229"/>
      <c r="GP37" s="229"/>
      <c r="GQ37" s="229"/>
      <c r="GR37" s="229"/>
      <c r="GS37" s="229"/>
      <c r="GT37" s="229"/>
      <c r="GU37" s="229"/>
      <c r="GV37" s="229"/>
    </row>
    <row r="38" spans="1:18" ht="12">
      <c r="A38" s="300" t="s">
        <v>9</v>
      </c>
      <c r="B38" s="319">
        <v>0</v>
      </c>
      <c r="C38" s="231" t="s">
        <v>84</v>
      </c>
      <c r="D38" s="232">
        <v>0</v>
      </c>
      <c r="E38" s="231" t="s">
        <v>34</v>
      </c>
      <c r="F38" s="215">
        <v>0</v>
      </c>
      <c r="G38" s="233" t="s">
        <v>84</v>
      </c>
      <c r="H38" s="221">
        <v>0</v>
      </c>
      <c r="I38" s="233" t="s">
        <v>140</v>
      </c>
      <c r="J38" s="215">
        <v>0</v>
      </c>
      <c r="K38" s="233" t="s">
        <v>84</v>
      </c>
      <c r="L38" s="221">
        <v>0</v>
      </c>
      <c r="M38" s="234" t="s">
        <v>140</v>
      </c>
      <c r="N38" s="122">
        <f>SUM(J38-F38)</f>
        <v>0</v>
      </c>
      <c r="O38" s="233" t="s">
        <v>100</v>
      </c>
      <c r="P38" s="234" t="s">
        <v>100</v>
      </c>
      <c r="Q38" s="54"/>
      <c r="R38" s="18"/>
    </row>
    <row r="39" spans="1:204" s="214" customFormat="1" ht="12">
      <c r="A39" s="300" t="s">
        <v>40</v>
      </c>
      <c r="B39" s="314" t="s">
        <v>134</v>
      </c>
      <c r="C39" s="122">
        <v>788</v>
      </c>
      <c r="D39" s="211">
        <v>0</v>
      </c>
      <c r="E39" s="122">
        <v>139113</v>
      </c>
      <c r="F39" s="212" t="s">
        <v>32</v>
      </c>
      <c r="G39" s="122">
        <v>851</v>
      </c>
      <c r="H39" s="221"/>
      <c r="I39" s="122">
        <v>144088</v>
      </c>
      <c r="J39" s="212" t="s">
        <v>32</v>
      </c>
      <c r="K39" s="122">
        <v>851</v>
      </c>
      <c r="L39" s="221"/>
      <c r="M39" s="123">
        <v>147742</v>
      </c>
      <c r="N39" s="122">
        <v>0</v>
      </c>
      <c r="O39" s="122">
        <f>K39-G39</f>
        <v>0</v>
      </c>
      <c r="P39" s="123">
        <f aca="true" t="shared" si="7" ref="P39:P44">SUM(M39-I39)</f>
        <v>3654</v>
      </c>
      <c r="Q39" s="84" t="s">
        <v>83</v>
      </c>
      <c r="R39" s="92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0"/>
      <c r="BM39" s="220"/>
      <c r="BN39" s="220"/>
      <c r="BO39" s="220"/>
      <c r="BP39" s="220"/>
      <c r="BQ39" s="220"/>
      <c r="BR39" s="220"/>
      <c r="BS39" s="220"/>
      <c r="BT39" s="220"/>
      <c r="BU39" s="220"/>
      <c r="BV39" s="220"/>
      <c r="BW39" s="220"/>
      <c r="BX39" s="220"/>
      <c r="BY39" s="220"/>
      <c r="BZ39" s="220"/>
      <c r="CA39" s="220"/>
      <c r="CB39" s="220"/>
      <c r="CC39" s="220"/>
      <c r="CD39" s="220"/>
      <c r="CE39" s="220"/>
      <c r="CF39" s="220"/>
      <c r="CG39" s="220"/>
      <c r="CH39" s="220"/>
      <c r="CI39" s="220"/>
      <c r="CJ39" s="220"/>
      <c r="CK39" s="220"/>
      <c r="CL39" s="220"/>
      <c r="CM39" s="220"/>
      <c r="CN39" s="220"/>
      <c r="CO39" s="220"/>
      <c r="CP39" s="220"/>
      <c r="CQ39" s="220"/>
      <c r="CR39" s="220"/>
      <c r="CS39" s="220"/>
      <c r="CT39" s="220"/>
      <c r="CU39" s="220"/>
      <c r="CV39" s="220"/>
      <c r="CW39" s="220"/>
      <c r="CX39" s="220"/>
      <c r="CY39" s="220"/>
      <c r="CZ39" s="220"/>
      <c r="DA39" s="220"/>
      <c r="DB39" s="220"/>
      <c r="DC39" s="220"/>
      <c r="DD39" s="220"/>
      <c r="DE39" s="220"/>
      <c r="DF39" s="210"/>
      <c r="DG39" s="210"/>
      <c r="DH39" s="210"/>
      <c r="DI39" s="210"/>
      <c r="DJ39" s="210"/>
      <c r="DK39" s="210"/>
      <c r="DL39" s="210"/>
      <c r="DM39" s="210"/>
      <c r="DN39" s="210"/>
      <c r="DO39" s="210"/>
      <c r="DP39" s="210"/>
      <c r="DQ39" s="210"/>
      <c r="DR39" s="210"/>
      <c r="DS39" s="210"/>
      <c r="DT39" s="210"/>
      <c r="DU39" s="210"/>
      <c r="DV39" s="210"/>
      <c r="DW39" s="210"/>
      <c r="DX39" s="210"/>
      <c r="DY39" s="210"/>
      <c r="DZ39" s="210"/>
      <c r="EA39" s="210"/>
      <c r="EB39" s="210"/>
      <c r="EC39" s="210"/>
      <c r="ED39" s="210"/>
      <c r="EE39" s="210"/>
      <c r="EF39" s="210"/>
      <c r="EG39" s="210"/>
      <c r="EH39" s="210"/>
      <c r="EI39" s="210"/>
      <c r="EJ39" s="210"/>
      <c r="EK39" s="210"/>
      <c r="EL39" s="210"/>
      <c r="EM39" s="210"/>
      <c r="EN39" s="210"/>
      <c r="EO39" s="210"/>
      <c r="EP39" s="210"/>
      <c r="EQ39" s="210"/>
      <c r="ER39" s="210"/>
      <c r="ES39" s="210"/>
      <c r="ET39" s="210"/>
      <c r="EU39" s="210"/>
      <c r="EV39" s="210"/>
      <c r="EW39" s="210"/>
      <c r="EX39" s="210"/>
      <c r="EY39" s="210"/>
      <c r="EZ39" s="210"/>
      <c r="FA39" s="210"/>
      <c r="FB39" s="210"/>
      <c r="FC39" s="210"/>
      <c r="FD39" s="210"/>
      <c r="FE39" s="210"/>
      <c r="FF39" s="210"/>
      <c r="FG39" s="210"/>
      <c r="FH39" s="210"/>
      <c r="FI39" s="210"/>
      <c r="FJ39" s="210"/>
      <c r="FK39" s="210"/>
      <c r="FL39" s="210"/>
      <c r="FM39" s="210"/>
      <c r="FN39" s="210"/>
      <c r="FO39" s="210"/>
      <c r="FP39" s="210"/>
      <c r="FQ39" s="210"/>
      <c r="FR39" s="210"/>
      <c r="FS39" s="210"/>
      <c r="FT39" s="210"/>
      <c r="FU39" s="210"/>
      <c r="FV39" s="210"/>
      <c r="FW39" s="210"/>
      <c r="FX39" s="210"/>
      <c r="FY39" s="210"/>
      <c r="FZ39" s="210"/>
      <c r="GA39" s="210"/>
      <c r="GB39" s="210"/>
      <c r="GC39" s="210"/>
      <c r="GD39" s="210"/>
      <c r="GE39" s="210"/>
      <c r="GF39" s="210"/>
      <c r="GG39" s="210"/>
      <c r="GH39" s="210"/>
      <c r="GI39" s="210"/>
      <c r="GJ39" s="210"/>
      <c r="GK39" s="210"/>
      <c r="GL39" s="210"/>
      <c r="GM39" s="210"/>
      <c r="GN39" s="210"/>
      <c r="GO39" s="210"/>
      <c r="GP39" s="210"/>
      <c r="GQ39" s="210"/>
      <c r="GR39" s="210"/>
      <c r="GS39" s="210"/>
      <c r="GT39" s="210"/>
      <c r="GU39" s="210"/>
      <c r="GV39" s="210"/>
    </row>
    <row r="40" spans="1:109" ht="12">
      <c r="A40" s="300" t="s">
        <v>41</v>
      </c>
      <c r="B40" s="319">
        <v>0</v>
      </c>
      <c r="C40" s="143">
        <v>0</v>
      </c>
      <c r="D40" s="232">
        <v>0</v>
      </c>
      <c r="E40" s="143">
        <v>-112000</v>
      </c>
      <c r="F40" s="215">
        <v>0</v>
      </c>
      <c r="G40" s="122">
        <v>0</v>
      </c>
      <c r="H40" s="221"/>
      <c r="I40" s="122">
        <v>-116000</v>
      </c>
      <c r="J40" s="215">
        <v>0</v>
      </c>
      <c r="K40" s="122">
        <v>0</v>
      </c>
      <c r="L40" s="221"/>
      <c r="M40" s="123">
        <v>-120000</v>
      </c>
      <c r="N40" s="122">
        <f>J40-F40</f>
        <v>0</v>
      </c>
      <c r="O40" s="122">
        <f>K40-G40</f>
        <v>0</v>
      </c>
      <c r="P40" s="123">
        <f t="shared" si="7"/>
        <v>-4000</v>
      </c>
      <c r="Q40" s="52" t="s">
        <v>83</v>
      </c>
      <c r="R40" s="8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4"/>
      <c r="BC40" s="224"/>
      <c r="BD40" s="224"/>
      <c r="BE40" s="224"/>
      <c r="BF40" s="224"/>
      <c r="BG40" s="224"/>
      <c r="BH40" s="224"/>
      <c r="BI40" s="224"/>
      <c r="BJ40" s="224"/>
      <c r="BK40" s="224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  <c r="CM40" s="224"/>
      <c r="CN40" s="224"/>
      <c r="CO40" s="224"/>
      <c r="CP40" s="224"/>
      <c r="CQ40" s="224"/>
      <c r="CR40" s="224"/>
      <c r="CS40" s="224"/>
      <c r="CT40" s="224"/>
      <c r="CU40" s="224"/>
      <c r="CV40" s="224"/>
      <c r="CW40" s="224"/>
      <c r="CX40" s="224"/>
      <c r="CY40" s="224"/>
      <c r="CZ40" s="224"/>
      <c r="DA40" s="224"/>
      <c r="DB40" s="224"/>
      <c r="DC40" s="224"/>
      <c r="DD40" s="224"/>
      <c r="DE40" s="224"/>
    </row>
    <row r="41" spans="1:204" s="214" customFormat="1" ht="12">
      <c r="A41" s="300" t="s">
        <v>28</v>
      </c>
      <c r="B41" s="315">
        <v>10212</v>
      </c>
      <c r="C41" s="122">
        <v>9807</v>
      </c>
      <c r="D41" s="211">
        <v>1336</v>
      </c>
      <c r="E41" s="122">
        <v>1543662</v>
      </c>
      <c r="F41" s="215">
        <v>10097</v>
      </c>
      <c r="G41" s="122">
        <v>10207</v>
      </c>
      <c r="H41" s="221">
        <v>1424</v>
      </c>
      <c r="I41" s="122">
        <v>1588565</v>
      </c>
      <c r="J41" s="215">
        <v>10262</v>
      </c>
      <c r="K41" s="122">
        <v>10298</v>
      </c>
      <c r="L41" s="221">
        <v>1424</v>
      </c>
      <c r="M41" s="123">
        <v>1664400</v>
      </c>
      <c r="N41" s="122">
        <f>SUM(J41-F41)</f>
        <v>165</v>
      </c>
      <c r="O41" s="122">
        <f>SUM(K41-G41)</f>
        <v>91</v>
      </c>
      <c r="P41" s="123">
        <f t="shared" si="7"/>
        <v>75835</v>
      </c>
      <c r="Q41" s="93"/>
      <c r="R41" s="85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  <c r="BZ41" s="210"/>
      <c r="CA41" s="210"/>
      <c r="CB41" s="210"/>
      <c r="CC41" s="210"/>
      <c r="CD41" s="210"/>
      <c r="CE41" s="210"/>
      <c r="CF41" s="210"/>
      <c r="CG41" s="210"/>
      <c r="CH41" s="210"/>
      <c r="CI41" s="210"/>
      <c r="CJ41" s="210"/>
      <c r="CK41" s="210"/>
      <c r="CL41" s="210"/>
      <c r="CM41" s="210"/>
      <c r="CN41" s="210"/>
      <c r="CO41" s="210"/>
      <c r="CP41" s="210"/>
      <c r="CQ41" s="210"/>
      <c r="CR41" s="210"/>
      <c r="CS41" s="210"/>
      <c r="CT41" s="210"/>
      <c r="CU41" s="210"/>
      <c r="CV41" s="210"/>
      <c r="CW41" s="210"/>
      <c r="CX41" s="210"/>
      <c r="CY41" s="210"/>
      <c r="CZ41" s="210"/>
      <c r="DA41" s="210"/>
      <c r="DB41" s="210"/>
      <c r="DC41" s="210"/>
      <c r="DD41" s="210"/>
      <c r="DE41" s="210"/>
      <c r="DF41" s="210"/>
      <c r="DG41" s="210"/>
      <c r="DH41" s="210"/>
      <c r="DI41" s="210"/>
      <c r="DJ41" s="210"/>
      <c r="DK41" s="210"/>
      <c r="DL41" s="210"/>
      <c r="DM41" s="210"/>
      <c r="DN41" s="210"/>
      <c r="DO41" s="210"/>
      <c r="DP41" s="210"/>
      <c r="DQ41" s="210"/>
      <c r="DR41" s="210"/>
      <c r="DS41" s="210"/>
      <c r="DT41" s="210"/>
      <c r="DU41" s="210"/>
      <c r="DV41" s="210"/>
      <c r="DW41" s="210"/>
      <c r="DX41" s="210"/>
      <c r="DY41" s="210"/>
      <c r="DZ41" s="210"/>
      <c r="EA41" s="210"/>
      <c r="EB41" s="210"/>
      <c r="EC41" s="210"/>
      <c r="ED41" s="210"/>
      <c r="EE41" s="210"/>
      <c r="EF41" s="210"/>
      <c r="EG41" s="210"/>
      <c r="EH41" s="210"/>
      <c r="EI41" s="210"/>
      <c r="EJ41" s="210"/>
      <c r="EK41" s="210"/>
      <c r="EL41" s="210"/>
      <c r="EM41" s="210"/>
      <c r="EN41" s="210"/>
      <c r="EO41" s="210"/>
      <c r="EP41" s="210"/>
      <c r="EQ41" s="210"/>
      <c r="ER41" s="210"/>
      <c r="ES41" s="210"/>
      <c r="ET41" s="210"/>
      <c r="EU41" s="210"/>
      <c r="EV41" s="210"/>
      <c r="EW41" s="210"/>
      <c r="EX41" s="210"/>
      <c r="EY41" s="210"/>
      <c r="EZ41" s="210"/>
      <c r="FA41" s="210"/>
      <c r="FB41" s="210"/>
      <c r="FC41" s="210"/>
      <c r="FD41" s="210"/>
      <c r="FE41" s="210"/>
      <c r="FF41" s="210"/>
      <c r="FG41" s="210"/>
      <c r="FH41" s="210"/>
      <c r="FI41" s="210"/>
      <c r="FJ41" s="210"/>
      <c r="FK41" s="210"/>
      <c r="FL41" s="210"/>
      <c r="FM41" s="210"/>
      <c r="FN41" s="210"/>
      <c r="FO41" s="210"/>
      <c r="FP41" s="210"/>
      <c r="FQ41" s="210"/>
      <c r="FR41" s="210"/>
      <c r="FS41" s="210"/>
      <c r="FT41" s="210"/>
      <c r="FU41" s="210"/>
      <c r="FV41" s="210"/>
      <c r="FW41" s="210"/>
      <c r="FX41" s="210"/>
      <c r="FY41" s="210"/>
      <c r="FZ41" s="210"/>
      <c r="GA41" s="210"/>
      <c r="GB41" s="210"/>
      <c r="GC41" s="210"/>
      <c r="GD41" s="210"/>
      <c r="GE41" s="210"/>
      <c r="GF41" s="210"/>
      <c r="GG41" s="210"/>
      <c r="GH41" s="210"/>
      <c r="GI41" s="210"/>
      <c r="GJ41" s="210"/>
      <c r="GK41" s="210"/>
      <c r="GL41" s="210"/>
      <c r="GM41" s="210"/>
      <c r="GN41" s="210"/>
      <c r="GO41" s="210"/>
      <c r="GP41" s="210"/>
      <c r="GQ41" s="210"/>
      <c r="GR41" s="210"/>
      <c r="GS41" s="210"/>
      <c r="GT41" s="210"/>
      <c r="GU41" s="210"/>
      <c r="GV41" s="210"/>
    </row>
    <row r="42" spans="1:204" s="214" customFormat="1" ht="12">
      <c r="A42" s="300" t="s">
        <v>42</v>
      </c>
      <c r="B42" s="314" t="s">
        <v>33</v>
      </c>
      <c r="C42" s="211">
        <v>0</v>
      </c>
      <c r="D42" s="233">
        <v>1137</v>
      </c>
      <c r="E42" s="122">
        <v>175331</v>
      </c>
      <c r="F42" s="212" t="s">
        <v>120</v>
      </c>
      <c r="G42" s="122">
        <v>0</v>
      </c>
      <c r="H42" s="221">
        <v>1325</v>
      </c>
      <c r="I42" s="122">
        <v>211664</v>
      </c>
      <c r="J42" s="212" t="s">
        <v>121</v>
      </c>
      <c r="K42" s="122">
        <v>0</v>
      </c>
      <c r="L42" s="221">
        <v>1486</v>
      </c>
      <c r="M42" s="123">
        <v>236116</v>
      </c>
      <c r="N42" s="233" t="s">
        <v>122</v>
      </c>
      <c r="O42" s="122">
        <f>K42-G42</f>
        <v>0</v>
      </c>
      <c r="P42" s="123">
        <f t="shared" si="7"/>
        <v>24452</v>
      </c>
      <c r="Q42" s="84" t="s">
        <v>83</v>
      </c>
      <c r="R42" s="85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  <c r="CG42" s="210"/>
      <c r="CH42" s="210"/>
      <c r="CI42" s="210"/>
      <c r="CJ42" s="210"/>
      <c r="CK42" s="210"/>
      <c r="CL42" s="210"/>
      <c r="CM42" s="210"/>
      <c r="CN42" s="210"/>
      <c r="CO42" s="210"/>
      <c r="CP42" s="210"/>
      <c r="CQ42" s="210"/>
      <c r="CR42" s="210"/>
      <c r="CS42" s="210"/>
      <c r="CT42" s="210"/>
      <c r="CU42" s="210"/>
      <c r="CV42" s="210"/>
      <c r="CW42" s="210"/>
      <c r="CX42" s="210"/>
      <c r="CY42" s="210"/>
      <c r="CZ42" s="210"/>
      <c r="DA42" s="210"/>
      <c r="DB42" s="210"/>
      <c r="DC42" s="210"/>
      <c r="DD42" s="210"/>
      <c r="DE42" s="210"/>
      <c r="DF42" s="210"/>
      <c r="DG42" s="210"/>
      <c r="DH42" s="210"/>
      <c r="DI42" s="210"/>
      <c r="DJ42" s="210"/>
      <c r="DK42" s="210"/>
      <c r="DL42" s="210"/>
      <c r="DM42" s="210"/>
      <c r="DN42" s="210"/>
      <c r="DO42" s="210"/>
      <c r="DP42" s="210"/>
      <c r="DQ42" s="210"/>
      <c r="DR42" s="210"/>
      <c r="DS42" s="210"/>
      <c r="DT42" s="210"/>
      <c r="DU42" s="210"/>
      <c r="DV42" s="210"/>
      <c r="DW42" s="210"/>
      <c r="DX42" s="210"/>
      <c r="DY42" s="210"/>
      <c r="DZ42" s="210"/>
      <c r="EA42" s="210"/>
      <c r="EB42" s="210"/>
      <c r="EC42" s="210"/>
      <c r="ED42" s="210"/>
      <c r="EE42" s="210"/>
      <c r="EF42" s="210"/>
      <c r="EG42" s="210"/>
      <c r="EH42" s="210"/>
      <c r="EI42" s="210"/>
      <c r="EJ42" s="210"/>
      <c r="EK42" s="210"/>
      <c r="EL42" s="210"/>
      <c r="EM42" s="210"/>
      <c r="EN42" s="210"/>
      <c r="EO42" s="210"/>
      <c r="EP42" s="210"/>
      <c r="EQ42" s="210"/>
      <c r="ER42" s="210"/>
      <c r="ES42" s="210"/>
      <c r="ET42" s="210"/>
      <c r="EU42" s="210"/>
      <c r="EV42" s="210"/>
      <c r="EW42" s="210"/>
      <c r="EX42" s="210"/>
      <c r="EY42" s="210"/>
      <c r="EZ42" s="210"/>
      <c r="FA42" s="210"/>
      <c r="FB42" s="210"/>
      <c r="FC42" s="210"/>
      <c r="FD42" s="210"/>
      <c r="FE42" s="210"/>
      <c r="FF42" s="210"/>
      <c r="FG42" s="210"/>
      <c r="FH42" s="210"/>
      <c r="FI42" s="210"/>
      <c r="FJ42" s="210"/>
      <c r="FK42" s="210"/>
      <c r="FL42" s="210"/>
      <c r="FM42" s="210"/>
      <c r="FN42" s="210"/>
      <c r="FO42" s="210"/>
      <c r="FP42" s="210"/>
      <c r="FQ42" s="210"/>
      <c r="FR42" s="210"/>
      <c r="FS42" s="210"/>
      <c r="FT42" s="210"/>
      <c r="FU42" s="210"/>
      <c r="FV42" s="210"/>
      <c r="FW42" s="210"/>
      <c r="FX42" s="210"/>
      <c r="FY42" s="210"/>
      <c r="FZ42" s="210"/>
      <c r="GA42" s="210"/>
      <c r="GB42" s="210"/>
      <c r="GC42" s="210"/>
      <c r="GD42" s="210"/>
      <c r="GE42" s="210"/>
      <c r="GF42" s="210"/>
      <c r="GG42" s="210"/>
      <c r="GH42" s="210"/>
      <c r="GI42" s="210"/>
      <c r="GJ42" s="210"/>
      <c r="GK42" s="210"/>
      <c r="GL42" s="210"/>
      <c r="GM42" s="210"/>
      <c r="GN42" s="210"/>
      <c r="GO42" s="210"/>
      <c r="GP42" s="210"/>
      <c r="GQ42" s="210"/>
      <c r="GR42" s="210"/>
      <c r="GS42" s="210"/>
      <c r="GT42" s="210"/>
      <c r="GU42" s="210"/>
      <c r="GV42" s="210"/>
    </row>
    <row r="43" spans="1:18" ht="12">
      <c r="A43" s="300" t="s">
        <v>43</v>
      </c>
      <c r="B43" s="317">
        <v>0</v>
      </c>
      <c r="C43" s="16">
        <v>0</v>
      </c>
      <c r="D43" s="39">
        <v>0</v>
      </c>
      <c r="E43" s="14">
        <v>-182063</v>
      </c>
      <c r="F43" s="215">
        <v>0</v>
      </c>
      <c r="G43" s="122">
        <v>0</v>
      </c>
      <c r="H43" s="221"/>
      <c r="I43" s="122">
        <v>-214402</v>
      </c>
      <c r="J43" s="215">
        <v>0</v>
      </c>
      <c r="K43" s="122">
        <v>0</v>
      </c>
      <c r="L43" s="221"/>
      <c r="M43" s="123">
        <v>-240697</v>
      </c>
      <c r="N43" s="122">
        <f>J43-F43</f>
        <v>0</v>
      </c>
      <c r="O43" s="122">
        <f>K43-G43</f>
        <v>0</v>
      </c>
      <c r="P43" s="123">
        <f t="shared" si="7"/>
        <v>-26295</v>
      </c>
      <c r="Q43" s="52" t="s">
        <v>83</v>
      </c>
      <c r="R43" s="18"/>
    </row>
    <row r="44" spans="1:204" s="214" customFormat="1" ht="12">
      <c r="A44" s="300" t="s">
        <v>44</v>
      </c>
      <c r="B44" s="315">
        <v>11</v>
      </c>
      <c r="C44" s="87">
        <v>6</v>
      </c>
      <c r="D44" s="132">
        <v>0</v>
      </c>
      <c r="E44" s="87">
        <v>1102</v>
      </c>
      <c r="F44" s="140">
        <v>11</v>
      </c>
      <c r="G44" s="87">
        <v>11</v>
      </c>
      <c r="H44" s="108">
        <v>0</v>
      </c>
      <c r="I44" s="87">
        <v>1303</v>
      </c>
      <c r="J44" s="140">
        <v>11</v>
      </c>
      <c r="K44" s="87">
        <v>11</v>
      </c>
      <c r="L44" s="108">
        <v>0</v>
      </c>
      <c r="M44" s="88">
        <v>1559</v>
      </c>
      <c r="N44" s="87">
        <f>SUM(J44-F44)</f>
        <v>0</v>
      </c>
      <c r="O44" s="87">
        <f>SUM(K44-G44)</f>
        <v>0</v>
      </c>
      <c r="P44" s="88">
        <f t="shared" si="7"/>
        <v>256</v>
      </c>
      <c r="Q44" s="93"/>
      <c r="R44" s="85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0"/>
      <c r="BT44" s="210"/>
      <c r="BU44" s="210"/>
      <c r="BV44" s="210"/>
      <c r="BW44" s="210"/>
      <c r="BX44" s="210"/>
      <c r="BY44" s="210"/>
      <c r="BZ44" s="210"/>
      <c r="CA44" s="210"/>
      <c r="CB44" s="210"/>
      <c r="CC44" s="210"/>
      <c r="CD44" s="210"/>
      <c r="CE44" s="210"/>
      <c r="CF44" s="210"/>
      <c r="CG44" s="210"/>
      <c r="CH44" s="210"/>
      <c r="CI44" s="210"/>
      <c r="CJ44" s="210"/>
      <c r="CK44" s="210"/>
      <c r="CL44" s="210"/>
      <c r="CM44" s="210"/>
      <c r="CN44" s="210"/>
      <c r="CO44" s="210"/>
      <c r="CP44" s="210"/>
      <c r="CQ44" s="210"/>
      <c r="CR44" s="210"/>
      <c r="CS44" s="210"/>
      <c r="CT44" s="210"/>
      <c r="CU44" s="210"/>
      <c r="CV44" s="210"/>
      <c r="CW44" s="210"/>
      <c r="CX44" s="210"/>
      <c r="CY44" s="210"/>
      <c r="CZ44" s="210"/>
      <c r="DA44" s="210"/>
      <c r="DB44" s="210"/>
      <c r="DC44" s="210"/>
      <c r="DD44" s="210"/>
      <c r="DE44" s="210"/>
      <c r="DF44" s="210"/>
      <c r="DG44" s="210"/>
      <c r="DH44" s="210"/>
      <c r="DI44" s="210"/>
      <c r="DJ44" s="210"/>
      <c r="DK44" s="210"/>
      <c r="DL44" s="210"/>
      <c r="DM44" s="210"/>
      <c r="DN44" s="210"/>
      <c r="DO44" s="210"/>
      <c r="DP44" s="210"/>
      <c r="DQ44" s="210"/>
      <c r="DR44" s="210"/>
      <c r="DS44" s="210"/>
      <c r="DT44" s="210"/>
      <c r="DU44" s="210"/>
      <c r="DV44" s="210"/>
      <c r="DW44" s="210"/>
      <c r="DX44" s="210"/>
      <c r="DY44" s="210"/>
      <c r="DZ44" s="210"/>
      <c r="EA44" s="210"/>
      <c r="EB44" s="210"/>
      <c r="EC44" s="210"/>
      <c r="ED44" s="210"/>
      <c r="EE44" s="210"/>
      <c r="EF44" s="210"/>
      <c r="EG44" s="210"/>
      <c r="EH44" s="210"/>
      <c r="EI44" s="210"/>
      <c r="EJ44" s="210"/>
      <c r="EK44" s="210"/>
      <c r="EL44" s="210"/>
      <c r="EM44" s="210"/>
      <c r="EN44" s="210"/>
      <c r="EO44" s="210"/>
      <c r="EP44" s="210"/>
      <c r="EQ44" s="210"/>
      <c r="ER44" s="210"/>
      <c r="ES44" s="210"/>
      <c r="ET44" s="210"/>
      <c r="EU44" s="210"/>
      <c r="EV44" s="210"/>
      <c r="EW44" s="210"/>
      <c r="EX44" s="210"/>
      <c r="EY44" s="210"/>
      <c r="EZ44" s="210"/>
      <c r="FA44" s="210"/>
      <c r="FB44" s="210"/>
      <c r="FC44" s="210"/>
      <c r="FD44" s="210"/>
      <c r="FE44" s="210"/>
      <c r="FF44" s="210"/>
      <c r="FG44" s="210"/>
      <c r="FH44" s="210"/>
      <c r="FI44" s="210"/>
      <c r="FJ44" s="210"/>
      <c r="FK44" s="210"/>
      <c r="FL44" s="210"/>
      <c r="FM44" s="210"/>
      <c r="FN44" s="210"/>
      <c r="FO44" s="210"/>
      <c r="FP44" s="210"/>
      <c r="FQ44" s="210"/>
      <c r="FR44" s="210"/>
      <c r="FS44" s="210"/>
      <c r="FT44" s="210"/>
      <c r="FU44" s="210"/>
      <c r="FV44" s="210"/>
      <c r="FW44" s="210"/>
      <c r="FX44" s="210"/>
      <c r="FY44" s="210"/>
      <c r="FZ44" s="210"/>
      <c r="GA44" s="210"/>
      <c r="GB44" s="210"/>
      <c r="GC44" s="210"/>
      <c r="GD44" s="210"/>
      <c r="GE44" s="210"/>
      <c r="GF44" s="210"/>
      <c r="GG44" s="210"/>
      <c r="GH44" s="210"/>
      <c r="GI44" s="210"/>
      <c r="GJ44" s="210"/>
      <c r="GK44" s="210"/>
      <c r="GL44" s="210"/>
      <c r="GM44" s="210"/>
      <c r="GN44" s="210"/>
      <c r="GO44" s="210"/>
      <c r="GP44" s="210"/>
      <c r="GQ44" s="210"/>
      <c r="GR44" s="210"/>
      <c r="GS44" s="210"/>
      <c r="GT44" s="210"/>
      <c r="GU44" s="210"/>
      <c r="GV44" s="210"/>
    </row>
    <row r="45" spans="1:111" ht="12">
      <c r="A45" s="300" t="s">
        <v>45</v>
      </c>
      <c r="B45" s="315">
        <v>4543</v>
      </c>
      <c r="C45" s="133">
        <v>4136</v>
      </c>
      <c r="D45" s="133">
        <v>260</v>
      </c>
      <c r="E45" s="96">
        <v>746046</v>
      </c>
      <c r="F45" s="133">
        <v>4625</v>
      </c>
      <c r="G45" s="133">
        <v>4499</v>
      </c>
      <c r="H45" s="98">
        <v>274</v>
      </c>
      <c r="I45" s="96">
        <v>800672</v>
      </c>
      <c r="J45" s="133">
        <v>4704</v>
      </c>
      <c r="K45" s="133">
        <v>4586</v>
      </c>
      <c r="L45" s="98">
        <v>279</v>
      </c>
      <c r="M45" s="96">
        <v>825924</v>
      </c>
      <c r="N45" s="133">
        <v>79</v>
      </c>
      <c r="O45" s="133">
        <v>87</v>
      </c>
      <c r="P45" s="96">
        <v>25252</v>
      </c>
      <c r="Q45" s="151" t="s">
        <v>83</v>
      </c>
      <c r="R45" s="8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4"/>
      <c r="BC45" s="224"/>
      <c r="BD45" s="224"/>
      <c r="BE45" s="224"/>
      <c r="BF45" s="224"/>
      <c r="BG45" s="224"/>
      <c r="BH45" s="224"/>
      <c r="BI45" s="224"/>
      <c r="BJ45" s="224"/>
      <c r="BK45" s="224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  <c r="CM45" s="224"/>
      <c r="CN45" s="224"/>
      <c r="CO45" s="224"/>
      <c r="CP45" s="224"/>
      <c r="CQ45" s="224"/>
      <c r="CR45" s="224"/>
      <c r="CS45" s="224"/>
      <c r="CT45" s="224"/>
      <c r="CU45" s="224"/>
      <c r="CV45" s="224"/>
      <c r="CW45" s="224"/>
      <c r="CX45" s="224"/>
      <c r="CY45" s="224"/>
      <c r="CZ45" s="224"/>
      <c r="DA45" s="224"/>
      <c r="DB45" s="224"/>
      <c r="DC45" s="224"/>
      <c r="DD45" s="224"/>
      <c r="DE45" s="224"/>
      <c r="DF45" s="224"/>
      <c r="DG45" s="224"/>
    </row>
    <row r="46" spans="1:204" s="214" customFormat="1" ht="12">
      <c r="A46" s="300" t="s">
        <v>12</v>
      </c>
      <c r="B46" s="315">
        <v>56</v>
      </c>
      <c r="C46" s="97">
        <v>56</v>
      </c>
      <c r="D46" s="97">
        <v>0</v>
      </c>
      <c r="E46" s="97">
        <v>9535</v>
      </c>
      <c r="F46" s="118">
        <v>56</v>
      </c>
      <c r="G46" s="97">
        <v>56</v>
      </c>
      <c r="H46" s="119">
        <v>0</v>
      </c>
      <c r="I46" s="97">
        <v>9536</v>
      </c>
      <c r="J46" s="118">
        <v>56</v>
      </c>
      <c r="K46" s="97">
        <v>56</v>
      </c>
      <c r="L46" s="119">
        <v>0</v>
      </c>
      <c r="M46" s="117">
        <v>10229</v>
      </c>
      <c r="N46" s="97">
        <f aca="true" t="shared" si="8" ref="N46:O48">SUM(J46-F46)</f>
        <v>0</v>
      </c>
      <c r="O46" s="97">
        <f t="shared" si="8"/>
        <v>0</v>
      </c>
      <c r="P46" s="117">
        <f>SUM(M46-I46)</f>
        <v>693</v>
      </c>
      <c r="Q46" s="93"/>
      <c r="R46" s="85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0"/>
      <c r="BT46" s="210"/>
      <c r="BU46" s="210"/>
      <c r="BV46" s="210"/>
      <c r="BW46" s="210"/>
      <c r="BX46" s="210"/>
      <c r="BY46" s="210"/>
      <c r="BZ46" s="210"/>
      <c r="CA46" s="210"/>
      <c r="CB46" s="210"/>
      <c r="CC46" s="210"/>
      <c r="CD46" s="210"/>
      <c r="CE46" s="210"/>
      <c r="CF46" s="210"/>
      <c r="CG46" s="210"/>
      <c r="CH46" s="210"/>
      <c r="CI46" s="210"/>
      <c r="CJ46" s="210"/>
      <c r="CK46" s="210"/>
      <c r="CL46" s="210"/>
      <c r="CM46" s="210"/>
      <c r="CN46" s="210"/>
      <c r="CO46" s="210"/>
      <c r="CP46" s="210"/>
      <c r="CQ46" s="210"/>
      <c r="CR46" s="210"/>
      <c r="CS46" s="210"/>
      <c r="CT46" s="210"/>
      <c r="CU46" s="210"/>
      <c r="CV46" s="210"/>
      <c r="CW46" s="210"/>
      <c r="CX46" s="210"/>
      <c r="CY46" s="210"/>
      <c r="CZ46" s="210"/>
      <c r="DA46" s="210"/>
      <c r="DB46" s="210"/>
      <c r="DC46" s="210"/>
      <c r="DD46" s="210"/>
      <c r="DE46" s="210"/>
      <c r="DF46" s="210"/>
      <c r="DG46" s="210"/>
      <c r="DH46" s="210"/>
      <c r="DI46" s="210"/>
      <c r="DJ46" s="210"/>
      <c r="DK46" s="210"/>
      <c r="DL46" s="210"/>
      <c r="DM46" s="210"/>
      <c r="DN46" s="210"/>
      <c r="DO46" s="210"/>
      <c r="DP46" s="210"/>
      <c r="DQ46" s="210"/>
      <c r="DR46" s="210"/>
      <c r="DS46" s="210"/>
      <c r="DT46" s="210"/>
      <c r="DU46" s="210"/>
      <c r="DV46" s="210"/>
      <c r="DW46" s="210"/>
      <c r="DX46" s="210"/>
      <c r="DY46" s="210"/>
      <c r="DZ46" s="210"/>
      <c r="EA46" s="210"/>
      <c r="EB46" s="210"/>
      <c r="EC46" s="210"/>
      <c r="ED46" s="210"/>
      <c r="EE46" s="210"/>
      <c r="EF46" s="210"/>
      <c r="EG46" s="210"/>
      <c r="EH46" s="210"/>
      <c r="EI46" s="210"/>
      <c r="EJ46" s="210"/>
      <c r="EK46" s="210"/>
      <c r="EL46" s="210"/>
      <c r="EM46" s="210"/>
      <c r="EN46" s="210"/>
      <c r="EO46" s="210"/>
      <c r="EP46" s="210"/>
      <c r="EQ46" s="210"/>
      <c r="ER46" s="210"/>
      <c r="ES46" s="210"/>
      <c r="ET46" s="210"/>
      <c r="EU46" s="210"/>
      <c r="EV46" s="210"/>
      <c r="EW46" s="210"/>
      <c r="EX46" s="210"/>
      <c r="EY46" s="210"/>
      <c r="EZ46" s="210"/>
      <c r="FA46" s="210"/>
      <c r="FB46" s="210"/>
      <c r="FC46" s="210"/>
      <c r="FD46" s="210"/>
      <c r="FE46" s="210"/>
      <c r="FF46" s="210"/>
      <c r="FG46" s="210"/>
      <c r="FH46" s="210"/>
      <c r="FI46" s="210"/>
      <c r="FJ46" s="210"/>
      <c r="FK46" s="210"/>
      <c r="FL46" s="210"/>
      <c r="FM46" s="210"/>
      <c r="FN46" s="210"/>
      <c r="FO46" s="210"/>
      <c r="FP46" s="210"/>
      <c r="FQ46" s="210"/>
      <c r="FR46" s="210"/>
      <c r="FS46" s="210"/>
      <c r="FT46" s="210"/>
      <c r="FU46" s="210"/>
      <c r="FV46" s="210"/>
      <c r="FW46" s="210"/>
      <c r="FX46" s="210"/>
      <c r="FY46" s="210"/>
      <c r="FZ46" s="210"/>
      <c r="GA46" s="210"/>
      <c r="GB46" s="210"/>
      <c r="GC46" s="210"/>
      <c r="GD46" s="210"/>
      <c r="GE46" s="210"/>
      <c r="GF46" s="210"/>
      <c r="GG46" s="210"/>
      <c r="GH46" s="210"/>
      <c r="GI46" s="210"/>
      <c r="GJ46" s="210"/>
      <c r="GK46" s="210"/>
      <c r="GL46" s="210"/>
      <c r="GM46" s="210"/>
      <c r="GN46" s="210"/>
      <c r="GO46" s="210"/>
      <c r="GP46" s="210"/>
      <c r="GQ46" s="210"/>
      <c r="GR46" s="210"/>
      <c r="GS46" s="210"/>
      <c r="GT46" s="210"/>
      <c r="GU46" s="210"/>
      <c r="GV46" s="210"/>
    </row>
    <row r="47" spans="1:18" ht="12">
      <c r="A47" s="300" t="s">
        <v>46</v>
      </c>
      <c r="B47" s="315">
        <v>0</v>
      </c>
      <c r="C47" s="122">
        <v>0</v>
      </c>
      <c r="D47" s="122">
        <v>0</v>
      </c>
      <c r="E47" s="122">
        <v>20482</v>
      </c>
      <c r="F47" s="215">
        <v>0</v>
      </c>
      <c r="G47" s="122">
        <v>0</v>
      </c>
      <c r="H47" s="221">
        <v>0</v>
      </c>
      <c r="I47" s="122">
        <v>21194</v>
      </c>
      <c r="J47" s="215">
        <v>0</v>
      </c>
      <c r="K47" s="122">
        <v>0</v>
      </c>
      <c r="L47" s="221">
        <v>0</v>
      </c>
      <c r="M47" s="123">
        <v>21211</v>
      </c>
      <c r="N47" s="122">
        <f t="shared" si="8"/>
        <v>0</v>
      </c>
      <c r="O47" s="122">
        <f t="shared" si="8"/>
        <v>0</v>
      </c>
      <c r="P47" s="123">
        <f>SUM(M47-I47)</f>
        <v>17</v>
      </c>
      <c r="Q47" s="52" t="s">
        <v>83</v>
      </c>
      <c r="R47" s="18"/>
    </row>
    <row r="48" spans="1:204" s="214" customFormat="1" ht="12">
      <c r="A48" s="300" t="s">
        <v>68</v>
      </c>
      <c r="B48" s="315">
        <v>0</v>
      </c>
      <c r="C48" s="122">
        <v>0</v>
      </c>
      <c r="D48" s="122">
        <v>0</v>
      </c>
      <c r="E48" s="122">
        <v>85637</v>
      </c>
      <c r="F48" s="215">
        <v>0</v>
      </c>
      <c r="G48" s="122">
        <v>0</v>
      </c>
      <c r="H48" s="221">
        <v>0</v>
      </c>
      <c r="I48" s="122">
        <v>53625</v>
      </c>
      <c r="J48" s="215">
        <v>0</v>
      </c>
      <c r="K48" s="122">
        <v>0</v>
      </c>
      <c r="L48" s="221">
        <v>0</v>
      </c>
      <c r="M48" s="123">
        <v>43950</v>
      </c>
      <c r="N48" s="122">
        <f t="shared" si="8"/>
        <v>0</v>
      </c>
      <c r="O48" s="122">
        <f t="shared" si="8"/>
        <v>0</v>
      </c>
      <c r="P48" s="123">
        <f>SUM(M48-I48)</f>
        <v>-9675</v>
      </c>
      <c r="Q48" s="93"/>
      <c r="R48" s="85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0"/>
      <c r="BT48" s="210"/>
      <c r="BU48" s="210"/>
      <c r="BV48" s="210"/>
      <c r="BW48" s="210"/>
      <c r="BX48" s="210"/>
      <c r="BY48" s="210"/>
      <c r="BZ48" s="210"/>
      <c r="CA48" s="210"/>
      <c r="CB48" s="210"/>
      <c r="CC48" s="210"/>
      <c r="CD48" s="210"/>
      <c r="CE48" s="210"/>
      <c r="CF48" s="210"/>
      <c r="CG48" s="210"/>
      <c r="CH48" s="210"/>
      <c r="CI48" s="210"/>
      <c r="CJ48" s="210"/>
      <c r="CK48" s="210"/>
      <c r="CL48" s="210"/>
      <c r="CM48" s="210"/>
      <c r="CN48" s="210"/>
      <c r="CO48" s="210"/>
      <c r="CP48" s="210"/>
      <c r="CQ48" s="210"/>
      <c r="CR48" s="210"/>
      <c r="CS48" s="210"/>
      <c r="CT48" s="210"/>
      <c r="CU48" s="210"/>
      <c r="CV48" s="210"/>
      <c r="CW48" s="210"/>
      <c r="CX48" s="210"/>
      <c r="CY48" s="210"/>
      <c r="CZ48" s="210"/>
      <c r="DA48" s="210"/>
      <c r="DB48" s="210"/>
      <c r="DC48" s="210"/>
      <c r="DD48" s="210"/>
      <c r="DE48" s="210"/>
      <c r="DF48" s="210"/>
      <c r="DG48" s="210"/>
      <c r="DH48" s="210"/>
      <c r="DI48" s="210"/>
      <c r="DJ48" s="210"/>
      <c r="DK48" s="210"/>
      <c r="DL48" s="210"/>
      <c r="DM48" s="210"/>
      <c r="DN48" s="210"/>
      <c r="DO48" s="210"/>
      <c r="DP48" s="210"/>
      <c r="DQ48" s="210"/>
      <c r="DR48" s="210"/>
      <c r="DS48" s="210"/>
      <c r="DT48" s="210"/>
      <c r="DU48" s="210"/>
      <c r="DV48" s="210"/>
      <c r="DW48" s="210"/>
      <c r="DX48" s="210"/>
      <c r="DY48" s="210"/>
      <c r="DZ48" s="210"/>
      <c r="EA48" s="210"/>
      <c r="EB48" s="210"/>
      <c r="EC48" s="210"/>
      <c r="ED48" s="210"/>
      <c r="EE48" s="210"/>
      <c r="EF48" s="210"/>
      <c r="EG48" s="210"/>
      <c r="EH48" s="210"/>
      <c r="EI48" s="210"/>
      <c r="EJ48" s="210"/>
      <c r="EK48" s="210"/>
      <c r="EL48" s="210"/>
      <c r="EM48" s="210"/>
      <c r="EN48" s="210"/>
      <c r="EO48" s="210"/>
      <c r="EP48" s="210"/>
      <c r="EQ48" s="210"/>
      <c r="ER48" s="210"/>
      <c r="ES48" s="210"/>
      <c r="ET48" s="210"/>
      <c r="EU48" s="210"/>
      <c r="EV48" s="210"/>
      <c r="EW48" s="210"/>
      <c r="EX48" s="210"/>
      <c r="EY48" s="210"/>
      <c r="EZ48" s="210"/>
      <c r="FA48" s="210"/>
      <c r="FB48" s="210"/>
      <c r="FC48" s="210"/>
      <c r="FD48" s="210"/>
      <c r="FE48" s="210"/>
      <c r="FF48" s="210"/>
      <c r="FG48" s="210"/>
      <c r="FH48" s="210"/>
      <c r="FI48" s="210"/>
      <c r="FJ48" s="210"/>
      <c r="FK48" s="210"/>
      <c r="FL48" s="210"/>
      <c r="FM48" s="210"/>
      <c r="FN48" s="210"/>
      <c r="FO48" s="210"/>
      <c r="FP48" s="210"/>
      <c r="FQ48" s="210"/>
      <c r="FR48" s="210"/>
      <c r="FS48" s="210"/>
      <c r="FT48" s="210"/>
      <c r="FU48" s="210"/>
      <c r="FV48" s="210"/>
      <c r="FW48" s="210"/>
      <c r="FX48" s="210"/>
      <c r="FY48" s="210"/>
      <c r="FZ48" s="210"/>
      <c r="GA48" s="210"/>
      <c r="GB48" s="210"/>
      <c r="GC48" s="210"/>
      <c r="GD48" s="210"/>
      <c r="GE48" s="210"/>
      <c r="GF48" s="210"/>
      <c r="GG48" s="210"/>
      <c r="GH48" s="210"/>
      <c r="GI48" s="210"/>
      <c r="GJ48" s="210"/>
      <c r="GK48" s="210"/>
      <c r="GL48" s="210"/>
      <c r="GM48" s="210"/>
      <c r="GN48" s="210"/>
      <c r="GO48" s="210"/>
      <c r="GP48" s="210"/>
      <c r="GQ48" s="210"/>
      <c r="GR48" s="210"/>
      <c r="GS48" s="210"/>
      <c r="GT48" s="210"/>
      <c r="GU48" s="210"/>
      <c r="GV48" s="210"/>
    </row>
    <row r="49" spans="1:204" s="214" customFormat="1" ht="12">
      <c r="A49" s="300" t="s">
        <v>21</v>
      </c>
      <c r="B49" s="314" t="s">
        <v>85</v>
      </c>
      <c r="C49" s="86" t="s">
        <v>124</v>
      </c>
      <c r="D49" s="87">
        <v>0</v>
      </c>
      <c r="E49" s="122">
        <v>555076</v>
      </c>
      <c r="F49" s="212" t="s">
        <v>125</v>
      </c>
      <c r="G49" s="233" t="s">
        <v>126</v>
      </c>
      <c r="H49" s="221">
        <v>0</v>
      </c>
      <c r="I49" s="122">
        <v>483189</v>
      </c>
      <c r="J49" s="212" t="s">
        <v>127</v>
      </c>
      <c r="K49" s="233" t="s">
        <v>128</v>
      </c>
      <c r="L49" s="221">
        <v>0</v>
      </c>
      <c r="M49" s="123">
        <v>706051</v>
      </c>
      <c r="N49" s="233" t="s">
        <v>129</v>
      </c>
      <c r="O49" s="233" t="s">
        <v>130</v>
      </c>
      <c r="P49" s="88">
        <f>SUM(M49-I49)</f>
        <v>222862</v>
      </c>
      <c r="Q49" s="84" t="s">
        <v>83</v>
      </c>
      <c r="R49" s="85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  <c r="BI49" s="210"/>
      <c r="BJ49" s="210"/>
      <c r="BK49" s="210"/>
      <c r="BL49" s="210"/>
      <c r="BM49" s="210"/>
      <c r="BN49" s="210"/>
      <c r="BO49" s="210"/>
      <c r="BP49" s="210"/>
      <c r="BQ49" s="210"/>
      <c r="BR49" s="210"/>
      <c r="BS49" s="210"/>
      <c r="BT49" s="210"/>
      <c r="BU49" s="210"/>
      <c r="BV49" s="210"/>
      <c r="BW49" s="210"/>
      <c r="BX49" s="210"/>
      <c r="BY49" s="210"/>
      <c r="BZ49" s="210"/>
      <c r="CA49" s="210"/>
      <c r="CB49" s="210"/>
      <c r="CC49" s="210"/>
      <c r="CD49" s="210"/>
      <c r="CE49" s="210"/>
      <c r="CF49" s="210"/>
      <c r="CG49" s="210"/>
      <c r="CH49" s="210"/>
      <c r="CI49" s="210"/>
      <c r="CJ49" s="210"/>
      <c r="CK49" s="210"/>
      <c r="CL49" s="210"/>
      <c r="CM49" s="210"/>
      <c r="CN49" s="210"/>
      <c r="CO49" s="210"/>
      <c r="CP49" s="210"/>
      <c r="CQ49" s="210"/>
      <c r="CR49" s="210"/>
      <c r="CS49" s="210"/>
      <c r="CT49" s="210"/>
      <c r="CU49" s="210"/>
      <c r="CV49" s="210"/>
      <c r="CW49" s="210"/>
      <c r="CX49" s="210"/>
      <c r="CY49" s="210"/>
      <c r="CZ49" s="210"/>
      <c r="DA49" s="210"/>
      <c r="DB49" s="210"/>
      <c r="DC49" s="210"/>
      <c r="DD49" s="210"/>
      <c r="DE49" s="210"/>
      <c r="DF49" s="210"/>
      <c r="DG49" s="210"/>
      <c r="DH49" s="210"/>
      <c r="DI49" s="210"/>
      <c r="DJ49" s="210"/>
      <c r="DK49" s="210"/>
      <c r="DL49" s="210"/>
      <c r="DM49" s="210"/>
      <c r="DN49" s="210"/>
      <c r="DO49" s="210"/>
      <c r="DP49" s="210"/>
      <c r="DQ49" s="210"/>
      <c r="DR49" s="210"/>
      <c r="DS49" s="210"/>
      <c r="DT49" s="210"/>
      <c r="DU49" s="210"/>
      <c r="DV49" s="210"/>
      <c r="DW49" s="210"/>
      <c r="DX49" s="210"/>
      <c r="DY49" s="210"/>
      <c r="DZ49" s="210"/>
      <c r="EA49" s="210"/>
      <c r="EB49" s="210"/>
      <c r="EC49" s="210"/>
      <c r="ED49" s="210"/>
      <c r="EE49" s="210"/>
      <c r="EF49" s="210"/>
      <c r="EG49" s="210"/>
      <c r="EH49" s="210"/>
      <c r="EI49" s="210"/>
      <c r="EJ49" s="210"/>
      <c r="EK49" s="210"/>
      <c r="EL49" s="210"/>
      <c r="EM49" s="210"/>
      <c r="EN49" s="210"/>
      <c r="EO49" s="210"/>
      <c r="EP49" s="210"/>
      <c r="EQ49" s="210"/>
      <c r="ER49" s="210"/>
      <c r="ES49" s="210"/>
      <c r="ET49" s="210"/>
      <c r="EU49" s="210"/>
      <c r="EV49" s="210"/>
      <c r="EW49" s="210"/>
      <c r="EX49" s="210"/>
      <c r="EY49" s="210"/>
      <c r="EZ49" s="210"/>
      <c r="FA49" s="210"/>
      <c r="FB49" s="210"/>
      <c r="FC49" s="210"/>
      <c r="FD49" s="210"/>
      <c r="FE49" s="210"/>
      <c r="FF49" s="210"/>
      <c r="FG49" s="210"/>
      <c r="FH49" s="210"/>
      <c r="FI49" s="210"/>
      <c r="FJ49" s="210"/>
      <c r="FK49" s="210"/>
      <c r="FL49" s="210"/>
      <c r="FM49" s="210"/>
      <c r="FN49" s="210"/>
      <c r="FO49" s="210"/>
      <c r="FP49" s="210"/>
      <c r="FQ49" s="210"/>
      <c r="FR49" s="210"/>
      <c r="FS49" s="210"/>
      <c r="FT49" s="210"/>
      <c r="FU49" s="210"/>
      <c r="FV49" s="210"/>
      <c r="FW49" s="210"/>
      <c r="FX49" s="210"/>
      <c r="FY49" s="210"/>
      <c r="FZ49" s="210"/>
      <c r="GA49" s="210"/>
      <c r="GB49" s="210"/>
      <c r="GC49" s="210"/>
      <c r="GD49" s="210"/>
      <c r="GE49" s="210"/>
      <c r="GF49" s="210"/>
      <c r="GG49" s="210"/>
      <c r="GH49" s="210"/>
      <c r="GI49" s="210"/>
      <c r="GJ49" s="210"/>
      <c r="GK49" s="210"/>
      <c r="GL49" s="210"/>
      <c r="GM49" s="210"/>
      <c r="GN49" s="210"/>
      <c r="GO49" s="210"/>
      <c r="GP49" s="210"/>
      <c r="GQ49" s="210"/>
      <c r="GR49" s="210"/>
      <c r="GS49" s="210"/>
      <c r="GT49" s="210"/>
      <c r="GU49" s="210"/>
      <c r="GV49" s="210"/>
    </row>
    <row r="50" spans="1:204" s="241" customFormat="1" ht="12">
      <c r="A50" s="300" t="s">
        <v>16</v>
      </c>
      <c r="B50" s="320">
        <f aca="true" t="shared" si="9" ref="B50:P50">SUM(B51:B52)</f>
        <v>30039</v>
      </c>
      <c r="C50" s="110">
        <f t="shared" si="9"/>
        <v>29081</v>
      </c>
      <c r="D50" s="110">
        <f t="shared" si="9"/>
        <v>2858</v>
      </c>
      <c r="E50" s="111">
        <f t="shared" si="9"/>
        <v>5219601</v>
      </c>
      <c r="F50" s="235">
        <f t="shared" si="9"/>
        <v>31356</v>
      </c>
      <c r="G50" s="236">
        <f t="shared" si="9"/>
        <v>30369</v>
      </c>
      <c r="H50" s="237">
        <f t="shared" si="9"/>
        <v>2788</v>
      </c>
      <c r="I50" s="236">
        <f t="shared" si="9"/>
        <v>5713017</v>
      </c>
      <c r="J50" s="235">
        <f t="shared" si="9"/>
        <v>31359</v>
      </c>
      <c r="K50" s="236">
        <f t="shared" si="9"/>
        <v>31012</v>
      </c>
      <c r="L50" s="237">
        <f t="shared" si="9"/>
        <v>2851</v>
      </c>
      <c r="M50" s="238">
        <f t="shared" si="9"/>
        <v>6040050</v>
      </c>
      <c r="N50" s="236">
        <f t="shared" si="9"/>
        <v>3</v>
      </c>
      <c r="O50" s="112">
        <f t="shared" si="9"/>
        <v>643</v>
      </c>
      <c r="P50" s="113">
        <f t="shared" si="9"/>
        <v>327033</v>
      </c>
      <c r="Q50" s="114" t="s">
        <v>83</v>
      </c>
      <c r="R50" s="115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39"/>
      <c r="AK50" s="239"/>
      <c r="AL50" s="239"/>
      <c r="AM50" s="239"/>
      <c r="AN50" s="239"/>
      <c r="AO50" s="239"/>
      <c r="AP50" s="239"/>
      <c r="AQ50" s="239"/>
      <c r="AR50" s="239"/>
      <c r="AS50" s="239"/>
      <c r="AT50" s="239"/>
      <c r="AU50" s="239"/>
      <c r="AV50" s="239"/>
      <c r="AW50" s="239"/>
      <c r="AX50" s="239"/>
      <c r="AY50" s="239"/>
      <c r="AZ50" s="239"/>
      <c r="BA50" s="239"/>
      <c r="BB50" s="239"/>
      <c r="BC50" s="239"/>
      <c r="BD50" s="239"/>
      <c r="BE50" s="239"/>
      <c r="BF50" s="239"/>
      <c r="BG50" s="239"/>
      <c r="BH50" s="239"/>
      <c r="BI50" s="239"/>
      <c r="BJ50" s="239"/>
      <c r="BK50" s="239"/>
      <c r="BL50" s="239"/>
      <c r="BM50" s="239"/>
      <c r="BN50" s="239"/>
      <c r="BO50" s="239"/>
      <c r="BP50" s="239"/>
      <c r="BQ50" s="239"/>
      <c r="BR50" s="239"/>
      <c r="BS50" s="239"/>
      <c r="BT50" s="239"/>
      <c r="BU50" s="239"/>
      <c r="BV50" s="239"/>
      <c r="BW50" s="239"/>
      <c r="BX50" s="239"/>
      <c r="BY50" s="239"/>
      <c r="BZ50" s="239"/>
      <c r="CA50" s="239"/>
      <c r="CB50" s="239"/>
      <c r="CC50" s="239"/>
      <c r="CD50" s="239"/>
      <c r="CE50" s="239"/>
      <c r="CF50" s="239"/>
      <c r="CG50" s="239"/>
      <c r="CH50" s="239"/>
      <c r="CI50" s="239"/>
      <c r="CJ50" s="239"/>
      <c r="CK50" s="239"/>
      <c r="CL50" s="239"/>
      <c r="CM50" s="239"/>
      <c r="CN50" s="239"/>
      <c r="CO50" s="239"/>
      <c r="CP50" s="239"/>
      <c r="CQ50" s="239"/>
      <c r="CR50" s="239"/>
      <c r="CS50" s="239"/>
      <c r="CT50" s="239"/>
      <c r="CU50" s="239"/>
      <c r="CV50" s="239"/>
      <c r="CW50" s="239"/>
      <c r="CX50" s="239"/>
      <c r="CY50" s="239"/>
      <c r="CZ50" s="239"/>
      <c r="DA50" s="239"/>
      <c r="DB50" s="239"/>
      <c r="DC50" s="239"/>
      <c r="DD50" s="239"/>
      <c r="DE50" s="239"/>
      <c r="DF50" s="239"/>
      <c r="DG50" s="239"/>
      <c r="DH50" s="240"/>
      <c r="DI50" s="240"/>
      <c r="DJ50" s="240"/>
      <c r="DK50" s="240"/>
      <c r="DL50" s="240"/>
      <c r="DM50" s="240"/>
      <c r="DN50" s="240"/>
      <c r="DO50" s="240"/>
      <c r="DP50" s="240"/>
      <c r="DQ50" s="240"/>
      <c r="DR50" s="240"/>
      <c r="DS50" s="240"/>
      <c r="DT50" s="240"/>
      <c r="DU50" s="240"/>
      <c r="DV50" s="240"/>
      <c r="DW50" s="240"/>
      <c r="DX50" s="240"/>
      <c r="DY50" s="240"/>
      <c r="DZ50" s="240"/>
      <c r="EA50" s="240"/>
      <c r="EB50" s="240"/>
      <c r="EC50" s="240"/>
      <c r="ED50" s="240"/>
      <c r="EE50" s="240"/>
      <c r="EF50" s="240"/>
      <c r="EG50" s="240"/>
      <c r="EH50" s="240"/>
      <c r="EI50" s="240"/>
      <c r="EJ50" s="240"/>
      <c r="EK50" s="240"/>
      <c r="EL50" s="240"/>
      <c r="EM50" s="240"/>
      <c r="EN50" s="240"/>
      <c r="EO50" s="240"/>
      <c r="EP50" s="240"/>
      <c r="EQ50" s="240"/>
      <c r="ER50" s="240"/>
      <c r="ES50" s="240"/>
      <c r="ET50" s="240"/>
      <c r="EU50" s="240"/>
      <c r="EV50" s="240"/>
      <c r="EW50" s="240"/>
      <c r="EX50" s="240"/>
      <c r="EY50" s="240"/>
      <c r="EZ50" s="240"/>
      <c r="FA50" s="240"/>
      <c r="FB50" s="240"/>
      <c r="FC50" s="240"/>
      <c r="FD50" s="240"/>
      <c r="FE50" s="240"/>
      <c r="FF50" s="240"/>
      <c r="FG50" s="240"/>
      <c r="FH50" s="240"/>
      <c r="FI50" s="240"/>
      <c r="FJ50" s="240"/>
      <c r="FK50" s="240"/>
      <c r="FL50" s="240"/>
      <c r="FM50" s="240"/>
      <c r="FN50" s="240"/>
      <c r="FO50" s="240"/>
      <c r="FP50" s="240"/>
      <c r="FQ50" s="240"/>
      <c r="FR50" s="240"/>
      <c r="FS50" s="240"/>
      <c r="FT50" s="240"/>
      <c r="FU50" s="240"/>
      <c r="FV50" s="240"/>
      <c r="FW50" s="240"/>
      <c r="FX50" s="240"/>
      <c r="FY50" s="240"/>
      <c r="FZ50" s="240"/>
      <c r="GA50" s="240"/>
      <c r="GB50" s="240"/>
      <c r="GC50" s="240"/>
      <c r="GD50" s="240"/>
      <c r="GE50" s="240"/>
      <c r="GF50" s="240"/>
      <c r="GG50" s="240"/>
      <c r="GH50" s="240"/>
      <c r="GI50" s="240"/>
      <c r="GJ50" s="240"/>
      <c r="GK50" s="240"/>
      <c r="GL50" s="240"/>
      <c r="GM50" s="240"/>
      <c r="GN50" s="240"/>
      <c r="GO50" s="240"/>
      <c r="GP50" s="240"/>
      <c r="GQ50" s="240"/>
      <c r="GR50" s="240"/>
      <c r="GS50" s="240"/>
      <c r="GT50" s="240"/>
      <c r="GU50" s="240"/>
      <c r="GV50" s="240"/>
    </row>
    <row r="51" spans="1:204" s="241" customFormat="1" ht="12">
      <c r="A51" s="301" t="s">
        <v>7</v>
      </c>
      <c r="B51" s="320">
        <v>30039</v>
      </c>
      <c r="C51" s="242">
        <v>29081</v>
      </c>
      <c r="D51" s="242">
        <v>2858</v>
      </c>
      <c r="E51" s="242">
        <v>5209496</v>
      </c>
      <c r="F51" s="243">
        <v>31356</v>
      </c>
      <c r="G51" s="242">
        <v>30369</v>
      </c>
      <c r="H51" s="244">
        <v>2788</v>
      </c>
      <c r="I51" s="242">
        <v>5675889</v>
      </c>
      <c r="J51" s="243">
        <v>31359</v>
      </c>
      <c r="K51" s="116">
        <v>31012</v>
      </c>
      <c r="L51" s="244">
        <v>2851</v>
      </c>
      <c r="M51" s="245">
        <v>5988658</v>
      </c>
      <c r="N51" s="242">
        <f aca="true" t="shared" si="10" ref="N51:O57">SUM(J51-F51)</f>
        <v>3</v>
      </c>
      <c r="O51" s="242">
        <f t="shared" si="10"/>
        <v>643</v>
      </c>
      <c r="P51" s="246">
        <f>SUM(M51-I51)</f>
        <v>312769</v>
      </c>
      <c r="Q51" s="101"/>
      <c r="R51" s="102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40"/>
      <c r="AU51" s="240"/>
      <c r="AV51" s="240"/>
      <c r="AW51" s="240"/>
      <c r="AX51" s="240"/>
      <c r="AY51" s="240"/>
      <c r="AZ51" s="240"/>
      <c r="BA51" s="240"/>
      <c r="BB51" s="240"/>
      <c r="BC51" s="240"/>
      <c r="BD51" s="240"/>
      <c r="BE51" s="240"/>
      <c r="BF51" s="240"/>
      <c r="BG51" s="240"/>
      <c r="BH51" s="240"/>
      <c r="BI51" s="240"/>
      <c r="BJ51" s="240"/>
      <c r="BK51" s="240"/>
      <c r="BL51" s="240"/>
      <c r="BM51" s="240"/>
      <c r="BN51" s="240"/>
      <c r="BO51" s="240"/>
      <c r="BP51" s="240"/>
      <c r="BQ51" s="240"/>
      <c r="BR51" s="240"/>
      <c r="BS51" s="240"/>
      <c r="BT51" s="240"/>
      <c r="BU51" s="240"/>
      <c r="BV51" s="240"/>
      <c r="BW51" s="240"/>
      <c r="BX51" s="240"/>
      <c r="BY51" s="240"/>
      <c r="BZ51" s="240"/>
      <c r="CA51" s="240"/>
      <c r="CB51" s="240"/>
      <c r="CC51" s="240"/>
      <c r="CD51" s="240"/>
      <c r="CE51" s="240"/>
      <c r="CF51" s="240"/>
      <c r="CG51" s="240"/>
      <c r="CH51" s="240"/>
      <c r="CI51" s="240"/>
      <c r="CJ51" s="240"/>
      <c r="CK51" s="240"/>
      <c r="CL51" s="240"/>
      <c r="CM51" s="240"/>
      <c r="CN51" s="240"/>
      <c r="CO51" s="240"/>
      <c r="CP51" s="240"/>
      <c r="CQ51" s="240"/>
      <c r="CR51" s="240"/>
      <c r="CS51" s="240"/>
      <c r="CT51" s="240"/>
      <c r="CU51" s="240"/>
      <c r="CV51" s="240"/>
      <c r="CW51" s="240"/>
      <c r="CX51" s="240"/>
      <c r="CY51" s="240"/>
      <c r="CZ51" s="240"/>
      <c r="DA51" s="240"/>
      <c r="DB51" s="240"/>
      <c r="DC51" s="240"/>
      <c r="DD51" s="240"/>
      <c r="DE51" s="240"/>
      <c r="DF51" s="240"/>
      <c r="DG51" s="240"/>
      <c r="DH51" s="240"/>
      <c r="DI51" s="240"/>
      <c r="DJ51" s="240"/>
      <c r="DK51" s="240"/>
      <c r="DL51" s="240"/>
      <c r="DM51" s="240"/>
      <c r="DN51" s="240"/>
      <c r="DO51" s="240"/>
      <c r="DP51" s="240"/>
      <c r="DQ51" s="240"/>
      <c r="DR51" s="240"/>
      <c r="DS51" s="240"/>
      <c r="DT51" s="240"/>
      <c r="DU51" s="240"/>
      <c r="DV51" s="240"/>
      <c r="DW51" s="240"/>
      <c r="DX51" s="240"/>
      <c r="DY51" s="240"/>
      <c r="DZ51" s="240"/>
      <c r="EA51" s="240"/>
      <c r="EB51" s="240"/>
      <c r="EC51" s="240"/>
      <c r="ED51" s="240"/>
      <c r="EE51" s="240"/>
      <c r="EF51" s="240"/>
      <c r="EG51" s="240"/>
      <c r="EH51" s="240"/>
      <c r="EI51" s="240"/>
      <c r="EJ51" s="240"/>
      <c r="EK51" s="240"/>
      <c r="EL51" s="240"/>
      <c r="EM51" s="240"/>
      <c r="EN51" s="240"/>
      <c r="EO51" s="240"/>
      <c r="EP51" s="240"/>
      <c r="EQ51" s="240"/>
      <c r="ER51" s="240"/>
      <c r="ES51" s="240"/>
      <c r="ET51" s="240"/>
      <c r="EU51" s="240"/>
      <c r="EV51" s="240"/>
      <c r="EW51" s="240"/>
      <c r="EX51" s="240"/>
      <c r="EY51" s="240"/>
      <c r="EZ51" s="240"/>
      <c r="FA51" s="240"/>
      <c r="FB51" s="240"/>
      <c r="FC51" s="240"/>
      <c r="FD51" s="240"/>
      <c r="FE51" s="240"/>
      <c r="FF51" s="240"/>
      <c r="FG51" s="240"/>
      <c r="FH51" s="240"/>
      <c r="FI51" s="240"/>
      <c r="FJ51" s="240"/>
      <c r="FK51" s="240"/>
      <c r="FL51" s="240"/>
      <c r="FM51" s="240"/>
      <c r="FN51" s="240"/>
      <c r="FO51" s="240"/>
      <c r="FP51" s="240"/>
      <c r="FQ51" s="240"/>
      <c r="FR51" s="240"/>
      <c r="FS51" s="240"/>
      <c r="FT51" s="240"/>
      <c r="FU51" s="240"/>
      <c r="FV51" s="240"/>
      <c r="FW51" s="240"/>
      <c r="FX51" s="240"/>
      <c r="FY51" s="240"/>
      <c r="FZ51" s="240"/>
      <c r="GA51" s="240"/>
      <c r="GB51" s="240"/>
      <c r="GC51" s="240"/>
      <c r="GD51" s="240"/>
      <c r="GE51" s="240"/>
      <c r="GF51" s="240"/>
      <c r="GG51" s="240"/>
      <c r="GH51" s="240"/>
      <c r="GI51" s="240"/>
      <c r="GJ51" s="240"/>
      <c r="GK51" s="240"/>
      <c r="GL51" s="240"/>
      <c r="GM51" s="240"/>
      <c r="GN51" s="240"/>
      <c r="GO51" s="240"/>
      <c r="GP51" s="240"/>
      <c r="GQ51" s="240"/>
      <c r="GR51" s="240"/>
      <c r="GS51" s="240"/>
      <c r="GT51" s="240"/>
      <c r="GU51" s="240"/>
      <c r="GV51" s="240"/>
    </row>
    <row r="52" spans="1:204" s="241" customFormat="1" ht="12">
      <c r="A52" s="301" t="s">
        <v>3</v>
      </c>
      <c r="B52" s="320">
        <v>0</v>
      </c>
      <c r="C52" s="242">
        <v>0</v>
      </c>
      <c r="D52" s="242">
        <v>0</v>
      </c>
      <c r="E52" s="103">
        <v>10105</v>
      </c>
      <c r="F52" s="243">
        <v>0</v>
      </c>
      <c r="G52" s="242">
        <v>0</v>
      </c>
      <c r="H52" s="244">
        <v>0</v>
      </c>
      <c r="I52" s="242">
        <v>37128</v>
      </c>
      <c r="J52" s="243">
        <v>0</v>
      </c>
      <c r="K52" s="242">
        <v>0</v>
      </c>
      <c r="L52" s="244">
        <v>0</v>
      </c>
      <c r="M52" s="246">
        <v>51392</v>
      </c>
      <c r="N52" s="242">
        <f t="shared" si="10"/>
        <v>0</v>
      </c>
      <c r="O52" s="242">
        <f t="shared" si="10"/>
        <v>0</v>
      </c>
      <c r="P52" s="246">
        <f>SUM(M52-I52)</f>
        <v>14264</v>
      </c>
      <c r="Q52" s="101"/>
      <c r="R52" s="102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40"/>
      <c r="BJ52" s="240"/>
      <c r="BK52" s="240"/>
      <c r="BL52" s="240"/>
      <c r="BM52" s="240"/>
      <c r="BN52" s="240"/>
      <c r="BO52" s="240"/>
      <c r="BP52" s="240"/>
      <c r="BQ52" s="240"/>
      <c r="BR52" s="240"/>
      <c r="BS52" s="240"/>
      <c r="BT52" s="240"/>
      <c r="BU52" s="240"/>
      <c r="BV52" s="240"/>
      <c r="BW52" s="240"/>
      <c r="BX52" s="240"/>
      <c r="BY52" s="240"/>
      <c r="BZ52" s="240"/>
      <c r="CA52" s="240"/>
      <c r="CB52" s="240"/>
      <c r="CC52" s="240"/>
      <c r="CD52" s="240"/>
      <c r="CE52" s="240"/>
      <c r="CF52" s="240"/>
      <c r="CG52" s="240"/>
      <c r="CH52" s="240"/>
      <c r="CI52" s="240"/>
      <c r="CJ52" s="240"/>
      <c r="CK52" s="240"/>
      <c r="CL52" s="240"/>
      <c r="CM52" s="240"/>
      <c r="CN52" s="240"/>
      <c r="CO52" s="240"/>
      <c r="CP52" s="240"/>
      <c r="CQ52" s="240"/>
      <c r="CR52" s="240"/>
      <c r="CS52" s="240"/>
      <c r="CT52" s="240"/>
      <c r="CU52" s="240"/>
      <c r="CV52" s="240"/>
      <c r="CW52" s="240"/>
      <c r="CX52" s="240"/>
      <c r="CY52" s="240"/>
      <c r="CZ52" s="240"/>
      <c r="DA52" s="240"/>
      <c r="DB52" s="240"/>
      <c r="DC52" s="240"/>
      <c r="DD52" s="240"/>
      <c r="DE52" s="240"/>
      <c r="DF52" s="240"/>
      <c r="DG52" s="240"/>
      <c r="DH52" s="240"/>
      <c r="DI52" s="240"/>
      <c r="DJ52" s="240"/>
      <c r="DK52" s="240"/>
      <c r="DL52" s="240"/>
      <c r="DM52" s="240"/>
      <c r="DN52" s="240"/>
      <c r="DO52" s="240"/>
      <c r="DP52" s="240"/>
      <c r="DQ52" s="240"/>
      <c r="DR52" s="240"/>
      <c r="DS52" s="240"/>
      <c r="DT52" s="240"/>
      <c r="DU52" s="240"/>
      <c r="DV52" s="240"/>
      <c r="DW52" s="240"/>
      <c r="DX52" s="240"/>
      <c r="DY52" s="240"/>
      <c r="DZ52" s="240"/>
      <c r="EA52" s="240"/>
      <c r="EB52" s="240"/>
      <c r="EC52" s="240"/>
      <c r="ED52" s="240"/>
      <c r="EE52" s="240"/>
      <c r="EF52" s="240"/>
      <c r="EG52" s="240"/>
      <c r="EH52" s="240"/>
      <c r="EI52" s="240"/>
      <c r="EJ52" s="240"/>
      <c r="EK52" s="240"/>
      <c r="EL52" s="240"/>
      <c r="EM52" s="240"/>
      <c r="EN52" s="240"/>
      <c r="EO52" s="240"/>
      <c r="EP52" s="240"/>
      <c r="EQ52" s="240"/>
      <c r="ER52" s="240"/>
      <c r="ES52" s="240"/>
      <c r="ET52" s="240"/>
      <c r="EU52" s="240"/>
      <c r="EV52" s="240"/>
      <c r="EW52" s="240"/>
      <c r="EX52" s="240"/>
      <c r="EY52" s="240"/>
      <c r="EZ52" s="240"/>
      <c r="FA52" s="240"/>
      <c r="FB52" s="240"/>
      <c r="FC52" s="240"/>
      <c r="FD52" s="240"/>
      <c r="FE52" s="240"/>
      <c r="FF52" s="240"/>
      <c r="FG52" s="240"/>
      <c r="FH52" s="240"/>
      <c r="FI52" s="240"/>
      <c r="FJ52" s="240"/>
      <c r="FK52" s="240"/>
      <c r="FL52" s="240"/>
      <c r="FM52" s="240"/>
      <c r="FN52" s="240"/>
      <c r="FO52" s="240"/>
      <c r="FP52" s="240"/>
      <c r="FQ52" s="240"/>
      <c r="FR52" s="240"/>
      <c r="FS52" s="240"/>
      <c r="FT52" s="240"/>
      <c r="FU52" s="240"/>
      <c r="FV52" s="240"/>
      <c r="FW52" s="240"/>
      <c r="FX52" s="240"/>
      <c r="FY52" s="240"/>
      <c r="FZ52" s="240"/>
      <c r="GA52" s="240"/>
      <c r="GB52" s="240"/>
      <c r="GC52" s="240"/>
      <c r="GD52" s="240"/>
      <c r="GE52" s="240"/>
      <c r="GF52" s="240"/>
      <c r="GG52" s="240"/>
      <c r="GH52" s="240"/>
      <c r="GI52" s="240"/>
      <c r="GJ52" s="240"/>
      <c r="GK52" s="240"/>
      <c r="GL52" s="240"/>
      <c r="GM52" s="240"/>
      <c r="GN52" s="240"/>
      <c r="GO52" s="240"/>
      <c r="GP52" s="240"/>
      <c r="GQ52" s="240"/>
      <c r="GR52" s="240"/>
      <c r="GS52" s="240"/>
      <c r="GT52" s="240"/>
      <c r="GU52" s="240"/>
      <c r="GV52" s="240"/>
    </row>
    <row r="53" spans="1:204" s="214" customFormat="1" ht="12">
      <c r="A53" s="300" t="s">
        <v>15</v>
      </c>
      <c r="B53" s="321">
        <v>8361</v>
      </c>
      <c r="C53" s="247">
        <v>7122</v>
      </c>
      <c r="D53" s="122">
        <v>1445</v>
      </c>
      <c r="E53" s="97">
        <v>1723003</v>
      </c>
      <c r="F53" s="215">
        <v>8251</v>
      </c>
      <c r="G53" s="122">
        <v>8157</v>
      </c>
      <c r="H53" s="221">
        <v>1498</v>
      </c>
      <c r="I53" s="122">
        <v>1674918</v>
      </c>
      <c r="J53" s="215">
        <v>8138</v>
      </c>
      <c r="K53" s="94">
        <v>8021</v>
      </c>
      <c r="L53" s="98">
        <v>1445</v>
      </c>
      <c r="M53" s="99">
        <v>1736491</v>
      </c>
      <c r="N53" s="122">
        <f t="shared" si="10"/>
        <v>-113</v>
      </c>
      <c r="O53" s="122">
        <f t="shared" si="10"/>
        <v>-136</v>
      </c>
      <c r="P53" s="123">
        <f>SUM(M53-I53)</f>
        <v>61573</v>
      </c>
      <c r="Q53" s="100"/>
      <c r="R53" s="92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  <c r="AO53" s="220"/>
      <c r="AP53" s="220"/>
      <c r="AQ53" s="220"/>
      <c r="AR53" s="220"/>
      <c r="AS53" s="220"/>
      <c r="AT53" s="220"/>
      <c r="AU53" s="220"/>
      <c r="AV53" s="220"/>
      <c r="AW53" s="220"/>
      <c r="AX53" s="220"/>
      <c r="AY53" s="220"/>
      <c r="AZ53" s="220"/>
      <c r="BA53" s="220"/>
      <c r="BB53" s="220"/>
      <c r="BC53" s="220"/>
      <c r="BD53" s="220"/>
      <c r="BE53" s="220"/>
      <c r="BF53" s="220"/>
      <c r="BG53" s="220"/>
      <c r="BH53" s="220"/>
      <c r="BI53" s="220"/>
      <c r="BJ53" s="220"/>
      <c r="BK53" s="220"/>
      <c r="BL53" s="220"/>
      <c r="BM53" s="220"/>
      <c r="BN53" s="220"/>
      <c r="BO53" s="220"/>
      <c r="BP53" s="220"/>
      <c r="BQ53" s="220"/>
      <c r="BR53" s="220"/>
      <c r="BS53" s="220"/>
      <c r="BT53" s="220"/>
      <c r="BU53" s="220"/>
      <c r="BV53" s="220"/>
      <c r="BW53" s="220"/>
      <c r="BX53" s="220"/>
      <c r="BY53" s="220"/>
      <c r="BZ53" s="220"/>
      <c r="CA53" s="220"/>
      <c r="CB53" s="220"/>
      <c r="CC53" s="220"/>
      <c r="CD53" s="220"/>
      <c r="CE53" s="220"/>
      <c r="CF53" s="220"/>
      <c r="CG53" s="220"/>
      <c r="CH53" s="220"/>
      <c r="CI53" s="220"/>
      <c r="CJ53" s="220"/>
      <c r="CK53" s="220"/>
      <c r="CL53" s="220"/>
      <c r="CM53" s="220"/>
      <c r="CN53" s="220"/>
      <c r="CO53" s="220"/>
      <c r="CP53" s="220"/>
      <c r="CQ53" s="220"/>
      <c r="CR53" s="220"/>
      <c r="CS53" s="220"/>
      <c r="CT53" s="220"/>
      <c r="CU53" s="220"/>
      <c r="CV53" s="220"/>
      <c r="CW53" s="220"/>
      <c r="CX53" s="220"/>
      <c r="CY53" s="220"/>
      <c r="CZ53" s="220"/>
      <c r="DA53" s="220"/>
      <c r="DB53" s="220"/>
      <c r="DC53" s="220"/>
      <c r="DD53" s="220"/>
      <c r="DE53" s="220"/>
      <c r="DF53" s="220"/>
      <c r="DG53" s="220"/>
      <c r="DH53" s="210"/>
      <c r="DI53" s="210"/>
      <c r="DJ53" s="210"/>
      <c r="DK53" s="210"/>
      <c r="DL53" s="210"/>
      <c r="DM53" s="210"/>
      <c r="DN53" s="210"/>
      <c r="DO53" s="210"/>
      <c r="DP53" s="210"/>
      <c r="DQ53" s="210"/>
      <c r="DR53" s="210"/>
      <c r="DS53" s="210"/>
      <c r="DT53" s="210"/>
      <c r="DU53" s="210"/>
      <c r="DV53" s="210"/>
      <c r="DW53" s="210"/>
      <c r="DX53" s="210"/>
      <c r="DY53" s="210"/>
      <c r="DZ53" s="210"/>
      <c r="EA53" s="210"/>
      <c r="EB53" s="210"/>
      <c r="EC53" s="210"/>
      <c r="ED53" s="210"/>
      <c r="EE53" s="210"/>
      <c r="EF53" s="210"/>
      <c r="EG53" s="210"/>
      <c r="EH53" s="210"/>
      <c r="EI53" s="210"/>
      <c r="EJ53" s="210"/>
      <c r="EK53" s="210"/>
      <c r="EL53" s="210"/>
      <c r="EM53" s="210"/>
      <c r="EN53" s="210"/>
      <c r="EO53" s="210"/>
      <c r="EP53" s="210"/>
      <c r="EQ53" s="210"/>
      <c r="ER53" s="210"/>
      <c r="ES53" s="210"/>
      <c r="ET53" s="210"/>
      <c r="EU53" s="210"/>
      <c r="EV53" s="210"/>
      <c r="EW53" s="210"/>
      <c r="EX53" s="210"/>
      <c r="EY53" s="210"/>
      <c r="EZ53" s="210"/>
      <c r="FA53" s="210"/>
      <c r="FB53" s="210"/>
      <c r="FC53" s="210"/>
      <c r="FD53" s="210"/>
      <c r="FE53" s="210"/>
      <c r="FF53" s="210"/>
      <c r="FG53" s="210"/>
      <c r="FH53" s="210"/>
      <c r="FI53" s="210"/>
      <c r="FJ53" s="210"/>
      <c r="FK53" s="210"/>
      <c r="FL53" s="210"/>
      <c r="FM53" s="210"/>
      <c r="FN53" s="210"/>
      <c r="FO53" s="210"/>
      <c r="FP53" s="210"/>
      <c r="FQ53" s="210"/>
      <c r="FR53" s="210"/>
      <c r="FS53" s="210"/>
      <c r="FT53" s="210"/>
      <c r="FU53" s="210"/>
      <c r="FV53" s="210"/>
      <c r="FW53" s="210"/>
      <c r="FX53" s="210"/>
      <c r="FY53" s="210"/>
      <c r="FZ53" s="210"/>
      <c r="GA53" s="210"/>
      <c r="GB53" s="210"/>
      <c r="GC53" s="210"/>
      <c r="GD53" s="210"/>
      <c r="GE53" s="210"/>
      <c r="GF53" s="210"/>
      <c r="GG53" s="210"/>
      <c r="GH53" s="210"/>
      <c r="GI53" s="210"/>
      <c r="GJ53" s="210"/>
      <c r="GK53" s="210"/>
      <c r="GL53" s="210"/>
      <c r="GM53" s="210"/>
      <c r="GN53" s="210"/>
      <c r="GO53" s="210"/>
      <c r="GP53" s="210"/>
      <c r="GQ53" s="210"/>
      <c r="GR53" s="210"/>
      <c r="GS53" s="210"/>
      <c r="GT53" s="210"/>
      <c r="GU53" s="210"/>
      <c r="GV53" s="210"/>
    </row>
    <row r="54" spans="1:204" s="214" customFormat="1" ht="12">
      <c r="A54" s="300" t="s">
        <v>94</v>
      </c>
      <c r="B54" s="315">
        <v>5073</v>
      </c>
      <c r="C54" s="122">
        <v>4697</v>
      </c>
      <c r="D54" s="122">
        <v>55</v>
      </c>
      <c r="E54" s="122">
        <v>878000</v>
      </c>
      <c r="F54" s="215">
        <v>5128</v>
      </c>
      <c r="G54" s="122">
        <v>5040</v>
      </c>
      <c r="H54" s="221">
        <v>55</v>
      </c>
      <c r="I54" s="122">
        <v>931817</v>
      </c>
      <c r="J54" s="215">
        <v>5148</v>
      </c>
      <c r="K54" s="94">
        <v>5030</v>
      </c>
      <c r="L54" s="98">
        <v>55</v>
      </c>
      <c r="M54" s="99">
        <v>860128</v>
      </c>
      <c r="N54" s="122">
        <f t="shared" si="10"/>
        <v>20</v>
      </c>
      <c r="O54" s="122">
        <f t="shared" si="10"/>
        <v>-10</v>
      </c>
      <c r="P54" s="88">
        <f>SUM(M54-I54)</f>
        <v>-71689</v>
      </c>
      <c r="Q54" s="100"/>
      <c r="R54" s="92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220"/>
      <c r="AO54" s="220"/>
      <c r="AP54" s="220"/>
      <c r="AQ54" s="220"/>
      <c r="AR54" s="220"/>
      <c r="AS54" s="220"/>
      <c r="AT54" s="220"/>
      <c r="AU54" s="220"/>
      <c r="AV54" s="220"/>
      <c r="AW54" s="220"/>
      <c r="AX54" s="220"/>
      <c r="AY54" s="220"/>
      <c r="AZ54" s="220"/>
      <c r="BA54" s="220"/>
      <c r="BB54" s="220"/>
      <c r="BC54" s="220"/>
      <c r="BD54" s="220"/>
      <c r="BE54" s="220"/>
      <c r="BF54" s="220"/>
      <c r="BG54" s="220"/>
      <c r="BH54" s="220"/>
      <c r="BI54" s="220"/>
      <c r="BJ54" s="220"/>
      <c r="BK54" s="220"/>
      <c r="BL54" s="220"/>
      <c r="BM54" s="220"/>
      <c r="BN54" s="220"/>
      <c r="BO54" s="220"/>
      <c r="BP54" s="220"/>
      <c r="BQ54" s="220"/>
      <c r="BR54" s="220"/>
      <c r="BS54" s="220"/>
      <c r="BT54" s="220"/>
      <c r="BU54" s="220"/>
      <c r="BV54" s="220"/>
      <c r="BW54" s="220"/>
      <c r="BX54" s="220"/>
      <c r="BY54" s="220"/>
      <c r="BZ54" s="220"/>
      <c r="CA54" s="220"/>
      <c r="CB54" s="220"/>
      <c r="CC54" s="220"/>
      <c r="CD54" s="220"/>
      <c r="CE54" s="220"/>
      <c r="CF54" s="220"/>
      <c r="CG54" s="220"/>
      <c r="CH54" s="220"/>
      <c r="CI54" s="220"/>
      <c r="CJ54" s="220"/>
      <c r="CK54" s="220"/>
      <c r="CL54" s="220"/>
      <c r="CM54" s="220"/>
      <c r="CN54" s="220"/>
      <c r="CO54" s="220"/>
      <c r="CP54" s="220"/>
      <c r="CQ54" s="220"/>
      <c r="CR54" s="220"/>
      <c r="CS54" s="220"/>
      <c r="CT54" s="220"/>
      <c r="CU54" s="220"/>
      <c r="CV54" s="220"/>
      <c r="CW54" s="220"/>
      <c r="CX54" s="220"/>
      <c r="CY54" s="220"/>
      <c r="CZ54" s="220"/>
      <c r="DA54" s="220"/>
      <c r="DB54" s="220"/>
      <c r="DC54" s="220"/>
      <c r="DD54" s="220"/>
      <c r="DE54" s="220"/>
      <c r="DF54" s="220"/>
      <c r="DG54" s="220"/>
      <c r="DH54" s="210"/>
      <c r="DI54" s="210"/>
      <c r="DJ54" s="210"/>
      <c r="DK54" s="210"/>
      <c r="DL54" s="210"/>
      <c r="DM54" s="210"/>
      <c r="DN54" s="210"/>
      <c r="DO54" s="210"/>
      <c r="DP54" s="210"/>
      <c r="DQ54" s="210"/>
      <c r="DR54" s="210"/>
      <c r="DS54" s="210"/>
      <c r="DT54" s="210"/>
      <c r="DU54" s="210"/>
      <c r="DV54" s="210"/>
      <c r="DW54" s="210"/>
      <c r="DX54" s="210"/>
      <c r="DY54" s="210"/>
      <c r="DZ54" s="210"/>
      <c r="EA54" s="210"/>
      <c r="EB54" s="210"/>
      <c r="EC54" s="210"/>
      <c r="ED54" s="210"/>
      <c r="EE54" s="210"/>
      <c r="EF54" s="210"/>
      <c r="EG54" s="210"/>
      <c r="EH54" s="210"/>
      <c r="EI54" s="210"/>
      <c r="EJ54" s="210"/>
      <c r="EK54" s="210"/>
      <c r="EL54" s="210"/>
      <c r="EM54" s="210"/>
      <c r="EN54" s="210"/>
      <c r="EO54" s="210"/>
      <c r="EP54" s="210"/>
      <c r="EQ54" s="210"/>
      <c r="ER54" s="210"/>
      <c r="ES54" s="210"/>
      <c r="ET54" s="210"/>
      <c r="EU54" s="210"/>
      <c r="EV54" s="210"/>
      <c r="EW54" s="210"/>
      <c r="EX54" s="210"/>
      <c r="EY54" s="210"/>
      <c r="EZ54" s="210"/>
      <c r="FA54" s="210"/>
      <c r="FB54" s="210"/>
      <c r="FC54" s="210"/>
      <c r="FD54" s="210"/>
      <c r="FE54" s="210"/>
      <c r="FF54" s="210"/>
      <c r="FG54" s="210"/>
      <c r="FH54" s="210"/>
      <c r="FI54" s="210"/>
      <c r="FJ54" s="210"/>
      <c r="FK54" s="210"/>
      <c r="FL54" s="210"/>
      <c r="FM54" s="210"/>
      <c r="FN54" s="210"/>
      <c r="FO54" s="210"/>
      <c r="FP54" s="210"/>
      <c r="FQ54" s="210"/>
      <c r="FR54" s="210"/>
      <c r="FS54" s="210"/>
      <c r="FT54" s="210"/>
      <c r="FU54" s="210"/>
      <c r="FV54" s="210"/>
      <c r="FW54" s="210"/>
      <c r="FX54" s="210"/>
      <c r="FY54" s="210"/>
      <c r="FZ54" s="210"/>
      <c r="GA54" s="210"/>
      <c r="GB54" s="210"/>
      <c r="GC54" s="210"/>
      <c r="GD54" s="210"/>
      <c r="GE54" s="210"/>
      <c r="GF54" s="210"/>
      <c r="GG54" s="210"/>
      <c r="GH54" s="210"/>
      <c r="GI54" s="210"/>
      <c r="GJ54" s="210"/>
      <c r="GK54" s="210"/>
      <c r="GL54" s="210"/>
      <c r="GM54" s="210"/>
      <c r="GN54" s="210"/>
      <c r="GO54" s="210"/>
      <c r="GP54" s="210"/>
      <c r="GQ54" s="210"/>
      <c r="GR54" s="210"/>
      <c r="GS54" s="210"/>
      <c r="GT54" s="210"/>
      <c r="GU54" s="210"/>
      <c r="GV54" s="210"/>
    </row>
    <row r="55" spans="1:111" ht="12">
      <c r="A55" s="300" t="s">
        <v>17</v>
      </c>
      <c r="B55" s="322">
        <f aca="true" t="shared" si="11" ref="B55:M55">SUM(B56:B58)</f>
        <v>41707</v>
      </c>
      <c r="C55" s="248">
        <f t="shared" si="11"/>
        <v>32739</v>
      </c>
      <c r="D55" s="248">
        <f t="shared" si="11"/>
        <v>0</v>
      </c>
      <c r="E55" s="248">
        <f t="shared" si="11"/>
        <v>4943481</v>
      </c>
      <c r="F55" s="249">
        <f t="shared" si="11"/>
        <v>41952</v>
      </c>
      <c r="G55" s="248">
        <f t="shared" si="11"/>
        <v>39433</v>
      </c>
      <c r="H55" s="250">
        <f t="shared" si="11"/>
        <v>136</v>
      </c>
      <c r="I55" s="248">
        <f t="shared" si="11"/>
        <v>4930121</v>
      </c>
      <c r="J55" s="249">
        <f t="shared" si="11"/>
        <v>40136</v>
      </c>
      <c r="K55" s="248">
        <f t="shared" si="11"/>
        <v>37868</v>
      </c>
      <c r="L55" s="13">
        <f t="shared" si="11"/>
        <v>136</v>
      </c>
      <c r="M55" s="251">
        <f t="shared" si="11"/>
        <v>5104161</v>
      </c>
      <c r="N55" s="248">
        <f t="shared" si="10"/>
        <v>-1816</v>
      </c>
      <c r="O55" s="10">
        <f t="shared" si="10"/>
        <v>-1565</v>
      </c>
      <c r="P55" s="11">
        <f>SUM(P56:P57)</f>
        <v>174040</v>
      </c>
      <c r="Q55" s="56" t="s">
        <v>83</v>
      </c>
      <c r="R55" s="8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24"/>
      <c r="AP55" s="224"/>
      <c r="AQ55" s="224"/>
      <c r="AR55" s="224"/>
      <c r="AS55" s="224"/>
      <c r="AT55" s="224"/>
      <c r="AU55" s="224"/>
      <c r="AV55" s="224"/>
      <c r="AW55" s="224"/>
      <c r="AX55" s="224"/>
      <c r="AY55" s="224"/>
      <c r="AZ55" s="224"/>
      <c r="BA55" s="224"/>
      <c r="BB55" s="224"/>
      <c r="BC55" s="224"/>
      <c r="BD55" s="224"/>
      <c r="BE55" s="224"/>
      <c r="BF55" s="224"/>
      <c r="BG55" s="224"/>
      <c r="BH55" s="224"/>
      <c r="BI55" s="224"/>
      <c r="BJ55" s="224"/>
      <c r="BK55" s="224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  <c r="CM55" s="224"/>
      <c r="CN55" s="224"/>
      <c r="CO55" s="224"/>
      <c r="CP55" s="224"/>
      <c r="CQ55" s="224"/>
      <c r="CR55" s="224"/>
      <c r="CS55" s="224"/>
      <c r="CT55" s="224"/>
      <c r="CU55" s="224"/>
      <c r="CV55" s="224"/>
      <c r="CW55" s="224"/>
      <c r="CX55" s="224"/>
      <c r="CY55" s="224"/>
      <c r="CZ55" s="224"/>
      <c r="DA55" s="224"/>
      <c r="DB55" s="224"/>
      <c r="DC55" s="224"/>
      <c r="DD55" s="224"/>
      <c r="DE55" s="224"/>
      <c r="DF55" s="224"/>
      <c r="DG55" s="224"/>
    </row>
    <row r="56" spans="1:204" s="214" customFormat="1" ht="12">
      <c r="A56" s="301" t="s">
        <v>8</v>
      </c>
      <c r="B56" s="315">
        <v>41423</v>
      </c>
      <c r="C56" s="122">
        <v>31922</v>
      </c>
      <c r="D56" s="122">
        <v>0</v>
      </c>
      <c r="E56" s="122">
        <v>4602448</v>
      </c>
      <c r="F56" s="215">
        <v>41682</v>
      </c>
      <c r="G56" s="122">
        <v>38458</v>
      </c>
      <c r="H56" s="221">
        <v>136</v>
      </c>
      <c r="I56" s="122">
        <v>4830160</v>
      </c>
      <c r="J56" s="215">
        <v>39873</v>
      </c>
      <c r="K56" s="122">
        <v>36926</v>
      </c>
      <c r="L56" s="221">
        <v>136</v>
      </c>
      <c r="M56" s="123">
        <v>4987059</v>
      </c>
      <c r="N56" s="122">
        <f t="shared" si="10"/>
        <v>-1809</v>
      </c>
      <c r="O56" s="94">
        <f t="shared" si="10"/>
        <v>-1532</v>
      </c>
      <c r="P56" s="95">
        <f>SUM(M56-I56)</f>
        <v>156899</v>
      </c>
      <c r="Q56" s="93"/>
      <c r="R56" s="85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  <c r="BI56" s="210"/>
      <c r="BJ56" s="210"/>
      <c r="BK56" s="210"/>
      <c r="BL56" s="210"/>
      <c r="BM56" s="210"/>
      <c r="BN56" s="210"/>
      <c r="BO56" s="210"/>
      <c r="BP56" s="210"/>
      <c r="BQ56" s="210"/>
      <c r="BR56" s="210"/>
      <c r="BS56" s="210"/>
      <c r="BT56" s="210"/>
      <c r="BU56" s="210"/>
      <c r="BV56" s="210"/>
      <c r="BW56" s="210"/>
      <c r="BX56" s="210"/>
      <c r="BY56" s="210"/>
      <c r="BZ56" s="210"/>
      <c r="CA56" s="210"/>
      <c r="CB56" s="210"/>
      <c r="CC56" s="210"/>
      <c r="CD56" s="210"/>
      <c r="CE56" s="210"/>
      <c r="CF56" s="210"/>
      <c r="CG56" s="210"/>
      <c r="CH56" s="210"/>
      <c r="CI56" s="210"/>
      <c r="CJ56" s="210"/>
      <c r="CK56" s="210"/>
      <c r="CL56" s="210"/>
      <c r="CM56" s="210"/>
      <c r="CN56" s="210"/>
      <c r="CO56" s="210"/>
      <c r="CP56" s="210"/>
      <c r="CQ56" s="210"/>
      <c r="CR56" s="210"/>
      <c r="CS56" s="210"/>
      <c r="CT56" s="210"/>
      <c r="CU56" s="210"/>
      <c r="CV56" s="210"/>
      <c r="CW56" s="210"/>
      <c r="CX56" s="210"/>
      <c r="CY56" s="210"/>
      <c r="CZ56" s="210"/>
      <c r="DA56" s="210"/>
      <c r="DB56" s="210"/>
      <c r="DC56" s="210"/>
      <c r="DD56" s="210"/>
      <c r="DE56" s="210"/>
      <c r="DF56" s="210"/>
      <c r="DG56" s="210"/>
      <c r="DH56" s="210"/>
      <c r="DI56" s="210"/>
      <c r="DJ56" s="210"/>
      <c r="DK56" s="210"/>
      <c r="DL56" s="210"/>
      <c r="DM56" s="210"/>
      <c r="DN56" s="210"/>
      <c r="DO56" s="210"/>
      <c r="DP56" s="210"/>
      <c r="DQ56" s="210"/>
      <c r="DR56" s="210"/>
      <c r="DS56" s="210"/>
      <c r="DT56" s="210"/>
      <c r="DU56" s="210"/>
      <c r="DV56" s="210"/>
      <c r="DW56" s="210"/>
      <c r="DX56" s="210"/>
      <c r="DY56" s="210"/>
      <c r="DZ56" s="210"/>
      <c r="EA56" s="210"/>
      <c r="EB56" s="210"/>
      <c r="EC56" s="210"/>
      <c r="ED56" s="210"/>
      <c r="EE56" s="210"/>
      <c r="EF56" s="210"/>
      <c r="EG56" s="210"/>
      <c r="EH56" s="210"/>
      <c r="EI56" s="210"/>
      <c r="EJ56" s="210"/>
      <c r="EK56" s="210"/>
      <c r="EL56" s="210"/>
      <c r="EM56" s="210"/>
      <c r="EN56" s="210"/>
      <c r="EO56" s="210"/>
      <c r="EP56" s="210"/>
      <c r="EQ56" s="210"/>
      <c r="ER56" s="210"/>
      <c r="ES56" s="210"/>
      <c r="ET56" s="210"/>
      <c r="EU56" s="210"/>
      <c r="EV56" s="210"/>
      <c r="EW56" s="210"/>
      <c r="EX56" s="210"/>
      <c r="EY56" s="210"/>
      <c r="EZ56" s="210"/>
      <c r="FA56" s="210"/>
      <c r="FB56" s="210"/>
      <c r="FC56" s="210"/>
      <c r="FD56" s="210"/>
      <c r="FE56" s="210"/>
      <c r="FF56" s="210"/>
      <c r="FG56" s="210"/>
      <c r="FH56" s="210"/>
      <c r="FI56" s="210"/>
      <c r="FJ56" s="210"/>
      <c r="FK56" s="210"/>
      <c r="FL56" s="210"/>
      <c r="FM56" s="210"/>
      <c r="FN56" s="210"/>
      <c r="FO56" s="210"/>
      <c r="FP56" s="210"/>
      <c r="FQ56" s="210"/>
      <c r="FR56" s="210"/>
      <c r="FS56" s="210"/>
      <c r="FT56" s="210"/>
      <c r="FU56" s="210"/>
      <c r="FV56" s="210"/>
      <c r="FW56" s="210"/>
      <c r="FX56" s="210"/>
      <c r="FY56" s="210"/>
      <c r="FZ56" s="210"/>
      <c r="GA56" s="210"/>
      <c r="GB56" s="210"/>
      <c r="GC56" s="210"/>
      <c r="GD56" s="210"/>
      <c r="GE56" s="210"/>
      <c r="GF56" s="210"/>
      <c r="GG56" s="210"/>
      <c r="GH56" s="210"/>
      <c r="GI56" s="210"/>
      <c r="GJ56" s="210"/>
      <c r="GK56" s="210"/>
      <c r="GL56" s="210"/>
      <c r="GM56" s="210"/>
      <c r="GN56" s="210"/>
      <c r="GO56" s="210"/>
      <c r="GP56" s="210"/>
      <c r="GQ56" s="210"/>
      <c r="GR56" s="210"/>
      <c r="GS56" s="210"/>
      <c r="GT56" s="210"/>
      <c r="GU56" s="210"/>
      <c r="GV56" s="210"/>
    </row>
    <row r="57" spans="1:204" s="214" customFormat="1" ht="12">
      <c r="A57" s="301" t="s">
        <v>1</v>
      </c>
      <c r="B57" s="315">
        <v>284</v>
      </c>
      <c r="C57" s="122">
        <v>231</v>
      </c>
      <c r="D57" s="122">
        <v>0</v>
      </c>
      <c r="E57" s="122">
        <v>341033</v>
      </c>
      <c r="F57" s="215">
        <v>270</v>
      </c>
      <c r="G57" s="122">
        <v>251</v>
      </c>
      <c r="H57" s="221">
        <v>0</v>
      </c>
      <c r="I57" s="122">
        <v>99961</v>
      </c>
      <c r="J57" s="215">
        <v>263</v>
      </c>
      <c r="K57" s="122">
        <v>247</v>
      </c>
      <c r="L57" s="221">
        <v>0</v>
      </c>
      <c r="M57" s="123">
        <v>117102</v>
      </c>
      <c r="N57" s="122">
        <f t="shared" si="10"/>
        <v>-7</v>
      </c>
      <c r="O57" s="94">
        <f t="shared" si="10"/>
        <v>-4</v>
      </c>
      <c r="P57" s="96">
        <f>SUM(M57-I57)</f>
        <v>17141</v>
      </c>
      <c r="Q57" s="84" t="s">
        <v>83</v>
      </c>
      <c r="R57" s="85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10"/>
      <c r="AG57" s="210"/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  <c r="BI57" s="210"/>
      <c r="BJ57" s="210"/>
      <c r="BK57" s="210"/>
      <c r="BL57" s="210"/>
      <c r="BM57" s="210"/>
      <c r="BN57" s="210"/>
      <c r="BO57" s="210"/>
      <c r="BP57" s="210"/>
      <c r="BQ57" s="210"/>
      <c r="BR57" s="210"/>
      <c r="BS57" s="210"/>
      <c r="BT57" s="210"/>
      <c r="BU57" s="210"/>
      <c r="BV57" s="210"/>
      <c r="BW57" s="210"/>
      <c r="BX57" s="210"/>
      <c r="BY57" s="210"/>
      <c r="BZ57" s="210"/>
      <c r="CA57" s="210"/>
      <c r="CB57" s="210"/>
      <c r="CC57" s="210"/>
      <c r="CD57" s="210"/>
      <c r="CE57" s="210"/>
      <c r="CF57" s="210"/>
      <c r="CG57" s="210"/>
      <c r="CH57" s="210"/>
      <c r="CI57" s="210"/>
      <c r="CJ57" s="210"/>
      <c r="CK57" s="210"/>
      <c r="CL57" s="210"/>
      <c r="CM57" s="210"/>
      <c r="CN57" s="210"/>
      <c r="CO57" s="210"/>
      <c r="CP57" s="210"/>
      <c r="CQ57" s="210"/>
      <c r="CR57" s="210"/>
      <c r="CS57" s="210"/>
      <c r="CT57" s="210"/>
      <c r="CU57" s="210"/>
      <c r="CV57" s="210"/>
      <c r="CW57" s="210"/>
      <c r="CX57" s="210"/>
      <c r="CY57" s="210"/>
      <c r="CZ57" s="210"/>
      <c r="DA57" s="210"/>
      <c r="DB57" s="210"/>
      <c r="DC57" s="210"/>
      <c r="DD57" s="210"/>
      <c r="DE57" s="210"/>
      <c r="DF57" s="210"/>
      <c r="DG57" s="210"/>
      <c r="DH57" s="210"/>
      <c r="DI57" s="210"/>
      <c r="DJ57" s="210"/>
      <c r="DK57" s="210"/>
      <c r="DL57" s="210"/>
      <c r="DM57" s="210"/>
      <c r="DN57" s="210"/>
      <c r="DO57" s="210"/>
      <c r="DP57" s="210"/>
      <c r="DQ57" s="210"/>
      <c r="DR57" s="210"/>
      <c r="DS57" s="210"/>
      <c r="DT57" s="210"/>
      <c r="DU57" s="210"/>
      <c r="DV57" s="210"/>
      <c r="DW57" s="210"/>
      <c r="DX57" s="210"/>
      <c r="DY57" s="210"/>
      <c r="DZ57" s="210"/>
      <c r="EA57" s="210"/>
      <c r="EB57" s="210"/>
      <c r="EC57" s="210"/>
      <c r="ED57" s="210"/>
      <c r="EE57" s="210"/>
      <c r="EF57" s="210"/>
      <c r="EG57" s="210"/>
      <c r="EH57" s="210"/>
      <c r="EI57" s="210"/>
      <c r="EJ57" s="210"/>
      <c r="EK57" s="210"/>
      <c r="EL57" s="210"/>
      <c r="EM57" s="210"/>
      <c r="EN57" s="210"/>
      <c r="EO57" s="210"/>
      <c r="EP57" s="210"/>
      <c r="EQ57" s="210"/>
      <c r="ER57" s="210"/>
      <c r="ES57" s="210"/>
      <c r="ET57" s="210"/>
      <c r="EU57" s="210"/>
      <c r="EV57" s="210"/>
      <c r="EW57" s="210"/>
      <c r="EX57" s="210"/>
      <c r="EY57" s="210"/>
      <c r="EZ57" s="210"/>
      <c r="FA57" s="210"/>
      <c r="FB57" s="210"/>
      <c r="FC57" s="210"/>
      <c r="FD57" s="210"/>
      <c r="FE57" s="210"/>
      <c r="FF57" s="210"/>
      <c r="FG57" s="210"/>
      <c r="FH57" s="210"/>
      <c r="FI57" s="210"/>
      <c r="FJ57" s="210"/>
      <c r="FK57" s="210"/>
      <c r="FL57" s="210"/>
      <c r="FM57" s="210"/>
      <c r="FN57" s="210"/>
      <c r="FO57" s="210"/>
      <c r="FP57" s="210"/>
      <c r="FQ57" s="210"/>
      <c r="FR57" s="210"/>
      <c r="FS57" s="210"/>
      <c r="FT57" s="210"/>
      <c r="FU57" s="210"/>
      <c r="FV57" s="210"/>
      <c r="FW57" s="210"/>
      <c r="FX57" s="210"/>
      <c r="FY57" s="210"/>
      <c r="FZ57" s="210"/>
      <c r="GA57" s="210"/>
      <c r="GB57" s="210"/>
      <c r="GC57" s="210"/>
      <c r="GD57" s="210"/>
      <c r="GE57" s="210"/>
      <c r="GF57" s="210"/>
      <c r="GG57" s="210"/>
      <c r="GH57" s="210"/>
      <c r="GI57" s="210"/>
      <c r="GJ57" s="210"/>
      <c r="GK57" s="210"/>
      <c r="GL57" s="210"/>
      <c r="GM57" s="210"/>
      <c r="GN57" s="210"/>
      <c r="GO57" s="210"/>
      <c r="GP57" s="210"/>
      <c r="GQ57" s="210"/>
      <c r="GR57" s="210"/>
      <c r="GS57" s="210"/>
      <c r="GT57" s="210"/>
      <c r="GU57" s="210"/>
      <c r="GV57" s="210"/>
    </row>
    <row r="58" spans="1:204" s="241" customFormat="1" ht="12">
      <c r="A58" s="301" t="s">
        <v>2</v>
      </c>
      <c r="B58" s="323" t="s">
        <v>137</v>
      </c>
      <c r="C58" s="242">
        <v>586</v>
      </c>
      <c r="D58" s="242"/>
      <c r="E58" s="103">
        <v>0</v>
      </c>
      <c r="F58" s="252" t="s">
        <v>86</v>
      </c>
      <c r="G58" s="253">
        <v>724</v>
      </c>
      <c r="H58" s="254">
        <v>0</v>
      </c>
      <c r="I58" s="120">
        <v>0</v>
      </c>
      <c r="J58" s="252" t="s">
        <v>135</v>
      </c>
      <c r="K58" s="253">
        <v>695</v>
      </c>
      <c r="L58" s="254">
        <v>0</v>
      </c>
      <c r="M58" s="121">
        <v>0</v>
      </c>
      <c r="N58" s="255" t="s">
        <v>136</v>
      </c>
      <c r="O58" s="242">
        <f>SUM(K58-G58)</f>
        <v>-29</v>
      </c>
      <c r="P58" s="104">
        <f>SUM(M58-I58)</f>
        <v>0</v>
      </c>
      <c r="Q58" s="101"/>
      <c r="R58" s="102"/>
      <c r="S58" s="240"/>
      <c r="T58" s="240"/>
      <c r="U58" s="240"/>
      <c r="V58" s="240"/>
      <c r="W58" s="240"/>
      <c r="X58" s="240"/>
      <c r="Y58" s="240"/>
      <c r="Z58" s="240"/>
      <c r="AA58" s="240"/>
      <c r="AB58" s="240"/>
      <c r="AC58" s="240"/>
      <c r="AD58" s="240"/>
      <c r="AE58" s="240"/>
      <c r="AF58" s="240"/>
      <c r="AG58" s="240"/>
      <c r="AH58" s="240"/>
      <c r="AI58" s="240"/>
      <c r="AJ58" s="240"/>
      <c r="AK58" s="240"/>
      <c r="AL58" s="240"/>
      <c r="AM58" s="240"/>
      <c r="AN58" s="240"/>
      <c r="AO58" s="240"/>
      <c r="AP58" s="240"/>
      <c r="AQ58" s="240"/>
      <c r="AR58" s="240"/>
      <c r="AS58" s="240"/>
      <c r="AT58" s="240"/>
      <c r="AU58" s="240"/>
      <c r="AV58" s="240"/>
      <c r="AW58" s="240"/>
      <c r="AX58" s="240"/>
      <c r="AY58" s="240"/>
      <c r="AZ58" s="240"/>
      <c r="BA58" s="240"/>
      <c r="BB58" s="240"/>
      <c r="BC58" s="240"/>
      <c r="BD58" s="240"/>
      <c r="BE58" s="240"/>
      <c r="BF58" s="240"/>
      <c r="BG58" s="240"/>
      <c r="BH58" s="240"/>
      <c r="BI58" s="240"/>
      <c r="BJ58" s="240"/>
      <c r="BK58" s="240"/>
      <c r="BL58" s="240"/>
      <c r="BM58" s="240"/>
      <c r="BN58" s="240"/>
      <c r="BO58" s="240"/>
      <c r="BP58" s="240"/>
      <c r="BQ58" s="240"/>
      <c r="BR58" s="240"/>
      <c r="BS58" s="240"/>
      <c r="BT58" s="240"/>
      <c r="BU58" s="240"/>
      <c r="BV58" s="240"/>
      <c r="BW58" s="240"/>
      <c r="BX58" s="240"/>
      <c r="BY58" s="240"/>
      <c r="BZ58" s="240"/>
      <c r="CA58" s="240"/>
      <c r="CB58" s="240"/>
      <c r="CC58" s="240"/>
      <c r="CD58" s="240"/>
      <c r="CE58" s="240"/>
      <c r="CF58" s="240"/>
      <c r="CG58" s="240"/>
      <c r="CH58" s="240"/>
      <c r="CI58" s="240"/>
      <c r="CJ58" s="240"/>
      <c r="CK58" s="240"/>
      <c r="CL58" s="240"/>
      <c r="CM58" s="240"/>
      <c r="CN58" s="240"/>
      <c r="CO58" s="240"/>
      <c r="CP58" s="240"/>
      <c r="CQ58" s="240"/>
      <c r="CR58" s="240"/>
      <c r="CS58" s="240"/>
      <c r="CT58" s="240"/>
      <c r="CU58" s="240"/>
      <c r="CV58" s="240"/>
      <c r="CW58" s="240"/>
      <c r="CX58" s="240"/>
      <c r="CY58" s="240"/>
      <c r="CZ58" s="240"/>
      <c r="DA58" s="240"/>
      <c r="DB58" s="240"/>
      <c r="DC58" s="240"/>
      <c r="DD58" s="240"/>
      <c r="DE58" s="240"/>
      <c r="DF58" s="240"/>
      <c r="DG58" s="240"/>
      <c r="DH58" s="240"/>
      <c r="DI58" s="240"/>
      <c r="DJ58" s="240"/>
      <c r="DK58" s="240"/>
      <c r="DL58" s="240"/>
      <c r="DM58" s="240"/>
      <c r="DN58" s="240"/>
      <c r="DO58" s="240"/>
      <c r="DP58" s="240"/>
      <c r="DQ58" s="240"/>
      <c r="DR58" s="240"/>
      <c r="DS58" s="240"/>
      <c r="DT58" s="240"/>
      <c r="DU58" s="240"/>
      <c r="DV58" s="240"/>
      <c r="DW58" s="240"/>
      <c r="DX58" s="240"/>
      <c r="DY58" s="240"/>
      <c r="DZ58" s="240"/>
      <c r="EA58" s="240"/>
      <c r="EB58" s="240"/>
      <c r="EC58" s="240"/>
      <c r="ED58" s="240"/>
      <c r="EE58" s="240"/>
      <c r="EF58" s="240"/>
      <c r="EG58" s="240"/>
      <c r="EH58" s="240"/>
      <c r="EI58" s="240"/>
      <c r="EJ58" s="240"/>
      <c r="EK58" s="240"/>
      <c r="EL58" s="240"/>
      <c r="EM58" s="240"/>
      <c r="EN58" s="240"/>
      <c r="EO58" s="240"/>
      <c r="EP58" s="240"/>
      <c r="EQ58" s="240"/>
      <c r="ER58" s="240"/>
      <c r="ES58" s="240"/>
      <c r="ET58" s="240"/>
      <c r="EU58" s="240"/>
      <c r="EV58" s="240"/>
      <c r="EW58" s="240"/>
      <c r="EX58" s="240"/>
      <c r="EY58" s="240"/>
      <c r="EZ58" s="240"/>
      <c r="FA58" s="240"/>
      <c r="FB58" s="240"/>
      <c r="FC58" s="240"/>
      <c r="FD58" s="240"/>
      <c r="FE58" s="240"/>
      <c r="FF58" s="240"/>
      <c r="FG58" s="240"/>
      <c r="FH58" s="240"/>
      <c r="FI58" s="240"/>
      <c r="FJ58" s="240"/>
      <c r="FK58" s="240"/>
      <c r="FL58" s="240"/>
      <c r="FM58" s="240"/>
      <c r="FN58" s="240"/>
      <c r="FO58" s="240"/>
      <c r="FP58" s="240"/>
      <c r="FQ58" s="240"/>
      <c r="FR58" s="240"/>
      <c r="FS58" s="240"/>
      <c r="FT58" s="240"/>
      <c r="FU58" s="240"/>
      <c r="FV58" s="240"/>
      <c r="FW58" s="240"/>
      <c r="FX58" s="240"/>
      <c r="FY58" s="240"/>
      <c r="FZ58" s="240"/>
      <c r="GA58" s="240"/>
      <c r="GB58" s="240"/>
      <c r="GC58" s="240"/>
      <c r="GD58" s="240"/>
      <c r="GE58" s="240"/>
      <c r="GF58" s="240"/>
      <c r="GG58" s="240"/>
      <c r="GH58" s="240"/>
      <c r="GI58" s="240"/>
      <c r="GJ58" s="240"/>
      <c r="GK58" s="240"/>
      <c r="GL58" s="240"/>
      <c r="GM58" s="240"/>
      <c r="GN58" s="240"/>
      <c r="GO58" s="240"/>
      <c r="GP58" s="240"/>
      <c r="GQ58" s="240"/>
      <c r="GR58" s="240"/>
      <c r="GS58" s="240"/>
      <c r="GT58" s="240"/>
      <c r="GU58" s="240"/>
      <c r="GV58" s="240"/>
    </row>
    <row r="59" spans="1:204" s="241" customFormat="1" ht="12">
      <c r="A59" s="300" t="s">
        <v>35</v>
      </c>
      <c r="B59" s="323" t="s">
        <v>31</v>
      </c>
      <c r="C59" s="242">
        <v>1551</v>
      </c>
      <c r="D59" s="242">
        <v>0</v>
      </c>
      <c r="E59" s="242">
        <v>1102</v>
      </c>
      <c r="F59" s="252" t="s">
        <v>91</v>
      </c>
      <c r="G59" s="242">
        <v>2295</v>
      </c>
      <c r="H59" s="244">
        <v>0</v>
      </c>
      <c r="I59" s="255">
        <v>3322</v>
      </c>
      <c r="J59" s="252" t="s">
        <v>123</v>
      </c>
      <c r="K59" s="242">
        <v>1914</v>
      </c>
      <c r="L59" s="244">
        <v>0</v>
      </c>
      <c r="M59" s="256">
        <v>2477</v>
      </c>
      <c r="N59" s="253">
        <v>0</v>
      </c>
      <c r="O59" s="103">
        <f>SUM(K59-G59)</f>
        <v>-381</v>
      </c>
      <c r="P59" s="104">
        <f>SUM(M59-I59)</f>
        <v>-845</v>
      </c>
      <c r="Q59" s="101"/>
      <c r="R59" s="102"/>
      <c r="S59" s="240"/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240"/>
      <c r="AH59" s="240"/>
      <c r="AI59" s="240"/>
      <c r="AJ59" s="240"/>
      <c r="AK59" s="240"/>
      <c r="AL59" s="240"/>
      <c r="AM59" s="240"/>
      <c r="AN59" s="240"/>
      <c r="AO59" s="240"/>
      <c r="AP59" s="240"/>
      <c r="AQ59" s="240"/>
      <c r="AR59" s="240"/>
      <c r="AS59" s="240"/>
      <c r="AT59" s="240"/>
      <c r="AU59" s="240"/>
      <c r="AV59" s="240"/>
      <c r="AW59" s="240"/>
      <c r="AX59" s="240"/>
      <c r="AY59" s="240"/>
      <c r="AZ59" s="240"/>
      <c r="BA59" s="240"/>
      <c r="BB59" s="240"/>
      <c r="BC59" s="240"/>
      <c r="BD59" s="240"/>
      <c r="BE59" s="240"/>
      <c r="BF59" s="240"/>
      <c r="BG59" s="240"/>
      <c r="BH59" s="240"/>
      <c r="BI59" s="240"/>
      <c r="BJ59" s="240"/>
      <c r="BK59" s="240"/>
      <c r="BL59" s="240"/>
      <c r="BM59" s="240"/>
      <c r="BN59" s="240"/>
      <c r="BO59" s="240"/>
      <c r="BP59" s="240"/>
      <c r="BQ59" s="240"/>
      <c r="BR59" s="240"/>
      <c r="BS59" s="240"/>
      <c r="BT59" s="240"/>
      <c r="BU59" s="240"/>
      <c r="BV59" s="240"/>
      <c r="BW59" s="240"/>
      <c r="BX59" s="240"/>
      <c r="BY59" s="240"/>
      <c r="BZ59" s="240"/>
      <c r="CA59" s="240"/>
      <c r="CB59" s="240"/>
      <c r="CC59" s="240"/>
      <c r="CD59" s="240"/>
      <c r="CE59" s="240"/>
      <c r="CF59" s="240"/>
      <c r="CG59" s="240"/>
      <c r="CH59" s="240"/>
      <c r="CI59" s="240"/>
      <c r="CJ59" s="240"/>
      <c r="CK59" s="240"/>
      <c r="CL59" s="240"/>
      <c r="CM59" s="240"/>
      <c r="CN59" s="240"/>
      <c r="CO59" s="240"/>
      <c r="CP59" s="240"/>
      <c r="CQ59" s="240"/>
      <c r="CR59" s="240"/>
      <c r="CS59" s="240"/>
      <c r="CT59" s="240"/>
      <c r="CU59" s="240"/>
      <c r="CV59" s="240"/>
      <c r="CW59" s="240"/>
      <c r="CX59" s="240"/>
      <c r="CY59" s="240"/>
      <c r="CZ59" s="240"/>
      <c r="DA59" s="240"/>
      <c r="DB59" s="240"/>
      <c r="DC59" s="240"/>
      <c r="DD59" s="240"/>
      <c r="DE59" s="240"/>
      <c r="DF59" s="240"/>
      <c r="DG59" s="240"/>
      <c r="DH59" s="240"/>
      <c r="DI59" s="240"/>
      <c r="DJ59" s="240"/>
      <c r="DK59" s="240"/>
      <c r="DL59" s="240"/>
      <c r="DM59" s="240"/>
      <c r="DN59" s="240"/>
      <c r="DO59" s="240"/>
      <c r="DP59" s="240"/>
      <c r="DQ59" s="240"/>
      <c r="DR59" s="240"/>
      <c r="DS59" s="240"/>
      <c r="DT59" s="240"/>
      <c r="DU59" s="240"/>
      <c r="DV59" s="240"/>
      <c r="DW59" s="240"/>
      <c r="DX59" s="240"/>
      <c r="DY59" s="240"/>
      <c r="DZ59" s="240"/>
      <c r="EA59" s="240"/>
      <c r="EB59" s="240"/>
      <c r="EC59" s="240"/>
      <c r="ED59" s="240"/>
      <c r="EE59" s="240"/>
      <c r="EF59" s="240"/>
      <c r="EG59" s="240"/>
      <c r="EH59" s="240"/>
      <c r="EI59" s="240"/>
      <c r="EJ59" s="240"/>
      <c r="EK59" s="240"/>
      <c r="EL59" s="240"/>
      <c r="EM59" s="240"/>
      <c r="EN59" s="240"/>
      <c r="EO59" s="240"/>
      <c r="EP59" s="240"/>
      <c r="EQ59" s="240"/>
      <c r="ER59" s="240"/>
      <c r="ES59" s="240"/>
      <c r="ET59" s="240"/>
      <c r="EU59" s="240"/>
      <c r="EV59" s="240"/>
      <c r="EW59" s="240"/>
      <c r="EX59" s="240"/>
      <c r="EY59" s="240"/>
      <c r="EZ59" s="240"/>
      <c r="FA59" s="240"/>
      <c r="FB59" s="240"/>
      <c r="FC59" s="240"/>
      <c r="FD59" s="240"/>
      <c r="FE59" s="240"/>
      <c r="FF59" s="240"/>
      <c r="FG59" s="240"/>
      <c r="FH59" s="240"/>
      <c r="FI59" s="240"/>
      <c r="FJ59" s="240"/>
      <c r="FK59" s="240"/>
      <c r="FL59" s="240"/>
      <c r="FM59" s="240"/>
      <c r="FN59" s="240"/>
      <c r="FO59" s="240"/>
      <c r="FP59" s="240"/>
      <c r="FQ59" s="240"/>
      <c r="FR59" s="240"/>
      <c r="FS59" s="240"/>
      <c r="FT59" s="240"/>
      <c r="FU59" s="240"/>
      <c r="FV59" s="240"/>
      <c r="FW59" s="240"/>
      <c r="FX59" s="240"/>
      <c r="FY59" s="240"/>
      <c r="FZ59" s="240"/>
      <c r="GA59" s="240"/>
      <c r="GB59" s="240"/>
      <c r="GC59" s="240"/>
      <c r="GD59" s="240"/>
      <c r="GE59" s="240"/>
      <c r="GF59" s="240"/>
      <c r="GG59" s="240"/>
      <c r="GH59" s="240"/>
      <c r="GI59" s="240"/>
      <c r="GJ59" s="240"/>
      <c r="GK59" s="240"/>
      <c r="GL59" s="240"/>
      <c r="GM59" s="240"/>
      <c r="GN59" s="240"/>
      <c r="GO59" s="240"/>
      <c r="GP59" s="240"/>
      <c r="GQ59" s="240"/>
      <c r="GR59" s="240"/>
      <c r="GS59" s="240"/>
      <c r="GT59" s="240"/>
      <c r="GU59" s="240"/>
      <c r="GV59" s="240"/>
    </row>
    <row r="60" spans="1:111" ht="12">
      <c r="A60" s="300" t="s">
        <v>24</v>
      </c>
      <c r="B60" s="322">
        <f aca="true" t="shared" si="12" ref="B60:P60">SUM(B61:B67)</f>
        <v>888</v>
      </c>
      <c r="C60" s="17">
        <f t="shared" si="12"/>
        <v>812</v>
      </c>
      <c r="D60" s="248">
        <f t="shared" si="12"/>
        <v>20</v>
      </c>
      <c r="E60" s="11">
        <f t="shared" si="12"/>
        <v>3095276</v>
      </c>
      <c r="F60" s="248">
        <f t="shared" si="12"/>
        <v>915</v>
      </c>
      <c r="G60" s="248">
        <f t="shared" si="12"/>
        <v>915</v>
      </c>
      <c r="H60" s="10">
        <f t="shared" si="12"/>
        <v>0</v>
      </c>
      <c r="I60" s="11">
        <f t="shared" si="12"/>
        <v>2683467</v>
      </c>
      <c r="J60" s="248">
        <f t="shared" si="12"/>
        <v>905</v>
      </c>
      <c r="K60" s="248">
        <f t="shared" si="12"/>
        <v>903</v>
      </c>
      <c r="L60" s="10">
        <f t="shared" si="12"/>
        <v>0</v>
      </c>
      <c r="M60" s="11">
        <f t="shared" si="12"/>
        <v>1588586</v>
      </c>
      <c r="N60" s="10">
        <f t="shared" si="12"/>
        <v>-10</v>
      </c>
      <c r="O60" s="27">
        <f t="shared" si="12"/>
        <v>-12</v>
      </c>
      <c r="P60" s="11">
        <f t="shared" si="12"/>
        <v>-1094881</v>
      </c>
      <c r="Q60" s="56" t="s">
        <v>83</v>
      </c>
      <c r="R60" s="8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  <c r="AL60" s="224"/>
      <c r="AM60" s="224"/>
      <c r="AN60" s="224"/>
      <c r="AO60" s="224"/>
      <c r="AP60" s="224"/>
      <c r="AQ60" s="224"/>
      <c r="AR60" s="224"/>
      <c r="AS60" s="224"/>
      <c r="AT60" s="224"/>
      <c r="AU60" s="224"/>
      <c r="AV60" s="224"/>
      <c r="AW60" s="224"/>
      <c r="AX60" s="224"/>
      <c r="AY60" s="224"/>
      <c r="AZ60" s="224"/>
      <c r="BA60" s="224"/>
      <c r="BB60" s="224"/>
      <c r="BC60" s="224"/>
      <c r="BD60" s="224"/>
      <c r="BE60" s="224"/>
      <c r="BF60" s="224"/>
      <c r="BG60" s="224"/>
      <c r="BH60" s="224"/>
      <c r="BI60" s="224"/>
      <c r="BJ60" s="224"/>
      <c r="BK60" s="224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  <c r="CG60" s="224"/>
      <c r="CH60" s="224"/>
      <c r="CI60" s="224"/>
      <c r="CJ60" s="224"/>
      <c r="CK60" s="224"/>
      <c r="CL60" s="224"/>
      <c r="CM60" s="224"/>
      <c r="CN60" s="224"/>
      <c r="CO60" s="224"/>
      <c r="CP60" s="224"/>
      <c r="CQ60" s="224"/>
      <c r="CR60" s="224"/>
      <c r="CS60" s="224"/>
      <c r="CT60" s="224"/>
      <c r="CU60" s="224"/>
      <c r="CV60" s="224"/>
      <c r="CW60" s="224"/>
      <c r="CX60" s="224"/>
      <c r="CY60" s="224"/>
      <c r="CZ60" s="224"/>
      <c r="DA60" s="224"/>
      <c r="DB60" s="224"/>
      <c r="DC60" s="224"/>
      <c r="DD60" s="224"/>
      <c r="DE60" s="224"/>
      <c r="DF60" s="224"/>
      <c r="DG60" s="224"/>
    </row>
    <row r="61" spans="1:111" ht="12">
      <c r="A61" s="301" t="s">
        <v>5</v>
      </c>
      <c r="B61" s="317">
        <v>700</v>
      </c>
      <c r="C61" s="14">
        <v>629</v>
      </c>
      <c r="D61" s="14">
        <v>20</v>
      </c>
      <c r="E61" s="14">
        <v>270280</v>
      </c>
      <c r="F61" s="222">
        <v>669</v>
      </c>
      <c r="G61" s="14">
        <v>669</v>
      </c>
      <c r="H61" s="223">
        <v>0</v>
      </c>
      <c r="I61" s="14">
        <v>293692</v>
      </c>
      <c r="J61" s="222">
        <v>655</v>
      </c>
      <c r="K61" s="14">
        <v>655</v>
      </c>
      <c r="L61" s="223">
        <f>SUM(L62:L67)</f>
        <v>0</v>
      </c>
      <c r="M61" s="15">
        <f>1119477+20000</f>
        <v>1139477</v>
      </c>
      <c r="N61" s="14">
        <f aca="true" t="shared" si="13" ref="N61:O68">SUM(J61-F61)</f>
        <v>-14</v>
      </c>
      <c r="O61" s="14">
        <f t="shared" si="13"/>
        <v>-14</v>
      </c>
      <c r="P61" s="15">
        <f aca="true" t="shared" si="14" ref="P61:P68">SUM(M61-I61)</f>
        <v>845785</v>
      </c>
      <c r="Q61" s="55"/>
      <c r="R61" s="8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  <c r="AL61" s="224"/>
      <c r="AM61" s="224"/>
      <c r="AN61" s="224"/>
      <c r="AO61" s="224"/>
      <c r="AP61" s="224"/>
      <c r="AQ61" s="224"/>
      <c r="AR61" s="224"/>
      <c r="AS61" s="224"/>
      <c r="AT61" s="224"/>
      <c r="AU61" s="224"/>
      <c r="AV61" s="224"/>
      <c r="AW61" s="224"/>
      <c r="AX61" s="224"/>
      <c r="AY61" s="224"/>
      <c r="AZ61" s="224"/>
      <c r="BA61" s="224"/>
      <c r="BB61" s="224"/>
      <c r="BC61" s="224"/>
      <c r="BD61" s="224"/>
      <c r="BE61" s="224"/>
      <c r="BF61" s="224"/>
      <c r="BG61" s="224"/>
      <c r="BH61" s="224"/>
      <c r="BI61" s="224"/>
      <c r="BJ61" s="224"/>
      <c r="BK61" s="224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  <c r="CG61" s="224"/>
      <c r="CH61" s="224"/>
      <c r="CI61" s="224"/>
      <c r="CJ61" s="224"/>
      <c r="CK61" s="224"/>
      <c r="CL61" s="224"/>
      <c r="CM61" s="224"/>
      <c r="CN61" s="224"/>
      <c r="CO61" s="224"/>
      <c r="CP61" s="224"/>
      <c r="CQ61" s="224"/>
      <c r="CR61" s="224"/>
      <c r="CS61" s="224"/>
      <c r="CT61" s="224"/>
      <c r="CU61" s="224"/>
      <c r="CV61" s="224"/>
      <c r="CW61" s="224"/>
      <c r="CX61" s="224"/>
      <c r="CY61" s="224"/>
      <c r="CZ61" s="224"/>
      <c r="DA61" s="224"/>
      <c r="DB61" s="224"/>
      <c r="DC61" s="224"/>
      <c r="DD61" s="224"/>
      <c r="DE61" s="224"/>
      <c r="DF61" s="224"/>
      <c r="DG61" s="224"/>
    </row>
    <row r="62" spans="1:18" ht="12">
      <c r="A62" s="301" t="s">
        <v>55</v>
      </c>
      <c r="B62" s="317">
        <v>0</v>
      </c>
      <c r="C62" s="14">
        <v>0</v>
      </c>
      <c r="D62" s="14">
        <v>0</v>
      </c>
      <c r="E62" s="14">
        <v>1414332</v>
      </c>
      <c r="F62" s="222">
        <v>0</v>
      </c>
      <c r="G62" s="14">
        <v>0</v>
      </c>
      <c r="H62" s="223">
        <v>0</v>
      </c>
      <c r="I62" s="14">
        <v>1194485</v>
      </c>
      <c r="J62" s="222">
        <v>0</v>
      </c>
      <c r="K62" s="14">
        <v>0</v>
      </c>
      <c r="L62" s="223">
        <v>0</v>
      </c>
      <c r="M62" s="15">
        <v>0</v>
      </c>
      <c r="N62" s="14">
        <f t="shared" si="13"/>
        <v>0</v>
      </c>
      <c r="O62" s="14">
        <f t="shared" si="13"/>
        <v>0</v>
      </c>
      <c r="P62" s="15">
        <f t="shared" si="14"/>
        <v>-1194485</v>
      </c>
      <c r="Q62" s="52" t="s">
        <v>83</v>
      </c>
      <c r="R62" s="18"/>
    </row>
    <row r="63" spans="1:18" ht="12">
      <c r="A63" s="301" t="s">
        <v>56</v>
      </c>
      <c r="B63" s="317">
        <v>0</v>
      </c>
      <c r="C63" s="14">
        <v>0</v>
      </c>
      <c r="D63" s="14">
        <v>0</v>
      </c>
      <c r="E63" s="14">
        <v>53987</v>
      </c>
      <c r="F63" s="222">
        <v>0</v>
      </c>
      <c r="G63" s="14">
        <v>0</v>
      </c>
      <c r="H63" s="223">
        <v>0</v>
      </c>
      <c r="I63" s="14">
        <v>61172</v>
      </c>
      <c r="J63" s="222">
        <v>0</v>
      </c>
      <c r="K63" s="14">
        <v>0</v>
      </c>
      <c r="L63" s="223">
        <v>0</v>
      </c>
      <c r="M63" s="15">
        <v>0</v>
      </c>
      <c r="N63" s="14">
        <f t="shared" si="13"/>
        <v>0</v>
      </c>
      <c r="O63" s="14">
        <f t="shared" si="13"/>
        <v>0</v>
      </c>
      <c r="P63" s="15">
        <f t="shared" si="14"/>
        <v>-61172</v>
      </c>
      <c r="Q63" s="54"/>
      <c r="R63" s="18"/>
    </row>
    <row r="64" spans="1:18" ht="12">
      <c r="A64" s="301" t="s">
        <v>57</v>
      </c>
      <c r="B64" s="317">
        <v>0</v>
      </c>
      <c r="C64" s="14">
        <v>0</v>
      </c>
      <c r="D64" s="14">
        <v>0</v>
      </c>
      <c r="E64" s="14">
        <v>358206</v>
      </c>
      <c r="F64" s="222">
        <v>0</v>
      </c>
      <c r="G64" s="14">
        <v>0</v>
      </c>
      <c r="H64" s="223">
        <v>0</v>
      </c>
      <c r="I64" s="14">
        <v>359432</v>
      </c>
      <c r="J64" s="222">
        <v>0</v>
      </c>
      <c r="K64" s="14">
        <v>0</v>
      </c>
      <c r="L64" s="223">
        <v>0</v>
      </c>
      <c r="M64" s="15">
        <v>0</v>
      </c>
      <c r="N64" s="14">
        <f t="shared" si="13"/>
        <v>0</v>
      </c>
      <c r="O64" s="14">
        <f t="shared" si="13"/>
        <v>0</v>
      </c>
      <c r="P64" s="15">
        <f t="shared" si="14"/>
        <v>-359432</v>
      </c>
      <c r="Q64" s="52" t="s">
        <v>83</v>
      </c>
      <c r="R64" s="18"/>
    </row>
    <row r="65" spans="1:204" s="214" customFormat="1" ht="12">
      <c r="A65" s="301" t="s">
        <v>58</v>
      </c>
      <c r="B65" s="315">
        <v>145</v>
      </c>
      <c r="C65" s="122">
        <v>145</v>
      </c>
      <c r="D65" s="122">
        <v>0</v>
      </c>
      <c r="E65" s="122">
        <v>624620</v>
      </c>
      <c r="F65" s="215">
        <v>202</v>
      </c>
      <c r="G65" s="122">
        <v>202</v>
      </c>
      <c r="H65" s="221">
        <v>0</v>
      </c>
      <c r="I65" s="122">
        <v>386796</v>
      </c>
      <c r="J65" s="215">
        <v>202</v>
      </c>
      <c r="K65" s="122">
        <v>202</v>
      </c>
      <c r="L65" s="221">
        <v>0</v>
      </c>
      <c r="M65" s="123">
        <v>102096</v>
      </c>
      <c r="N65" s="122">
        <f t="shared" si="13"/>
        <v>0</v>
      </c>
      <c r="O65" s="122">
        <f t="shared" si="13"/>
        <v>0</v>
      </c>
      <c r="P65" s="123">
        <f t="shared" si="14"/>
        <v>-284700</v>
      </c>
      <c r="Q65" s="84" t="s">
        <v>83</v>
      </c>
      <c r="R65" s="85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  <c r="AE65" s="210"/>
      <c r="AF65" s="210"/>
      <c r="AG65" s="210"/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  <c r="BI65" s="210"/>
      <c r="BJ65" s="210"/>
      <c r="BK65" s="210"/>
      <c r="BL65" s="210"/>
      <c r="BM65" s="210"/>
      <c r="BN65" s="210"/>
      <c r="BO65" s="210"/>
      <c r="BP65" s="210"/>
      <c r="BQ65" s="210"/>
      <c r="BR65" s="210"/>
      <c r="BS65" s="210"/>
      <c r="BT65" s="210"/>
      <c r="BU65" s="210"/>
      <c r="BV65" s="210"/>
      <c r="BW65" s="210"/>
      <c r="BX65" s="210"/>
      <c r="BY65" s="210"/>
      <c r="BZ65" s="210"/>
      <c r="CA65" s="210"/>
      <c r="CB65" s="210"/>
      <c r="CC65" s="210"/>
      <c r="CD65" s="210"/>
      <c r="CE65" s="210"/>
      <c r="CF65" s="210"/>
      <c r="CG65" s="210"/>
      <c r="CH65" s="210"/>
      <c r="CI65" s="210"/>
      <c r="CJ65" s="210"/>
      <c r="CK65" s="210"/>
      <c r="CL65" s="210"/>
      <c r="CM65" s="210"/>
      <c r="CN65" s="210"/>
      <c r="CO65" s="210"/>
      <c r="CP65" s="210"/>
      <c r="CQ65" s="210"/>
      <c r="CR65" s="210"/>
      <c r="CS65" s="210"/>
      <c r="CT65" s="210"/>
      <c r="CU65" s="210"/>
      <c r="CV65" s="210"/>
      <c r="CW65" s="210"/>
      <c r="CX65" s="210"/>
      <c r="CY65" s="210"/>
      <c r="CZ65" s="210"/>
      <c r="DA65" s="210"/>
      <c r="DB65" s="210"/>
      <c r="DC65" s="210"/>
      <c r="DD65" s="210"/>
      <c r="DE65" s="210"/>
      <c r="DF65" s="210"/>
      <c r="DG65" s="210"/>
      <c r="DH65" s="210"/>
      <c r="DI65" s="210"/>
      <c r="DJ65" s="210"/>
      <c r="DK65" s="210"/>
      <c r="DL65" s="210"/>
      <c r="DM65" s="210"/>
      <c r="DN65" s="210"/>
      <c r="DO65" s="210"/>
      <c r="DP65" s="210"/>
      <c r="DQ65" s="210"/>
      <c r="DR65" s="210"/>
      <c r="DS65" s="210"/>
      <c r="DT65" s="210"/>
      <c r="DU65" s="210"/>
      <c r="DV65" s="210"/>
      <c r="DW65" s="210"/>
      <c r="DX65" s="210"/>
      <c r="DY65" s="210"/>
      <c r="DZ65" s="210"/>
      <c r="EA65" s="210"/>
      <c r="EB65" s="210"/>
      <c r="EC65" s="210"/>
      <c r="ED65" s="210"/>
      <c r="EE65" s="210"/>
      <c r="EF65" s="210"/>
      <c r="EG65" s="210"/>
      <c r="EH65" s="210"/>
      <c r="EI65" s="210"/>
      <c r="EJ65" s="210"/>
      <c r="EK65" s="210"/>
      <c r="EL65" s="210"/>
      <c r="EM65" s="210"/>
      <c r="EN65" s="210"/>
      <c r="EO65" s="210"/>
      <c r="EP65" s="210"/>
      <c r="EQ65" s="210"/>
      <c r="ER65" s="210"/>
      <c r="ES65" s="210"/>
      <c r="ET65" s="210"/>
      <c r="EU65" s="210"/>
      <c r="EV65" s="210"/>
      <c r="EW65" s="210"/>
      <c r="EX65" s="210"/>
      <c r="EY65" s="210"/>
      <c r="EZ65" s="210"/>
      <c r="FA65" s="210"/>
      <c r="FB65" s="210"/>
      <c r="FC65" s="210"/>
      <c r="FD65" s="210"/>
      <c r="FE65" s="210"/>
      <c r="FF65" s="210"/>
      <c r="FG65" s="210"/>
      <c r="FH65" s="210"/>
      <c r="FI65" s="210"/>
      <c r="FJ65" s="210"/>
      <c r="FK65" s="210"/>
      <c r="FL65" s="210"/>
      <c r="FM65" s="210"/>
      <c r="FN65" s="210"/>
      <c r="FO65" s="210"/>
      <c r="FP65" s="210"/>
      <c r="FQ65" s="210"/>
      <c r="FR65" s="210"/>
      <c r="FS65" s="210"/>
      <c r="FT65" s="210"/>
      <c r="FU65" s="210"/>
      <c r="FV65" s="210"/>
      <c r="FW65" s="210"/>
      <c r="FX65" s="210"/>
      <c r="FY65" s="210"/>
      <c r="FZ65" s="210"/>
      <c r="GA65" s="210"/>
      <c r="GB65" s="210"/>
      <c r="GC65" s="210"/>
      <c r="GD65" s="210"/>
      <c r="GE65" s="210"/>
      <c r="GF65" s="210"/>
      <c r="GG65" s="210"/>
      <c r="GH65" s="210"/>
      <c r="GI65" s="210"/>
      <c r="GJ65" s="210"/>
      <c r="GK65" s="210"/>
      <c r="GL65" s="210"/>
      <c r="GM65" s="210"/>
      <c r="GN65" s="210"/>
      <c r="GO65" s="210"/>
      <c r="GP65" s="210"/>
      <c r="GQ65" s="210"/>
      <c r="GR65" s="210"/>
      <c r="GS65" s="210"/>
      <c r="GT65" s="210"/>
      <c r="GU65" s="210"/>
      <c r="GV65" s="210"/>
    </row>
    <row r="66" spans="1:204" s="214" customFormat="1" ht="12">
      <c r="A66" s="301" t="s">
        <v>59</v>
      </c>
      <c r="B66" s="315">
        <v>43</v>
      </c>
      <c r="C66" s="122">
        <v>38</v>
      </c>
      <c r="D66" s="122">
        <v>0</v>
      </c>
      <c r="E66" s="122">
        <v>371459</v>
      </c>
      <c r="F66" s="215">
        <v>44</v>
      </c>
      <c r="G66" s="122">
        <v>44</v>
      </c>
      <c r="H66" s="221">
        <v>0</v>
      </c>
      <c r="I66" s="122">
        <v>381566</v>
      </c>
      <c r="J66" s="215">
        <v>48</v>
      </c>
      <c r="K66" s="122">
        <v>46</v>
      </c>
      <c r="L66" s="221">
        <v>0</v>
      </c>
      <c r="M66" s="123">
        <v>347013</v>
      </c>
      <c r="N66" s="122">
        <f t="shared" si="13"/>
        <v>4</v>
      </c>
      <c r="O66" s="122">
        <f t="shared" si="13"/>
        <v>2</v>
      </c>
      <c r="P66" s="123">
        <f t="shared" si="14"/>
        <v>-34553</v>
      </c>
      <c r="Q66" s="84" t="s">
        <v>83</v>
      </c>
      <c r="R66" s="85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10"/>
      <c r="AG66" s="210"/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  <c r="BI66" s="210"/>
      <c r="BJ66" s="210"/>
      <c r="BK66" s="210"/>
      <c r="BL66" s="210"/>
      <c r="BM66" s="210"/>
      <c r="BN66" s="210"/>
      <c r="BO66" s="210"/>
      <c r="BP66" s="210"/>
      <c r="BQ66" s="210"/>
      <c r="BR66" s="210"/>
      <c r="BS66" s="210"/>
      <c r="BT66" s="210"/>
      <c r="BU66" s="210"/>
      <c r="BV66" s="210"/>
      <c r="BW66" s="210"/>
      <c r="BX66" s="210"/>
      <c r="BY66" s="210"/>
      <c r="BZ66" s="210"/>
      <c r="CA66" s="210"/>
      <c r="CB66" s="210"/>
      <c r="CC66" s="210"/>
      <c r="CD66" s="210"/>
      <c r="CE66" s="210"/>
      <c r="CF66" s="210"/>
      <c r="CG66" s="210"/>
      <c r="CH66" s="210"/>
      <c r="CI66" s="210"/>
      <c r="CJ66" s="210"/>
      <c r="CK66" s="210"/>
      <c r="CL66" s="210"/>
      <c r="CM66" s="210"/>
      <c r="CN66" s="210"/>
      <c r="CO66" s="210"/>
      <c r="CP66" s="210"/>
      <c r="CQ66" s="210"/>
      <c r="CR66" s="210"/>
      <c r="CS66" s="210"/>
      <c r="CT66" s="210"/>
      <c r="CU66" s="210"/>
      <c r="CV66" s="210"/>
      <c r="CW66" s="210"/>
      <c r="CX66" s="210"/>
      <c r="CY66" s="210"/>
      <c r="CZ66" s="210"/>
      <c r="DA66" s="210"/>
      <c r="DB66" s="210"/>
      <c r="DC66" s="210"/>
      <c r="DD66" s="210"/>
      <c r="DE66" s="210"/>
      <c r="DF66" s="210"/>
      <c r="DG66" s="210"/>
      <c r="DH66" s="210"/>
      <c r="DI66" s="210"/>
      <c r="DJ66" s="210"/>
      <c r="DK66" s="210"/>
      <c r="DL66" s="210"/>
      <c r="DM66" s="210"/>
      <c r="DN66" s="210"/>
      <c r="DO66" s="210"/>
      <c r="DP66" s="210"/>
      <c r="DQ66" s="210"/>
      <c r="DR66" s="210"/>
      <c r="DS66" s="210"/>
      <c r="DT66" s="210"/>
      <c r="DU66" s="210"/>
      <c r="DV66" s="210"/>
      <c r="DW66" s="210"/>
      <c r="DX66" s="210"/>
      <c r="DY66" s="210"/>
      <c r="DZ66" s="210"/>
      <c r="EA66" s="210"/>
      <c r="EB66" s="210"/>
      <c r="EC66" s="210"/>
      <c r="ED66" s="210"/>
      <c r="EE66" s="210"/>
      <c r="EF66" s="210"/>
      <c r="EG66" s="210"/>
      <c r="EH66" s="210"/>
      <c r="EI66" s="210"/>
      <c r="EJ66" s="210"/>
      <c r="EK66" s="210"/>
      <c r="EL66" s="210"/>
      <c r="EM66" s="210"/>
      <c r="EN66" s="210"/>
      <c r="EO66" s="210"/>
      <c r="EP66" s="210"/>
      <c r="EQ66" s="210"/>
      <c r="ER66" s="210"/>
      <c r="ES66" s="210"/>
      <c r="ET66" s="210"/>
      <c r="EU66" s="210"/>
      <c r="EV66" s="210"/>
      <c r="EW66" s="210"/>
      <c r="EX66" s="210"/>
      <c r="EY66" s="210"/>
      <c r="EZ66" s="210"/>
      <c r="FA66" s="210"/>
      <c r="FB66" s="210"/>
      <c r="FC66" s="210"/>
      <c r="FD66" s="210"/>
      <c r="FE66" s="210"/>
      <c r="FF66" s="210"/>
      <c r="FG66" s="210"/>
      <c r="FH66" s="210"/>
      <c r="FI66" s="210"/>
      <c r="FJ66" s="210"/>
      <c r="FK66" s="210"/>
      <c r="FL66" s="210"/>
      <c r="FM66" s="210"/>
      <c r="FN66" s="210"/>
      <c r="FO66" s="210"/>
      <c r="FP66" s="210"/>
      <c r="FQ66" s="210"/>
      <c r="FR66" s="210"/>
      <c r="FS66" s="210"/>
      <c r="FT66" s="210"/>
      <c r="FU66" s="210"/>
      <c r="FV66" s="210"/>
      <c r="FW66" s="210"/>
      <c r="FX66" s="210"/>
      <c r="FY66" s="210"/>
      <c r="FZ66" s="210"/>
      <c r="GA66" s="210"/>
      <c r="GB66" s="210"/>
      <c r="GC66" s="210"/>
      <c r="GD66" s="210"/>
      <c r="GE66" s="210"/>
      <c r="GF66" s="210"/>
      <c r="GG66" s="210"/>
      <c r="GH66" s="210"/>
      <c r="GI66" s="210"/>
      <c r="GJ66" s="210"/>
      <c r="GK66" s="210"/>
      <c r="GL66" s="210"/>
      <c r="GM66" s="210"/>
      <c r="GN66" s="210"/>
      <c r="GO66" s="210"/>
      <c r="GP66" s="210"/>
      <c r="GQ66" s="210"/>
      <c r="GR66" s="210"/>
      <c r="GS66" s="210"/>
      <c r="GT66" s="210"/>
      <c r="GU66" s="210"/>
      <c r="GV66" s="210"/>
    </row>
    <row r="67" spans="1:18" ht="12.75" thickBot="1">
      <c r="A67" s="301" t="s">
        <v>60</v>
      </c>
      <c r="B67" s="324">
        <v>0</v>
      </c>
      <c r="C67" s="14">
        <v>0</v>
      </c>
      <c r="D67" s="14">
        <v>0</v>
      </c>
      <c r="E67" s="14">
        <v>2392</v>
      </c>
      <c r="F67" s="222">
        <v>0</v>
      </c>
      <c r="G67" s="14">
        <v>0</v>
      </c>
      <c r="H67" s="223">
        <v>0</v>
      </c>
      <c r="I67" s="14">
        <v>6324</v>
      </c>
      <c r="J67" s="222">
        <v>0</v>
      </c>
      <c r="K67" s="14">
        <v>0</v>
      </c>
      <c r="L67" s="223">
        <v>0</v>
      </c>
      <c r="M67" s="15">
        <v>0</v>
      </c>
      <c r="N67" s="14">
        <f t="shared" si="13"/>
        <v>0</v>
      </c>
      <c r="O67" s="14">
        <f t="shared" si="13"/>
        <v>0</v>
      </c>
      <c r="P67" s="9">
        <f t="shared" si="14"/>
        <v>-6324</v>
      </c>
      <c r="Q67" s="54"/>
      <c r="R67" s="18"/>
    </row>
    <row r="68" spans="1:18" ht="13.5" thickBot="1" thickTop="1">
      <c r="A68" s="303" t="s">
        <v>62</v>
      </c>
      <c r="B68" s="317">
        <f>SUM(B16:B67)-B22-B28-B50-B55-B60</f>
        <v>105956</v>
      </c>
      <c r="C68" s="257">
        <f>SUM(C16:C20,C21:C22,C25:C45,C46:C50,C53:C55,C59,C60)</f>
        <v>98283</v>
      </c>
      <c r="D68" s="257">
        <f>SUM(D16:D20,D21:D22,D25:D45,D46:D50,D53:D55,D59,D60)</f>
        <v>8609</v>
      </c>
      <c r="E68" s="257">
        <f>SUM(E16:E20,E21:E22,E25:E45,E46:E50,E53:E55,E59,E60)</f>
        <v>21561856</v>
      </c>
      <c r="F68" s="258">
        <f>SUM(F16:F20,F21:F22,F25:F45,F46:F50,F53:F55,F60)</f>
        <v>110434</v>
      </c>
      <c r="G68" s="257">
        <f>SUM(G16:G20,G21:G22,G25:G45,G46:G50,G53:G55,G59:G60)</f>
        <v>109894</v>
      </c>
      <c r="H68" s="259">
        <f>SUM(H16:H22,H25:H45,H46:H50,H53:H55,H60)</f>
        <v>9111</v>
      </c>
      <c r="I68" s="257">
        <f>SUM(I16:I20,I21:I22,I25:I45,I46:I50,I53:I55,I59,I60)</f>
        <v>21831145</v>
      </c>
      <c r="J68" s="258">
        <f>SUM(J16:J20,J21:J22,J25:J45,J46:J50,J53:J55,J60)</f>
        <v>108899</v>
      </c>
      <c r="K68" s="257">
        <f>SUM(K16:K20,K21:K22,K25:K45,K46:K50,K53:K55,K59:K60)</f>
        <v>108699</v>
      </c>
      <c r="L68" s="259">
        <f>SUM(L16:L22,L25:L45,L46:L50,L53:L55,L60)</f>
        <v>9287</v>
      </c>
      <c r="M68" s="257">
        <f>SUM(M16:M20,M21:M22,M25:M45,M46:M50,M53:M55,M59,M60)</f>
        <v>21788201</v>
      </c>
      <c r="N68" s="28">
        <f t="shared" si="13"/>
        <v>-1535</v>
      </c>
      <c r="O68" s="30">
        <f t="shared" si="13"/>
        <v>-1195</v>
      </c>
      <c r="P68" s="29">
        <f t="shared" si="14"/>
        <v>-42944</v>
      </c>
      <c r="Q68" s="58" t="s">
        <v>83</v>
      </c>
      <c r="R68" s="18"/>
    </row>
    <row r="69" spans="1:17" ht="12" thickTop="1">
      <c r="A69" s="304" t="s">
        <v>96</v>
      </c>
      <c r="B69" s="325"/>
      <c r="C69" s="72" t="s">
        <v>0</v>
      </c>
      <c r="D69" s="72"/>
      <c r="E69" s="70"/>
      <c r="F69" s="71"/>
      <c r="G69" s="72"/>
      <c r="H69" s="72"/>
      <c r="I69" s="70"/>
      <c r="J69" s="62"/>
      <c r="K69" s="25"/>
      <c r="L69" s="65"/>
      <c r="M69" s="26"/>
      <c r="N69" s="66"/>
      <c r="O69" s="67"/>
      <c r="P69" s="68"/>
      <c r="Q69" s="54"/>
    </row>
    <row r="70" spans="1:17" ht="12">
      <c r="A70" s="293" t="s">
        <v>99</v>
      </c>
      <c r="B70" s="326">
        <v>0</v>
      </c>
      <c r="C70" s="141">
        <v>0</v>
      </c>
      <c r="D70" s="141">
        <v>0</v>
      </c>
      <c r="E70" s="142">
        <v>0</v>
      </c>
      <c r="F70" s="137">
        <v>0</v>
      </c>
      <c r="G70" s="138">
        <v>0</v>
      </c>
      <c r="H70" s="138"/>
      <c r="I70" s="139">
        <v>-1291563</v>
      </c>
      <c r="J70" s="137">
        <v>0</v>
      </c>
      <c r="K70" s="138">
        <v>0</v>
      </c>
      <c r="L70" s="138"/>
      <c r="M70" s="139">
        <v>-1255000</v>
      </c>
      <c r="N70" s="137">
        <f>F70-J70</f>
        <v>0</v>
      </c>
      <c r="O70" s="138">
        <f>G70-K70</f>
        <v>0</v>
      </c>
      <c r="P70" s="139">
        <f>-I70+M70</f>
        <v>36563</v>
      </c>
      <c r="Q70" s="54"/>
    </row>
    <row r="71" spans="1:17" ht="12.75" thickBot="1">
      <c r="A71" s="293" t="s">
        <v>98</v>
      </c>
      <c r="B71" s="353">
        <v>0</v>
      </c>
      <c r="C71" s="141">
        <v>0</v>
      </c>
      <c r="D71" s="141">
        <v>0</v>
      </c>
      <c r="E71" s="142">
        <v>0</v>
      </c>
      <c r="F71" s="137">
        <v>0</v>
      </c>
      <c r="G71" s="138">
        <v>0</v>
      </c>
      <c r="H71" s="138"/>
      <c r="I71" s="139">
        <v>0</v>
      </c>
      <c r="J71" s="137">
        <v>0</v>
      </c>
      <c r="K71" s="138">
        <v>0</v>
      </c>
      <c r="L71" s="138"/>
      <c r="M71" s="139">
        <f>-11000-109000</f>
        <v>-120000</v>
      </c>
      <c r="N71" s="137">
        <f>F71-J71</f>
        <v>0</v>
      </c>
      <c r="O71" s="138">
        <f>G71-K71</f>
        <v>0</v>
      </c>
      <c r="P71" s="139">
        <f>I71+M71</f>
        <v>-120000</v>
      </c>
      <c r="Q71" s="54"/>
    </row>
    <row r="72" spans="1:17" ht="17.25" customHeight="1" thickBot="1" thickTop="1">
      <c r="A72" s="294" t="s">
        <v>97</v>
      </c>
      <c r="B72" s="354">
        <f aca="true" t="shared" si="15" ref="B72:G72">SUM(B70:B71)</f>
        <v>0</v>
      </c>
      <c r="C72" s="75">
        <f t="shared" si="15"/>
        <v>0</v>
      </c>
      <c r="D72" s="75">
        <f t="shared" si="15"/>
        <v>0</v>
      </c>
      <c r="E72" s="76">
        <f t="shared" si="15"/>
        <v>0</v>
      </c>
      <c r="F72" s="74">
        <f t="shared" si="15"/>
        <v>0</v>
      </c>
      <c r="G72" s="75">
        <f t="shared" si="15"/>
        <v>0</v>
      </c>
      <c r="H72" s="75"/>
      <c r="I72" s="76">
        <f>SUM(I70:I71)</f>
        <v>-1291563</v>
      </c>
      <c r="J72" s="74">
        <f>SUM(J70:J71)</f>
        <v>0</v>
      </c>
      <c r="K72" s="75">
        <f>SUM(K70:K71)</f>
        <v>0</v>
      </c>
      <c r="L72" s="75"/>
      <c r="M72" s="76">
        <f>SUM(M70:M71)</f>
        <v>-1375000</v>
      </c>
      <c r="N72" s="74">
        <f>SUM(N70:N71)</f>
        <v>0</v>
      </c>
      <c r="O72" s="75">
        <f>SUM(O70:O71)</f>
        <v>0</v>
      </c>
      <c r="P72" s="76">
        <f>SUM(P70:P71)</f>
        <v>-83437</v>
      </c>
      <c r="Q72" s="73"/>
    </row>
    <row r="73" spans="1:17" ht="13.5" thickBot="1" thickTop="1">
      <c r="A73" s="294" t="s">
        <v>90</v>
      </c>
      <c r="B73" s="354">
        <f aca="true" t="shared" si="16" ref="B73:G73">SUM(B68+B72)</f>
        <v>105956</v>
      </c>
      <c r="C73" s="75">
        <f t="shared" si="16"/>
        <v>98283</v>
      </c>
      <c r="D73" s="75">
        <f t="shared" si="16"/>
        <v>8609</v>
      </c>
      <c r="E73" s="76">
        <f t="shared" si="16"/>
        <v>21561856</v>
      </c>
      <c r="F73" s="74">
        <f t="shared" si="16"/>
        <v>110434</v>
      </c>
      <c r="G73" s="75">
        <f t="shared" si="16"/>
        <v>109894</v>
      </c>
      <c r="H73" s="77"/>
      <c r="I73" s="76">
        <f>SUM(I68+I72)</f>
        <v>20539582</v>
      </c>
      <c r="J73" s="75">
        <f>SUM(J68+J72)</f>
        <v>108899</v>
      </c>
      <c r="K73" s="78">
        <f>K68+K72</f>
        <v>108699</v>
      </c>
      <c r="L73" s="78"/>
      <c r="M73" s="79">
        <f>SUM(M68+M72)</f>
        <v>20413201</v>
      </c>
      <c r="N73" s="80">
        <f>N68+N72</f>
        <v>-1535</v>
      </c>
      <c r="O73" s="78">
        <f>O68+O72</f>
        <v>-1195</v>
      </c>
      <c r="P73" s="79">
        <f>SUM(P68+P72)</f>
        <v>-126381</v>
      </c>
      <c r="Q73" s="73"/>
    </row>
    <row r="74" spans="1:17" ht="12" thickTop="1">
      <c r="A74" s="295" t="s">
        <v>47</v>
      </c>
      <c r="B74" s="328"/>
      <c r="C74" s="64"/>
      <c r="D74" s="64"/>
      <c r="E74" s="69"/>
      <c r="F74" s="63"/>
      <c r="G74" s="64"/>
      <c r="H74" s="64"/>
      <c r="I74" s="69"/>
      <c r="J74" s="63"/>
      <c r="K74" s="64"/>
      <c r="L74" s="64"/>
      <c r="M74" s="69"/>
      <c r="N74" s="63"/>
      <c r="O74" s="64"/>
      <c r="P74" s="69"/>
      <c r="Q74" s="54"/>
    </row>
    <row r="75" spans="1:204" s="214" customFormat="1" ht="12">
      <c r="A75" s="299" t="s">
        <v>48</v>
      </c>
      <c r="B75" s="329">
        <v>0</v>
      </c>
      <c r="C75" s="152">
        <v>0</v>
      </c>
      <c r="D75" s="97">
        <v>0</v>
      </c>
      <c r="E75" s="117">
        <v>158898</v>
      </c>
      <c r="F75" s="118">
        <v>0</v>
      </c>
      <c r="G75" s="97">
        <v>0</v>
      </c>
      <c r="H75" s="119">
        <v>0</v>
      </c>
      <c r="I75" s="117">
        <v>168300</v>
      </c>
      <c r="J75" s="118">
        <v>0</v>
      </c>
      <c r="K75" s="97">
        <v>0</v>
      </c>
      <c r="L75" s="119">
        <v>0</v>
      </c>
      <c r="M75" s="117">
        <v>168300</v>
      </c>
      <c r="N75" s="97">
        <f aca="true" t="shared" si="17" ref="N75:O79">SUM(J75-F75)</f>
        <v>0</v>
      </c>
      <c r="O75" s="97">
        <f t="shared" si="17"/>
        <v>0</v>
      </c>
      <c r="P75" s="117">
        <f>M75-I75</f>
        <v>0</v>
      </c>
      <c r="Q75" s="93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  <c r="AC75" s="210"/>
      <c r="AD75" s="210"/>
      <c r="AE75" s="210"/>
      <c r="AF75" s="210"/>
      <c r="AG75" s="210"/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  <c r="BD75" s="210"/>
      <c r="BE75" s="210"/>
      <c r="BF75" s="210"/>
      <c r="BG75" s="210"/>
      <c r="BH75" s="210"/>
      <c r="BI75" s="210"/>
      <c r="BJ75" s="210"/>
      <c r="BK75" s="210"/>
      <c r="BL75" s="210"/>
      <c r="BM75" s="210"/>
      <c r="BN75" s="210"/>
      <c r="BO75" s="210"/>
      <c r="BP75" s="210"/>
      <c r="BQ75" s="210"/>
      <c r="BR75" s="210"/>
      <c r="BS75" s="210"/>
      <c r="BT75" s="210"/>
      <c r="BU75" s="210"/>
      <c r="BV75" s="210"/>
      <c r="BW75" s="210"/>
      <c r="BX75" s="210"/>
      <c r="BY75" s="210"/>
      <c r="BZ75" s="210"/>
      <c r="CA75" s="210"/>
      <c r="CB75" s="210"/>
      <c r="CC75" s="210"/>
      <c r="CD75" s="210"/>
      <c r="CE75" s="210"/>
      <c r="CF75" s="210"/>
      <c r="CG75" s="210"/>
      <c r="CH75" s="210"/>
      <c r="CI75" s="210"/>
      <c r="CJ75" s="210"/>
      <c r="CK75" s="210"/>
      <c r="CL75" s="210"/>
      <c r="CM75" s="210"/>
      <c r="CN75" s="210"/>
      <c r="CO75" s="210"/>
      <c r="CP75" s="210"/>
      <c r="CQ75" s="210"/>
      <c r="CR75" s="210"/>
      <c r="CS75" s="210"/>
      <c r="CT75" s="210"/>
      <c r="CU75" s="210"/>
      <c r="CV75" s="210"/>
      <c r="CW75" s="210"/>
      <c r="CX75" s="210"/>
      <c r="CY75" s="210"/>
      <c r="CZ75" s="210"/>
      <c r="DA75" s="210"/>
      <c r="DB75" s="210"/>
      <c r="DC75" s="210"/>
      <c r="DD75" s="210"/>
      <c r="DE75" s="210"/>
      <c r="DF75" s="210"/>
      <c r="DG75" s="210"/>
      <c r="DH75" s="210"/>
      <c r="DI75" s="210"/>
      <c r="DJ75" s="210"/>
      <c r="DK75" s="210"/>
      <c r="DL75" s="210"/>
      <c r="DM75" s="210"/>
      <c r="DN75" s="210"/>
      <c r="DO75" s="210"/>
      <c r="DP75" s="210"/>
      <c r="DQ75" s="210"/>
      <c r="DR75" s="210"/>
      <c r="DS75" s="210"/>
      <c r="DT75" s="210"/>
      <c r="DU75" s="210"/>
      <c r="DV75" s="210"/>
      <c r="DW75" s="210"/>
      <c r="DX75" s="210"/>
      <c r="DY75" s="210"/>
      <c r="DZ75" s="210"/>
      <c r="EA75" s="210"/>
      <c r="EB75" s="210"/>
      <c r="EC75" s="210"/>
      <c r="ED75" s="210"/>
      <c r="EE75" s="210"/>
      <c r="EF75" s="210"/>
      <c r="EG75" s="210"/>
      <c r="EH75" s="210"/>
      <c r="EI75" s="210"/>
      <c r="EJ75" s="210"/>
      <c r="EK75" s="210"/>
      <c r="EL75" s="210"/>
      <c r="EM75" s="210"/>
      <c r="EN75" s="210"/>
      <c r="EO75" s="210"/>
      <c r="EP75" s="210"/>
      <c r="EQ75" s="210"/>
      <c r="ER75" s="210"/>
      <c r="ES75" s="210"/>
      <c r="ET75" s="210"/>
      <c r="EU75" s="210"/>
      <c r="EV75" s="210"/>
      <c r="EW75" s="210"/>
      <c r="EX75" s="210"/>
      <c r="EY75" s="210"/>
      <c r="EZ75" s="210"/>
      <c r="FA75" s="210"/>
      <c r="FB75" s="210"/>
      <c r="FC75" s="210"/>
      <c r="FD75" s="210"/>
      <c r="FE75" s="210"/>
      <c r="FF75" s="210"/>
      <c r="FG75" s="210"/>
      <c r="FH75" s="210"/>
      <c r="FI75" s="210"/>
      <c r="FJ75" s="210"/>
      <c r="FK75" s="210"/>
      <c r="FL75" s="210"/>
      <c r="FM75" s="210"/>
      <c r="FN75" s="210"/>
      <c r="FO75" s="210"/>
      <c r="FP75" s="210"/>
      <c r="FQ75" s="210"/>
      <c r="FR75" s="210"/>
      <c r="FS75" s="210"/>
      <c r="FT75" s="210"/>
      <c r="FU75" s="210"/>
      <c r="FV75" s="210"/>
      <c r="FW75" s="210"/>
      <c r="FX75" s="210"/>
      <c r="FY75" s="210"/>
      <c r="FZ75" s="210"/>
      <c r="GA75" s="210"/>
      <c r="GB75" s="210"/>
      <c r="GC75" s="210"/>
      <c r="GD75" s="210"/>
      <c r="GE75" s="210"/>
      <c r="GF75" s="210"/>
      <c r="GG75" s="210"/>
      <c r="GH75" s="210"/>
      <c r="GI75" s="210"/>
      <c r="GJ75" s="210"/>
      <c r="GK75" s="210"/>
      <c r="GL75" s="210"/>
      <c r="GM75" s="210"/>
      <c r="GN75" s="210"/>
      <c r="GO75" s="210"/>
      <c r="GP75" s="210"/>
      <c r="GQ75" s="210"/>
      <c r="GR75" s="210"/>
      <c r="GS75" s="210"/>
      <c r="GT75" s="210"/>
      <c r="GU75" s="210"/>
      <c r="GV75" s="210"/>
    </row>
    <row r="76" spans="1:204" s="214" customFormat="1" ht="12">
      <c r="A76" s="300" t="s">
        <v>49</v>
      </c>
      <c r="B76" s="329">
        <v>0</v>
      </c>
      <c r="C76" s="136">
        <v>0</v>
      </c>
      <c r="D76" s="122">
        <v>0</v>
      </c>
      <c r="E76" s="123">
        <v>13133</v>
      </c>
      <c r="F76" s="215">
        <v>0</v>
      </c>
      <c r="G76" s="122">
        <v>0</v>
      </c>
      <c r="H76" s="221">
        <v>0</v>
      </c>
      <c r="I76" s="123">
        <v>0</v>
      </c>
      <c r="J76" s="215">
        <v>0</v>
      </c>
      <c r="K76" s="122">
        <v>0</v>
      </c>
      <c r="L76" s="221"/>
      <c r="M76" s="123">
        <v>0</v>
      </c>
      <c r="N76" s="122">
        <f t="shared" si="17"/>
        <v>0</v>
      </c>
      <c r="O76" s="122">
        <f t="shared" si="17"/>
        <v>0</v>
      </c>
      <c r="P76" s="123">
        <f>M76-I76</f>
        <v>0</v>
      </c>
      <c r="Q76" s="84"/>
      <c r="R76" s="210"/>
      <c r="S76" s="210"/>
      <c r="T76" s="210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  <c r="AE76" s="210"/>
      <c r="AF76" s="210"/>
      <c r="AG76" s="210"/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  <c r="BH76" s="210"/>
      <c r="BI76" s="210"/>
      <c r="BJ76" s="210"/>
      <c r="BK76" s="210"/>
      <c r="BL76" s="210"/>
      <c r="BM76" s="210"/>
      <c r="BN76" s="210"/>
      <c r="BO76" s="210"/>
      <c r="BP76" s="210"/>
      <c r="BQ76" s="210"/>
      <c r="BR76" s="210"/>
      <c r="BS76" s="210"/>
      <c r="BT76" s="210"/>
      <c r="BU76" s="210"/>
      <c r="BV76" s="210"/>
      <c r="BW76" s="210"/>
      <c r="BX76" s="210"/>
      <c r="BY76" s="210"/>
      <c r="BZ76" s="210"/>
      <c r="CA76" s="210"/>
      <c r="CB76" s="210"/>
      <c r="CC76" s="210"/>
      <c r="CD76" s="210"/>
      <c r="CE76" s="210"/>
      <c r="CF76" s="210"/>
      <c r="CG76" s="210"/>
      <c r="CH76" s="210"/>
      <c r="CI76" s="210"/>
      <c r="CJ76" s="210"/>
      <c r="CK76" s="210"/>
      <c r="CL76" s="210"/>
      <c r="CM76" s="210"/>
      <c r="CN76" s="210"/>
      <c r="CO76" s="210"/>
      <c r="CP76" s="210"/>
      <c r="CQ76" s="210"/>
      <c r="CR76" s="210"/>
      <c r="CS76" s="210"/>
      <c r="CT76" s="210"/>
      <c r="CU76" s="210"/>
      <c r="CV76" s="210"/>
      <c r="CW76" s="210"/>
      <c r="CX76" s="210"/>
      <c r="CY76" s="210"/>
      <c r="CZ76" s="210"/>
      <c r="DA76" s="210"/>
      <c r="DB76" s="210"/>
      <c r="DC76" s="210"/>
      <c r="DD76" s="210"/>
      <c r="DE76" s="210"/>
      <c r="DF76" s="210"/>
      <c r="DG76" s="210"/>
      <c r="DH76" s="210"/>
      <c r="DI76" s="210"/>
      <c r="DJ76" s="210"/>
      <c r="DK76" s="210"/>
      <c r="DL76" s="210"/>
      <c r="DM76" s="210"/>
      <c r="DN76" s="210"/>
      <c r="DO76" s="210"/>
      <c r="DP76" s="210"/>
      <c r="DQ76" s="210"/>
      <c r="DR76" s="210"/>
      <c r="DS76" s="210"/>
      <c r="DT76" s="210"/>
      <c r="DU76" s="210"/>
      <c r="DV76" s="210"/>
      <c r="DW76" s="210"/>
      <c r="DX76" s="210"/>
      <c r="DY76" s="210"/>
      <c r="DZ76" s="210"/>
      <c r="EA76" s="210"/>
      <c r="EB76" s="210"/>
      <c r="EC76" s="210"/>
      <c r="ED76" s="210"/>
      <c r="EE76" s="210"/>
      <c r="EF76" s="210"/>
      <c r="EG76" s="210"/>
      <c r="EH76" s="210"/>
      <c r="EI76" s="210"/>
      <c r="EJ76" s="210"/>
      <c r="EK76" s="210"/>
      <c r="EL76" s="210"/>
      <c r="EM76" s="210"/>
      <c r="EN76" s="210"/>
      <c r="EO76" s="210"/>
      <c r="EP76" s="210"/>
      <c r="EQ76" s="210"/>
      <c r="ER76" s="210"/>
      <c r="ES76" s="210"/>
      <c r="ET76" s="210"/>
      <c r="EU76" s="210"/>
      <c r="EV76" s="210"/>
      <c r="EW76" s="210"/>
      <c r="EX76" s="210"/>
      <c r="EY76" s="210"/>
      <c r="EZ76" s="210"/>
      <c r="FA76" s="210"/>
      <c r="FB76" s="210"/>
      <c r="FC76" s="210"/>
      <c r="FD76" s="210"/>
      <c r="FE76" s="210"/>
      <c r="FF76" s="210"/>
      <c r="FG76" s="210"/>
      <c r="FH76" s="210"/>
      <c r="FI76" s="210"/>
      <c r="FJ76" s="210"/>
      <c r="FK76" s="210"/>
      <c r="FL76" s="210"/>
      <c r="FM76" s="210"/>
      <c r="FN76" s="210"/>
      <c r="FO76" s="210"/>
      <c r="FP76" s="210"/>
      <c r="FQ76" s="210"/>
      <c r="FR76" s="210"/>
      <c r="FS76" s="210"/>
      <c r="FT76" s="210"/>
      <c r="FU76" s="210"/>
      <c r="FV76" s="210"/>
      <c r="FW76" s="210"/>
      <c r="FX76" s="210"/>
      <c r="FY76" s="210"/>
      <c r="FZ76" s="210"/>
      <c r="GA76" s="210"/>
      <c r="GB76" s="210"/>
      <c r="GC76" s="210"/>
      <c r="GD76" s="210"/>
      <c r="GE76" s="210"/>
      <c r="GF76" s="210"/>
      <c r="GG76" s="210"/>
      <c r="GH76" s="210"/>
      <c r="GI76" s="210"/>
      <c r="GJ76" s="210"/>
      <c r="GK76" s="210"/>
      <c r="GL76" s="210"/>
      <c r="GM76" s="210"/>
      <c r="GN76" s="210"/>
      <c r="GO76" s="210"/>
      <c r="GP76" s="210"/>
      <c r="GQ76" s="210"/>
      <c r="GR76" s="210"/>
      <c r="GS76" s="210"/>
      <c r="GT76" s="210"/>
      <c r="GU76" s="210"/>
      <c r="GV76" s="210"/>
    </row>
    <row r="77" spans="1:17" ht="12">
      <c r="A77" s="300" t="s">
        <v>50</v>
      </c>
      <c r="B77" s="330">
        <v>0</v>
      </c>
      <c r="C77" s="156">
        <v>0</v>
      </c>
      <c r="D77" s="143">
        <v>0</v>
      </c>
      <c r="E77" s="144">
        <v>0</v>
      </c>
      <c r="F77" s="215">
        <v>0</v>
      </c>
      <c r="G77" s="122">
        <v>0</v>
      </c>
      <c r="H77" s="221">
        <v>0</v>
      </c>
      <c r="I77" s="123">
        <v>9500</v>
      </c>
      <c r="J77" s="215">
        <v>0</v>
      </c>
      <c r="K77" s="122">
        <v>0</v>
      </c>
      <c r="L77" s="221">
        <v>0</v>
      </c>
      <c r="M77" s="123">
        <v>9500</v>
      </c>
      <c r="N77" s="122">
        <f t="shared" si="17"/>
        <v>0</v>
      </c>
      <c r="O77" s="122">
        <f t="shared" si="17"/>
        <v>0</v>
      </c>
      <c r="P77" s="123">
        <f>M77-I77</f>
        <v>0</v>
      </c>
      <c r="Q77" s="54"/>
    </row>
    <row r="78" spans="1:17" ht="12">
      <c r="A78" s="300" t="s">
        <v>51</v>
      </c>
      <c r="B78" s="331">
        <v>0</v>
      </c>
      <c r="C78" s="154">
        <v>0</v>
      </c>
      <c r="D78" s="14">
        <v>0</v>
      </c>
      <c r="E78" s="15">
        <v>0</v>
      </c>
      <c r="F78" s="215">
        <v>0</v>
      </c>
      <c r="G78" s="122">
        <v>0</v>
      </c>
      <c r="H78" s="214"/>
      <c r="I78" s="260">
        <v>53625</v>
      </c>
      <c r="J78" s="215">
        <v>0</v>
      </c>
      <c r="K78" s="122">
        <v>0</v>
      </c>
      <c r="L78" s="221">
        <v>0</v>
      </c>
      <c r="M78" s="261">
        <v>43950</v>
      </c>
      <c r="N78" s="122">
        <f t="shared" si="17"/>
        <v>0</v>
      </c>
      <c r="O78" s="122">
        <f t="shared" si="17"/>
        <v>0</v>
      </c>
      <c r="P78" s="123">
        <f>M78-I78</f>
        <v>-9675</v>
      </c>
      <c r="Q78" s="54"/>
    </row>
    <row r="79" spans="1:17" ht="12">
      <c r="A79" s="305" t="s">
        <v>52</v>
      </c>
      <c r="B79" s="317">
        <v>0</v>
      </c>
      <c r="C79" s="153">
        <v>0</v>
      </c>
      <c r="D79" s="12">
        <v>0</v>
      </c>
      <c r="E79" s="12">
        <v>0</v>
      </c>
      <c r="F79" s="140">
        <v>0</v>
      </c>
      <c r="G79" s="87">
        <v>0</v>
      </c>
      <c r="H79" s="108">
        <f>369-369</f>
        <v>0</v>
      </c>
      <c r="I79" s="87">
        <v>64000</v>
      </c>
      <c r="J79" s="140">
        <v>0</v>
      </c>
      <c r="K79" s="87">
        <v>0</v>
      </c>
      <c r="L79" s="108">
        <f>400-400</f>
        <v>0</v>
      </c>
      <c r="M79" s="88">
        <v>49734</v>
      </c>
      <c r="N79" s="87">
        <f t="shared" si="17"/>
        <v>0</v>
      </c>
      <c r="O79" s="87">
        <f t="shared" si="17"/>
        <v>0</v>
      </c>
      <c r="P79" s="88">
        <f>SUM(M79-I79)</f>
        <v>-14266</v>
      </c>
      <c r="Q79" s="54"/>
    </row>
    <row r="80" spans="1:17" ht="12">
      <c r="A80" s="300" t="s">
        <v>103</v>
      </c>
      <c r="B80" s="327" t="s">
        <v>92</v>
      </c>
      <c r="C80" s="278">
        <v>0</v>
      </c>
      <c r="D80" s="39" t="s">
        <v>92</v>
      </c>
      <c r="E80" s="15">
        <v>49415</v>
      </c>
      <c r="F80" s="212" t="s">
        <v>93</v>
      </c>
      <c r="G80" s="122">
        <v>250</v>
      </c>
      <c r="H80" s="221">
        <v>0</v>
      </c>
      <c r="I80" s="123">
        <v>49415</v>
      </c>
      <c r="J80" s="212" t="s">
        <v>93</v>
      </c>
      <c r="K80" s="122">
        <v>250</v>
      </c>
      <c r="L80" s="221">
        <v>0</v>
      </c>
      <c r="M80" s="123">
        <v>49415</v>
      </c>
      <c r="N80" s="233">
        <v>0</v>
      </c>
      <c r="O80" s="122">
        <f>SUM(K80-G80)</f>
        <v>0</v>
      </c>
      <c r="P80" s="123">
        <f>M80-I80</f>
        <v>0</v>
      </c>
      <c r="Q80" s="52"/>
    </row>
    <row r="81" spans="1:17" ht="12">
      <c r="A81" s="300" t="s">
        <v>104</v>
      </c>
      <c r="B81" s="332" t="s">
        <v>63</v>
      </c>
      <c r="C81" s="278">
        <v>0</v>
      </c>
      <c r="D81" s="39" t="s">
        <v>63</v>
      </c>
      <c r="E81" s="15">
        <v>114000</v>
      </c>
      <c r="F81" s="212" t="s">
        <v>88</v>
      </c>
      <c r="G81" s="122">
        <v>775</v>
      </c>
      <c r="H81" s="221">
        <v>0</v>
      </c>
      <c r="I81" s="123">
        <v>114000</v>
      </c>
      <c r="J81" s="212" t="s">
        <v>141</v>
      </c>
      <c r="K81" s="122">
        <v>760</v>
      </c>
      <c r="L81" s="221">
        <v>0</v>
      </c>
      <c r="M81" s="123">
        <v>114000</v>
      </c>
      <c r="N81" s="233" t="s">
        <v>142</v>
      </c>
      <c r="O81" s="122">
        <f>SUM(K81-G81)</f>
        <v>-15</v>
      </c>
      <c r="P81" s="123">
        <f>SUM(L81-H81)</f>
        <v>0</v>
      </c>
      <c r="Q81" s="54"/>
    </row>
    <row r="82" spans="1:17" ht="12">
      <c r="A82" s="300" t="s">
        <v>61</v>
      </c>
      <c r="B82" s="331">
        <v>0</v>
      </c>
      <c r="C82" s="154">
        <v>0</v>
      </c>
      <c r="D82" s="14">
        <v>0</v>
      </c>
      <c r="E82" s="15">
        <v>605355</v>
      </c>
      <c r="F82" s="215">
        <v>0</v>
      </c>
      <c r="G82" s="122">
        <v>0</v>
      </c>
      <c r="H82" s="221">
        <v>0</v>
      </c>
      <c r="I82" s="123">
        <v>548623</v>
      </c>
      <c r="J82" s="215">
        <v>0</v>
      </c>
      <c r="K82" s="122">
        <v>0</v>
      </c>
      <c r="L82" s="221">
        <v>0</v>
      </c>
      <c r="M82" s="123">
        <v>548623</v>
      </c>
      <c r="N82" s="122">
        <f>SUM(J82-F82)</f>
        <v>0</v>
      </c>
      <c r="O82" s="122">
        <f>SUM(K82-G82)</f>
        <v>0</v>
      </c>
      <c r="P82" s="123">
        <f>SUM(M82-I82)</f>
        <v>0</v>
      </c>
      <c r="Q82" s="52" t="s">
        <v>83</v>
      </c>
    </row>
    <row r="83" spans="1:17" ht="12">
      <c r="A83" s="300" t="s">
        <v>74</v>
      </c>
      <c r="B83" s="327">
        <v>0</v>
      </c>
      <c r="C83" s="279">
        <v>0</v>
      </c>
      <c r="D83" s="14">
        <v>0</v>
      </c>
      <c r="E83" s="14">
        <v>112000</v>
      </c>
      <c r="F83" s="212">
        <v>0</v>
      </c>
      <c r="G83" s="122">
        <v>0</v>
      </c>
      <c r="H83" s="221">
        <v>0</v>
      </c>
      <c r="I83" s="123">
        <v>116000</v>
      </c>
      <c r="J83" s="262">
        <v>0</v>
      </c>
      <c r="K83" s="122">
        <v>0</v>
      </c>
      <c r="L83" s="221">
        <v>0</v>
      </c>
      <c r="M83" s="123">
        <v>120000</v>
      </c>
      <c r="N83" s="122">
        <v>0</v>
      </c>
      <c r="O83" s="122">
        <f>SUM(K83-G83)</f>
        <v>0</v>
      </c>
      <c r="P83" s="123">
        <f>SUM(M83-I83)</f>
        <v>4000</v>
      </c>
      <c r="Q83" s="52" t="s">
        <v>83</v>
      </c>
    </row>
    <row r="84" spans="1:18" ht="12">
      <c r="A84" s="300" t="s">
        <v>75</v>
      </c>
      <c r="B84" s="327">
        <v>0</v>
      </c>
      <c r="C84" s="154">
        <v>0</v>
      </c>
      <c r="D84" s="14">
        <v>0</v>
      </c>
      <c r="E84" s="14">
        <v>182063</v>
      </c>
      <c r="F84" s="212">
        <v>0</v>
      </c>
      <c r="G84" s="122">
        <v>0</v>
      </c>
      <c r="H84" s="221">
        <v>0</v>
      </c>
      <c r="I84" s="123">
        <v>214402</v>
      </c>
      <c r="J84" s="212">
        <v>0</v>
      </c>
      <c r="K84" s="122">
        <v>0</v>
      </c>
      <c r="L84" s="221">
        <v>0</v>
      </c>
      <c r="M84" s="123">
        <v>240697</v>
      </c>
      <c r="N84" s="122">
        <v>0</v>
      </c>
      <c r="O84" s="122">
        <v>0</v>
      </c>
      <c r="P84" s="123">
        <f>M84-I84</f>
        <v>26295</v>
      </c>
      <c r="Q84" s="52" t="s">
        <v>83</v>
      </c>
      <c r="R84" s="18"/>
    </row>
    <row r="85" spans="1:204" s="214" customFormat="1" ht="12">
      <c r="A85" s="306" t="s">
        <v>4</v>
      </c>
      <c r="B85" s="333" t="s">
        <v>89</v>
      </c>
      <c r="C85" s="155">
        <v>739</v>
      </c>
      <c r="D85" s="106">
        <v>0</v>
      </c>
      <c r="E85" s="88">
        <v>143228</v>
      </c>
      <c r="F85" s="107" t="s">
        <v>131</v>
      </c>
      <c r="G85" s="87">
        <v>1107</v>
      </c>
      <c r="H85" s="108">
        <v>0</v>
      </c>
      <c r="I85" s="88">
        <v>201673</v>
      </c>
      <c r="J85" s="107" t="s">
        <v>132</v>
      </c>
      <c r="K85" s="87">
        <v>1152</v>
      </c>
      <c r="L85" s="108">
        <v>0</v>
      </c>
      <c r="M85" s="88">
        <v>212078</v>
      </c>
      <c r="N85" s="86" t="s">
        <v>133</v>
      </c>
      <c r="O85" s="87">
        <f>SUM(K85-G85)</f>
        <v>45</v>
      </c>
      <c r="P85" s="123">
        <f>M85-I85</f>
        <v>10405</v>
      </c>
      <c r="Q85" s="109"/>
      <c r="R85" s="85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0"/>
      <c r="BD85" s="210"/>
      <c r="BE85" s="210"/>
      <c r="BF85" s="210"/>
      <c r="BG85" s="210"/>
      <c r="BH85" s="210"/>
      <c r="BI85" s="210"/>
      <c r="BJ85" s="210"/>
      <c r="BK85" s="210"/>
      <c r="BL85" s="210"/>
      <c r="BM85" s="210"/>
      <c r="BN85" s="210"/>
      <c r="BO85" s="210"/>
      <c r="BP85" s="210"/>
      <c r="BQ85" s="210"/>
      <c r="BR85" s="210"/>
      <c r="BS85" s="210"/>
      <c r="BT85" s="210"/>
      <c r="BU85" s="210"/>
      <c r="BV85" s="210"/>
      <c r="BW85" s="210"/>
      <c r="BX85" s="210"/>
      <c r="BY85" s="210"/>
      <c r="BZ85" s="210"/>
      <c r="CA85" s="210"/>
      <c r="CB85" s="210"/>
      <c r="CC85" s="210"/>
      <c r="CD85" s="210"/>
      <c r="CE85" s="210"/>
      <c r="CF85" s="210"/>
      <c r="CG85" s="210"/>
      <c r="CH85" s="210"/>
      <c r="CI85" s="210"/>
      <c r="CJ85" s="210"/>
      <c r="CK85" s="210"/>
      <c r="CL85" s="210"/>
      <c r="CM85" s="210"/>
      <c r="CN85" s="210"/>
      <c r="CO85" s="210"/>
      <c r="CP85" s="210"/>
      <c r="CQ85" s="210"/>
      <c r="CR85" s="210"/>
      <c r="CS85" s="210"/>
      <c r="CT85" s="210"/>
      <c r="CU85" s="210"/>
      <c r="CV85" s="210"/>
      <c r="CW85" s="210"/>
      <c r="CX85" s="210"/>
      <c r="CY85" s="210"/>
      <c r="CZ85" s="210"/>
      <c r="DA85" s="210"/>
      <c r="DB85" s="210"/>
      <c r="DC85" s="210"/>
      <c r="DD85" s="210"/>
      <c r="DE85" s="210"/>
      <c r="DF85" s="210"/>
      <c r="DG85" s="210"/>
      <c r="DH85" s="210"/>
      <c r="DI85" s="210"/>
      <c r="DJ85" s="210"/>
      <c r="DK85" s="210"/>
      <c r="DL85" s="210"/>
      <c r="DM85" s="210"/>
      <c r="DN85" s="210"/>
      <c r="DO85" s="210"/>
      <c r="DP85" s="210"/>
      <c r="DQ85" s="210"/>
      <c r="DR85" s="210"/>
      <c r="DS85" s="210"/>
      <c r="DT85" s="210"/>
      <c r="DU85" s="210"/>
      <c r="DV85" s="210"/>
      <c r="DW85" s="210"/>
      <c r="DX85" s="210"/>
      <c r="DY85" s="210"/>
      <c r="DZ85" s="210"/>
      <c r="EA85" s="210"/>
      <c r="EB85" s="210"/>
      <c r="EC85" s="210"/>
      <c r="ED85" s="210"/>
      <c r="EE85" s="210"/>
      <c r="EF85" s="210"/>
      <c r="EG85" s="210"/>
      <c r="EH85" s="210"/>
      <c r="EI85" s="210"/>
      <c r="EJ85" s="210"/>
      <c r="EK85" s="210"/>
      <c r="EL85" s="210"/>
      <c r="EM85" s="210"/>
      <c r="EN85" s="210"/>
      <c r="EO85" s="210"/>
      <c r="EP85" s="210"/>
      <c r="EQ85" s="210"/>
      <c r="ER85" s="210"/>
      <c r="ES85" s="210"/>
      <c r="ET85" s="210"/>
      <c r="EU85" s="210"/>
      <c r="EV85" s="210"/>
      <c r="EW85" s="210"/>
      <c r="EX85" s="210"/>
      <c r="EY85" s="210"/>
      <c r="EZ85" s="210"/>
      <c r="FA85" s="210"/>
      <c r="FB85" s="210"/>
      <c r="FC85" s="210"/>
      <c r="FD85" s="210"/>
      <c r="FE85" s="210"/>
      <c r="FF85" s="210"/>
      <c r="FG85" s="210"/>
      <c r="FH85" s="210"/>
      <c r="FI85" s="210"/>
      <c r="FJ85" s="210"/>
      <c r="FK85" s="210"/>
      <c r="FL85" s="210"/>
      <c r="FM85" s="210"/>
      <c r="FN85" s="210"/>
      <c r="FO85" s="210"/>
      <c r="FP85" s="210"/>
      <c r="FQ85" s="210"/>
      <c r="FR85" s="210"/>
      <c r="FS85" s="210"/>
      <c r="FT85" s="210"/>
      <c r="FU85" s="210"/>
      <c r="FV85" s="210"/>
      <c r="FW85" s="210"/>
      <c r="FX85" s="210"/>
      <c r="FY85" s="210"/>
      <c r="FZ85" s="210"/>
      <c r="GA85" s="210"/>
      <c r="GB85" s="210"/>
      <c r="GC85" s="210"/>
      <c r="GD85" s="210"/>
      <c r="GE85" s="210"/>
      <c r="GF85" s="210"/>
      <c r="GG85" s="210"/>
      <c r="GH85" s="210"/>
      <c r="GI85" s="210"/>
      <c r="GJ85" s="210"/>
      <c r="GK85" s="210"/>
      <c r="GL85" s="210"/>
      <c r="GM85" s="210"/>
      <c r="GN85" s="210"/>
      <c r="GO85" s="210"/>
      <c r="GP85" s="210"/>
      <c r="GQ85" s="210"/>
      <c r="GR85" s="210"/>
      <c r="GS85" s="210"/>
      <c r="GT85" s="210"/>
      <c r="GU85" s="210"/>
      <c r="GV85" s="210"/>
    </row>
    <row r="86" spans="1:18" ht="12.75" thickBot="1">
      <c r="A86" s="307" t="s">
        <v>53</v>
      </c>
      <c r="B86" s="324">
        <v>0</v>
      </c>
      <c r="C86" s="48">
        <v>0</v>
      </c>
      <c r="D86" s="48">
        <v>0</v>
      </c>
      <c r="E86" s="49">
        <v>627224</v>
      </c>
      <c r="F86" s="145">
        <v>0</v>
      </c>
      <c r="G86" s="146">
        <v>0</v>
      </c>
      <c r="H86" s="147">
        <v>0</v>
      </c>
      <c r="I86" s="148">
        <v>625000</v>
      </c>
      <c r="J86" s="149">
        <v>0</v>
      </c>
      <c r="K86" s="148">
        <v>0</v>
      </c>
      <c r="L86" s="147">
        <v>0</v>
      </c>
      <c r="M86" s="150">
        <v>625000</v>
      </c>
      <c r="N86" s="148">
        <f>SUM(J86-F86)</f>
        <v>0</v>
      </c>
      <c r="O86" s="148">
        <f>SUM(K86-G86)</f>
        <v>0</v>
      </c>
      <c r="P86" s="150">
        <f>SUM(M86-I86)</f>
        <v>0</v>
      </c>
      <c r="Q86" s="60"/>
      <c r="R86" s="18"/>
    </row>
    <row r="87" spans="1:18" ht="13.5" thickBot="1" thickTop="1">
      <c r="A87" s="308" t="s">
        <v>54</v>
      </c>
      <c r="B87" s="334">
        <f aca="true" t="shared" si="18" ref="B87:G87">SUM(B75:B86)</f>
        <v>0</v>
      </c>
      <c r="C87" s="41">
        <f t="shared" si="18"/>
        <v>739</v>
      </c>
      <c r="D87" s="41">
        <f t="shared" si="18"/>
        <v>0</v>
      </c>
      <c r="E87" s="43">
        <f t="shared" si="18"/>
        <v>2005316</v>
      </c>
      <c r="F87" s="42">
        <f t="shared" si="18"/>
        <v>0</v>
      </c>
      <c r="G87" s="44">
        <f t="shared" si="18"/>
        <v>2132</v>
      </c>
      <c r="H87" s="45">
        <f>SUM(H80:H86)</f>
        <v>0</v>
      </c>
      <c r="I87" s="46">
        <f>SUM(I75:I86)</f>
        <v>2164538</v>
      </c>
      <c r="J87" s="42">
        <f>SUM(J75:J86)</f>
        <v>0</v>
      </c>
      <c r="K87" s="44">
        <f>SUM(K75:K86)</f>
        <v>2162</v>
      </c>
      <c r="L87" s="45">
        <f>SUM(L80:L86)</f>
        <v>0</v>
      </c>
      <c r="M87" s="46">
        <f>SUM(M75:M86)</f>
        <v>2181297</v>
      </c>
      <c r="N87" s="47">
        <f>SUM(J87-F87)</f>
        <v>0</v>
      </c>
      <c r="O87" s="31">
        <f>SUM(K87-G87)</f>
        <v>30</v>
      </c>
      <c r="P87" s="15">
        <f>M87-I87</f>
        <v>16759</v>
      </c>
      <c r="Q87" s="58" t="s">
        <v>83</v>
      </c>
      <c r="R87" s="18"/>
    </row>
    <row r="88" spans="1:18" ht="13.5" thickBot="1" thickTop="1">
      <c r="A88" s="309" t="s">
        <v>27</v>
      </c>
      <c r="B88" s="335">
        <f>B73+B87</f>
        <v>105956</v>
      </c>
      <c r="C88" s="22">
        <f>C73+C87</f>
        <v>99022</v>
      </c>
      <c r="D88" s="22">
        <f>D73+D87</f>
        <v>8609</v>
      </c>
      <c r="E88" s="23">
        <f>E73+E87</f>
        <v>23567172</v>
      </c>
      <c r="F88" s="24">
        <f>SUM(F68+F87+F72)</f>
        <v>110434</v>
      </c>
      <c r="G88" s="22">
        <f>SUM(G68+G87+G72)</f>
        <v>112026</v>
      </c>
      <c r="H88" s="22">
        <f>SUM(H68+H87+H72)</f>
        <v>9111</v>
      </c>
      <c r="I88" s="23">
        <f>SUM(I87+I68+I72)</f>
        <v>22704120</v>
      </c>
      <c r="J88" s="24">
        <f>SUM(J68+J87+J72)</f>
        <v>108899</v>
      </c>
      <c r="K88" s="22">
        <f>SUM(K68+K87+K72)</f>
        <v>110861</v>
      </c>
      <c r="L88" s="21" t="e">
        <f>SUM(#REF!+L87)</f>
        <v>#REF!</v>
      </c>
      <c r="M88" s="23">
        <f>SUM(M87+M68+M72)</f>
        <v>22594498</v>
      </c>
      <c r="N88" s="24">
        <f>SUM(J88-F88)</f>
        <v>-1535</v>
      </c>
      <c r="O88" s="22">
        <f>SUM(K88-G88)</f>
        <v>-1165</v>
      </c>
      <c r="P88" s="23">
        <f>SUM(M88-I88)</f>
        <v>-109622</v>
      </c>
      <c r="Q88" s="58" t="s">
        <v>83</v>
      </c>
      <c r="R88" s="18"/>
    </row>
    <row r="89" spans="1:18" ht="12.75" thickTop="1">
      <c r="A89" s="310" t="s">
        <v>65</v>
      </c>
      <c r="B89" s="336"/>
      <c r="C89" s="35"/>
      <c r="D89" s="35"/>
      <c r="E89" s="36"/>
      <c r="F89" s="37"/>
      <c r="G89" s="35"/>
      <c r="H89" s="38"/>
      <c r="I89" s="36"/>
      <c r="J89" s="37"/>
      <c r="K89" s="35"/>
      <c r="L89" s="38"/>
      <c r="M89" s="36"/>
      <c r="N89" s="37"/>
      <c r="O89" s="35"/>
      <c r="P89" s="36"/>
      <c r="Q89" s="54"/>
      <c r="R89" s="18"/>
    </row>
    <row r="90" spans="1:18" ht="12">
      <c r="A90" s="311" t="s">
        <v>66</v>
      </c>
      <c r="B90" s="337"/>
      <c r="C90" s="39" t="s">
        <v>67</v>
      </c>
      <c r="D90" s="14"/>
      <c r="E90" s="15"/>
      <c r="F90" s="263"/>
      <c r="G90" s="39" t="s">
        <v>67</v>
      </c>
      <c r="H90" s="223">
        <v>11856</v>
      </c>
      <c r="I90" s="15"/>
      <c r="J90" s="263"/>
      <c r="K90" s="39" t="s">
        <v>67</v>
      </c>
      <c r="L90" s="223">
        <v>0</v>
      </c>
      <c r="M90" s="15"/>
      <c r="N90" s="39"/>
      <c r="O90" s="264">
        <v>0</v>
      </c>
      <c r="P90" s="15"/>
      <c r="Q90" s="59"/>
      <c r="R90" s="18"/>
    </row>
    <row r="91" spans="1:18" ht="12">
      <c r="A91" s="311" t="s">
        <v>145</v>
      </c>
      <c r="B91" s="337"/>
      <c r="C91" s="39">
        <f>+D88-32+24</f>
        <v>8601</v>
      </c>
      <c r="D91" s="14"/>
      <c r="E91" s="15"/>
      <c r="F91" s="263"/>
      <c r="G91" s="265">
        <f>+G101-G88</f>
        <v>4731</v>
      </c>
      <c r="H91" s="223">
        <v>11856</v>
      </c>
      <c r="I91" s="15"/>
      <c r="J91" s="263"/>
      <c r="K91" s="39">
        <f>+K101-K88</f>
        <v>8939</v>
      </c>
      <c r="L91" s="223">
        <v>0</v>
      </c>
      <c r="M91" s="15"/>
      <c r="N91" s="39"/>
      <c r="O91" s="264">
        <f>SUM(K91-G91)</f>
        <v>4208</v>
      </c>
      <c r="P91" s="15"/>
      <c r="Q91" s="59"/>
      <c r="R91" s="18"/>
    </row>
    <row r="92" spans="1:18" ht="12.75" thickBot="1">
      <c r="A92" s="312" t="s">
        <v>146</v>
      </c>
      <c r="B92" s="338"/>
      <c r="C92" s="81">
        <f>SUM(C88+C91)</f>
        <v>107623</v>
      </c>
      <c r="D92" s="31"/>
      <c r="E92" s="32"/>
      <c r="F92" s="33"/>
      <c r="G92" s="81">
        <f>SUM(G88+G91)</f>
        <v>116757</v>
      </c>
      <c r="H92" s="34" t="e">
        <f>SUM(#REF!+H88)</f>
        <v>#REF!</v>
      </c>
      <c r="I92" s="32"/>
      <c r="J92" s="33"/>
      <c r="K92" s="81">
        <f>SUM(K88+K91)</f>
        <v>119800</v>
      </c>
      <c r="L92" s="34" t="e">
        <f>SUM(#REF!+L88)</f>
        <v>#REF!</v>
      </c>
      <c r="M92" s="32"/>
      <c r="N92" s="33"/>
      <c r="O92" s="81">
        <f>SUM(K92-G92)</f>
        <v>3043</v>
      </c>
      <c r="P92" s="32"/>
      <c r="Q92" s="61"/>
      <c r="R92" s="18"/>
    </row>
    <row r="93" spans="1:17" ht="12" thickTop="1">
      <c r="A93" s="280"/>
      <c r="B93" s="19"/>
      <c r="C93" s="19"/>
      <c r="D93" s="19"/>
      <c r="E93" s="19"/>
      <c r="F93" s="19"/>
      <c r="G93" s="19"/>
      <c r="H93" s="20"/>
      <c r="I93" s="19"/>
      <c r="J93" s="19"/>
      <c r="K93" s="19"/>
      <c r="L93" s="20"/>
      <c r="M93" s="19"/>
      <c r="N93" s="19"/>
      <c r="O93" s="19"/>
      <c r="P93" s="19"/>
      <c r="Q93" s="57"/>
    </row>
    <row r="94" spans="1:16" ht="13.5">
      <c r="A94" s="296" t="s">
        <v>102</v>
      </c>
      <c r="B94" s="266"/>
      <c r="C94" s="267"/>
      <c r="D94" s="266"/>
      <c r="E94" s="266"/>
      <c r="F94" s="266"/>
      <c r="G94" s="266"/>
      <c r="H94" s="268"/>
      <c r="I94" s="267"/>
      <c r="J94" s="266"/>
      <c r="K94" s="266"/>
      <c r="L94" s="269"/>
      <c r="M94" s="267"/>
      <c r="N94" s="266"/>
      <c r="O94" s="266"/>
      <c r="P94" s="266"/>
    </row>
    <row r="95" spans="1:204" s="270" customFormat="1" ht="13.5">
      <c r="A95" s="709" t="s">
        <v>105</v>
      </c>
      <c r="B95" s="710"/>
      <c r="C95" s="710"/>
      <c r="D95" s="710"/>
      <c r="E95" s="710"/>
      <c r="F95" s="710"/>
      <c r="G95" s="710"/>
      <c r="H95" s="710"/>
      <c r="I95" s="710"/>
      <c r="J95" s="710"/>
      <c r="K95" s="710"/>
      <c r="L95" s="710"/>
      <c r="M95" s="710"/>
      <c r="N95" s="710"/>
      <c r="O95" s="710"/>
      <c r="P95" s="711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85"/>
      <c r="AI95" s="185"/>
      <c r="AJ95" s="185"/>
      <c r="AK95" s="185"/>
      <c r="AL95" s="185"/>
      <c r="AM95" s="185"/>
      <c r="AN95" s="185"/>
      <c r="AO95" s="185"/>
      <c r="AP95" s="185"/>
      <c r="AQ95" s="185"/>
      <c r="AR95" s="185"/>
      <c r="AS95" s="185"/>
      <c r="AT95" s="185"/>
      <c r="AU95" s="185"/>
      <c r="AV95" s="185"/>
      <c r="AW95" s="185"/>
      <c r="AX95" s="185"/>
      <c r="AY95" s="185"/>
      <c r="AZ95" s="185"/>
      <c r="BA95" s="185"/>
      <c r="BB95" s="185"/>
      <c r="BC95" s="185"/>
      <c r="BD95" s="185"/>
      <c r="BE95" s="185"/>
      <c r="BF95" s="185"/>
      <c r="BG95" s="185"/>
      <c r="BH95" s="185"/>
      <c r="BI95" s="185"/>
      <c r="BJ95" s="185"/>
      <c r="BK95" s="185"/>
      <c r="BL95" s="185"/>
      <c r="BM95" s="185"/>
      <c r="BN95" s="185"/>
      <c r="BO95" s="185"/>
      <c r="BP95" s="185"/>
      <c r="BQ95" s="185"/>
      <c r="BR95" s="185"/>
      <c r="BS95" s="185"/>
      <c r="BT95" s="185"/>
      <c r="BU95" s="185"/>
      <c r="BV95" s="185"/>
      <c r="BW95" s="185"/>
      <c r="BX95" s="185"/>
      <c r="BY95" s="185"/>
      <c r="BZ95" s="185"/>
      <c r="CA95" s="185"/>
      <c r="CB95" s="185"/>
      <c r="CC95" s="185"/>
      <c r="CD95" s="185"/>
      <c r="CE95" s="185"/>
      <c r="CF95" s="185"/>
      <c r="CG95" s="185"/>
      <c r="CH95" s="185"/>
      <c r="CI95" s="185"/>
      <c r="CJ95" s="185"/>
      <c r="CK95" s="185"/>
      <c r="CL95" s="185"/>
      <c r="CM95" s="185"/>
      <c r="CN95" s="185"/>
      <c r="CO95" s="185"/>
      <c r="CP95" s="185"/>
      <c r="CQ95" s="185"/>
      <c r="CR95" s="185"/>
      <c r="CS95" s="185"/>
      <c r="CT95" s="185"/>
      <c r="CU95" s="185"/>
      <c r="CV95" s="185"/>
      <c r="CW95" s="185"/>
      <c r="CX95" s="185"/>
      <c r="CY95" s="185"/>
      <c r="CZ95" s="185"/>
      <c r="DA95" s="185"/>
      <c r="DB95" s="185"/>
      <c r="DC95" s="185"/>
      <c r="DD95" s="185"/>
      <c r="DE95" s="185"/>
      <c r="DF95" s="185"/>
      <c r="DG95" s="185"/>
      <c r="DH95" s="185"/>
      <c r="DI95" s="185"/>
      <c r="DJ95" s="185"/>
      <c r="DK95" s="185"/>
      <c r="DL95" s="185"/>
      <c r="DM95" s="185"/>
      <c r="DN95" s="185"/>
      <c r="DO95" s="185"/>
      <c r="DP95" s="185"/>
      <c r="DQ95" s="185"/>
      <c r="DR95" s="185"/>
      <c r="DS95" s="185"/>
      <c r="DT95" s="185"/>
      <c r="DU95" s="185"/>
      <c r="DV95" s="185"/>
      <c r="DW95" s="185"/>
      <c r="DX95" s="185"/>
      <c r="DY95" s="185"/>
      <c r="DZ95" s="185"/>
      <c r="EA95" s="185"/>
      <c r="EB95" s="185"/>
      <c r="EC95" s="185"/>
      <c r="ED95" s="185"/>
      <c r="EE95" s="185"/>
      <c r="EF95" s="185"/>
      <c r="EG95" s="185"/>
      <c r="EH95" s="185"/>
      <c r="EI95" s="185"/>
      <c r="EJ95" s="185"/>
      <c r="EK95" s="185"/>
      <c r="EL95" s="185"/>
      <c r="EM95" s="185"/>
      <c r="EN95" s="185"/>
      <c r="EO95" s="185"/>
      <c r="EP95" s="185"/>
      <c r="EQ95" s="185"/>
      <c r="ER95" s="185"/>
      <c r="ES95" s="185"/>
      <c r="ET95" s="185"/>
      <c r="EU95" s="185"/>
      <c r="EV95" s="185"/>
      <c r="EW95" s="185"/>
      <c r="EX95" s="185"/>
      <c r="EY95" s="185"/>
      <c r="EZ95" s="185"/>
      <c r="FA95" s="185"/>
      <c r="FB95" s="185"/>
      <c r="FC95" s="185"/>
      <c r="FD95" s="185"/>
      <c r="FE95" s="185"/>
      <c r="FF95" s="185"/>
      <c r="FG95" s="185"/>
      <c r="FH95" s="185"/>
      <c r="FI95" s="185"/>
      <c r="FJ95" s="185"/>
      <c r="FK95" s="185"/>
      <c r="FL95" s="185"/>
      <c r="FM95" s="185"/>
      <c r="FN95" s="185"/>
      <c r="FO95" s="185"/>
      <c r="FP95" s="185"/>
      <c r="FQ95" s="185"/>
      <c r="FR95" s="185"/>
      <c r="FS95" s="185"/>
      <c r="FT95" s="185"/>
      <c r="FU95" s="185"/>
      <c r="FV95" s="185"/>
      <c r="FW95" s="185"/>
      <c r="FX95" s="185"/>
      <c r="FY95" s="185"/>
      <c r="FZ95" s="185"/>
      <c r="GA95" s="185"/>
      <c r="GB95" s="185"/>
      <c r="GC95" s="185"/>
      <c r="GD95" s="185"/>
      <c r="GE95" s="185"/>
      <c r="GF95" s="185"/>
      <c r="GG95" s="185"/>
      <c r="GH95" s="185"/>
      <c r="GI95" s="185"/>
      <c r="GJ95" s="185"/>
      <c r="GK95" s="185"/>
      <c r="GL95" s="185"/>
      <c r="GM95" s="185"/>
      <c r="GN95" s="185"/>
      <c r="GO95" s="185"/>
      <c r="GP95" s="185"/>
      <c r="GQ95" s="185"/>
      <c r="GR95" s="185"/>
      <c r="GS95" s="185"/>
      <c r="GT95" s="185"/>
      <c r="GU95" s="185"/>
      <c r="GV95" s="185"/>
    </row>
    <row r="96" spans="1:16" ht="12">
      <c r="A96" s="297"/>
      <c r="B96" s="271"/>
      <c r="C96" s="271"/>
      <c r="D96" s="271"/>
      <c r="E96" s="271"/>
      <c r="F96" s="271"/>
      <c r="G96" s="271"/>
      <c r="H96" s="272"/>
      <c r="I96" s="271"/>
      <c r="J96" s="271"/>
      <c r="K96" s="271"/>
      <c r="L96" s="272"/>
      <c r="M96" s="271"/>
      <c r="N96" s="271"/>
      <c r="O96" s="271"/>
      <c r="P96" s="271"/>
    </row>
    <row r="97" spans="1:16" ht="12">
      <c r="A97" s="297"/>
      <c r="B97" s="271"/>
      <c r="C97" s="271"/>
      <c r="D97" s="271"/>
      <c r="E97" s="271"/>
      <c r="F97" s="271"/>
      <c r="G97" s="271"/>
      <c r="H97" s="272"/>
      <c r="I97" s="271"/>
      <c r="J97" s="271"/>
      <c r="K97" s="271"/>
      <c r="L97" s="272"/>
      <c r="M97" s="271"/>
      <c r="N97" s="271"/>
      <c r="O97" s="271"/>
      <c r="P97" s="271"/>
    </row>
    <row r="98" spans="1:16" ht="12">
      <c r="A98" s="298"/>
      <c r="B98" s="273"/>
      <c r="C98" s="273"/>
      <c r="D98" s="273"/>
      <c r="E98" s="273"/>
      <c r="F98" s="273"/>
      <c r="G98" s="273"/>
      <c r="H98" s="273"/>
      <c r="I98" s="273"/>
      <c r="J98" s="40"/>
      <c r="K98" s="273"/>
      <c r="L98" s="273"/>
      <c r="M98" s="273"/>
      <c r="N98" s="223"/>
      <c r="O98" s="223"/>
      <c r="P98" s="223"/>
    </row>
    <row r="99" spans="1:16" ht="12">
      <c r="A99" s="298"/>
      <c r="B99" s="273"/>
      <c r="C99" s="273"/>
      <c r="D99" s="273"/>
      <c r="E99" s="273"/>
      <c r="F99" s="273"/>
      <c r="G99" s="273"/>
      <c r="H99" s="273"/>
      <c r="I99" s="273"/>
      <c r="J99" s="40"/>
      <c r="K99" s="273"/>
      <c r="L99" s="273"/>
      <c r="M99" s="274"/>
      <c r="N99" s="223"/>
      <c r="O99" s="223"/>
      <c r="P99" s="223"/>
    </row>
    <row r="100" spans="1:16" ht="12">
      <c r="A100" s="297"/>
      <c r="B100" s="271"/>
      <c r="C100" s="271"/>
      <c r="D100" s="271"/>
      <c r="E100" s="271"/>
      <c r="F100" s="271"/>
      <c r="G100" s="271"/>
      <c r="H100" s="272"/>
      <c r="I100" s="271"/>
      <c r="J100" s="271"/>
      <c r="K100" s="271"/>
      <c r="L100" s="272"/>
      <c r="M100" s="271"/>
      <c r="N100" s="271"/>
      <c r="O100" s="271"/>
      <c r="P100" s="271"/>
    </row>
    <row r="101" spans="1:16" ht="12">
      <c r="A101" s="297"/>
      <c r="B101" s="271"/>
      <c r="C101" s="271"/>
      <c r="D101" s="271"/>
      <c r="E101" s="271"/>
      <c r="F101" s="271"/>
      <c r="G101" s="271">
        <v>116757</v>
      </c>
      <c r="H101" s="272"/>
      <c r="I101" s="271"/>
      <c r="J101" s="271"/>
      <c r="K101" s="271">
        <v>119800</v>
      </c>
      <c r="L101" s="272"/>
      <c r="M101" s="271"/>
      <c r="N101" s="271"/>
      <c r="O101" s="271"/>
      <c r="P101" s="271"/>
    </row>
    <row r="102" spans="1:16" ht="12">
      <c r="A102" s="297"/>
      <c r="B102" s="271"/>
      <c r="C102" s="271"/>
      <c r="D102" s="271"/>
      <c r="E102" s="271"/>
      <c r="F102" s="271"/>
      <c r="G102" s="271"/>
      <c r="H102" s="272"/>
      <c r="I102" s="271"/>
      <c r="J102" s="271"/>
      <c r="K102" s="271"/>
      <c r="L102" s="272"/>
      <c r="M102" s="271"/>
      <c r="N102" s="271"/>
      <c r="O102" s="271"/>
      <c r="P102" s="271"/>
    </row>
    <row r="103" spans="1:16" ht="12">
      <c r="A103" s="297"/>
      <c r="B103" s="271"/>
      <c r="C103" s="271"/>
      <c r="D103" s="271"/>
      <c r="E103" s="271"/>
      <c r="F103" s="271"/>
      <c r="G103" s="271"/>
      <c r="H103" s="272"/>
      <c r="I103" s="271"/>
      <c r="J103" s="271"/>
      <c r="K103" s="271"/>
      <c r="L103" s="272"/>
      <c r="M103" s="271"/>
      <c r="N103" s="271"/>
      <c r="O103" s="271"/>
      <c r="P103" s="271"/>
    </row>
    <row r="104" spans="1:16" ht="12">
      <c r="A104" s="297"/>
      <c r="B104" s="271"/>
      <c r="C104" s="271"/>
      <c r="D104" s="271"/>
      <c r="E104" s="271"/>
      <c r="F104" s="271"/>
      <c r="G104" s="271"/>
      <c r="H104" s="272"/>
      <c r="I104" s="271"/>
      <c r="J104" s="271"/>
      <c r="K104" s="271"/>
      <c r="L104" s="272"/>
      <c r="M104" s="271"/>
      <c r="N104" s="271"/>
      <c r="O104" s="271"/>
      <c r="P104" s="271"/>
    </row>
    <row r="105" spans="1:16" ht="12">
      <c r="A105" s="297"/>
      <c r="B105" s="271"/>
      <c r="C105" s="271"/>
      <c r="D105" s="271"/>
      <c r="E105" s="271"/>
      <c r="F105" s="271"/>
      <c r="G105" s="271"/>
      <c r="H105" s="272"/>
      <c r="I105" s="271"/>
      <c r="J105" s="271"/>
      <c r="K105" s="271"/>
      <c r="L105" s="272"/>
      <c r="M105" s="271"/>
      <c r="N105" s="271"/>
      <c r="O105" s="271"/>
      <c r="P105" s="271"/>
    </row>
    <row r="106" spans="1:16" ht="12">
      <c r="A106" s="297"/>
      <c r="B106" s="271"/>
      <c r="C106" s="271"/>
      <c r="D106" s="271"/>
      <c r="E106" s="271"/>
      <c r="F106" s="271"/>
      <c r="G106" s="271"/>
      <c r="H106" s="272"/>
      <c r="I106" s="271"/>
      <c r="J106" s="271"/>
      <c r="K106" s="271"/>
      <c r="L106" s="272"/>
      <c r="M106" s="271"/>
      <c r="N106" s="271"/>
      <c r="O106" s="271"/>
      <c r="P106" s="271"/>
    </row>
    <row r="107" spans="1:16" ht="12">
      <c r="A107" s="297"/>
      <c r="B107" s="271"/>
      <c r="C107" s="271"/>
      <c r="D107" s="271"/>
      <c r="E107" s="271"/>
      <c r="F107" s="271"/>
      <c r="G107" s="271"/>
      <c r="H107" s="272"/>
      <c r="I107" s="271"/>
      <c r="J107" s="271"/>
      <c r="K107" s="271"/>
      <c r="L107" s="272"/>
      <c r="M107" s="271"/>
      <c r="N107" s="271"/>
      <c r="O107" s="271"/>
      <c r="P107" s="271"/>
    </row>
    <row r="108" spans="1:16" ht="12">
      <c r="A108" s="297"/>
      <c r="B108" s="271"/>
      <c r="C108" s="271"/>
      <c r="D108" s="271"/>
      <c r="E108" s="271"/>
      <c r="F108" s="271"/>
      <c r="G108" s="271"/>
      <c r="H108" s="272"/>
      <c r="I108" s="271"/>
      <c r="J108" s="271"/>
      <c r="K108" s="271"/>
      <c r="L108" s="272"/>
      <c r="M108" s="271"/>
      <c r="N108" s="271"/>
      <c r="O108" s="271"/>
      <c r="P108" s="271"/>
    </row>
    <row r="109" spans="1:16" ht="12">
      <c r="A109" s="297"/>
      <c r="B109" s="271"/>
      <c r="C109" s="271"/>
      <c r="D109" s="271"/>
      <c r="E109" s="271"/>
      <c r="F109" s="271"/>
      <c r="G109" s="271"/>
      <c r="H109" s="272"/>
      <c r="I109" s="271"/>
      <c r="J109" s="271"/>
      <c r="K109" s="271"/>
      <c r="L109" s="272"/>
      <c r="M109" s="271"/>
      <c r="N109" s="271"/>
      <c r="O109" s="271"/>
      <c r="P109" s="271"/>
    </row>
    <row r="110" spans="1:16" ht="12">
      <c r="A110" s="297"/>
      <c r="B110" s="271"/>
      <c r="C110" s="271"/>
      <c r="D110" s="271"/>
      <c r="E110" s="271"/>
      <c r="F110" s="271"/>
      <c r="G110" s="271"/>
      <c r="H110" s="272"/>
      <c r="I110" s="271"/>
      <c r="J110" s="271"/>
      <c r="K110" s="271"/>
      <c r="L110" s="272"/>
      <c r="M110" s="271"/>
      <c r="N110" s="271"/>
      <c r="O110" s="271"/>
      <c r="P110" s="271"/>
    </row>
    <row r="111" spans="1:16" ht="12">
      <c r="A111" s="297"/>
      <c r="B111" s="271"/>
      <c r="C111" s="271"/>
      <c r="D111" s="271"/>
      <c r="E111" s="271"/>
      <c r="F111" s="271"/>
      <c r="G111" s="271"/>
      <c r="H111" s="272"/>
      <c r="I111" s="271"/>
      <c r="J111" s="271"/>
      <c r="K111" s="271"/>
      <c r="L111" s="272"/>
      <c r="M111" s="271"/>
      <c r="N111" s="271"/>
      <c r="O111" s="271"/>
      <c r="P111" s="271"/>
    </row>
    <row r="112" spans="1:16" ht="12">
      <c r="A112" s="297"/>
      <c r="B112" s="271"/>
      <c r="C112" s="271"/>
      <c r="D112" s="271"/>
      <c r="E112" s="271"/>
      <c r="F112" s="271"/>
      <c r="G112" s="271"/>
      <c r="H112" s="272"/>
      <c r="I112" s="271"/>
      <c r="J112" s="271"/>
      <c r="K112" s="271"/>
      <c r="L112" s="272"/>
      <c r="M112" s="271"/>
      <c r="N112" s="271"/>
      <c r="O112" s="271"/>
      <c r="P112" s="271"/>
    </row>
    <row r="113" spans="1:16" ht="12">
      <c r="A113" s="297"/>
      <c r="B113" s="271"/>
      <c r="C113" s="271"/>
      <c r="D113" s="271"/>
      <c r="E113" s="271"/>
      <c r="F113" s="271"/>
      <c r="G113" s="271"/>
      <c r="H113" s="272"/>
      <c r="I113" s="271"/>
      <c r="J113" s="271"/>
      <c r="K113" s="271"/>
      <c r="L113" s="272"/>
      <c r="M113" s="271"/>
      <c r="N113" s="271"/>
      <c r="O113" s="271"/>
      <c r="P113" s="271"/>
    </row>
    <row r="114" spans="1:16" ht="12">
      <c r="A114" s="297"/>
      <c r="B114" s="271"/>
      <c r="C114" s="271"/>
      <c r="D114" s="271"/>
      <c r="E114" s="271"/>
      <c r="F114" s="271"/>
      <c r="G114" s="271"/>
      <c r="H114" s="272"/>
      <c r="I114" s="271"/>
      <c r="J114" s="271"/>
      <c r="K114" s="271"/>
      <c r="L114" s="272"/>
      <c r="M114" s="271"/>
      <c r="N114" s="271"/>
      <c r="O114" s="271"/>
      <c r="P114" s="271"/>
    </row>
    <row r="115" spans="1:16" ht="12">
      <c r="A115" s="297"/>
      <c r="B115" s="271"/>
      <c r="C115" s="271"/>
      <c r="D115" s="271"/>
      <c r="E115" s="271"/>
      <c r="F115" s="271"/>
      <c r="G115" s="271"/>
      <c r="H115" s="272"/>
      <c r="I115" s="271"/>
      <c r="J115" s="271"/>
      <c r="K115" s="271"/>
      <c r="L115" s="272"/>
      <c r="M115" s="271"/>
      <c r="N115" s="271"/>
      <c r="O115" s="271"/>
      <c r="P115" s="271"/>
    </row>
    <row r="116" spans="1:16" ht="12">
      <c r="A116" s="297"/>
      <c r="B116" s="271"/>
      <c r="C116" s="271"/>
      <c r="D116" s="271"/>
      <c r="E116" s="271"/>
      <c r="F116" s="271"/>
      <c r="G116" s="271"/>
      <c r="H116" s="272"/>
      <c r="I116" s="271"/>
      <c r="J116" s="271"/>
      <c r="K116" s="271"/>
      <c r="L116" s="272"/>
      <c r="M116" s="271"/>
      <c r="N116" s="271"/>
      <c r="O116" s="271"/>
      <c r="P116" s="271"/>
    </row>
    <row r="117" spans="1:16" ht="12">
      <c r="A117" s="297"/>
      <c r="B117" s="271"/>
      <c r="C117" s="271"/>
      <c r="D117" s="271"/>
      <c r="E117" s="271"/>
      <c r="F117" s="271"/>
      <c r="G117" s="271"/>
      <c r="H117" s="272"/>
      <c r="I117" s="271"/>
      <c r="J117" s="271"/>
      <c r="K117" s="271"/>
      <c r="L117" s="272"/>
      <c r="M117" s="271"/>
      <c r="N117" s="271"/>
      <c r="O117" s="271"/>
      <c r="P117" s="271"/>
    </row>
    <row r="118" spans="1:16" ht="12">
      <c r="A118" s="297"/>
      <c r="B118" s="271"/>
      <c r="C118" s="271"/>
      <c r="D118" s="271"/>
      <c r="E118" s="271"/>
      <c r="F118" s="271"/>
      <c r="G118" s="271"/>
      <c r="H118" s="272"/>
      <c r="I118" s="271"/>
      <c r="J118" s="271"/>
      <c r="K118" s="271"/>
      <c r="L118" s="272"/>
      <c r="M118" s="271"/>
      <c r="N118" s="271"/>
      <c r="O118" s="271"/>
      <c r="P118" s="271"/>
    </row>
    <row r="119" spans="1:16" ht="12">
      <c r="A119" s="297"/>
      <c r="B119" s="271"/>
      <c r="C119" s="271"/>
      <c r="D119" s="271"/>
      <c r="E119" s="271"/>
      <c r="F119" s="271"/>
      <c r="G119" s="271"/>
      <c r="H119" s="272"/>
      <c r="I119" s="271"/>
      <c r="J119" s="271"/>
      <c r="K119" s="271"/>
      <c r="L119" s="272"/>
      <c r="M119" s="271"/>
      <c r="N119" s="271"/>
      <c r="O119" s="271"/>
      <c r="P119" s="271"/>
    </row>
    <row r="120" spans="1:16" ht="12">
      <c r="A120" s="297"/>
      <c r="B120" s="271"/>
      <c r="C120" s="271"/>
      <c r="D120" s="271"/>
      <c r="E120" s="271"/>
      <c r="F120" s="271"/>
      <c r="G120" s="271"/>
      <c r="H120" s="272"/>
      <c r="I120" s="271"/>
      <c r="J120" s="271"/>
      <c r="K120" s="271"/>
      <c r="L120" s="272"/>
      <c r="M120" s="271"/>
      <c r="N120" s="271"/>
      <c r="O120" s="271"/>
      <c r="P120" s="271"/>
    </row>
    <row r="121" spans="1:16" ht="12">
      <c r="A121" s="297"/>
      <c r="B121" s="271"/>
      <c r="C121" s="271"/>
      <c r="D121" s="271"/>
      <c r="E121" s="271"/>
      <c r="F121" s="271"/>
      <c r="G121" s="271"/>
      <c r="H121" s="272"/>
      <c r="I121" s="271"/>
      <c r="J121" s="271"/>
      <c r="K121" s="271"/>
      <c r="L121" s="272"/>
      <c r="M121" s="271"/>
      <c r="N121" s="271"/>
      <c r="O121" s="271"/>
      <c r="P121" s="271"/>
    </row>
    <row r="122" spans="1:16" ht="12">
      <c r="A122" s="297"/>
      <c r="B122" s="271"/>
      <c r="C122" s="271"/>
      <c r="D122" s="271"/>
      <c r="E122" s="271"/>
      <c r="F122" s="271"/>
      <c r="G122" s="271"/>
      <c r="H122" s="272"/>
      <c r="I122" s="271"/>
      <c r="J122" s="271"/>
      <c r="K122" s="271"/>
      <c r="L122" s="272"/>
      <c r="M122" s="271"/>
      <c r="N122" s="271"/>
      <c r="O122" s="271"/>
      <c r="P122" s="271"/>
    </row>
    <row r="123" spans="1:16" ht="12">
      <c r="A123" s="297"/>
      <c r="B123" s="271"/>
      <c r="C123" s="271"/>
      <c r="D123" s="271"/>
      <c r="E123" s="271"/>
      <c r="F123" s="271"/>
      <c r="G123" s="271"/>
      <c r="H123" s="272"/>
      <c r="I123" s="271"/>
      <c r="J123" s="271"/>
      <c r="K123" s="271"/>
      <c r="L123" s="272"/>
      <c r="M123" s="271"/>
      <c r="N123" s="271"/>
      <c r="O123" s="271"/>
      <c r="P123" s="271"/>
    </row>
    <row r="124" spans="1:16" ht="12">
      <c r="A124" s="297"/>
      <c r="B124" s="271"/>
      <c r="C124" s="271"/>
      <c r="D124" s="271"/>
      <c r="E124" s="271"/>
      <c r="F124" s="271"/>
      <c r="G124" s="271"/>
      <c r="H124" s="272"/>
      <c r="I124" s="271"/>
      <c r="J124" s="271"/>
      <c r="K124" s="271"/>
      <c r="L124" s="272"/>
      <c r="M124" s="271"/>
      <c r="N124" s="271"/>
      <c r="O124" s="271"/>
      <c r="P124" s="271"/>
    </row>
    <row r="125" spans="1:16" ht="12">
      <c r="A125" s="297"/>
      <c r="B125" s="271"/>
      <c r="C125" s="271"/>
      <c r="D125" s="271"/>
      <c r="E125" s="271"/>
      <c r="F125" s="271"/>
      <c r="G125" s="271"/>
      <c r="H125" s="272"/>
      <c r="I125" s="271"/>
      <c r="J125" s="271"/>
      <c r="K125" s="271"/>
      <c r="L125" s="272"/>
      <c r="M125" s="271"/>
      <c r="N125" s="271"/>
      <c r="O125" s="271"/>
      <c r="P125" s="271"/>
    </row>
    <row r="126" spans="1:16" ht="12">
      <c r="A126" s="297"/>
      <c r="B126" s="271"/>
      <c r="C126" s="271"/>
      <c r="D126" s="271"/>
      <c r="E126" s="271"/>
      <c r="F126" s="271"/>
      <c r="G126" s="271"/>
      <c r="H126" s="272"/>
      <c r="I126" s="271"/>
      <c r="J126" s="271"/>
      <c r="K126" s="271"/>
      <c r="L126" s="272"/>
      <c r="M126" s="271"/>
      <c r="N126" s="271"/>
      <c r="O126" s="271"/>
      <c r="P126" s="271"/>
    </row>
    <row r="127" spans="1:16" ht="12">
      <c r="A127" s="297"/>
      <c r="B127" s="271"/>
      <c r="C127" s="271"/>
      <c r="D127" s="271"/>
      <c r="E127" s="271"/>
      <c r="F127" s="271"/>
      <c r="G127" s="271"/>
      <c r="H127" s="272"/>
      <c r="I127" s="271"/>
      <c r="J127" s="271"/>
      <c r="K127" s="271"/>
      <c r="L127" s="272"/>
      <c r="M127" s="271"/>
      <c r="N127" s="271"/>
      <c r="O127" s="271"/>
      <c r="P127" s="271"/>
    </row>
    <row r="128" spans="1:16" ht="12">
      <c r="A128" s="297"/>
      <c r="B128" s="271"/>
      <c r="C128" s="271"/>
      <c r="D128" s="271"/>
      <c r="E128" s="271"/>
      <c r="F128" s="271"/>
      <c r="G128" s="271"/>
      <c r="H128" s="272"/>
      <c r="I128" s="271"/>
      <c r="J128" s="271"/>
      <c r="K128" s="271"/>
      <c r="L128" s="272"/>
      <c r="M128" s="271"/>
      <c r="N128" s="271"/>
      <c r="O128" s="271"/>
      <c r="P128" s="271"/>
    </row>
    <row r="129" spans="1:16" ht="12">
      <c r="A129" s="297"/>
      <c r="B129" s="271"/>
      <c r="C129" s="271"/>
      <c r="D129" s="271"/>
      <c r="E129" s="271"/>
      <c r="F129" s="271"/>
      <c r="G129" s="271"/>
      <c r="H129" s="272"/>
      <c r="I129" s="271"/>
      <c r="J129" s="271"/>
      <c r="K129" s="271"/>
      <c r="L129" s="272"/>
      <c r="M129" s="271"/>
      <c r="N129" s="271"/>
      <c r="O129" s="271"/>
      <c r="P129" s="271"/>
    </row>
    <row r="130" spans="1:16" ht="12">
      <c r="A130" s="297"/>
      <c r="B130" s="271"/>
      <c r="C130" s="271"/>
      <c r="D130" s="271"/>
      <c r="E130" s="271"/>
      <c r="F130" s="271"/>
      <c r="G130" s="271"/>
      <c r="H130" s="272"/>
      <c r="I130" s="271"/>
      <c r="J130" s="271"/>
      <c r="K130" s="271"/>
      <c r="L130" s="272"/>
      <c r="M130" s="271"/>
      <c r="N130" s="271"/>
      <c r="O130" s="271"/>
      <c r="P130" s="271"/>
    </row>
    <row r="131" spans="1:16" ht="12">
      <c r="A131" s="297"/>
      <c r="B131" s="271"/>
      <c r="C131" s="271"/>
      <c r="D131" s="271"/>
      <c r="E131" s="271"/>
      <c r="F131" s="271"/>
      <c r="G131" s="271"/>
      <c r="H131" s="272"/>
      <c r="I131" s="271"/>
      <c r="J131" s="271"/>
      <c r="K131" s="271"/>
      <c r="L131" s="272"/>
      <c r="M131" s="271"/>
      <c r="N131" s="271"/>
      <c r="O131" s="271"/>
      <c r="P131" s="271"/>
    </row>
    <row r="132" spans="1:16" ht="12">
      <c r="A132" s="297"/>
      <c r="B132" s="271"/>
      <c r="C132" s="271"/>
      <c r="D132" s="271"/>
      <c r="E132" s="271"/>
      <c r="F132" s="271"/>
      <c r="G132" s="271"/>
      <c r="H132" s="272"/>
      <c r="I132" s="271"/>
      <c r="J132" s="271"/>
      <c r="K132" s="271"/>
      <c r="L132" s="272"/>
      <c r="M132" s="271"/>
      <c r="N132" s="271"/>
      <c r="O132" s="271"/>
      <c r="P132" s="271"/>
    </row>
    <row r="133" spans="1:16" ht="12">
      <c r="A133" s="297"/>
      <c r="B133" s="271"/>
      <c r="C133" s="271"/>
      <c r="D133" s="271"/>
      <c r="E133" s="271"/>
      <c r="F133" s="271"/>
      <c r="G133" s="271"/>
      <c r="H133" s="272"/>
      <c r="I133" s="271"/>
      <c r="J133" s="271"/>
      <c r="K133" s="271"/>
      <c r="L133" s="272"/>
      <c r="M133" s="271"/>
      <c r="N133" s="271"/>
      <c r="O133" s="271"/>
      <c r="P133" s="271"/>
    </row>
    <row r="134" spans="1:16" ht="12">
      <c r="A134" s="297"/>
      <c r="B134" s="271"/>
      <c r="C134" s="271"/>
      <c r="D134" s="271"/>
      <c r="E134" s="271"/>
      <c r="F134" s="271"/>
      <c r="G134" s="271"/>
      <c r="H134" s="272"/>
      <c r="I134" s="271"/>
      <c r="J134" s="271"/>
      <c r="K134" s="271"/>
      <c r="L134" s="272"/>
      <c r="M134" s="271"/>
      <c r="N134" s="271"/>
      <c r="O134" s="271"/>
      <c r="P134" s="271"/>
    </row>
    <row r="135" spans="1:16" ht="12">
      <c r="A135" s="297"/>
      <c r="B135" s="271"/>
      <c r="C135" s="271"/>
      <c r="D135" s="271"/>
      <c r="E135" s="271"/>
      <c r="F135" s="271"/>
      <c r="G135" s="271"/>
      <c r="H135" s="272"/>
      <c r="I135" s="271"/>
      <c r="J135" s="271"/>
      <c r="K135" s="271"/>
      <c r="L135" s="272"/>
      <c r="M135" s="271"/>
      <c r="N135" s="271"/>
      <c r="O135" s="271"/>
      <c r="P135" s="271"/>
    </row>
    <row r="136" spans="1:16" ht="20.25">
      <c r="A136" s="281"/>
      <c r="B136" s="275"/>
      <c r="C136" s="275"/>
      <c r="D136" s="275"/>
      <c r="E136" s="276">
        <v>31</v>
      </c>
      <c r="F136" s="275"/>
      <c r="G136" s="275"/>
      <c r="I136" s="275"/>
      <c r="J136" s="275"/>
      <c r="K136" s="275"/>
      <c r="M136" s="275"/>
      <c r="N136" s="275"/>
      <c r="O136" s="275"/>
      <c r="P136" s="275"/>
    </row>
    <row r="137" spans="1:16" ht="11.25">
      <c r="A137" s="281"/>
      <c r="B137" s="275"/>
      <c r="C137" s="275"/>
      <c r="D137" s="275"/>
      <c r="E137" s="275"/>
      <c r="F137" s="275"/>
      <c r="G137" s="275"/>
      <c r="I137" s="275"/>
      <c r="J137" s="275"/>
      <c r="K137" s="275"/>
      <c r="M137" s="275"/>
      <c r="N137" s="275"/>
      <c r="O137" s="275"/>
      <c r="P137" s="275"/>
    </row>
    <row r="138" spans="1:16" ht="11.25">
      <c r="A138" s="281" t="s">
        <v>71</v>
      </c>
      <c r="B138" s="275"/>
      <c r="C138" s="275"/>
      <c r="D138" s="275"/>
      <c r="E138" s="275"/>
      <c r="F138" s="275"/>
      <c r="G138" s="275"/>
      <c r="I138" s="275"/>
      <c r="J138" s="275"/>
      <c r="K138" s="275"/>
      <c r="M138" s="275"/>
      <c r="N138" s="275"/>
      <c r="O138" s="275"/>
      <c r="P138" s="275"/>
    </row>
    <row r="139" spans="1:16" ht="11.25">
      <c r="A139" s="281" t="s">
        <v>69</v>
      </c>
      <c r="B139" s="275"/>
      <c r="C139" s="275"/>
      <c r="D139" s="275"/>
      <c r="E139" s="275"/>
      <c r="F139" s="275"/>
      <c r="G139" s="275"/>
      <c r="I139" s="275"/>
      <c r="J139" s="275"/>
      <c r="K139" s="275"/>
      <c r="M139" s="275"/>
      <c r="N139" s="275"/>
      <c r="O139" s="275"/>
      <c r="P139" s="275"/>
    </row>
    <row r="140" spans="1:16" ht="11.25">
      <c r="A140" s="281" t="s">
        <v>70</v>
      </c>
      <c r="B140" s="275"/>
      <c r="C140" s="275"/>
      <c r="D140" s="275"/>
      <c r="E140" s="275"/>
      <c r="F140" s="275"/>
      <c r="G140" s="275"/>
      <c r="I140" s="275"/>
      <c r="J140" s="275"/>
      <c r="K140" s="275"/>
      <c r="M140" s="275"/>
      <c r="N140" s="275"/>
      <c r="O140" s="275"/>
      <c r="P140" s="275"/>
    </row>
    <row r="141" spans="1:16" ht="11.25">
      <c r="A141" s="281" t="s">
        <v>72</v>
      </c>
      <c r="B141" s="275"/>
      <c r="C141" s="275"/>
      <c r="D141" s="275"/>
      <c r="E141" s="275"/>
      <c r="F141" s="275"/>
      <c r="G141" s="275"/>
      <c r="I141" s="275"/>
      <c r="J141" s="275"/>
      <c r="K141" s="275"/>
      <c r="M141" s="275"/>
      <c r="N141" s="275"/>
      <c r="O141" s="275"/>
      <c r="P141" s="275"/>
    </row>
    <row r="142" spans="1:16" ht="11.25">
      <c r="A142" s="281" t="s">
        <v>73</v>
      </c>
      <c r="B142" s="275"/>
      <c r="C142" s="275"/>
      <c r="D142" s="275"/>
      <c r="E142" s="275"/>
      <c r="F142" s="275"/>
      <c r="G142" s="275"/>
      <c r="I142" s="275"/>
      <c r="J142" s="275"/>
      <c r="K142" s="275"/>
      <c r="M142" s="275"/>
      <c r="N142" s="275"/>
      <c r="O142" s="275"/>
      <c r="P142" s="275"/>
    </row>
    <row r="143" spans="1:16" ht="11.25">
      <c r="A143" s="281" t="s">
        <v>76</v>
      </c>
      <c r="B143" s="275"/>
      <c r="C143" s="275"/>
      <c r="D143" s="275"/>
      <c r="E143" s="275"/>
      <c r="F143" s="275"/>
      <c r="G143" s="275"/>
      <c r="I143" s="275"/>
      <c r="J143" s="275"/>
      <c r="K143" s="275"/>
      <c r="M143" s="275"/>
      <c r="N143" s="275"/>
      <c r="O143" s="275"/>
      <c r="P143" s="275"/>
    </row>
    <row r="144" spans="1:16" ht="11.25">
      <c r="A144" s="281" t="s">
        <v>77</v>
      </c>
      <c r="B144" s="275"/>
      <c r="C144" s="275"/>
      <c r="D144" s="275"/>
      <c r="E144" s="275"/>
      <c r="F144" s="275"/>
      <c r="G144" s="275"/>
      <c r="I144" s="275"/>
      <c r="J144" s="275"/>
      <c r="K144" s="275"/>
      <c r="M144" s="275"/>
      <c r="N144" s="275"/>
      <c r="O144" s="275"/>
      <c r="P144" s="275"/>
    </row>
    <row r="145" spans="1:16" ht="11.25">
      <c r="A145" s="281"/>
      <c r="B145" s="275"/>
      <c r="C145" s="275"/>
      <c r="D145" s="275"/>
      <c r="E145" s="275"/>
      <c r="F145" s="275"/>
      <c r="G145" s="275"/>
      <c r="I145" s="275"/>
      <c r="J145" s="275"/>
      <c r="K145" s="275"/>
      <c r="M145" s="275"/>
      <c r="N145" s="275"/>
      <c r="O145" s="275"/>
      <c r="P145" s="275"/>
    </row>
    <row r="146" spans="1:16" ht="11.25">
      <c r="A146" s="281"/>
      <c r="B146" s="275"/>
      <c r="C146" s="275"/>
      <c r="D146" s="275"/>
      <c r="E146" s="275"/>
      <c r="F146" s="275"/>
      <c r="G146" s="275"/>
      <c r="I146" s="275"/>
      <c r="J146" s="275"/>
      <c r="K146" s="275"/>
      <c r="M146" s="275"/>
      <c r="N146" s="275"/>
      <c r="O146" s="275"/>
      <c r="P146" s="275"/>
    </row>
    <row r="147" spans="1:16" ht="11.25">
      <c r="A147" s="281"/>
      <c r="B147" s="275"/>
      <c r="C147" s="275"/>
      <c r="D147" s="275"/>
      <c r="E147" s="275"/>
      <c r="F147" s="275"/>
      <c r="G147" s="275"/>
      <c r="I147" s="275"/>
      <c r="J147" s="275"/>
      <c r="K147" s="275"/>
      <c r="M147" s="275"/>
      <c r="N147" s="275"/>
      <c r="O147" s="275"/>
      <c r="P147" s="275"/>
    </row>
    <row r="148" spans="1:16" ht="11.25">
      <c r="A148" s="281"/>
      <c r="B148" s="275"/>
      <c r="C148" s="275"/>
      <c r="D148" s="275"/>
      <c r="E148" s="275"/>
      <c r="F148" s="275"/>
      <c r="G148" s="275"/>
      <c r="I148" s="275"/>
      <c r="J148" s="275"/>
      <c r="K148" s="275"/>
      <c r="M148" s="275"/>
      <c r="N148" s="275"/>
      <c r="O148" s="275"/>
      <c r="P148" s="275"/>
    </row>
    <row r="149" spans="1:16" ht="11.25">
      <c r="A149" s="281"/>
      <c r="B149" s="275"/>
      <c r="C149" s="275"/>
      <c r="D149" s="275"/>
      <c r="E149" s="275"/>
      <c r="F149" s="275"/>
      <c r="G149" s="275"/>
      <c r="I149" s="275"/>
      <c r="J149" s="275"/>
      <c r="K149" s="275"/>
      <c r="M149" s="275"/>
      <c r="N149" s="275"/>
      <c r="O149" s="275"/>
      <c r="P149" s="275"/>
    </row>
    <row r="150" spans="1:16" ht="11.25">
      <c r="A150" s="281"/>
      <c r="B150" s="275"/>
      <c r="C150" s="275"/>
      <c r="D150" s="275"/>
      <c r="E150" s="275"/>
      <c r="F150" s="275"/>
      <c r="G150" s="275"/>
      <c r="I150" s="275"/>
      <c r="J150" s="275"/>
      <c r="K150" s="275"/>
      <c r="M150" s="275"/>
      <c r="N150" s="275"/>
      <c r="O150" s="275"/>
      <c r="P150" s="275"/>
    </row>
    <row r="151" spans="1:16" ht="11.25">
      <c r="A151" s="281"/>
      <c r="B151" s="275"/>
      <c r="C151" s="275"/>
      <c r="D151" s="275"/>
      <c r="E151" s="275"/>
      <c r="F151" s="275"/>
      <c r="G151" s="275"/>
      <c r="I151" s="275"/>
      <c r="J151" s="275"/>
      <c r="K151" s="275"/>
      <c r="M151" s="275"/>
      <c r="N151" s="275"/>
      <c r="O151" s="275"/>
      <c r="P151" s="275"/>
    </row>
    <row r="152" spans="1:16" ht="11.25">
      <c r="A152" s="281"/>
      <c r="B152" s="275"/>
      <c r="C152" s="275"/>
      <c r="D152" s="275"/>
      <c r="E152" s="275"/>
      <c r="F152" s="275"/>
      <c r="G152" s="275"/>
      <c r="I152" s="275"/>
      <c r="J152" s="275"/>
      <c r="K152" s="275"/>
      <c r="M152" s="275"/>
      <c r="N152" s="275"/>
      <c r="O152" s="275"/>
      <c r="P152" s="275"/>
    </row>
    <row r="153" spans="1:16" ht="11.25">
      <c r="A153" s="281"/>
      <c r="B153" s="275"/>
      <c r="C153" s="275"/>
      <c r="D153" s="275"/>
      <c r="E153" s="275"/>
      <c r="F153" s="275"/>
      <c r="G153" s="275"/>
      <c r="I153" s="275"/>
      <c r="J153" s="275"/>
      <c r="K153" s="275"/>
      <c r="M153" s="275"/>
      <c r="N153" s="275"/>
      <c r="O153" s="275"/>
      <c r="P153" s="275"/>
    </row>
    <row r="154" spans="1:16" ht="11.25">
      <c r="A154" s="281"/>
      <c r="B154" s="275"/>
      <c r="C154" s="275"/>
      <c r="D154" s="275"/>
      <c r="E154" s="275"/>
      <c r="F154" s="275"/>
      <c r="G154" s="275"/>
      <c r="I154" s="275"/>
      <c r="J154" s="275"/>
      <c r="K154" s="275"/>
      <c r="M154" s="275"/>
      <c r="N154" s="275"/>
      <c r="O154" s="275"/>
      <c r="P154" s="275"/>
    </row>
    <row r="155" spans="1:16" ht="11.25">
      <c r="A155" s="281"/>
      <c r="B155" s="275"/>
      <c r="C155" s="275"/>
      <c r="D155" s="275"/>
      <c r="E155" s="275"/>
      <c r="F155" s="275"/>
      <c r="G155" s="275"/>
      <c r="I155" s="275"/>
      <c r="J155" s="275"/>
      <c r="K155" s="275"/>
      <c r="M155" s="275"/>
      <c r="N155" s="275"/>
      <c r="O155" s="275"/>
      <c r="P155" s="275"/>
    </row>
    <row r="156" spans="1:16" ht="11.25">
      <c r="A156" s="281"/>
      <c r="B156" s="275"/>
      <c r="C156" s="275"/>
      <c r="D156" s="275"/>
      <c r="E156" s="275"/>
      <c r="F156" s="275"/>
      <c r="G156" s="275"/>
      <c r="I156" s="275"/>
      <c r="J156" s="275"/>
      <c r="K156" s="275"/>
      <c r="M156" s="275"/>
      <c r="N156" s="275"/>
      <c r="O156" s="275"/>
      <c r="P156" s="275"/>
    </row>
    <row r="157" spans="1:16" ht="11.25">
      <c r="A157" s="281"/>
      <c r="B157" s="275"/>
      <c r="C157" s="275"/>
      <c r="D157" s="275"/>
      <c r="E157" s="275"/>
      <c r="F157" s="275"/>
      <c r="G157" s="275"/>
      <c r="I157" s="275"/>
      <c r="J157" s="275"/>
      <c r="K157" s="275"/>
      <c r="M157" s="275"/>
      <c r="N157" s="275"/>
      <c r="O157" s="275"/>
      <c r="P157" s="275"/>
    </row>
    <row r="158" spans="1:16" ht="11.25">
      <c r="A158" s="281"/>
      <c r="B158" s="275"/>
      <c r="C158" s="275"/>
      <c r="D158" s="275"/>
      <c r="E158" s="275"/>
      <c r="F158" s="275"/>
      <c r="G158" s="275"/>
      <c r="I158" s="275"/>
      <c r="J158" s="275"/>
      <c r="K158" s="275"/>
      <c r="M158" s="275"/>
      <c r="N158" s="275"/>
      <c r="O158" s="275"/>
      <c r="P158" s="275"/>
    </row>
    <row r="159" spans="1:16" ht="11.25">
      <c r="A159" s="281"/>
      <c r="B159" s="275"/>
      <c r="C159" s="275"/>
      <c r="D159" s="275"/>
      <c r="E159" s="275"/>
      <c r="F159" s="275"/>
      <c r="G159" s="275"/>
      <c r="I159" s="275"/>
      <c r="J159" s="275"/>
      <c r="K159" s="275"/>
      <c r="M159" s="275"/>
      <c r="N159" s="275"/>
      <c r="O159" s="275"/>
      <c r="P159" s="275"/>
    </row>
    <row r="160" spans="1:16" ht="11.25">
      <c r="A160" s="281"/>
      <c r="B160" s="275"/>
      <c r="C160" s="275"/>
      <c r="D160" s="275"/>
      <c r="E160" s="275"/>
      <c r="F160" s="275"/>
      <c r="G160" s="275"/>
      <c r="I160" s="275"/>
      <c r="J160" s="275"/>
      <c r="K160" s="275"/>
      <c r="M160" s="275"/>
      <c r="N160" s="275"/>
      <c r="O160" s="275"/>
      <c r="P160" s="275"/>
    </row>
    <row r="161" spans="1:16" ht="11.25">
      <c r="A161" s="281" t="s">
        <v>0</v>
      </c>
      <c r="B161" s="275"/>
      <c r="C161" s="275"/>
      <c r="D161" s="275"/>
      <c r="E161" s="275"/>
      <c r="F161" s="275"/>
      <c r="G161" s="275"/>
      <c r="I161" s="275"/>
      <c r="J161" s="275"/>
      <c r="K161" s="275"/>
      <c r="M161" s="275"/>
      <c r="N161" s="275"/>
      <c r="O161" s="275"/>
      <c r="P161" s="275"/>
    </row>
    <row r="162" spans="1:16" ht="11.25">
      <c r="A162" s="281" t="s">
        <v>0</v>
      </c>
      <c r="B162" s="275"/>
      <c r="C162" s="275"/>
      <c r="D162" s="275"/>
      <c r="E162" s="275"/>
      <c r="F162" s="275"/>
      <c r="G162" s="275"/>
      <c r="I162" s="275"/>
      <c r="J162" s="275"/>
      <c r="K162" s="275"/>
      <c r="M162" s="275"/>
      <c r="N162" s="275"/>
      <c r="O162" s="275"/>
      <c r="P162" s="275"/>
    </row>
    <row r="163" spans="1:16" ht="11.25">
      <c r="A163" s="281"/>
      <c r="B163" s="275"/>
      <c r="C163" s="275"/>
      <c r="D163" s="275"/>
      <c r="E163" s="275"/>
      <c r="F163" s="275"/>
      <c r="G163" s="275"/>
      <c r="I163" s="275"/>
      <c r="J163" s="275"/>
      <c r="K163" s="275"/>
      <c r="M163" s="275"/>
      <c r="N163" s="275"/>
      <c r="O163" s="275"/>
      <c r="P163" s="275"/>
    </row>
    <row r="164" spans="1:16" ht="11.25">
      <c r="A164" s="281"/>
      <c r="B164" s="275"/>
      <c r="C164" s="275"/>
      <c r="D164" s="275"/>
      <c r="E164" s="275"/>
      <c r="F164" s="275"/>
      <c r="G164" s="275"/>
      <c r="I164" s="275"/>
      <c r="J164" s="275"/>
      <c r="K164" s="275"/>
      <c r="M164" s="275"/>
      <c r="N164" s="275"/>
      <c r="O164" s="275"/>
      <c r="P164" s="275"/>
    </row>
    <row r="165" spans="1:16" ht="11.25">
      <c r="A165" s="281"/>
      <c r="B165" s="275"/>
      <c r="C165" s="275"/>
      <c r="D165" s="275"/>
      <c r="E165" s="275"/>
      <c r="F165" s="275"/>
      <c r="G165" s="275"/>
      <c r="I165" s="275"/>
      <c r="J165" s="275"/>
      <c r="K165" s="275"/>
      <c r="M165" s="275"/>
      <c r="N165" s="275"/>
      <c r="O165" s="275"/>
      <c r="P165" s="275"/>
    </row>
    <row r="166" spans="1:16" ht="11.25">
      <c r="A166" s="281"/>
      <c r="B166" s="275"/>
      <c r="C166" s="275"/>
      <c r="D166" s="275"/>
      <c r="E166" s="275"/>
      <c r="F166" s="275"/>
      <c r="G166" s="275"/>
      <c r="I166" s="275"/>
      <c r="J166" s="275"/>
      <c r="K166" s="275"/>
      <c r="M166" s="275"/>
      <c r="N166" s="275"/>
      <c r="O166" s="275"/>
      <c r="P166" s="275"/>
    </row>
    <row r="167" spans="1:16" ht="11.25">
      <c r="A167" s="281"/>
      <c r="B167" s="275"/>
      <c r="C167" s="275"/>
      <c r="D167" s="275"/>
      <c r="E167" s="275"/>
      <c r="F167" s="275"/>
      <c r="G167" s="275"/>
      <c r="I167" s="275"/>
      <c r="J167" s="275"/>
      <c r="K167" s="275"/>
      <c r="M167" s="275"/>
      <c r="N167" s="275"/>
      <c r="O167" s="275"/>
      <c r="P167" s="275"/>
    </row>
    <row r="168" spans="1:16" ht="11.25">
      <c r="A168" s="281"/>
      <c r="B168" s="275"/>
      <c r="C168" s="275"/>
      <c r="D168" s="275"/>
      <c r="E168" s="275"/>
      <c r="F168" s="275"/>
      <c r="G168" s="275"/>
      <c r="I168" s="275"/>
      <c r="J168" s="275"/>
      <c r="K168" s="275"/>
      <c r="M168" s="275"/>
      <c r="N168" s="275"/>
      <c r="O168" s="275"/>
      <c r="P168" s="275"/>
    </row>
    <row r="169" spans="1:16" ht="11.25">
      <c r="A169" s="281"/>
      <c r="B169" s="275"/>
      <c r="C169" s="275"/>
      <c r="D169" s="275"/>
      <c r="E169" s="275"/>
      <c r="F169" s="275"/>
      <c r="G169" s="275"/>
      <c r="I169" s="275"/>
      <c r="J169" s="275"/>
      <c r="K169" s="275"/>
      <c r="M169" s="275"/>
      <c r="N169" s="275"/>
      <c r="O169" s="275"/>
      <c r="P169" s="275"/>
    </row>
    <row r="170" spans="1:16" ht="11.25">
      <c r="A170" s="281"/>
      <c r="B170" s="275"/>
      <c r="C170" s="275"/>
      <c r="D170" s="275"/>
      <c r="E170" s="275"/>
      <c r="F170" s="275"/>
      <c r="G170" s="275"/>
      <c r="I170" s="275"/>
      <c r="J170" s="275"/>
      <c r="K170" s="275"/>
      <c r="M170" s="275"/>
      <c r="N170" s="275"/>
      <c r="O170" s="275"/>
      <c r="P170" s="275"/>
    </row>
    <row r="171" spans="1:16" ht="11.25">
      <c r="A171" s="281"/>
      <c r="B171" s="275"/>
      <c r="C171" s="275"/>
      <c r="D171" s="275"/>
      <c r="E171" s="275"/>
      <c r="F171" s="275"/>
      <c r="G171" s="275"/>
      <c r="I171" s="275"/>
      <c r="J171" s="275"/>
      <c r="K171" s="275"/>
      <c r="M171" s="275"/>
      <c r="N171" s="275"/>
      <c r="O171" s="275"/>
      <c r="P171" s="275"/>
    </row>
    <row r="172" spans="1:16" ht="11.25">
      <c r="A172" s="281"/>
      <c r="B172" s="275"/>
      <c r="C172" s="275"/>
      <c r="D172" s="275"/>
      <c r="E172" s="275"/>
      <c r="F172" s="275"/>
      <c r="G172" s="275"/>
      <c r="I172" s="275"/>
      <c r="J172" s="275"/>
      <c r="K172" s="275"/>
      <c r="M172" s="275"/>
      <c r="N172" s="275"/>
      <c r="O172" s="275"/>
      <c r="P172" s="275"/>
    </row>
    <row r="173" spans="1:16" ht="11.25">
      <c r="A173" s="281"/>
      <c r="B173" s="275"/>
      <c r="C173" s="275"/>
      <c r="D173" s="275"/>
      <c r="E173" s="275"/>
      <c r="F173" s="275"/>
      <c r="G173" s="275"/>
      <c r="I173" s="275"/>
      <c r="J173" s="275"/>
      <c r="K173" s="275"/>
      <c r="M173" s="275"/>
      <c r="N173" s="275"/>
      <c r="O173" s="275"/>
      <c r="P173" s="275"/>
    </row>
    <row r="174" spans="1:16" ht="11.25">
      <c r="A174" s="281"/>
      <c r="B174" s="275"/>
      <c r="C174" s="275"/>
      <c r="D174" s="275"/>
      <c r="E174" s="275"/>
      <c r="F174" s="275"/>
      <c r="G174" s="275"/>
      <c r="I174" s="275"/>
      <c r="J174" s="275"/>
      <c r="K174" s="275"/>
      <c r="M174" s="275"/>
      <c r="N174" s="275"/>
      <c r="O174" s="275"/>
      <c r="P174" s="275"/>
    </row>
    <row r="175" spans="1:16" ht="11.25">
      <c r="A175" s="281"/>
      <c r="B175" s="275"/>
      <c r="C175" s="275"/>
      <c r="D175" s="275"/>
      <c r="E175" s="275"/>
      <c r="F175" s="275"/>
      <c r="G175" s="275"/>
      <c r="I175" s="275"/>
      <c r="J175" s="275"/>
      <c r="K175" s="275"/>
      <c r="M175" s="275"/>
      <c r="N175" s="275"/>
      <c r="O175" s="275"/>
      <c r="P175" s="275"/>
    </row>
    <row r="176" spans="1:16" ht="11.25">
      <c r="A176" s="281"/>
      <c r="B176" s="275"/>
      <c r="C176" s="275"/>
      <c r="D176" s="275"/>
      <c r="E176" s="275"/>
      <c r="F176" s="275"/>
      <c r="G176" s="275"/>
      <c r="I176" s="275"/>
      <c r="J176" s="275"/>
      <c r="K176" s="275"/>
      <c r="M176" s="275"/>
      <c r="N176" s="275"/>
      <c r="O176" s="275"/>
      <c r="P176" s="275"/>
    </row>
    <row r="177" spans="1:16" ht="11.25">
      <c r="A177" s="281"/>
      <c r="B177" s="275"/>
      <c r="C177" s="275"/>
      <c r="D177" s="275"/>
      <c r="E177" s="275"/>
      <c r="F177" s="275"/>
      <c r="G177" s="275"/>
      <c r="I177" s="275"/>
      <c r="J177" s="275"/>
      <c r="K177" s="275"/>
      <c r="M177" s="275"/>
      <c r="N177" s="275"/>
      <c r="O177" s="275"/>
      <c r="P177" s="275"/>
    </row>
    <row r="178" spans="1:16" ht="11.25">
      <c r="A178" s="281"/>
      <c r="B178" s="275"/>
      <c r="C178" s="275"/>
      <c r="D178" s="275"/>
      <c r="E178" s="275"/>
      <c r="F178" s="275"/>
      <c r="G178" s="275"/>
      <c r="I178" s="275"/>
      <c r="J178" s="275"/>
      <c r="K178" s="275"/>
      <c r="M178" s="275"/>
      <c r="N178" s="275"/>
      <c r="O178" s="275"/>
      <c r="P178" s="275"/>
    </row>
    <row r="179" spans="1:16" ht="11.25">
      <c r="A179" s="281"/>
      <c r="B179" s="275"/>
      <c r="C179" s="275"/>
      <c r="D179" s="275"/>
      <c r="E179" s="275"/>
      <c r="F179" s="275"/>
      <c r="G179" s="275"/>
      <c r="I179" s="275"/>
      <c r="J179" s="275"/>
      <c r="K179" s="275"/>
      <c r="M179" s="275"/>
      <c r="N179" s="275"/>
      <c r="O179" s="275"/>
      <c r="P179" s="275"/>
    </row>
    <row r="180" spans="1:16" ht="11.25">
      <c r="A180" s="281"/>
      <c r="B180" s="275"/>
      <c r="C180" s="275"/>
      <c r="D180" s="275"/>
      <c r="E180" s="275"/>
      <c r="F180" s="275"/>
      <c r="G180" s="275"/>
      <c r="I180" s="275"/>
      <c r="J180" s="275"/>
      <c r="K180" s="275"/>
      <c r="M180" s="275"/>
      <c r="N180" s="275"/>
      <c r="O180" s="275"/>
      <c r="P180" s="275"/>
    </row>
    <row r="181" spans="1:16" ht="11.25">
      <c r="A181" s="281"/>
      <c r="B181" s="275"/>
      <c r="C181" s="275"/>
      <c r="D181" s="275"/>
      <c r="E181" s="275"/>
      <c r="F181" s="275"/>
      <c r="G181" s="275"/>
      <c r="I181" s="275"/>
      <c r="J181" s="275"/>
      <c r="K181" s="275"/>
      <c r="M181" s="275"/>
      <c r="N181" s="275"/>
      <c r="O181" s="275"/>
      <c r="P181" s="275"/>
    </row>
    <row r="182" spans="1:16" ht="11.25">
      <c r="A182" s="281"/>
      <c r="B182" s="275"/>
      <c r="C182" s="275"/>
      <c r="D182" s="275"/>
      <c r="E182" s="275"/>
      <c r="F182" s="275"/>
      <c r="G182" s="275"/>
      <c r="I182" s="275"/>
      <c r="J182" s="275"/>
      <c r="K182" s="275"/>
      <c r="M182" s="275"/>
      <c r="N182" s="275"/>
      <c r="O182" s="275"/>
      <c r="P182" s="275"/>
    </row>
    <row r="183" spans="1:16" ht="11.25">
      <c r="A183" s="281"/>
      <c r="B183" s="275"/>
      <c r="C183" s="275"/>
      <c r="D183" s="275"/>
      <c r="E183" s="275"/>
      <c r="F183" s="275"/>
      <c r="G183" s="275"/>
      <c r="I183" s="275"/>
      <c r="J183" s="275"/>
      <c r="K183" s="275"/>
      <c r="M183" s="275"/>
      <c r="N183" s="275"/>
      <c r="O183" s="275"/>
      <c r="P183" s="275"/>
    </row>
    <row r="184" spans="1:16" ht="11.25">
      <c r="A184" s="281"/>
      <c r="B184" s="275"/>
      <c r="C184" s="275"/>
      <c r="D184" s="275"/>
      <c r="E184" s="275"/>
      <c r="F184" s="275"/>
      <c r="G184" s="275"/>
      <c r="I184" s="275"/>
      <c r="J184" s="275"/>
      <c r="K184" s="275"/>
      <c r="M184" s="275"/>
      <c r="N184" s="275"/>
      <c r="O184" s="275"/>
      <c r="P184" s="275"/>
    </row>
    <row r="185" spans="1:16" ht="11.25">
      <c r="A185" s="281"/>
      <c r="B185" s="275"/>
      <c r="C185" s="275"/>
      <c r="D185" s="275"/>
      <c r="E185" s="275"/>
      <c r="F185" s="275"/>
      <c r="G185" s="275"/>
      <c r="I185" s="275"/>
      <c r="J185" s="275"/>
      <c r="K185" s="275"/>
      <c r="M185" s="275"/>
      <c r="N185" s="275"/>
      <c r="O185" s="275"/>
      <c r="P185" s="275"/>
    </row>
    <row r="186" spans="1:16" ht="11.25">
      <c r="A186" s="281"/>
      <c r="B186" s="275"/>
      <c r="C186" s="275"/>
      <c r="D186" s="275"/>
      <c r="E186" s="275"/>
      <c r="F186" s="275"/>
      <c r="G186" s="275"/>
      <c r="I186" s="275"/>
      <c r="J186" s="275"/>
      <c r="K186" s="275"/>
      <c r="M186" s="275"/>
      <c r="N186" s="275"/>
      <c r="O186" s="275"/>
      <c r="P186" s="275"/>
    </row>
    <row r="187" spans="1:16" ht="11.25">
      <c r="A187" s="281"/>
      <c r="B187" s="275"/>
      <c r="C187" s="275"/>
      <c r="D187" s="275"/>
      <c r="E187" s="275"/>
      <c r="F187" s="275"/>
      <c r="G187" s="275"/>
      <c r="I187" s="275"/>
      <c r="J187" s="275"/>
      <c r="K187" s="275"/>
      <c r="M187" s="275"/>
      <c r="N187" s="275"/>
      <c r="O187" s="275"/>
      <c r="P187" s="275"/>
    </row>
    <row r="188" spans="1:16" ht="11.25">
      <c r="A188" s="281"/>
      <c r="B188" s="275"/>
      <c r="C188" s="275"/>
      <c r="D188" s="275"/>
      <c r="E188" s="275"/>
      <c r="F188" s="275"/>
      <c r="G188" s="275"/>
      <c r="I188" s="275"/>
      <c r="J188" s="275"/>
      <c r="K188" s="275"/>
      <c r="M188" s="275"/>
      <c r="N188" s="275"/>
      <c r="O188" s="275"/>
      <c r="P188" s="275"/>
    </row>
    <row r="189" spans="1:16" ht="11.25">
      <c r="A189" s="281"/>
      <c r="B189" s="275"/>
      <c r="C189" s="275"/>
      <c r="D189" s="275"/>
      <c r="E189" s="275"/>
      <c r="F189" s="275"/>
      <c r="G189" s="275"/>
      <c r="I189" s="275"/>
      <c r="J189" s="275"/>
      <c r="K189" s="275"/>
      <c r="M189" s="275"/>
      <c r="N189" s="275"/>
      <c r="O189" s="275"/>
      <c r="P189" s="275"/>
    </row>
    <row r="190" spans="1:16" ht="11.25">
      <c r="A190" s="281"/>
      <c r="B190" s="275"/>
      <c r="C190" s="275"/>
      <c r="D190" s="275"/>
      <c r="E190" s="275"/>
      <c r="F190" s="275"/>
      <c r="G190" s="275"/>
      <c r="I190" s="275"/>
      <c r="J190" s="275"/>
      <c r="K190" s="275"/>
      <c r="M190" s="275"/>
      <c r="N190" s="275"/>
      <c r="O190" s="275"/>
      <c r="P190" s="275"/>
    </row>
    <row r="191" spans="1:16" ht="11.25">
      <c r="A191" s="281"/>
      <c r="B191" s="275"/>
      <c r="C191" s="275"/>
      <c r="D191" s="275"/>
      <c r="E191" s="275"/>
      <c r="F191" s="275"/>
      <c r="G191" s="275"/>
      <c r="I191" s="275"/>
      <c r="J191" s="275"/>
      <c r="K191" s="275"/>
      <c r="M191" s="275"/>
      <c r="N191" s="275"/>
      <c r="O191" s="275"/>
      <c r="P191" s="275"/>
    </row>
    <row r="192" spans="1:16" ht="11.25">
      <c r="A192" s="281"/>
      <c r="B192" s="275"/>
      <c r="C192" s="275"/>
      <c r="D192" s="275"/>
      <c r="E192" s="275"/>
      <c r="F192" s="275"/>
      <c r="G192" s="275"/>
      <c r="I192" s="275"/>
      <c r="J192" s="275"/>
      <c r="K192" s="275"/>
      <c r="M192" s="275"/>
      <c r="N192" s="275"/>
      <c r="O192" s="275"/>
      <c r="P192" s="275"/>
    </row>
    <row r="193" spans="1:16" ht="11.25">
      <c r="A193" s="281"/>
      <c r="B193" s="275"/>
      <c r="C193" s="275"/>
      <c r="D193" s="275"/>
      <c r="E193" s="275"/>
      <c r="F193" s="275"/>
      <c r="G193" s="275"/>
      <c r="I193" s="275"/>
      <c r="J193" s="275"/>
      <c r="K193" s="275"/>
      <c r="M193" s="275"/>
      <c r="N193" s="275"/>
      <c r="O193" s="275"/>
      <c r="P193" s="275"/>
    </row>
    <row r="194" spans="1:16" ht="11.25">
      <c r="A194" s="281"/>
      <c r="B194" s="275"/>
      <c r="C194" s="275"/>
      <c r="D194" s="275"/>
      <c r="E194" s="275"/>
      <c r="F194" s="275"/>
      <c r="G194" s="275"/>
      <c r="I194" s="275"/>
      <c r="J194" s="275"/>
      <c r="K194" s="275"/>
      <c r="M194" s="275"/>
      <c r="N194" s="275"/>
      <c r="O194" s="275"/>
      <c r="P194" s="275"/>
    </row>
    <row r="195" spans="1:16" ht="11.25">
      <c r="A195" s="281"/>
      <c r="B195" s="275"/>
      <c r="C195" s="275"/>
      <c r="D195" s="275"/>
      <c r="E195" s="275"/>
      <c r="F195" s="275"/>
      <c r="G195" s="275"/>
      <c r="I195" s="275"/>
      <c r="J195" s="275"/>
      <c r="K195" s="275"/>
      <c r="M195" s="275"/>
      <c r="N195" s="275"/>
      <c r="O195" s="275"/>
      <c r="P195" s="275"/>
    </row>
    <row r="196" spans="1:16" ht="11.25">
      <c r="A196" s="281"/>
      <c r="B196" s="275"/>
      <c r="C196" s="275"/>
      <c r="D196" s="275"/>
      <c r="E196" s="275"/>
      <c r="F196" s="275"/>
      <c r="G196" s="275"/>
      <c r="I196" s="275"/>
      <c r="J196" s="275"/>
      <c r="K196" s="275"/>
      <c r="M196" s="275"/>
      <c r="N196" s="275"/>
      <c r="O196" s="275"/>
      <c r="P196" s="275"/>
    </row>
    <row r="197" spans="1:16" ht="11.25">
      <c r="A197" s="281"/>
      <c r="B197" s="275"/>
      <c r="C197" s="275"/>
      <c r="D197" s="275"/>
      <c r="E197" s="275"/>
      <c r="F197" s="275"/>
      <c r="G197" s="275"/>
      <c r="I197" s="275"/>
      <c r="J197" s="275"/>
      <c r="K197" s="275"/>
      <c r="M197" s="275"/>
      <c r="N197" s="275"/>
      <c r="O197" s="275"/>
      <c r="P197" s="275"/>
    </row>
    <row r="198" spans="1:16" ht="11.25">
      <c r="A198" s="281"/>
      <c r="B198" s="275"/>
      <c r="C198" s="275"/>
      <c r="D198" s="275"/>
      <c r="E198" s="275"/>
      <c r="F198" s="275"/>
      <c r="G198" s="275"/>
      <c r="I198" s="275"/>
      <c r="J198" s="275"/>
      <c r="K198" s="275"/>
      <c r="M198" s="275"/>
      <c r="N198" s="275"/>
      <c r="O198" s="275"/>
      <c r="P198" s="275"/>
    </row>
    <row r="199" spans="1:16" ht="11.25">
      <c r="A199" s="281"/>
      <c r="B199" s="275"/>
      <c r="C199" s="275"/>
      <c r="D199" s="275"/>
      <c r="E199" s="275"/>
      <c r="F199" s="275"/>
      <c r="G199" s="275"/>
      <c r="I199" s="275"/>
      <c r="J199" s="275"/>
      <c r="K199" s="275"/>
      <c r="M199" s="275"/>
      <c r="N199" s="275"/>
      <c r="O199" s="275"/>
      <c r="P199" s="275"/>
    </row>
    <row r="200" spans="1:16" ht="11.25">
      <c r="A200" s="281"/>
      <c r="B200" s="275"/>
      <c r="C200" s="275"/>
      <c r="D200" s="275"/>
      <c r="E200" s="275"/>
      <c r="F200" s="275"/>
      <c r="G200" s="275"/>
      <c r="I200" s="275"/>
      <c r="J200" s="275"/>
      <c r="K200" s="275"/>
      <c r="M200" s="275"/>
      <c r="N200" s="275"/>
      <c r="O200" s="275"/>
      <c r="P200" s="275"/>
    </row>
    <row r="201" spans="1:16" ht="11.25">
      <c r="A201" s="281"/>
      <c r="B201" s="275"/>
      <c r="C201" s="275"/>
      <c r="D201" s="275"/>
      <c r="E201" s="275"/>
      <c r="F201" s="275"/>
      <c r="G201" s="275"/>
      <c r="I201" s="275"/>
      <c r="J201" s="275"/>
      <c r="K201" s="275"/>
      <c r="M201" s="275"/>
      <c r="N201" s="275"/>
      <c r="O201" s="275"/>
      <c r="P201" s="275"/>
    </row>
    <row r="202" spans="1:16" ht="11.25">
      <c r="A202" s="281"/>
      <c r="B202" s="275"/>
      <c r="C202" s="275"/>
      <c r="D202" s="275"/>
      <c r="E202" s="275"/>
      <c r="F202" s="275"/>
      <c r="G202" s="275"/>
      <c r="I202" s="275"/>
      <c r="J202" s="275"/>
      <c r="K202" s="275"/>
      <c r="M202" s="275"/>
      <c r="N202" s="275"/>
      <c r="O202" s="275"/>
      <c r="P202" s="275"/>
    </row>
    <row r="203" spans="1:16" ht="11.25">
      <c r="A203" s="281"/>
      <c r="B203" s="275"/>
      <c r="C203" s="275"/>
      <c r="D203" s="275"/>
      <c r="E203" s="275"/>
      <c r="F203" s="275"/>
      <c r="G203" s="275"/>
      <c r="I203" s="275"/>
      <c r="J203" s="275"/>
      <c r="K203" s="275"/>
      <c r="M203" s="275"/>
      <c r="N203" s="275"/>
      <c r="O203" s="275"/>
      <c r="P203" s="275"/>
    </row>
    <row r="204" spans="1:16" ht="11.25">
      <c r="A204" s="281"/>
      <c r="B204" s="275"/>
      <c r="C204" s="275"/>
      <c r="D204" s="275"/>
      <c r="E204" s="275"/>
      <c r="F204" s="275"/>
      <c r="G204" s="275"/>
      <c r="I204" s="275"/>
      <c r="J204" s="275"/>
      <c r="K204" s="275"/>
      <c r="M204" s="275"/>
      <c r="N204" s="275"/>
      <c r="O204" s="275"/>
      <c r="P204" s="275"/>
    </row>
    <row r="205" spans="1:16" ht="11.25">
      <c r="A205" s="281"/>
      <c r="B205" s="275"/>
      <c r="C205" s="275"/>
      <c r="D205" s="275"/>
      <c r="E205" s="275"/>
      <c r="F205" s="275"/>
      <c r="G205" s="275"/>
      <c r="I205" s="275"/>
      <c r="J205" s="275"/>
      <c r="K205" s="275"/>
      <c r="M205" s="275"/>
      <c r="N205" s="275"/>
      <c r="O205" s="275"/>
      <c r="P205" s="275"/>
    </row>
    <row r="206" spans="1:16" ht="11.25">
      <c r="A206" s="281"/>
      <c r="B206" s="275"/>
      <c r="C206" s="275"/>
      <c r="D206" s="275"/>
      <c r="E206" s="275"/>
      <c r="F206" s="275"/>
      <c r="G206" s="275"/>
      <c r="I206" s="275"/>
      <c r="J206" s="275"/>
      <c r="K206" s="275"/>
      <c r="M206" s="275"/>
      <c r="N206" s="275"/>
      <c r="O206" s="275"/>
      <c r="P206" s="275"/>
    </row>
    <row r="207" spans="1:16" ht="11.25">
      <c r="A207" s="281"/>
      <c r="B207" s="275"/>
      <c r="C207" s="275"/>
      <c r="D207" s="275"/>
      <c r="E207" s="275"/>
      <c r="F207" s="275"/>
      <c r="G207" s="275"/>
      <c r="I207" s="275"/>
      <c r="J207" s="275"/>
      <c r="K207" s="275"/>
      <c r="M207" s="275"/>
      <c r="N207" s="275"/>
      <c r="O207" s="275"/>
      <c r="P207" s="275"/>
    </row>
    <row r="208" spans="1:16" ht="11.25">
      <c r="A208" s="281"/>
      <c r="B208" s="275"/>
      <c r="C208" s="275"/>
      <c r="D208" s="275"/>
      <c r="E208" s="275"/>
      <c r="F208" s="275"/>
      <c r="G208" s="275"/>
      <c r="I208" s="275"/>
      <c r="J208" s="275"/>
      <c r="K208" s="275"/>
      <c r="M208" s="275"/>
      <c r="N208" s="275"/>
      <c r="O208" s="275"/>
      <c r="P208" s="275"/>
    </row>
    <row r="209" spans="1:16" ht="11.25">
      <c r="A209" s="281"/>
      <c r="B209" s="275"/>
      <c r="C209" s="275"/>
      <c r="D209" s="275"/>
      <c r="E209" s="275"/>
      <c r="F209" s="275"/>
      <c r="G209" s="275"/>
      <c r="I209" s="275"/>
      <c r="J209" s="275"/>
      <c r="K209" s="275"/>
      <c r="M209" s="275"/>
      <c r="N209" s="275"/>
      <c r="O209" s="275"/>
      <c r="P209" s="275"/>
    </row>
    <row r="210" spans="1:16" ht="11.25">
      <c r="A210" s="281"/>
      <c r="B210" s="275"/>
      <c r="C210" s="275"/>
      <c r="D210" s="275"/>
      <c r="E210" s="275"/>
      <c r="F210" s="275"/>
      <c r="G210" s="275"/>
      <c r="I210" s="275"/>
      <c r="J210" s="275"/>
      <c r="K210" s="275"/>
      <c r="M210" s="275"/>
      <c r="N210" s="275"/>
      <c r="O210" s="275"/>
      <c r="P210" s="275"/>
    </row>
    <row r="211" spans="1:16" ht="11.25">
      <c r="A211" s="281"/>
      <c r="B211" s="275"/>
      <c r="C211" s="275"/>
      <c r="D211" s="275"/>
      <c r="E211" s="275"/>
      <c r="F211" s="275"/>
      <c r="G211" s="275"/>
      <c r="I211" s="275"/>
      <c r="J211" s="275"/>
      <c r="K211" s="275"/>
      <c r="M211" s="275"/>
      <c r="N211" s="275"/>
      <c r="O211" s="275"/>
      <c r="P211" s="275"/>
    </row>
    <row r="212" spans="1:16" ht="11.25">
      <c r="A212" s="281"/>
      <c r="B212" s="275"/>
      <c r="C212" s="275"/>
      <c r="D212" s="275"/>
      <c r="E212" s="275"/>
      <c r="F212" s="275"/>
      <c r="G212" s="275"/>
      <c r="I212" s="275"/>
      <c r="J212" s="275"/>
      <c r="K212" s="275"/>
      <c r="M212" s="275"/>
      <c r="N212" s="275"/>
      <c r="O212" s="275"/>
      <c r="P212" s="275"/>
    </row>
    <row r="213" spans="1:16" ht="11.25">
      <c r="A213" s="281"/>
      <c r="B213" s="275"/>
      <c r="C213" s="275"/>
      <c r="D213" s="275"/>
      <c r="E213" s="275"/>
      <c r="F213" s="275"/>
      <c r="G213" s="275"/>
      <c r="I213" s="275"/>
      <c r="J213" s="275"/>
      <c r="K213" s="275"/>
      <c r="M213" s="275"/>
      <c r="N213" s="275"/>
      <c r="O213" s="275"/>
      <c r="P213" s="275"/>
    </row>
    <row r="214" spans="1:16" ht="11.25">
      <c r="A214" s="281"/>
      <c r="B214" s="275"/>
      <c r="C214" s="275"/>
      <c r="D214" s="275"/>
      <c r="E214" s="275"/>
      <c r="F214" s="275"/>
      <c r="G214" s="275"/>
      <c r="I214" s="275"/>
      <c r="J214" s="275"/>
      <c r="K214" s="275"/>
      <c r="M214" s="275"/>
      <c r="N214" s="275"/>
      <c r="O214" s="275"/>
      <c r="P214" s="275"/>
    </row>
    <row r="215" spans="1:16" ht="11.25">
      <c r="A215" s="281"/>
      <c r="B215" s="275"/>
      <c r="C215" s="275"/>
      <c r="D215" s="275"/>
      <c r="E215" s="275"/>
      <c r="F215" s="275"/>
      <c r="G215" s="275"/>
      <c r="I215" s="275"/>
      <c r="J215" s="275"/>
      <c r="K215" s="275"/>
      <c r="M215" s="275"/>
      <c r="N215" s="275"/>
      <c r="O215" s="275"/>
      <c r="P215" s="275"/>
    </row>
    <row r="216" spans="1:16" ht="11.25">
      <c r="A216" s="281"/>
      <c r="B216" s="275"/>
      <c r="C216" s="275"/>
      <c r="D216" s="275"/>
      <c r="E216" s="275"/>
      <c r="F216" s="275"/>
      <c r="G216" s="275"/>
      <c r="I216" s="275"/>
      <c r="J216" s="275"/>
      <c r="K216" s="275"/>
      <c r="M216" s="275"/>
      <c r="N216" s="275"/>
      <c r="O216" s="275"/>
      <c r="P216" s="275"/>
    </row>
    <row r="217" spans="1:16" ht="11.25">
      <c r="A217" s="281"/>
      <c r="B217" s="275"/>
      <c r="C217" s="275"/>
      <c r="D217" s="275"/>
      <c r="E217" s="275"/>
      <c r="F217" s="275"/>
      <c r="G217" s="275"/>
      <c r="I217" s="275"/>
      <c r="J217" s="275"/>
      <c r="K217" s="275"/>
      <c r="M217" s="275"/>
      <c r="N217" s="275"/>
      <c r="O217" s="275"/>
      <c r="P217" s="275"/>
    </row>
    <row r="218" spans="1:16" ht="11.25">
      <c r="A218" s="281"/>
      <c r="B218" s="275"/>
      <c r="C218" s="275"/>
      <c r="D218" s="275"/>
      <c r="E218" s="275"/>
      <c r="F218" s="275"/>
      <c r="G218" s="275"/>
      <c r="I218" s="275"/>
      <c r="J218" s="275"/>
      <c r="K218" s="275"/>
      <c r="M218" s="275"/>
      <c r="N218" s="275"/>
      <c r="O218" s="275"/>
      <c r="P218" s="275"/>
    </row>
    <row r="219" spans="1:16" ht="11.25">
      <c r="A219" s="281"/>
      <c r="B219" s="275"/>
      <c r="C219" s="275"/>
      <c r="D219" s="275"/>
      <c r="E219" s="275"/>
      <c r="F219" s="275"/>
      <c r="G219" s="275"/>
      <c r="I219" s="275"/>
      <c r="J219" s="275"/>
      <c r="K219" s="275"/>
      <c r="M219" s="275"/>
      <c r="N219" s="275"/>
      <c r="O219" s="275"/>
      <c r="P219" s="275"/>
    </row>
    <row r="220" spans="1:16" ht="11.25">
      <c r="A220" s="281"/>
      <c r="B220" s="275"/>
      <c r="C220" s="275"/>
      <c r="D220" s="275"/>
      <c r="E220" s="275"/>
      <c r="F220" s="275"/>
      <c r="G220" s="275"/>
      <c r="I220" s="275"/>
      <c r="J220" s="275"/>
      <c r="K220" s="275"/>
      <c r="M220" s="275"/>
      <c r="N220" s="275"/>
      <c r="O220" s="275"/>
      <c r="P220" s="275"/>
    </row>
    <row r="221" spans="1:16" ht="11.25">
      <c r="A221" s="281"/>
      <c r="B221" s="275"/>
      <c r="C221" s="275"/>
      <c r="D221" s="275"/>
      <c r="E221" s="275"/>
      <c r="F221" s="275"/>
      <c r="G221" s="275"/>
      <c r="I221" s="275"/>
      <c r="J221" s="275"/>
      <c r="K221" s="275"/>
      <c r="M221" s="275"/>
      <c r="N221" s="275"/>
      <c r="O221" s="275"/>
      <c r="P221" s="275"/>
    </row>
    <row r="222" spans="1:16" ht="11.25">
      <c r="A222" s="281"/>
      <c r="B222" s="275"/>
      <c r="C222" s="275"/>
      <c r="D222" s="275"/>
      <c r="E222" s="275"/>
      <c r="F222" s="275"/>
      <c r="G222" s="275"/>
      <c r="I222" s="275"/>
      <c r="J222" s="275"/>
      <c r="K222" s="275"/>
      <c r="M222" s="275"/>
      <c r="N222" s="275"/>
      <c r="O222" s="275"/>
      <c r="P222" s="275"/>
    </row>
    <row r="223" spans="1:16" ht="11.25">
      <c r="A223" s="281"/>
      <c r="B223" s="275"/>
      <c r="C223" s="275"/>
      <c r="D223" s="275"/>
      <c r="E223" s="275"/>
      <c r="F223" s="275"/>
      <c r="G223" s="275"/>
      <c r="I223" s="275"/>
      <c r="J223" s="275"/>
      <c r="K223" s="275"/>
      <c r="M223" s="275"/>
      <c r="N223" s="275"/>
      <c r="O223" s="275"/>
      <c r="P223" s="275"/>
    </row>
    <row r="224" spans="1:16" ht="11.25">
      <c r="A224" s="281"/>
      <c r="B224" s="275"/>
      <c r="C224" s="275"/>
      <c r="D224" s="275"/>
      <c r="E224" s="275"/>
      <c r="F224" s="275"/>
      <c r="G224" s="275"/>
      <c r="I224" s="275"/>
      <c r="J224" s="275"/>
      <c r="K224" s="275"/>
      <c r="M224" s="275"/>
      <c r="N224" s="275"/>
      <c r="O224" s="275"/>
      <c r="P224" s="275"/>
    </row>
    <row r="225" spans="1:16" ht="11.25">
      <c r="A225" s="281"/>
      <c r="B225" s="275"/>
      <c r="C225" s="275"/>
      <c r="D225" s="275"/>
      <c r="E225" s="275"/>
      <c r="F225" s="275"/>
      <c r="G225" s="275"/>
      <c r="I225" s="275"/>
      <c r="J225" s="275"/>
      <c r="K225" s="275"/>
      <c r="M225" s="275"/>
      <c r="N225" s="275"/>
      <c r="O225" s="275"/>
      <c r="P225" s="275"/>
    </row>
    <row r="226" spans="1:16" ht="11.25">
      <c r="A226" s="281"/>
      <c r="B226" s="275"/>
      <c r="C226" s="275"/>
      <c r="D226" s="275"/>
      <c r="E226" s="275"/>
      <c r="F226" s="275"/>
      <c r="G226" s="275"/>
      <c r="I226" s="275"/>
      <c r="J226" s="275"/>
      <c r="K226" s="275"/>
      <c r="M226" s="275"/>
      <c r="N226" s="275"/>
      <c r="O226" s="275"/>
      <c r="P226" s="275"/>
    </row>
    <row r="227" spans="1:16" ht="11.25">
      <c r="A227" s="281"/>
      <c r="B227" s="275"/>
      <c r="C227" s="275"/>
      <c r="D227" s="275"/>
      <c r="E227" s="275"/>
      <c r="F227" s="275"/>
      <c r="G227" s="275"/>
      <c r="I227" s="275"/>
      <c r="J227" s="275"/>
      <c r="K227" s="275"/>
      <c r="M227" s="275"/>
      <c r="N227" s="275"/>
      <c r="O227" s="275"/>
      <c r="P227" s="275"/>
    </row>
    <row r="228" spans="1:16" ht="11.25">
      <c r="A228" s="281"/>
      <c r="B228" s="275"/>
      <c r="C228" s="275"/>
      <c r="D228" s="275"/>
      <c r="E228" s="275"/>
      <c r="F228" s="275"/>
      <c r="G228" s="275"/>
      <c r="I228" s="275"/>
      <c r="J228" s="275"/>
      <c r="K228" s="275"/>
      <c r="M228" s="275"/>
      <c r="N228" s="275"/>
      <c r="O228" s="275"/>
      <c r="P228" s="275"/>
    </row>
    <row r="229" spans="1:16" ht="11.25">
      <c r="A229" s="281"/>
      <c r="B229" s="275"/>
      <c r="C229" s="275"/>
      <c r="D229" s="275"/>
      <c r="E229" s="275"/>
      <c r="F229" s="275"/>
      <c r="G229" s="275"/>
      <c r="I229" s="275"/>
      <c r="J229" s="275"/>
      <c r="K229" s="275"/>
      <c r="M229" s="275"/>
      <c r="N229" s="275"/>
      <c r="O229" s="275"/>
      <c r="P229" s="275"/>
    </row>
    <row r="230" spans="1:16" ht="11.25">
      <c r="A230" s="281"/>
      <c r="B230" s="275"/>
      <c r="C230" s="275"/>
      <c r="D230" s="275"/>
      <c r="E230" s="275"/>
      <c r="F230" s="275"/>
      <c r="G230" s="275"/>
      <c r="I230" s="275"/>
      <c r="J230" s="275"/>
      <c r="K230" s="275"/>
      <c r="M230" s="275"/>
      <c r="N230" s="275"/>
      <c r="O230" s="275"/>
      <c r="P230" s="275"/>
    </row>
    <row r="231" spans="1:16" ht="11.25">
      <c r="A231" s="281"/>
      <c r="B231" s="275"/>
      <c r="C231" s="275"/>
      <c r="D231" s="275"/>
      <c r="E231" s="275"/>
      <c r="F231" s="275"/>
      <c r="G231" s="275"/>
      <c r="I231" s="275"/>
      <c r="J231" s="275"/>
      <c r="K231" s="275"/>
      <c r="M231" s="275"/>
      <c r="N231" s="275"/>
      <c r="O231" s="275"/>
      <c r="P231" s="275"/>
    </row>
    <row r="232" spans="1:16" ht="11.25">
      <c r="A232" s="281"/>
      <c r="B232" s="275"/>
      <c r="C232" s="275"/>
      <c r="D232" s="275"/>
      <c r="E232" s="275"/>
      <c r="F232" s="275"/>
      <c r="G232" s="275"/>
      <c r="I232" s="275"/>
      <c r="J232" s="275"/>
      <c r="K232" s="275"/>
      <c r="M232" s="275"/>
      <c r="N232" s="275"/>
      <c r="O232" s="275"/>
      <c r="P232" s="275"/>
    </row>
    <row r="233" spans="1:16" ht="11.25">
      <c r="A233" s="281"/>
      <c r="B233" s="275"/>
      <c r="C233" s="275"/>
      <c r="D233" s="275"/>
      <c r="E233" s="275"/>
      <c r="F233" s="275"/>
      <c r="G233" s="275"/>
      <c r="I233" s="275"/>
      <c r="J233" s="275"/>
      <c r="K233" s="275"/>
      <c r="M233" s="275"/>
      <c r="N233" s="275"/>
      <c r="O233" s="275"/>
      <c r="P233" s="275"/>
    </row>
    <row r="234" spans="1:16" ht="11.25">
      <c r="A234" s="281"/>
      <c r="B234" s="275"/>
      <c r="C234" s="275"/>
      <c r="D234" s="275"/>
      <c r="E234" s="275"/>
      <c r="F234" s="275"/>
      <c r="G234" s="275"/>
      <c r="I234" s="275"/>
      <c r="J234" s="275"/>
      <c r="K234" s="275"/>
      <c r="M234" s="275"/>
      <c r="N234" s="275"/>
      <c r="O234" s="275"/>
      <c r="P234" s="275"/>
    </row>
    <row r="235" spans="1:16" ht="11.25">
      <c r="A235" s="281"/>
      <c r="B235" s="275"/>
      <c r="C235" s="275"/>
      <c r="D235" s="275"/>
      <c r="E235" s="275"/>
      <c r="F235" s="275"/>
      <c r="G235" s="275"/>
      <c r="I235" s="275"/>
      <c r="J235" s="275"/>
      <c r="K235" s="275"/>
      <c r="M235" s="275"/>
      <c r="N235" s="275"/>
      <c r="O235" s="275"/>
      <c r="P235" s="275"/>
    </row>
    <row r="236" spans="1:16" ht="11.25">
      <c r="A236" s="281"/>
      <c r="B236" s="275"/>
      <c r="C236" s="275"/>
      <c r="D236" s="275"/>
      <c r="E236" s="275"/>
      <c r="F236" s="275"/>
      <c r="G236" s="275"/>
      <c r="I236" s="275"/>
      <c r="J236" s="275"/>
      <c r="K236" s="275"/>
      <c r="M236" s="275"/>
      <c r="N236" s="275"/>
      <c r="O236" s="275"/>
      <c r="P236" s="275"/>
    </row>
    <row r="237" spans="1:16" ht="11.25">
      <c r="A237" s="281"/>
      <c r="B237" s="275"/>
      <c r="C237" s="275"/>
      <c r="D237" s="275"/>
      <c r="E237" s="275"/>
      <c r="F237" s="275"/>
      <c r="G237" s="275"/>
      <c r="I237" s="275"/>
      <c r="J237" s="275"/>
      <c r="K237" s="275"/>
      <c r="M237" s="275"/>
      <c r="N237" s="275"/>
      <c r="O237" s="275"/>
      <c r="P237" s="275"/>
    </row>
    <row r="238" spans="1:16" ht="11.25">
      <c r="A238" s="281"/>
      <c r="B238" s="275"/>
      <c r="C238" s="275"/>
      <c r="D238" s="275"/>
      <c r="E238" s="275"/>
      <c r="F238" s="275"/>
      <c r="G238" s="275"/>
      <c r="I238" s="275"/>
      <c r="J238" s="275"/>
      <c r="K238" s="275"/>
      <c r="M238" s="275"/>
      <c r="N238" s="275"/>
      <c r="O238" s="275"/>
      <c r="P238" s="275"/>
    </row>
    <row r="239" spans="1:16" ht="11.25">
      <c r="A239" s="281"/>
      <c r="B239" s="275"/>
      <c r="C239" s="275"/>
      <c r="D239" s="275"/>
      <c r="E239" s="275"/>
      <c r="F239" s="275"/>
      <c r="G239" s="275"/>
      <c r="I239" s="275"/>
      <c r="J239" s="275"/>
      <c r="K239" s="275"/>
      <c r="M239" s="275"/>
      <c r="N239" s="275"/>
      <c r="O239" s="275"/>
      <c r="P239" s="275"/>
    </row>
    <row r="240" spans="1:16" ht="11.25">
      <c r="A240" s="281"/>
      <c r="B240" s="275"/>
      <c r="C240" s="275"/>
      <c r="D240" s="275"/>
      <c r="E240" s="275"/>
      <c r="F240" s="275"/>
      <c r="G240" s="275"/>
      <c r="I240" s="275"/>
      <c r="J240" s="275"/>
      <c r="K240" s="275"/>
      <c r="M240" s="275"/>
      <c r="N240" s="275"/>
      <c r="O240" s="275"/>
      <c r="P240" s="275"/>
    </row>
    <row r="241" spans="1:16" ht="11.25">
      <c r="A241" s="281"/>
      <c r="B241" s="275"/>
      <c r="C241" s="275"/>
      <c r="D241" s="275"/>
      <c r="E241" s="275"/>
      <c r="F241" s="275"/>
      <c r="G241" s="275"/>
      <c r="I241" s="275"/>
      <c r="J241" s="275"/>
      <c r="K241" s="275"/>
      <c r="M241" s="275"/>
      <c r="N241" s="275"/>
      <c r="O241" s="275"/>
      <c r="P241" s="275"/>
    </row>
    <row r="242" spans="1:16" ht="11.25">
      <c r="A242" s="281"/>
      <c r="B242" s="275"/>
      <c r="C242" s="275"/>
      <c r="D242" s="275"/>
      <c r="E242" s="275"/>
      <c r="F242" s="275"/>
      <c r="G242" s="275"/>
      <c r="I242" s="275"/>
      <c r="J242" s="275"/>
      <c r="K242" s="275"/>
      <c r="M242" s="275"/>
      <c r="N242" s="275"/>
      <c r="O242" s="275"/>
      <c r="P242" s="275"/>
    </row>
    <row r="243" spans="1:16" ht="11.25">
      <c r="A243" s="281"/>
      <c r="B243" s="275"/>
      <c r="C243" s="275"/>
      <c r="D243" s="275"/>
      <c r="E243" s="275"/>
      <c r="F243" s="275"/>
      <c r="G243" s="275"/>
      <c r="I243" s="275"/>
      <c r="J243" s="275"/>
      <c r="K243" s="275"/>
      <c r="M243" s="275"/>
      <c r="N243" s="275"/>
      <c r="O243" s="275"/>
      <c r="P243" s="275"/>
    </row>
    <row r="244" spans="1:16" ht="11.25">
      <c r="A244" s="281"/>
      <c r="B244" s="275"/>
      <c r="C244" s="275"/>
      <c r="D244" s="275"/>
      <c r="E244" s="275"/>
      <c r="F244" s="275"/>
      <c r="G244" s="275"/>
      <c r="I244" s="275"/>
      <c r="J244" s="275"/>
      <c r="K244" s="275"/>
      <c r="M244" s="275"/>
      <c r="N244" s="275"/>
      <c r="O244" s="275"/>
      <c r="P244" s="275"/>
    </row>
    <row r="245" spans="1:16" ht="11.25">
      <c r="A245" s="281"/>
      <c r="B245" s="275"/>
      <c r="C245" s="275"/>
      <c r="D245" s="275"/>
      <c r="E245" s="275"/>
      <c r="F245" s="275"/>
      <c r="G245" s="275"/>
      <c r="I245" s="275"/>
      <c r="J245" s="275"/>
      <c r="K245" s="275"/>
      <c r="M245" s="275"/>
      <c r="N245" s="275"/>
      <c r="O245" s="275"/>
      <c r="P245" s="275"/>
    </row>
    <row r="246" spans="1:16" ht="11.25">
      <c r="A246" s="281"/>
      <c r="B246" s="275"/>
      <c r="C246" s="275"/>
      <c r="D246" s="275"/>
      <c r="E246" s="275"/>
      <c r="F246" s="275"/>
      <c r="G246" s="275"/>
      <c r="I246" s="275"/>
      <c r="J246" s="275"/>
      <c r="K246" s="275"/>
      <c r="M246" s="275"/>
      <c r="N246" s="275"/>
      <c r="O246" s="275"/>
      <c r="P246" s="275"/>
    </row>
    <row r="247" spans="1:16" ht="11.25">
      <c r="A247" s="281"/>
      <c r="B247" s="275"/>
      <c r="C247" s="275"/>
      <c r="D247" s="275"/>
      <c r="E247" s="275"/>
      <c r="F247" s="275"/>
      <c r="G247" s="275"/>
      <c r="I247" s="275"/>
      <c r="J247" s="275"/>
      <c r="K247" s="275"/>
      <c r="M247" s="275"/>
      <c r="N247" s="275"/>
      <c r="O247" s="275"/>
      <c r="P247" s="275"/>
    </row>
    <row r="248" spans="1:16" ht="11.25">
      <c r="A248" s="281"/>
      <c r="B248" s="275"/>
      <c r="C248" s="275"/>
      <c r="D248" s="275"/>
      <c r="E248" s="275"/>
      <c r="F248" s="275"/>
      <c r="G248" s="275"/>
      <c r="I248" s="275"/>
      <c r="J248" s="275"/>
      <c r="K248" s="275"/>
      <c r="M248" s="275"/>
      <c r="N248" s="275"/>
      <c r="O248" s="275"/>
      <c r="P248" s="275"/>
    </row>
    <row r="249" spans="1:16" ht="11.25">
      <c r="A249" s="281"/>
      <c r="B249" s="275"/>
      <c r="C249" s="275"/>
      <c r="D249" s="275"/>
      <c r="E249" s="275"/>
      <c r="F249" s="275"/>
      <c r="G249" s="275"/>
      <c r="I249" s="275"/>
      <c r="J249" s="275"/>
      <c r="K249" s="275"/>
      <c r="M249" s="275"/>
      <c r="N249" s="275"/>
      <c r="O249" s="275"/>
      <c r="P249" s="275"/>
    </row>
    <row r="250" spans="1:16" ht="11.25">
      <c r="A250" s="281"/>
      <c r="B250" s="275"/>
      <c r="C250" s="275"/>
      <c r="D250" s="275"/>
      <c r="E250" s="275"/>
      <c r="F250" s="275"/>
      <c r="G250" s="275"/>
      <c r="I250" s="275"/>
      <c r="J250" s="275"/>
      <c r="K250" s="275"/>
      <c r="M250" s="275"/>
      <c r="N250" s="275"/>
      <c r="O250" s="275"/>
      <c r="P250" s="275"/>
    </row>
    <row r="251" spans="1:16" ht="11.25">
      <c r="A251" s="281"/>
      <c r="B251" s="275"/>
      <c r="C251" s="275"/>
      <c r="D251" s="275"/>
      <c r="E251" s="275"/>
      <c r="F251" s="275"/>
      <c r="G251" s="275"/>
      <c r="I251" s="275"/>
      <c r="J251" s="275"/>
      <c r="K251" s="275"/>
      <c r="M251" s="275"/>
      <c r="N251" s="275"/>
      <c r="O251" s="275"/>
      <c r="P251" s="275"/>
    </row>
    <row r="252" spans="1:16" ht="11.25">
      <c r="A252" s="281"/>
      <c r="B252" s="275"/>
      <c r="C252" s="275"/>
      <c r="D252" s="275"/>
      <c r="E252" s="275"/>
      <c r="F252" s="275"/>
      <c r="G252" s="275"/>
      <c r="I252" s="275"/>
      <c r="J252" s="275"/>
      <c r="K252" s="275"/>
      <c r="M252" s="275"/>
      <c r="N252" s="275"/>
      <c r="O252" s="275"/>
      <c r="P252" s="275"/>
    </row>
    <row r="253" spans="1:16" ht="11.25">
      <c r="A253" s="281"/>
      <c r="B253" s="275"/>
      <c r="C253" s="275"/>
      <c r="D253" s="275"/>
      <c r="E253" s="275"/>
      <c r="F253" s="275"/>
      <c r="G253" s="275"/>
      <c r="I253" s="275"/>
      <c r="J253" s="275"/>
      <c r="K253" s="275"/>
      <c r="M253" s="275"/>
      <c r="N253" s="275"/>
      <c r="O253" s="275"/>
      <c r="P253" s="275"/>
    </row>
    <row r="254" spans="1:16" ht="11.25">
      <c r="A254" s="281"/>
      <c r="B254" s="275"/>
      <c r="C254" s="275"/>
      <c r="D254" s="275"/>
      <c r="E254" s="275"/>
      <c r="F254" s="275"/>
      <c r="G254" s="275"/>
      <c r="I254" s="275"/>
      <c r="J254" s="275"/>
      <c r="K254" s="275"/>
      <c r="M254" s="275"/>
      <c r="N254" s="275"/>
      <c r="O254" s="275"/>
      <c r="P254" s="275"/>
    </row>
    <row r="255" spans="1:16" ht="11.25">
      <c r="A255" s="281"/>
      <c r="B255" s="275"/>
      <c r="C255" s="275"/>
      <c r="D255" s="275"/>
      <c r="E255" s="275"/>
      <c r="F255" s="275"/>
      <c r="G255" s="275"/>
      <c r="I255" s="275"/>
      <c r="J255" s="275"/>
      <c r="K255" s="275"/>
      <c r="M255" s="275"/>
      <c r="N255" s="275"/>
      <c r="O255" s="275"/>
      <c r="P255" s="275"/>
    </row>
    <row r="256" spans="1:16" ht="11.25">
      <c r="A256" s="281"/>
      <c r="B256" s="275"/>
      <c r="C256" s="275"/>
      <c r="D256" s="275"/>
      <c r="E256" s="275"/>
      <c r="F256" s="275"/>
      <c r="G256" s="275"/>
      <c r="I256" s="275"/>
      <c r="J256" s="275"/>
      <c r="K256" s="275"/>
      <c r="M256" s="275"/>
      <c r="N256" s="275"/>
      <c r="O256" s="275"/>
      <c r="P256" s="275"/>
    </row>
    <row r="257" spans="1:16" ht="11.25">
      <c r="A257" s="281"/>
      <c r="B257" s="275"/>
      <c r="C257" s="275"/>
      <c r="D257" s="275"/>
      <c r="E257" s="275"/>
      <c r="F257" s="275"/>
      <c r="G257" s="275"/>
      <c r="I257" s="275"/>
      <c r="J257" s="275"/>
      <c r="K257" s="275"/>
      <c r="M257" s="275"/>
      <c r="N257" s="275"/>
      <c r="O257" s="275"/>
      <c r="P257" s="275"/>
    </row>
    <row r="258" spans="1:16" ht="11.25">
      <c r="A258" s="281"/>
      <c r="B258" s="275"/>
      <c r="C258" s="275"/>
      <c r="D258" s="275"/>
      <c r="E258" s="275"/>
      <c r="F258" s="275"/>
      <c r="G258" s="275"/>
      <c r="I258" s="275"/>
      <c r="J258" s="275"/>
      <c r="K258" s="275"/>
      <c r="M258" s="275"/>
      <c r="N258" s="275"/>
      <c r="O258" s="275"/>
      <c r="P258" s="275"/>
    </row>
    <row r="259" spans="1:16" ht="11.25">
      <c r="A259" s="281"/>
      <c r="B259" s="275"/>
      <c r="C259" s="275"/>
      <c r="D259" s="275"/>
      <c r="E259" s="275"/>
      <c r="F259" s="275"/>
      <c r="G259" s="275"/>
      <c r="I259" s="275"/>
      <c r="J259" s="275"/>
      <c r="K259" s="275"/>
      <c r="M259" s="275"/>
      <c r="N259" s="275"/>
      <c r="O259" s="275"/>
      <c r="P259" s="275"/>
    </row>
    <row r="260" spans="1:16" ht="11.25">
      <c r="A260" s="281"/>
      <c r="B260" s="275"/>
      <c r="C260" s="275"/>
      <c r="D260" s="275"/>
      <c r="E260" s="275"/>
      <c r="F260" s="275"/>
      <c r="G260" s="275"/>
      <c r="I260" s="275"/>
      <c r="J260" s="275"/>
      <c r="K260" s="275"/>
      <c r="M260" s="275"/>
      <c r="N260" s="275"/>
      <c r="O260" s="275"/>
      <c r="P260" s="275"/>
    </row>
    <row r="261" spans="1:16" ht="11.25">
      <c r="A261" s="281"/>
      <c r="B261" s="275"/>
      <c r="C261" s="275"/>
      <c r="D261" s="275"/>
      <c r="E261" s="275"/>
      <c r="F261" s="275"/>
      <c r="G261" s="275"/>
      <c r="I261" s="275"/>
      <c r="J261" s="275"/>
      <c r="K261" s="275"/>
      <c r="M261" s="275"/>
      <c r="N261" s="275"/>
      <c r="O261" s="275"/>
      <c r="P261" s="275"/>
    </row>
    <row r="262" spans="1:16" ht="11.25">
      <c r="A262" s="281"/>
      <c r="B262" s="275"/>
      <c r="C262" s="275"/>
      <c r="D262" s="275"/>
      <c r="E262" s="275"/>
      <c r="F262" s="275"/>
      <c r="G262" s="275"/>
      <c r="I262" s="275"/>
      <c r="J262" s="275"/>
      <c r="K262" s="275"/>
      <c r="M262" s="275"/>
      <c r="N262" s="275"/>
      <c r="O262" s="275"/>
      <c r="P262" s="275"/>
    </row>
    <row r="263" spans="1:16" ht="11.25">
      <c r="A263" s="281"/>
      <c r="B263" s="275"/>
      <c r="C263" s="275"/>
      <c r="D263" s="275"/>
      <c r="E263" s="275"/>
      <c r="F263" s="275"/>
      <c r="G263" s="275"/>
      <c r="I263" s="275"/>
      <c r="J263" s="275"/>
      <c r="K263" s="275"/>
      <c r="M263" s="275"/>
      <c r="N263" s="275"/>
      <c r="O263" s="275"/>
      <c r="P263" s="275"/>
    </row>
    <row r="264" spans="1:16" ht="11.25">
      <c r="A264" s="281"/>
      <c r="B264" s="275"/>
      <c r="C264" s="275"/>
      <c r="D264" s="275"/>
      <c r="E264" s="275"/>
      <c r="F264" s="275"/>
      <c r="G264" s="275"/>
      <c r="I264" s="275"/>
      <c r="J264" s="275"/>
      <c r="K264" s="275"/>
      <c r="M264" s="275"/>
      <c r="N264" s="275"/>
      <c r="O264" s="275"/>
      <c r="P264" s="275"/>
    </row>
    <row r="265" spans="1:16" ht="11.25">
      <c r="A265" s="281"/>
      <c r="B265" s="275"/>
      <c r="C265" s="275"/>
      <c r="D265" s="275"/>
      <c r="E265" s="275"/>
      <c r="F265" s="275"/>
      <c r="G265" s="275"/>
      <c r="I265" s="275"/>
      <c r="J265" s="275"/>
      <c r="K265" s="275"/>
      <c r="M265" s="275"/>
      <c r="N265" s="275"/>
      <c r="O265" s="275"/>
      <c r="P265" s="275"/>
    </row>
    <row r="266" spans="1:16" ht="11.25">
      <c r="A266" s="281"/>
      <c r="B266" s="275"/>
      <c r="C266" s="275"/>
      <c r="D266" s="275"/>
      <c r="E266" s="275"/>
      <c r="F266" s="275"/>
      <c r="G266" s="275"/>
      <c r="I266" s="275"/>
      <c r="J266" s="275"/>
      <c r="K266" s="275"/>
      <c r="M266" s="275"/>
      <c r="N266" s="275"/>
      <c r="O266" s="275"/>
      <c r="P266" s="275"/>
    </row>
    <row r="267" spans="1:16" ht="11.25">
      <c r="A267" s="281"/>
      <c r="B267" s="275"/>
      <c r="C267" s="275"/>
      <c r="D267" s="275"/>
      <c r="E267" s="275"/>
      <c r="F267" s="275"/>
      <c r="G267" s="275"/>
      <c r="I267" s="275"/>
      <c r="J267" s="275"/>
      <c r="K267" s="275"/>
      <c r="M267" s="275"/>
      <c r="N267" s="275"/>
      <c r="O267" s="275"/>
      <c r="P267" s="275"/>
    </row>
    <row r="268" spans="1:16" ht="11.25">
      <c r="A268" s="281"/>
      <c r="B268" s="275"/>
      <c r="C268" s="275"/>
      <c r="D268" s="275"/>
      <c r="E268" s="275"/>
      <c r="F268" s="275"/>
      <c r="G268" s="275"/>
      <c r="I268" s="275"/>
      <c r="J268" s="275"/>
      <c r="K268" s="275"/>
      <c r="M268" s="275"/>
      <c r="N268" s="275"/>
      <c r="O268" s="275"/>
      <c r="P268" s="275"/>
    </row>
    <row r="269" spans="1:16" ht="11.25">
      <c r="A269" s="281"/>
      <c r="B269" s="275"/>
      <c r="C269" s="275"/>
      <c r="D269" s="275"/>
      <c r="E269" s="275"/>
      <c r="F269" s="275"/>
      <c r="G269" s="275"/>
      <c r="I269" s="275"/>
      <c r="J269" s="275"/>
      <c r="K269" s="275"/>
      <c r="M269" s="275"/>
      <c r="N269" s="275"/>
      <c r="O269" s="275"/>
      <c r="P269" s="275"/>
    </row>
    <row r="270" spans="1:16" ht="11.25">
      <c r="A270" s="281"/>
      <c r="B270" s="275"/>
      <c r="C270" s="275"/>
      <c r="D270" s="275"/>
      <c r="E270" s="275"/>
      <c r="F270" s="275"/>
      <c r="G270" s="275"/>
      <c r="I270" s="275"/>
      <c r="J270" s="275"/>
      <c r="K270" s="275"/>
      <c r="M270" s="275"/>
      <c r="N270" s="275"/>
      <c r="O270" s="275"/>
      <c r="P270" s="275"/>
    </row>
    <row r="271" spans="1:16" ht="11.25">
      <c r="A271" s="281"/>
      <c r="B271" s="275"/>
      <c r="C271" s="275"/>
      <c r="D271" s="275"/>
      <c r="E271" s="275"/>
      <c r="F271" s="275"/>
      <c r="G271" s="275"/>
      <c r="I271" s="275"/>
      <c r="J271" s="275"/>
      <c r="K271" s="275"/>
      <c r="M271" s="275"/>
      <c r="N271" s="275"/>
      <c r="O271" s="275"/>
      <c r="P271" s="275"/>
    </row>
    <row r="272" spans="1:16" ht="11.25">
      <c r="A272" s="281"/>
      <c r="B272" s="275"/>
      <c r="C272" s="275"/>
      <c r="D272" s="275"/>
      <c r="E272" s="275"/>
      <c r="F272" s="275"/>
      <c r="G272" s="275"/>
      <c r="I272" s="275"/>
      <c r="J272" s="275"/>
      <c r="K272" s="275"/>
      <c r="M272" s="275"/>
      <c r="N272" s="275"/>
      <c r="O272" s="275"/>
      <c r="P272" s="275"/>
    </row>
  </sheetData>
  <mergeCells count="4">
    <mergeCell ref="A95:P95"/>
    <mergeCell ref="N12:P12"/>
    <mergeCell ref="B10:E12"/>
    <mergeCell ref="F10:I12"/>
  </mergeCells>
  <printOptions horizontalCentered="1"/>
  <pageMargins left="0.25" right="0.25" top="0.75" bottom="0.75" header="0" footer="0"/>
  <pageSetup fitToHeight="2" horizontalDpi="600" verticalDpi="600" orientation="landscape" scale="52" r:id="rId1"/>
  <rowBreaks count="1" manualBreakCount="1">
    <brk id="6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lbui</cp:lastModifiedBy>
  <cp:lastPrinted>2008-01-28T18:39:39Z</cp:lastPrinted>
  <dcterms:created xsi:type="dcterms:W3CDTF">2003-12-30T21:56:13Z</dcterms:created>
  <dcterms:modified xsi:type="dcterms:W3CDTF">2008-02-06T18:09:52Z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-298157374</vt:i4>
  </property>
  <property fmtid="{D5CDD505-2E9C-101B-9397-08002B2CF9AE}" pid="3" name="_NewReviewCycle">
    <vt:lpwstr/>
  </property>
  <property fmtid="{D5CDD505-2E9C-101B-9397-08002B2CF9AE}" pid="4" name="_EmailSubject">
    <vt:lpwstr>P. 22 of Budget Summary</vt:lpwstr>
  </property>
  <property fmtid="{D5CDD505-2E9C-101B-9397-08002B2CF9AE}" pid="5" name="_AuthorEmail">
    <vt:lpwstr>Lan.Bui@SMOJMD.USDOJ.gov</vt:lpwstr>
  </property>
  <property fmtid="{D5CDD505-2E9C-101B-9397-08002B2CF9AE}" pid="6" name="_AuthorEmailDisplayName">
    <vt:lpwstr>Bui, Lan</vt:lpwstr>
  </property>
  <property fmtid="{D5CDD505-2E9C-101B-9397-08002B2CF9AE}" pid="7" name="_PreviousAdHocReviewCycleID">
    <vt:i4>272554781</vt:i4>
  </property>
</Properties>
</file>