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75" yWindow="105" windowWidth="9720" windowHeight="7320" activeTab="0"/>
  </bookViews>
  <sheets>
    <sheet name="Table 4" sheetId="1" r:id="rId1"/>
  </sheets>
  <definedNames>
    <definedName name="_xlnm.Print_Titles" localSheetId="0">'Table 4'!$A:$A,'Table 4'!$1:$5</definedName>
  </definedNames>
  <calcPr fullCalcOnLoad="1"/>
</workbook>
</file>

<file path=xl/sharedStrings.xml><?xml version="1.0" encoding="utf-8"?>
<sst xmlns="http://schemas.openxmlformats.org/spreadsheetml/2006/main" count="166" uniqueCount="68">
  <si>
    <t>Type and class of admission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</si>
  <si>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</si>
  <si>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</si>
  <si>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</si>
  <si>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</si>
  <si>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</si>
  <si>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</si>
  <si>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</si>
  <si>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</si>
  <si>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</si>
  <si>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</si>
  <si>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 xml:space="preserve">Total, all immigrants </t>
  </si>
  <si>
    <t xml:space="preserve">  New arrivals</t>
  </si>
  <si>
    <t xml:space="preserve">  Adjustments</t>
  </si>
  <si>
    <t>Total, IRCA legalization</t>
  </si>
  <si>
    <t>X</t>
  </si>
  <si>
    <t xml:space="preserve">  Residents since 1982</t>
  </si>
  <si>
    <t xml:space="preserve">  Special Agricultural Workers</t>
  </si>
  <si>
    <t>Total, non-legalization</t>
  </si>
  <si>
    <t xml:space="preserve">  Preference immigrants</t>
  </si>
  <si>
    <t xml:space="preserve">    Family-sponsored immigrants</t>
  </si>
  <si>
    <t xml:space="preserve">      Unmarried sons/daughters of U.S. citizens  /1</t>
  </si>
  <si>
    <t xml:space="preserve">      Spouses of alien residents  /1</t>
  </si>
  <si>
    <t xml:space="preserve">      Married sons/daughters of U.S. citizens  /2</t>
  </si>
  <si>
    <t xml:space="preserve">      Siblings of U.S. citizens  /2</t>
  </si>
  <si>
    <t xml:space="preserve">    Employment-based immigrants  /2,3</t>
  </si>
  <si>
    <t xml:space="preserve">      Priority workers</t>
  </si>
  <si>
    <t xml:space="preserve">      Professionals with advanced degrees or aliens</t>
  </si>
  <si>
    <t xml:space="preserve">            of exceptional ability</t>
  </si>
  <si>
    <t xml:space="preserve">      Skilled workers, professionals, other workers </t>
  </si>
  <si>
    <t xml:space="preserve">      Special immigrants</t>
  </si>
  <si>
    <t xml:space="preserve">      Employment creation</t>
  </si>
  <si>
    <t xml:space="preserve">      Pre-1992</t>
  </si>
  <si>
    <t>Immediate relatives of U.S. citizens  /4</t>
  </si>
  <si>
    <t xml:space="preserve">  Spouses</t>
  </si>
  <si>
    <t xml:space="preserve">  Children  /5</t>
  </si>
  <si>
    <t xml:space="preserve">      Orphans</t>
  </si>
  <si>
    <t xml:space="preserve">   Parents</t>
  </si>
  <si>
    <t>Refugees and asylees</t>
  </si>
  <si>
    <t xml:space="preserve">  Refugees adjustments</t>
  </si>
  <si>
    <t xml:space="preserve">  Asylee adjustments</t>
  </si>
  <si>
    <t>Other immigrants</t>
  </si>
  <si>
    <t xml:space="preserve">  Amerasian (P.L.100-202)</t>
  </si>
  <si>
    <t xml:space="preserve">  Children born abroad to alien residents</t>
  </si>
  <si>
    <t xml:space="preserve">  Cuban/Haitian entrants (P.L.99-603)</t>
  </si>
  <si>
    <t xml:space="preserve">  Diversity</t>
  </si>
  <si>
    <t xml:space="preserve">  Diversity transition</t>
  </si>
  <si>
    <t xml:space="preserve">  Legalization dependents</t>
  </si>
  <si>
    <t xml:space="preserve">  Nationals of adversely affected countries (P.L.99-603)</t>
  </si>
  <si>
    <t xml:space="preserve">  Natives of underrepresented countries (P.L.100-658)</t>
  </si>
  <si>
    <t xml:space="preserve">  Parolees, Polish/Hungarian (P.L. 104-208)</t>
  </si>
  <si>
    <t xml:space="preserve">  Parolees, Soviet Union or Indochina (P.L. 101-267)</t>
  </si>
  <si>
    <t xml:space="preserve">  Registered nurses and their families (P.L.101-238)</t>
  </si>
  <si>
    <t xml:space="preserve">  Registry, entry prior to 1/1/72</t>
  </si>
  <si>
    <t xml:space="preserve">  Other</t>
  </si>
  <si>
    <t xml:space="preserve">1/  Includes children.    </t>
  </si>
  <si>
    <t xml:space="preserve">2/  Includes spouses and children.    </t>
  </si>
  <si>
    <t xml:space="preserve">3/  Includes immigrants issued third preference, sixth preference, and special immigrant visas prior to fiscal year 1992.    </t>
  </si>
  <si>
    <t>5/  Includes orphans.</t>
  </si>
  <si>
    <t>Fiscal Years 1986-98</t>
  </si>
  <si>
    <t>-</t>
  </si>
  <si>
    <t xml:space="preserve">  Cancellation of removal  /6</t>
  </si>
  <si>
    <t xml:space="preserve">   -  Represents zero.     X  Not applicable.</t>
  </si>
  <si>
    <t xml:space="preserve">4/  Effective in fiscal year 1992, under the Immigration Act of 1990, children born abroad to alien residents are included with </t>
  </si>
  <si>
    <t xml:space="preserve">immediate relatives of U.S. citizens for calculating the annual limit of family-sponsored preference immigrants. </t>
  </si>
  <si>
    <t xml:space="preserve">6/  Was suspension of deportation prior to April 1, 1997; changed by the implementation of the Illegal Immigration </t>
  </si>
  <si>
    <t>Reform and Immigrant Responsibility Act (IIRIRA) of 1996.</t>
  </si>
  <si>
    <t>Table 4. Immigrants Admitted by Type and Selected Class of Admission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</si>
</sst>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</numFmts>
  <fonts count="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0"/>
      <name val="Arial"/>
      <family val="0"/>
    </font>
    <font>
      <sz val="10"/>
      <name val="Courier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165" fontId="5" fillId="0" borderId="0" xfId="15" applyNumberFormat="1" applyFont="1" applyAlignment="1">
      <alignment/>
    </xf>
    <xf numFmtId="0" fontId="1" fillId="0" borderId="0" xfId="0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 quotePrefix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 horizontal="left"/>
    </xf>
    <xf numFmtId="37" fontId="6" fillId="0" borderId="1" xfId="0" applyNumberFormat="1" applyFont="1" applyBorder="1" applyAlignment="1" applyProtection="1">
      <alignment horizontal="center"/>
      <protection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 quotePrefix="1">
      <alignment horizontal="center"/>
    </xf>
    <xf numFmtId="1" fontId="6" fillId="0" borderId="1" xfId="0" applyNumberFormat="1" applyFont="1" applyBorder="1" applyAlignment="1" applyProtection="1">
      <alignment horizontal="center"/>
      <protection/>
    </xf>
    <xf numFmtId="3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3" fontId="4" fillId="0" borderId="0" xfId="15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3" fontId="6" fillId="0" borderId="0" xfId="15" applyNumberFormat="1" applyFont="1" applyBorder="1" applyAlignment="1">
      <alignment/>
    </xf>
    <xf numFmtId="3" fontId="6" fillId="0" borderId="0" xfId="15" applyNumberFormat="1" applyFont="1" applyBorder="1" applyAlignment="1" quotePrefix="1">
      <alignment horizontal="right"/>
    </xf>
    <xf numFmtId="3" fontId="4" fillId="0" borderId="0" xfId="15" applyNumberFormat="1" applyFont="1" applyBorder="1" applyAlignment="1">
      <alignment horizontal="right"/>
    </xf>
    <xf numFmtId="3" fontId="6" fillId="0" borderId="0" xfId="15" applyNumberFormat="1" applyFont="1" applyBorder="1" applyAlignment="1">
      <alignment horizontal="right"/>
    </xf>
    <xf numFmtId="3" fontId="6" fillId="0" borderId="0" xfId="0" applyNumberFormat="1" applyFont="1" applyBorder="1" applyAlignment="1" quotePrefix="1">
      <alignment horizontal="right"/>
    </xf>
    <xf numFmtId="0" fontId="6" fillId="0" borderId="0" xfId="0" applyFont="1" applyBorder="1" applyAlignment="1" quotePrefix="1">
      <alignment horizontal="left"/>
    </xf>
    <xf numFmtId="3" fontId="6" fillId="0" borderId="0" xfId="0" applyNumberFormat="1" applyFont="1" applyBorder="1" applyAlignment="1">
      <alignment horizontal="right"/>
    </xf>
    <xf numFmtId="0" fontId="6" fillId="0" borderId="2" xfId="0" applyFont="1" applyBorder="1" applyAlignment="1">
      <alignment horizontal="left"/>
    </xf>
    <xf numFmtId="3" fontId="6" fillId="0" borderId="2" xfId="15" applyNumberFormat="1" applyFont="1" applyBorder="1" applyAlignment="1">
      <alignment/>
    </xf>
    <xf numFmtId="3" fontId="6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workbookViewId="0" topLeftCell="A1">
      <selection activeCell="D2" sqref="D2"/>
    </sheetView>
  </sheetViews>
  <sheetFormatPr defaultColWidth="9.00390625" defaultRowHeight="12.75"/>
  <cols>
    <col min="1" max="1" width="46.875" style="0" customWidth="1"/>
    <col min="2" max="4" width="11.375" style="0" customWidth="1"/>
    <col min="5" max="7" width="12.375" style="0" customWidth="1"/>
    <col min="8" max="12" width="11.375" style="0" customWidth="1"/>
    <col min="13" max="13" width="11.75390625" style="0" customWidth="1"/>
    <col min="14" max="14" width="12.75390625" style="0" customWidth="1"/>
    <col min="15" max="16384" width="11.375" style="0" customWidth="1"/>
  </cols>
  <sheetData>
    <row r="1" spans="1:14" ht="12.75">
      <c r="A1" s="9" t="s">
        <v>67</v>
      </c>
      <c r="B1" s="10"/>
      <c r="C1" s="10"/>
      <c r="D1" s="11"/>
      <c r="E1" s="11"/>
      <c r="F1" s="11"/>
      <c r="G1" s="11"/>
      <c r="H1" s="11"/>
      <c r="I1" s="11"/>
      <c r="J1" s="11"/>
      <c r="K1" s="11"/>
      <c r="L1" s="11"/>
      <c r="M1" s="11"/>
      <c r="N1" s="12"/>
    </row>
    <row r="2" spans="1:14" ht="12.75">
      <c r="A2" s="9" t="s">
        <v>59</v>
      </c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2"/>
      <c r="N2" s="12"/>
    </row>
    <row r="3" spans="1:14" ht="12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6" customFormat="1" ht="12.75">
      <c r="A4" s="13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 t="s">
        <v>5</v>
      </c>
      <c r="G4" s="14" t="s">
        <v>6</v>
      </c>
      <c r="H4" s="14" t="s">
        <v>7</v>
      </c>
      <c r="I4" s="14" t="s">
        <v>8</v>
      </c>
      <c r="J4" s="15" t="s">
        <v>9</v>
      </c>
      <c r="K4" s="16" t="s">
        <v>10</v>
      </c>
      <c r="L4" s="15">
        <v>1996</v>
      </c>
      <c r="M4" s="17">
        <v>1997</v>
      </c>
      <c r="N4" s="17">
        <v>1998</v>
      </c>
    </row>
    <row r="5" spans="1:14" ht="12.75">
      <c r="A5" s="12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4" s="3" customFormat="1" ht="12.75">
      <c r="A6" s="19" t="s">
        <v>11</v>
      </c>
      <c r="B6" s="20">
        <f aca="true" t="shared" si="0" ref="B6:J6">B7+B8</f>
        <v>601708</v>
      </c>
      <c r="C6" s="20">
        <f t="shared" si="0"/>
        <v>601516</v>
      </c>
      <c r="D6" s="20">
        <f t="shared" si="0"/>
        <v>643025</v>
      </c>
      <c r="E6" s="20">
        <f t="shared" si="0"/>
        <v>1090924</v>
      </c>
      <c r="F6" s="20">
        <f t="shared" si="0"/>
        <v>1536483</v>
      </c>
      <c r="G6" s="20">
        <f t="shared" si="0"/>
        <v>1827167</v>
      </c>
      <c r="H6" s="20">
        <f t="shared" si="0"/>
        <v>973977</v>
      </c>
      <c r="I6" s="20">
        <f t="shared" si="0"/>
        <v>904292</v>
      </c>
      <c r="J6" s="20">
        <f t="shared" si="0"/>
        <v>804416</v>
      </c>
      <c r="K6" s="20">
        <f>SUM(K7:K8)</f>
        <v>720461</v>
      </c>
      <c r="L6" s="20">
        <f>SUM(L7:L8)</f>
        <v>915900</v>
      </c>
      <c r="M6" s="21">
        <f>SUM(M7:M8)</f>
        <v>798378</v>
      </c>
      <c r="N6" s="21">
        <v>660477</v>
      </c>
    </row>
    <row r="7" spans="1:14" ht="12.75">
      <c r="A7" s="22" t="s">
        <v>12</v>
      </c>
      <c r="B7" s="23">
        <v>376110</v>
      </c>
      <c r="C7" s="23">
        <v>386995</v>
      </c>
      <c r="D7" s="23">
        <v>377885</v>
      </c>
      <c r="E7" s="23">
        <v>402431</v>
      </c>
      <c r="F7" s="23">
        <v>435729</v>
      </c>
      <c r="G7" s="23">
        <v>443107</v>
      </c>
      <c r="H7" s="23">
        <v>511769</v>
      </c>
      <c r="I7" s="23">
        <v>536294</v>
      </c>
      <c r="J7" s="23">
        <v>490429</v>
      </c>
      <c r="K7" s="23">
        <f>378839+1452</f>
        <v>380291</v>
      </c>
      <c r="L7" s="23">
        <f>419954+1451</f>
        <v>421405</v>
      </c>
      <c r="M7" s="23">
        <v>380719</v>
      </c>
      <c r="N7" s="18">
        <v>357037</v>
      </c>
    </row>
    <row r="8" spans="1:14" ht="12.75">
      <c r="A8" s="22" t="s">
        <v>13</v>
      </c>
      <c r="B8" s="23">
        <v>225598</v>
      </c>
      <c r="C8" s="23">
        <v>214521</v>
      </c>
      <c r="D8" s="23">
        <v>265140</v>
      </c>
      <c r="E8" s="23">
        <v>688493</v>
      </c>
      <c r="F8" s="23">
        <v>1100754</v>
      </c>
      <c r="G8" s="23">
        <v>1384060</v>
      </c>
      <c r="H8" s="23">
        <v>462208</v>
      </c>
      <c r="I8" s="23">
        <v>367998</v>
      </c>
      <c r="J8" s="23">
        <f>307965+J9</f>
        <v>313987</v>
      </c>
      <c r="K8" s="23">
        <f>214395+121508+4267</f>
        <v>340170</v>
      </c>
      <c r="L8" s="24">
        <f>352783+137077+4635</f>
        <v>494495</v>
      </c>
      <c r="M8" s="23">
        <v>417659</v>
      </c>
      <c r="N8" s="18">
        <v>303440</v>
      </c>
    </row>
    <row r="9" spans="1:14" s="3" customFormat="1" ht="12.75">
      <c r="A9" s="19" t="s">
        <v>14</v>
      </c>
      <c r="B9" s="25" t="s">
        <v>15</v>
      </c>
      <c r="C9" s="25" t="s">
        <v>15</v>
      </c>
      <c r="D9" s="25" t="s">
        <v>15</v>
      </c>
      <c r="E9" s="20">
        <v>478814</v>
      </c>
      <c r="F9" s="20">
        <f>F10+F11</f>
        <v>880372</v>
      </c>
      <c r="G9" s="20">
        <v>1123162</v>
      </c>
      <c r="H9" s="20">
        <f>H10+H11</f>
        <v>163342</v>
      </c>
      <c r="I9" s="20">
        <f>I10+I11</f>
        <v>24278</v>
      </c>
      <c r="J9" s="20">
        <f>J10+J11</f>
        <v>6022</v>
      </c>
      <c r="K9" s="20">
        <f>SUM(K10:K11)</f>
        <v>4267</v>
      </c>
      <c r="L9" s="20">
        <f>SUM(L10:L11)</f>
        <v>4635</v>
      </c>
      <c r="M9" s="20">
        <f>SUM(M10:M11)</f>
        <v>2548</v>
      </c>
      <c r="N9" s="21">
        <v>955</v>
      </c>
    </row>
    <row r="10" spans="1:14" ht="12.75">
      <c r="A10" s="22" t="s">
        <v>16</v>
      </c>
      <c r="B10" s="26" t="s">
        <v>15</v>
      </c>
      <c r="C10" s="26" t="s">
        <v>15</v>
      </c>
      <c r="D10" s="26" t="s">
        <v>15</v>
      </c>
      <c r="E10" s="23">
        <v>478814</v>
      </c>
      <c r="F10" s="23">
        <v>823704</v>
      </c>
      <c r="G10" s="23">
        <v>214003</v>
      </c>
      <c r="H10" s="23">
        <v>46962</v>
      </c>
      <c r="I10" s="23">
        <v>18717</v>
      </c>
      <c r="J10" s="23">
        <v>4436</v>
      </c>
      <c r="K10" s="23">
        <v>3124</v>
      </c>
      <c r="L10" s="23">
        <v>3286</v>
      </c>
      <c r="M10" s="23">
        <v>1439</v>
      </c>
      <c r="N10" s="18">
        <v>954</v>
      </c>
    </row>
    <row r="11" spans="1:14" ht="12.75">
      <c r="A11" s="22" t="s">
        <v>17</v>
      </c>
      <c r="B11" s="26" t="s">
        <v>15</v>
      </c>
      <c r="C11" s="26" t="s">
        <v>15</v>
      </c>
      <c r="D11" s="26" t="s">
        <v>15</v>
      </c>
      <c r="E11" s="26" t="s">
        <v>15</v>
      </c>
      <c r="F11" s="23">
        <v>56668</v>
      </c>
      <c r="G11" s="23">
        <v>909159</v>
      </c>
      <c r="H11" s="23">
        <v>116380</v>
      </c>
      <c r="I11" s="23">
        <v>5561</v>
      </c>
      <c r="J11" s="23">
        <v>1586</v>
      </c>
      <c r="K11" s="23">
        <v>1143</v>
      </c>
      <c r="L11" s="23">
        <v>1349</v>
      </c>
      <c r="M11" s="23">
        <v>1109</v>
      </c>
      <c r="N11" s="18">
        <v>1</v>
      </c>
    </row>
    <row r="12" spans="1:15" s="3" customFormat="1" ht="12.75">
      <c r="A12" s="19" t="s">
        <v>18</v>
      </c>
      <c r="B12" s="20">
        <f aca="true" t="shared" si="1" ref="B12:L12">SUM(B13,B27,B32,B35)</f>
        <v>601708</v>
      </c>
      <c r="C12" s="20">
        <f t="shared" si="1"/>
        <v>601516</v>
      </c>
      <c r="D12" s="20">
        <f t="shared" si="1"/>
        <v>643025</v>
      </c>
      <c r="E12" s="20">
        <f t="shared" si="1"/>
        <v>612110</v>
      </c>
      <c r="F12" s="20">
        <f t="shared" si="1"/>
        <v>656111</v>
      </c>
      <c r="G12" s="20">
        <f t="shared" si="1"/>
        <v>704005</v>
      </c>
      <c r="H12" s="20">
        <f t="shared" si="1"/>
        <v>810635</v>
      </c>
      <c r="I12" s="20">
        <f t="shared" si="1"/>
        <v>880014</v>
      </c>
      <c r="J12" s="20">
        <f t="shared" si="1"/>
        <v>798394</v>
      </c>
      <c r="K12" s="20">
        <f t="shared" si="1"/>
        <v>716194</v>
      </c>
      <c r="L12" s="20">
        <f t="shared" si="1"/>
        <v>911265</v>
      </c>
      <c r="M12" s="20">
        <f>SUM(M13,M27,M32,M35)</f>
        <v>795830</v>
      </c>
      <c r="N12" s="20">
        <f>SUM(N13,N27,N32,N35)</f>
        <v>659522</v>
      </c>
      <c r="O12" s="4"/>
    </row>
    <row r="13" spans="1:14" s="3" customFormat="1" ht="12.75">
      <c r="A13" s="19" t="s">
        <v>19</v>
      </c>
      <c r="B13" s="20">
        <v>269556</v>
      </c>
      <c r="C13" s="20">
        <v>269328</v>
      </c>
      <c r="D13" s="20">
        <v>259499</v>
      </c>
      <c r="E13" s="20">
        <v>274833</v>
      </c>
      <c r="F13" s="20">
        <v>272742</v>
      </c>
      <c r="G13" s="20">
        <v>275613</v>
      </c>
      <c r="H13" s="20">
        <v>329321</v>
      </c>
      <c r="I13" s="20">
        <v>373788</v>
      </c>
      <c r="J13" s="20">
        <v>335252</v>
      </c>
      <c r="K13" s="20">
        <f>SUM(K14,K19)</f>
        <v>323458</v>
      </c>
      <c r="L13" s="20">
        <f>SUM(L14,L19)</f>
        <v>411673</v>
      </c>
      <c r="M13" s="20">
        <f>SUM(M14,M19)</f>
        <v>303938</v>
      </c>
      <c r="N13" s="20">
        <f>SUM(N14,N19)</f>
        <v>268997</v>
      </c>
    </row>
    <row r="14" spans="1:14" s="3" customFormat="1" ht="12.75">
      <c r="A14" s="19" t="s">
        <v>20</v>
      </c>
      <c r="B14" s="20">
        <f aca="true" t="shared" si="2" ref="B14:N14">SUM(B15:B18)</f>
        <v>212939</v>
      </c>
      <c r="C14" s="20">
        <f t="shared" si="2"/>
        <v>211809</v>
      </c>
      <c r="D14" s="20">
        <f t="shared" si="2"/>
        <v>200772</v>
      </c>
      <c r="E14" s="20">
        <f t="shared" si="2"/>
        <v>217092</v>
      </c>
      <c r="F14" s="20">
        <f t="shared" si="2"/>
        <v>214550</v>
      </c>
      <c r="G14" s="20">
        <f t="shared" si="2"/>
        <v>216088</v>
      </c>
      <c r="H14" s="20">
        <f t="shared" si="2"/>
        <v>213123</v>
      </c>
      <c r="I14" s="20">
        <f t="shared" si="2"/>
        <v>226776</v>
      </c>
      <c r="J14" s="20">
        <f t="shared" si="2"/>
        <v>211961</v>
      </c>
      <c r="K14" s="20">
        <f t="shared" si="2"/>
        <v>238122</v>
      </c>
      <c r="L14" s="20">
        <f t="shared" si="2"/>
        <v>294174</v>
      </c>
      <c r="M14" s="21">
        <f t="shared" si="2"/>
        <v>213331</v>
      </c>
      <c r="N14" s="21">
        <f t="shared" si="2"/>
        <v>191480</v>
      </c>
    </row>
    <row r="15" spans="1:14" ht="12.75">
      <c r="A15" s="22" t="s">
        <v>21</v>
      </c>
      <c r="B15" s="23">
        <v>10910</v>
      </c>
      <c r="C15" s="23">
        <v>11382</v>
      </c>
      <c r="D15" s="23">
        <v>12107</v>
      </c>
      <c r="E15" s="23">
        <v>13259</v>
      </c>
      <c r="F15" s="23">
        <v>15861</v>
      </c>
      <c r="G15" s="23">
        <v>15385</v>
      </c>
      <c r="H15" s="23">
        <v>12486</v>
      </c>
      <c r="I15" s="23">
        <v>12819</v>
      </c>
      <c r="J15" s="23">
        <v>13181</v>
      </c>
      <c r="K15" s="23">
        <v>15182</v>
      </c>
      <c r="L15" s="23">
        <v>20909</v>
      </c>
      <c r="M15" s="23">
        <v>22536</v>
      </c>
      <c r="N15" s="18">
        <v>17717</v>
      </c>
    </row>
    <row r="16" spans="1:14" ht="12.75">
      <c r="A16" s="22" t="s">
        <v>22</v>
      </c>
      <c r="B16" s="23">
        <v>110926</v>
      </c>
      <c r="C16" s="23">
        <v>110758</v>
      </c>
      <c r="D16" s="23">
        <v>102777</v>
      </c>
      <c r="E16" s="23">
        <v>112771</v>
      </c>
      <c r="F16" s="23">
        <v>107686</v>
      </c>
      <c r="G16" s="23">
        <v>110126</v>
      </c>
      <c r="H16" s="23">
        <v>118247</v>
      </c>
      <c r="I16" s="23">
        <v>128308</v>
      </c>
      <c r="J16" s="23">
        <v>115000</v>
      </c>
      <c r="K16" s="23">
        <v>144535</v>
      </c>
      <c r="L16" s="23">
        <v>182834</v>
      </c>
      <c r="M16" s="23">
        <v>113681</v>
      </c>
      <c r="N16" s="18">
        <v>88488</v>
      </c>
    </row>
    <row r="17" spans="1:14" ht="12.75">
      <c r="A17" s="22" t="s">
        <v>23</v>
      </c>
      <c r="B17" s="23">
        <v>20702</v>
      </c>
      <c r="C17" s="23">
        <v>20703</v>
      </c>
      <c r="D17" s="23">
        <v>21940</v>
      </c>
      <c r="E17" s="23">
        <v>26975</v>
      </c>
      <c r="F17" s="23">
        <v>26751</v>
      </c>
      <c r="G17" s="23">
        <v>27115</v>
      </c>
      <c r="H17" s="23">
        <v>22195</v>
      </c>
      <c r="I17" s="23">
        <v>23385</v>
      </c>
      <c r="J17" s="23">
        <v>22191</v>
      </c>
      <c r="K17" s="23">
        <v>20876</v>
      </c>
      <c r="L17" s="23">
        <v>25452</v>
      </c>
      <c r="M17" s="23">
        <v>21943</v>
      </c>
      <c r="N17" s="18">
        <v>22257</v>
      </c>
    </row>
    <row r="18" spans="1:14" ht="12.75">
      <c r="A18" s="22" t="s">
        <v>24</v>
      </c>
      <c r="B18" s="23">
        <v>70401</v>
      </c>
      <c r="C18" s="23">
        <v>68966</v>
      </c>
      <c r="D18" s="23">
        <v>63948</v>
      </c>
      <c r="E18" s="23">
        <v>64087</v>
      </c>
      <c r="F18" s="23">
        <v>64252</v>
      </c>
      <c r="G18" s="23">
        <v>63462</v>
      </c>
      <c r="H18" s="23">
        <v>60195</v>
      </c>
      <c r="I18" s="23">
        <v>62264</v>
      </c>
      <c r="J18" s="23">
        <v>61589</v>
      </c>
      <c r="K18" s="23">
        <v>57529</v>
      </c>
      <c r="L18" s="23">
        <v>64979</v>
      </c>
      <c r="M18" s="23">
        <v>55171</v>
      </c>
      <c r="N18" s="18">
        <v>63018</v>
      </c>
    </row>
    <row r="19" spans="1:14" s="3" customFormat="1" ht="12.75">
      <c r="A19" s="19" t="s">
        <v>25</v>
      </c>
      <c r="B19" s="20">
        <f aca="true" t="shared" si="3" ref="B19:N19">SUM(B20:B26)</f>
        <v>56617</v>
      </c>
      <c r="C19" s="20">
        <f t="shared" si="3"/>
        <v>57519</v>
      </c>
      <c r="D19" s="20">
        <f t="shared" si="3"/>
        <v>58727</v>
      </c>
      <c r="E19" s="20">
        <f t="shared" si="3"/>
        <v>57741</v>
      </c>
      <c r="F19" s="20">
        <f t="shared" si="3"/>
        <v>58192</v>
      </c>
      <c r="G19" s="20">
        <f t="shared" si="3"/>
        <v>59525</v>
      </c>
      <c r="H19" s="20">
        <f t="shared" si="3"/>
        <v>116198</v>
      </c>
      <c r="I19" s="20">
        <f t="shared" si="3"/>
        <v>147012</v>
      </c>
      <c r="J19" s="20">
        <f t="shared" si="3"/>
        <v>123291</v>
      </c>
      <c r="K19" s="20">
        <f t="shared" si="3"/>
        <v>85336</v>
      </c>
      <c r="L19" s="20">
        <f t="shared" si="3"/>
        <v>117499</v>
      </c>
      <c r="M19" s="20">
        <f t="shared" si="3"/>
        <v>90607</v>
      </c>
      <c r="N19" s="20">
        <f t="shared" si="3"/>
        <v>77517</v>
      </c>
    </row>
    <row r="20" spans="1:14" ht="12.75">
      <c r="A20" s="22" t="s">
        <v>26</v>
      </c>
      <c r="B20" s="26" t="s">
        <v>15</v>
      </c>
      <c r="C20" s="26" t="s">
        <v>15</v>
      </c>
      <c r="D20" s="26" t="s">
        <v>15</v>
      </c>
      <c r="E20" s="26" t="s">
        <v>15</v>
      </c>
      <c r="F20" s="26" t="s">
        <v>15</v>
      </c>
      <c r="G20" s="26" t="s">
        <v>15</v>
      </c>
      <c r="H20" s="23">
        <v>5456</v>
      </c>
      <c r="I20" s="23">
        <v>21114</v>
      </c>
      <c r="J20" s="23">
        <v>21053</v>
      </c>
      <c r="K20" s="23">
        <v>17339</v>
      </c>
      <c r="L20" s="23">
        <v>27501</v>
      </c>
      <c r="M20" s="23">
        <v>21810</v>
      </c>
      <c r="N20" s="18">
        <v>21408</v>
      </c>
    </row>
    <row r="21" spans="1:14" ht="12.75">
      <c r="A21" s="22" t="s">
        <v>27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23"/>
      <c r="N21" s="18"/>
    </row>
    <row r="22" spans="1:14" ht="12.75">
      <c r="A22" s="22" t="s">
        <v>28</v>
      </c>
      <c r="B22" s="26" t="s">
        <v>15</v>
      </c>
      <c r="C22" s="26" t="s">
        <v>15</v>
      </c>
      <c r="D22" s="26" t="s">
        <v>15</v>
      </c>
      <c r="E22" s="26" t="s">
        <v>15</v>
      </c>
      <c r="F22" s="26" t="s">
        <v>15</v>
      </c>
      <c r="G22" s="26" t="s">
        <v>15</v>
      </c>
      <c r="H22" s="23">
        <v>58401</v>
      </c>
      <c r="I22" s="23">
        <v>29468</v>
      </c>
      <c r="J22" s="23">
        <v>14432</v>
      </c>
      <c r="K22" s="23">
        <v>10475</v>
      </c>
      <c r="L22" s="23">
        <v>18462</v>
      </c>
      <c r="M22" s="23">
        <v>17059</v>
      </c>
      <c r="N22" s="18">
        <v>14384</v>
      </c>
    </row>
    <row r="23" spans="1:14" ht="12.75">
      <c r="A23" s="22" t="s">
        <v>29</v>
      </c>
      <c r="B23" s="26" t="s">
        <v>15</v>
      </c>
      <c r="C23" s="26" t="s">
        <v>15</v>
      </c>
      <c r="D23" s="26" t="s">
        <v>15</v>
      </c>
      <c r="E23" s="26" t="s">
        <v>15</v>
      </c>
      <c r="F23" s="26" t="s">
        <v>15</v>
      </c>
      <c r="G23" s="26" t="s">
        <v>15</v>
      </c>
      <c r="H23" s="23">
        <v>47568</v>
      </c>
      <c r="I23" s="23">
        <v>87689</v>
      </c>
      <c r="J23" s="23">
        <v>76956</v>
      </c>
      <c r="K23" s="23">
        <v>50245</v>
      </c>
      <c r="L23" s="23">
        <v>62756</v>
      </c>
      <c r="M23" s="23">
        <v>42596</v>
      </c>
      <c r="N23" s="18">
        <v>34317</v>
      </c>
    </row>
    <row r="24" spans="1:14" ht="12.75">
      <c r="A24" s="22" t="s">
        <v>30</v>
      </c>
      <c r="B24" s="23">
        <v>2992</v>
      </c>
      <c r="C24" s="23">
        <v>3646</v>
      </c>
      <c r="D24" s="23">
        <v>5120</v>
      </c>
      <c r="E24" s="23">
        <v>4986</v>
      </c>
      <c r="F24" s="23">
        <v>4463</v>
      </c>
      <c r="G24" s="23">
        <v>4576</v>
      </c>
      <c r="H24" s="23">
        <v>4063</v>
      </c>
      <c r="I24" s="23">
        <v>8158</v>
      </c>
      <c r="J24" s="23">
        <v>10406</v>
      </c>
      <c r="K24" s="23">
        <v>6737</v>
      </c>
      <c r="L24" s="23">
        <v>7844</v>
      </c>
      <c r="M24" s="23">
        <v>7781</v>
      </c>
      <c r="N24" s="18">
        <v>6584</v>
      </c>
    </row>
    <row r="25" spans="1:14" ht="12.75">
      <c r="A25" s="22" t="s">
        <v>31</v>
      </c>
      <c r="B25" s="26" t="s">
        <v>15</v>
      </c>
      <c r="C25" s="26" t="s">
        <v>15</v>
      </c>
      <c r="D25" s="26" t="s">
        <v>15</v>
      </c>
      <c r="E25" s="26" t="s">
        <v>15</v>
      </c>
      <c r="F25" s="26" t="s">
        <v>15</v>
      </c>
      <c r="G25" s="26" t="s">
        <v>15</v>
      </c>
      <c r="H25" s="23">
        <v>59</v>
      </c>
      <c r="I25" s="23">
        <v>583</v>
      </c>
      <c r="J25" s="23">
        <v>444</v>
      </c>
      <c r="K25" s="23">
        <v>540</v>
      </c>
      <c r="L25" s="23">
        <v>936</v>
      </c>
      <c r="M25" s="23">
        <v>1361</v>
      </c>
      <c r="N25" s="18">
        <v>824</v>
      </c>
    </row>
    <row r="26" spans="1:14" ht="12.75">
      <c r="A26" s="22" t="s">
        <v>32</v>
      </c>
      <c r="B26" s="23">
        <v>53625</v>
      </c>
      <c r="C26" s="23">
        <v>53873</v>
      </c>
      <c r="D26" s="23">
        <v>53607</v>
      </c>
      <c r="E26" s="23">
        <v>52755</v>
      </c>
      <c r="F26" s="23">
        <v>53729</v>
      </c>
      <c r="G26" s="23">
        <v>54949</v>
      </c>
      <c r="H26" s="23">
        <v>651</v>
      </c>
      <c r="I26" s="26" t="s">
        <v>15</v>
      </c>
      <c r="J26" s="26" t="s">
        <v>15</v>
      </c>
      <c r="K26" s="24" t="s">
        <v>15</v>
      </c>
      <c r="L26" s="24" t="s">
        <v>15</v>
      </c>
      <c r="M26" s="24" t="s">
        <v>15</v>
      </c>
      <c r="N26" s="27" t="s">
        <v>15</v>
      </c>
    </row>
    <row r="27" spans="1:14" s="3" customFormat="1" ht="12.75">
      <c r="A27" s="19" t="s">
        <v>33</v>
      </c>
      <c r="B27" s="20">
        <f aca="true" t="shared" si="4" ref="B27:N27">SUM(B28:B29,B31)</f>
        <v>223468</v>
      </c>
      <c r="C27" s="20">
        <f t="shared" si="4"/>
        <v>218575</v>
      </c>
      <c r="D27" s="20">
        <f t="shared" si="4"/>
        <v>219340</v>
      </c>
      <c r="E27" s="20">
        <f t="shared" si="4"/>
        <v>217514</v>
      </c>
      <c r="F27" s="20">
        <f t="shared" si="4"/>
        <v>231680</v>
      </c>
      <c r="G27" s="20">
        <f t="shared" si="4"/>
        <v>237103</v>
      </c>
      <c r="H27" s="20">
        <f t="shared" si="4"/>
        <v>235484</v>
      </c>
      <c r="I27" s="20">
        <f t="shared" si="4"/>
        <v>255059</v>
      </c>
      <c r="J27" s="20">
        <f t="shared" si="4"/>
        <v>249764</v>
      </c>
      <c r="K27" s="20">
        <f t="shared" si="4"/>
        <v>220360</v>
      </c>
      <c r="L27" s="20">
        <f t="shared" si="4"/>
        <v>300430</v>
      </c>
      <c r="M27" s="20">
        <f t="shared" si="4"/>
        <v>321008</v>
      </c>
      <c r="N27" s="20">
        <f t="shared" si="4"/>
        <v>283368</v>
      </c>
    </row>
    <row r="28" spans="1:15" ht="12.75">
      <c r="A28" s="22" t="s">
        <v>34</v>
      </c>
      <c r="B28" s="23">
        <v>137597</v>
      </c>
      <c r="C28" s="23">
        <v>132452</v>
      </c>
      <c r="D28" s="23">
        <v>130977</v>
      </c>
      <c r="E28" s="23">
        <v>125744</v>
      </c>
      <c r="F28" s="23">
        <v>125426</v>
      </c>
      <c r="G28" s="23">
        <v>125397</v>
      </c>
      <c r="H28" s="23">
        <v>128396</v>
      </c>
      <c r="I28" s="23">
        <v>145843</v>
      </c>
      <c r="J28" s="23">
        <v>145247</v>
      </c>
      <c r="K28" s="23">
        <v>123238</v>
      </c>
      <c r="L28" s="23">
        <v>169760</v>
      </c>
      <c r="M28" s="23">
        <v>170263</v>
      </c>
      <c r="N28" s="18">
        <v>151172</v>
      </c>
      <c r="O28" s="5"/>
    </row>
    <row r="29" spans="1:15" ht="12.75">
      <c r="A29" s="22" t="s">
        <v>35</v>
      </c>
      <c r="B29" s="23">
        <v>40639</v>
      </c>
      <c r="C29" s="23">
        <v>40940</v>
      </c>
      <c r="D29" s="23">
        <v>40863</v>
      </c>
      <c r="E29" s="23">
        <v>41276</v>
      </c>
      <c r="F29" s="23">
        <v>46065</v>
      </c>
      <c r="G29" s="23">
        <v>48130</v>
      </c>
      <c r="H29" s="23">
        <v>42324</v>
      </c>
      <c r="I29" s="23">
        <v>46788</v>
      </c>
      <c r="J29" s="23">
        <v>48147</v>
      </c>
      <c r="K29" s="23">
        <v>48740</v>
      </c>
      <c r="L29" s="23">
        <v>63971</v>
      </c>
      <c r="M29" s="23">
        <v>76631</v>
      </c>
      <c r="N29" s="18">
        <f>55605+N30</f>
        <v>70472</v>
      </c>
      <c r="O29" s="5"/>
    </row>
    <row r="30" spans="1:14" ht="12.75">
      <c r="A30" s="22" t="s">
        <v>36</v>
      </c>
      <c r="B30" s="23">
        <v>9945</v>
      </c>
      <c r="C30" s="23">
        <v>10097</v>
      </c>
      <c r="D30" s="23">
        <v>9120</v>
      </c>
      <c r="E30" s="23">
        <v>7948</v>
      </c>
      <c r="F30" s="23">
        <v>7088</v>
      </c>
      <c r="G30" s="23">
        <v>9008</v>
      </c>
      <c r="H30" s="23">
        <v>6536</v>
      </c>
      <c r="I30" s="23">
        <v>7348</v>
      </c>
      <c r="J30" s="23">
        <v>8200</v>
      </c>
      <c r="K30" s="23">
        <v>9384</v>
      </c>
      <c r="L30" s="23">
        <v>11316</v>
      </c>
      <c r="M30" s="23">
        <v>12596</v>
      </c>
      <c r="N30" s="18">
        <v>14867</v>
      </c>
    </row>
    <row r="31" spans="1:14" ht="12.75">
      <c r="A31" s="22" t="s">
        <v>37</v>
      </c>
      <c r="B31" s="23">
        <v>45232</v>
      </c>
      <c r="C31" s="23">
        <v>45183</v>
      </c>
      <c r="D31" s="23">
        <v>47500</v>
      </c>
      <c r="E31" s="23">
        <v>50494</v>
      </c>
      <c r="F31" s="23">
        <v>60189</v>
      </c>
      <c r="G31" s="23">
        <v>63576</v>
      </c>
      <c r="H31" s="23">
        <v>64764</v>
      </c>
      <c r="I31" s="23">
        <v>62428</v>
      </c>
      <c r="J31" s="23">
        <v>56370</v>
      </c>
      <c r="K31" s="23">
        <v>48382</v>
      </c>
      <c r="L31" s="23">
        <v>66699</v>
      </c>
      <c r="M31" s="23">
        <v>74114</v>
      </c>
      <c r="N31" s="18">
        <v>61724</v>
      </c>
    </row>
    <row r="32" spans="1:14" s="3" customFormat="1" ht="12.75">
      <c r="A32" s="19" t="s">
        <v>38</v>
      </c>
      <c r="B32" s="20">
        <f aca="true" t="shared" si="5" ref="B32:L32">B33+B34</f>
        <v>104383</v>
      </c>
      <c r="C32" s="20">
        <f t="shared" si="5"/>
        <v>91840</v>
      </c>
      <c r="D32" s="20">
        <f t="shared" si="5"/>
        <v>81719</v>
      </c>
      <c r="E32" s="20">
        <f t="shared" si="5"/>
        <v>84288</v>
      </c>
      <c r="F32" s="20">
        <f t="shared" si="5"/>
        <v>97364</v>
      </c>
      <c r="G32" s="20">
        <f t="shared" si="5"/>
        <v>139079</v>
      </c>
      <c r="H32" s="20">
        <f t="shared" si="5"/>
        <v>117037</v>
      </c>
      <c r="I32" s="20">
        <f t="shared" si="5"/>
        <v>127343</v>
      </c>
      <c r="J32" s="20">
        <f t="shared" si="5"/>
        <v>121434</v>
      </c>
      <c r="K32" s="20">
        <f t="shared" si="5"/>
        <v>114664</v>
      </c>
      <c r="L32" s="20">
        <f t="shared" si="5"/>
        <v>128565</v>
      </c>
      <c r="M32" s="20">
        <f>SUM(M33:M34)</f>
        <v>112158</v>
      </c>
      <c r="N32" s="21">
        <v>54645</v>
      </c>
    </row>
    <row r="33" spans="1:14" ht="12.75">
      <c r="A33" s="22" t="s">
        <v>39</v>
      </c>
      <c r="B33" s="23">
        <v>99383</v>
      </c>
      <c r="C33" s="23">
        <v>86840</v>
      </c>
      <c r="D33" s="23">
        <v>76274</v>
      </c>
      <c r="E33" s="23">
        <v>79143</v>
      </c>
      <c r="F33" s="23">
        <v>92427</v>
      </c>
      <c r="G33" s="23">
        <v>116415</v>
      </c>
      <c r="H33" s="23">
        <v>106379</v>
      </c>
      <c r="I33" s="23">
        <v>115539</v>
      </c>
      <c r="J33" s="23">
        <v>115451</v>
      </c>
      <c r="K33" s="23">
        <v>106827</v>
      </c>
      <c r="L33" s="23">
        <v>118528</v>
      </c>
      <c r="M33" s="23">
        <v>102052</v>
      </c>
      <c r="N33" s="18">
        <v>44645</v>
      </c>
    </row>
    <row r="34" spans="1:14" ht="12.75">
      <c r="A34" s="22" t="s">
        <v>40</v>
      </c>
      <c r="B34" s="23">
        <v>5000</v>
      </c>
      <c r="C34" s="23">
        <v>5000</v>
      </c>
      <c r="D34" s="23">
        <v>5445</v>
      </c>
      <c r="E34" s="23">
        <v>5145</v>
      </c>
      <c r="F34" s="23">
        <v>4937</v>
      </c>
      <c r="G34" s="23">
        <v>22664</v>
      </c>
      <c r="H34" s="23">
        <v>10658</v>
      </c>
      <c r="I34" s="23">
        <v>11804</v>
      </c>
      <c r="J34" s="23">
        <v>5983</v>
      </c>
      <c r="K34" s="23">
        <v>7837</v>
      </c>
      <c r="L34" s="23">
        <v>10037</v>
      </c>
      <c r="M34" s="23">
        <v>10106</v>
      </c>
      <c r="N34" s="18">
        <v>10000</v>
      </c>
    </row>
    <row r="35" spans="1:15" s="3" customFormat="1" ht="12.75">
      <c r="A35" s="19" t="s">
        <v>41</v>
      </c>
      <c r="B35" s="20">
        <f aca="true" t="shared" si="6" ref="B35:M35">SUM(B36:B49)</f>
        <v>4301</v>
      </c>
      <c r="C35" s="20">
        <f t="shared" si="6"/>
        <v>21773</v>
      </c>
      <c r="D35" s="20">
        <f t="shared" si="6"/>
        <v>82467</v>
      </c>
      <c r="E35" s="20">
        <f t="shared" si="6"/>
        <v>35475</v>
      </c>
      <c r="F35" s="20">
        <f t="shared" si="6"/>
        <v>54325</v>
      </c>
      <c r="G35" s="20">
        <f t="shared" si="6"/>
        <v>52210</v>
      </c>
      <c r="H35" s="20">
        <f t="shared" si="6"/>
        <v>128793</v>
      </c>
      <c r="I35" s="20">
        <f t="shared" si="6"/>
        <v>123824</v>
      </c>
      <c r="J35" s="20">
        <f t="shared" si="6"/>
        <v>91944</v>
      </c>
      <c r="K35" s="20">
        <f t="shared" si="6"/>
        <v>57712</v>
      </c>
      <c r="L35" s="20">
        <f t="shared" si="6"/>
        <v>70597</v>
      </c>
      <c r="M35" s="20">
        <f t="shared" si="6"/>
        <v>58726</v>
      </c>
      <c r="N35" s="21">
        <v>52512</v>
      </c>
      <c r="O35" s="7"/>
    </row>
    <row r="36" spans="1:14" ht="12.75">
      <c r="A36" s="22" t="s">
        <v>42</v>
      </c>
      <c r="B36" s="26" t="s">
        <v>15</v>
      </c>
      <c r="C36" s="26" t="s">
        <v>15</v>
      </c>
      <c r="D36" s="23">
        <v>319</v>
      </c>
      <c r="E36" s="23">
        <v>8589</v>
      </c>
      <c r="F36" s="23">
        <v>13059</v>
      </c>
      <c r="G36" s="23">
        <v>16010</v>
      </c>
      <c r="H36" s="23">
        <v>17253</v>
      </c>
      <c r="I36" s="23">
        <v>11116</v>
      </c>
      <c r="J36" s="23">
        <v>2822</v>
      </c>
      <c r="K36" s="23">
        <v>939</v>
      </c>
      <c r="L36" s="23">
        <v>956</v>
      </c>
      <c r="M36" s="23">
        <v>738</v>
      </c>
      <c r="N36" s="18">
        <v>346</v>
      </c>
    </row>
    <row r="37" spans="1:14" ht="12.75">
      <c r="A37" s="22" t="s">
        <v>61</v>
      </c>
      <c r="B37" s="23">
        <v>413</v>
      </c>
      <c r="C37" s="23">
        <v>2441</v>
      </c>
      <c r="D37" s="23">
        <v>3772</v>
      </c>
      <c r="E37" s="23">
        <v>3384</v>
      </c>
      <c r="F37" s="23">
        <v>889</v>
      </c>
      <c r="G37" s="23">
        <v>782</v>
      </c>
      <c r="H37" s="23">
        <v>1013</v>
      </c>
      <c r="I37" s="23">
        <v>1468</v>
      </c>
      <c r="J37" s="23">
        <v>2220</v>
      </c>
      <c r="K37" s="23">
        <v>3168</v>
      </c>
      <c r="L37" s="23">
        <v>5812</v>
      </c>
      <c r="M37" s="23">
        <v>4628</v>
      </c>
      <c r="N37" s="18">
        <v>4000</v>
      </c>
    </row>
    <row r="38" spans="1:14" ht="12.75">
      <c r="A38" s="22" t="s">
        <v>43</v>
      </c>
      <c r="B38" s="23">
        <v>3450</v>
      </c>
      <c r="C38" s="23">
        <v>3174</v>
      </c>
      <c r="D38" s="23">
        <v>2997</v>
      </c>
      <c r="E38" s="23">
        <v>2740</v>
      </c>
      <c r="F38" s="23">
        <v>2410</v>
      </c>
      <c r="G38" s="23">
        <v>2224</v>
      </c>
      <c r="H38" s="23">
        <v>2116</v>
      </c>
      <c r="I38" s="23">
        <v>2030</v>
      </c>
      <c r="J38" s="23">
        <v>1883</v>
      </c>
      <c r="K38" s="23">
        <v>1894</v>
      </c>
      <c r="L38" s="23">
        <v>1660</v>
      </c>
      <c r="M38" s="23">
        <v>1432</v>
      </c>
      <c r="N38" s="18">
        <v>902</v>
      </c>
    </row>
    <row r="39" spans="1:14" ht="12.75">
      <c r="A39" s="22" t="s">
        <v>44</v>
      </c>
      <c r="B39" s="26" t="s">
        <v>15</v>
      </c>
      <c r="C39" s="23">
        <v>4634</v>
      </c>
      <c r="D39" s="23">
        <v>29002</v>
      </c>
      <c r="E39" s="23">
        <v>2816</v>
      </c>
      <c r="F39" s="23">
        <v>710</v>
      </c>
      <c r="G39" s="23">
        <v>213</v>
      </c>
      <c r="H39" s="23">
        <v>99</v>
      </c>
      <c r="I39" s="23">
        <v>62</v>
      </c>
      <c r="J39" s="23">
        <v>47</v>
      </c>
      <c r="K39" s="23">
        <v>42</v>
      </c>
      <c r="L39" s="23">
        <v>29</v>
      </c>
      <c r="M39" s="23">
        <v>10</v>
      </c>
      <c r="N39" s="18">
        <v>2</v>
      </c>
    </row>
    <row r="40" spans="1:14" ht="12.75">
      <c r="A40" s="28" t="s">
        <v>45</v>
      </c>
      <c r="B40" s="26" t="s">
        <v>15</v>
      </c>
      <c r="C40" s="26" t="s">
        <v>15</v>
      </c>
      <c r="D40" s="26" t="s">
        <v>15</v>
      </c>
      <c r="E40" s="26" t="s">
        <v>15</v>
      </c>
      <c r="F40" s="26" t="s">
        <v>15</v>
      </c>
      <c r="G40" s="26" t="s">
        <v>15</v>
      </c>
      <c r="H40" s="26" t="s">
        <v>15</v>
      </c>
      <c r="I40" s="24" t="s">
        <v>15</v>
      </c>
      <c r="J40" s="24" t="s">
        <v>15</v>
      </c>
      <c r="K40" s="23">
        <v>40301</v>
      </c>
      <c r="L40" s="23">
        <v>58245</v>
      </c>
      <c r="M40" s="23">
        <v>49360</v>
      </c>
      <c r="N40" s="18">
        <v>45499</v>
      </c>
    </row>
    <row r="41" spans="1:14" ht="12.75">
      <c r="A41" s="22" t="s">
        <v>46</v>
      </c>
      <c r="B41" s="26" t="s">
        <v>15</v>
      </c>
      <c r="C41" s="26" t="s">
        <v>15</v>
      </c>
      <c r="D41" s="26" t="s">
        <v>15</v>
      </c>
      <c r="E41" s="26" t="s">
        <v>15</v>
      </c>
      <c r="F41" s="26" t="s">
        <v>15</v>
      </c>
      <c r="G41" s="26" t="s">
        <v>15</v>
      </c>
      <c r="H41" s="23">
        <v>33911</v>
      </c>
      <c r="I41" s="23">
        <v>33468</v>
      </c>
      <c r="J41" s="23">
        <v>41056</v>
      </c>
      <c r="K41" s="24">
        <v>6944</v>
      </c>
      <c r="L41" s="23">
        <v>545</v>
      </c>
      <c r="M41" s="23">
        <v>14</v>
      </c>
      <c r="N41" s="29" t="s">
        <v>60</v>
      </c>
    </row>
    <row r="42" spans="1:14" ht="12.75">
      <c r="A42" s="22" t="s">
        <v>47</v>
      </c>
      <c r="B42" s="26" t="s">
        <v>15</v>
      </c>
      <c r="C42" s="26" t="s">
        <v>15</v>
      </c>
      <c r="D42" s="26" t="s">
        <v>15</v>
      </c>
      <c r="E42" s="26" t="s">
        <v>15</v>
      </c>
      <c r="F42" s="26" t="s">
        <v>15</v>
      </c>
      <c r="G42" s="26" t="s">
        <v>15</v>
      </c>
      <c r="H42" s="23">
        <v>52272</v>
      </c>
      <c r="I42" s="23">
        <v>55344</v>
      </c>
      <c r="J42" s="23">
        <v>34074</v>
      </c>
      <c r="K42" s="23">
        <v>277</v>
      </c>
      <c r="L42" s="23">
        <v>184</v>
      </c>
      <c r="M42" s="23">
        <v>64</v>
      </c>
      <c r="N42" s="29">
        <v>21</v>
      </c>
    </row>
    <row r="43" spans="1:14" ht="12.75">
      <c r="A43" s="22" t="s">
        <v>48</v>
      </c>
      <c r="B43" s="26" t="s">
        <v>15</v>
      </c>
      <c r="C43" s="23">
        <v>3037</v>
      </c>
      <c r="D43" s="23">
        <v>6029</v>
      </c>
      <c r="E43" s="23">
        <v>7068</v>
      </c>
      <c r="F43" s="23">
        <v>20371</v>
      </c>
      <c r="G43" s="23">
        <v>12268</v>
      </c>
      <c r="H43" s="23">
        <v>1557</v>
      </c>
      <c r="I43" s="23">
        <v>10</v>
      </c>
      <c r="J43" s="26" t="s">
        <v>15</v>
      </c>
      <c r="K43" s="24" t="s">
        <v>15</v>
      </c>
      <c r="L43" s="24" t="s">
        <v>15</v>
      </c>
      <c r="M43" s="24" t="s">
        <v>15</v>
      </c>
      <c r="N43" s="29" t="s">
        <v>15</v>
      </c>
    </row>
    <row r="44" spans="1:14" ht="12.75">
      <c r="A44" s="22" t="s">
        <v>49</v>
      </c>
      <c r="B44" s="26" t="s">
        <v>15</v>
      </c>
      <c r="C44" s="26" t="s">
        <v>15</v>
      </c>
      <c r="D44" s="26" t="s">
        <v>15</v>
      </c>
      <c r="E44" s="26" t="s">
        <v>15</v>
      </c>
      <c r="F44" s="23">
        <v>8790</v>
      </c>
      <c r="G44" s="23">
        <v>9802</v>
      </c>
      <c r="H44" s="23">
        <v>880</v>
      </c>
      <c r="I44" s="23">
        <v>2</v>
      </c>
      <c r="J44" s="26" t="s">
        <v>15</v>
      </c>
      <c r="K44" s="24" t="s">
        <v>15</v>
      </c>
      <c r="L44" s="24" t="s">
        <v>15</v>
      </c>
      <c r="M44" s="24" t="s">
        <v>15</v>
      </c>
      <c r="N44" s="29" t="s">
        <v>15</v>
      </c>
    </row>
    <row r="45" spans="1:14" ht="12.75">
      <c r="A45" s="22" t="s">
        <v>50</v>
      </c>
      <c r="B45" s="26" t="s">
        <v>15</v>
      </c>
      <c r="C45" s="26" t="s">
        <v>15</v>
      </c>
      <c r="D45" s="26" t="s">
        <v>15</v>
      </c>
      <c r="E45" s="26" t="s">
        <v>15</v>
      </c>
      <c r="F45" s="26" t="s">
        <v>15</v>
      </c>
      <c r="G45" s="26" t="s">
        <v>15</v>
      </c>
      <c r="H45" s="26" t="s">
        <v>15</v>
      </c>
      <c r="I45" s="26" t="s">
        <v>15</v>
      </c>
      <c r="J45" s="26" t="s">
        <v>15</v>
      </c>
      <c r="K45" s="26" t="s">
        <v>15</v>
      </c>
      <c r="L45" s="26" t="s">
        <v>15</v>
      </c>
      <c r="M45" s="24">
        <v>20</v>
      </c>
      <c r="N45" s="18">
        <v>64</v>
      </c>
    </row>
    <row r="46" spans="1:14" ht="12.75">
      <c r="A46" s="22" t="s">
        <v>51</v>
      </c>
      <c r="B46" s="26" t="s">
        <v>15</v>
      </c>
      <c r="C46" s="26" t="s">
        <v>15</v>
      </c>
      <c r="D46" s="26" t="s">
        <v>15</v>
      </c>
      <c r="E46" s="26" t="s">
        <v>15</v>
      </c>
      <c r="F46" s="26" t="s">
        <v>15</v>
      </c>
      <c r="G46" s="23">
        <v>4998</v>
      </c>
      <c r="H46" s="23">
        <v>13661</v>
      </c>
      <c r="I46" s="23">
        <v>15772</v>
      </c>
      <c r="J46" s="23">
        <v>8253</v>
      </c>
      <c r="K46" s="23">
        <v>3086</v>
      </c>
      <c r="L46" s="23">
        <v>2269</v>
      </c>
      <c r="M46" s="23">
        <v>1844</v>
      </c>
      <c r="N46" s="23">
        <v>1225</v>
      </c>
    </row>
    <row r="47" spans="1:14" ht="12.75">
      <c r="A47" s="22" t="s">
        <v>52</v>
      </c>
      <c r="B47" s="26" t="s">
        <v>15</v>
      </c>
      <c r="C47" s="26" t="s">
        <v>15</v>
      </c>
      <c r="D47" s="26" t="s">
        <v>15</v>
      </c>
      <c r="E47" s="26" t="s">
        <v>15</v>
      </c>
      <c r="F47" s="23">
        <v>2954</v>
      </c>
      <c r="G47" s="23">
        <v>3069</v>
      </c>
      <c r="H47" s="23">
        <v>3572</v>
      </c>
      <c r="I47" s="23">
        <v>2178</v>
      </c>
      <c r="J47" s="23">
        <v>304</v>
      </c>
      <c r="K47" s="23">
        <v>69</v>
      </c>
      <c r="L47" s="23">
        <v>16</v>
      </c>
      <c r="M47" s="23">
        <v>1</v>
      </c>
      <c r="N47" s="18">
        <v>1</v>
      </c>
    </row>
    <row r="48" spans="1:14" ht="12.75">
      <c r="A48" s="22" t="s">
        <v>53</v>
      </c>
      <c r="B48" s="23">
        <v>25</v>
      </c>
      <c r="C48" s="23">
        <v>8060</v>
      </c>
      <c r="D48" s="23">
        <v>39999</v>
      </c>
      <c r="E48" s="23">
        <v>10570</v>
      </c>
      <c r="F48" s="23">
        <v>4633</v>
      </c>
      <c r="G48" s="23">
        <v>2282</v>
      </c>
      <c r="H48" s="23">
        <v>1293</v>
      </c>
      <c r="I48" s="23">
        <v>938</v>
      </c>
      <c r="J48" s="23">
        <v>671</v>
      </c>
      <c r="K48" s="23">
        <v>469</v>
      </c>
      <c r="L48" s="24">
        <f>356+5+6+1</f>
        <v>368</v>
      </c>
      <c r="M48" s="23">
        <v>195</v>
      </c>
      <c r="N48" s="18">
        <v>176</v>
      </c>
    </row>
    <row r="49" spans="1:14" ht="12.75">
      <c r="A49" s="30" t="s">
        <v>54</v>
      </c>
      <c r="B49" s="31">
        <f>4301-SUM(B36:B48)</f>
        <v>413</v>
      </c>
      <c r="C49" s="31">
        <f>21773-SUM(C36:C48)</f>
        <v>427</v>
      </c>
      <c r="D49" s="31">
        <f>82467-SUM(D36:D48)</f>
        <v>349</v>
      </c>
      <c r="E49" s="31">
        <f>35475-SUM(E36:E48)</f>
        <v>308</v>
      </c>
      <c r="F49" s="31">
        <f>54325-SUM(F36:F48)</f>
        <v>509</v>
      </c>
      <c r="G49" s="31">
        <f>52210-SUM(G36:G48)</f>
        <v>562</v>
      </c>
      <c r="H49" s="31">
        <f>128793-SUM(H36:H48)</f>
        <v>1166</v>
      </c>
      <c r="I49" s="31">
        <f>123824-SUM(I36:I48)</f>
        <v>1436</v>
      </c>
      <c r="J49" s="31">
        <f>91944-SUM(J36:J48)</f>
        <v>614</v>
      </c>
      <c r="K49" s="31">
        <f>57712-SUM(K36:K48)</f>
        <v>523</v>
      </c>
      <c r="L49" s="31">
        <f>70597-SUM(L36:L48)</f>
        <v>513</v>
      </c>
      <c r="M49" s="32">
        <v>420</v>
      </c>
      <c r="N49" s="32">
        <v>276</v>
      </c>
    </row>
    <row r="50" spans="1:14" ht="12.75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N50" s="5"/>
    </row>
    <row r="51" spans="1:6" ht="12.75">
      <c r="A51" s="8" t="s">
        <v>55</v>
      </c>
      <c r="B51" s="8"/>
      <c r="C51" s="8"/>
      <c r="D51" s="8"/>
      <c r="E51" s="8"/>
      <c r="F51" s="8"/>
    </row>
    <row r="52" spans="1:12" ht="12.75">
      <c r="A52" s="8" t="s">
        <v>56</v>
      </c>
      <c r="B52" s="8"/>
      <c r="C52" s="8"/>
      <c r="D52" s="8"/>
      <c r="E52" s="8"/>
      <c r="F52" s="8"/>
      <c r="G52" s="1"/>
      <c r="H52" s="1"/>
      <c r="I52" s="1"/>
      <c r="J52" s="1"/>
      <c r="K52" s="1"/>
      <c r="L52" s="1"/>
    </row>
    <row r="53" spans="1:6" ht="12.75">
      <c r="A53" s="8" t="s">
        <v>57</v>
      </c>
      <c r="B53" s="8"/>
      <c r="C53" s="8"/>
      <c r="D53" s="8"/>
      <c r="E53" s="8"/>
      <c r="F53" s="8"/>
    </row>
    <row r="54" spans="1:6" ht="12.75">
      <c r="A54" s="8" t="s">
        <v>63</v>
      </c>
      <c r="B54" s="8"/>
      <c r="C54" s="8"/>
      <c r="D54" s="8"/>
      <c r="E54" s="8"/>
      <c r="F54" s="8"/>
    </row>
    <row r="55" spans="1:6" ht="12.75">
      <c r="A55" s="8" t="s">
        <v>64</v>
      </c>
      <c r="B55" s="8"/>
      <c r="C55" s="8"/>
      <c r="D55" s="8"/>
      <c r="E55" s="8"/>
      <c r="F55" s="8"/>
    </row>
    <row r="56" spans="1:6" ht="12.75">
      <c r="A56" s="8" t="s">
        <v>58</v>
      </c>
      <c r="B56" s="8"/>
      <c r="C56" s="8"/>
      <c r="D56" s="8"/>
      <c r="E56" s="8"/>
      <c r="F56" s="8"/>
    </row>
    <row r="57" spans="1:6" ht="12.75">
      <c r="A57" s="8" t="s">
        <v>65</v>
      </c>
      <c r="B57" s="8"/>
      <c r="C57" s="8"/>
      <c r="D57" s="8"/>
      <c r="E57" s="8"/>
      <c r="F57" s="8"/>
    </row>
    <row r="58" spans="1:6" ht="12.75">
      <c r="A58" s="8" t="s">
        <v>66</v>
      </c>
      <c r="B58" s="8"/>
      <c r="C58" s="8"/>
      <c r="D58" s="8"/>
      <c r="E58" s="8"/>
      <c r="F58" s="8"/>
    </row>
    <row r="59" spans="1:6" ht="12.75">
      <c r="A59" s="8" t="s">
        <v>62</v>
      </c>
      <c r="B59" s="8"/>
      <c r="C59" s="8"/>
      <c r="D59" s="8"/>
      <c r="E59" s="8"/>
      <c r="F59" s="8"/>
    </row>
    <row r="60" spans="1:6" ht="12.75">
      <c r="A60" s="8"/>
      <c r="B60" s="8"/>
      <c r="C60" s="8"/>
      <c r="D60" s="8"/>
      <c r="E60" s="8"/>
      <c r="F60" s="8"/>
    </row>
  </sheetData>
  <printOptions gridLines="1"/>
  <pageMargins left="0.75" right="0.75" top="1" bottom="1" header="0.5" footer="0.5"/>
  <pageSetup horizontalDpi="600" verticalDpi="600" orientation="landscape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Herrenbruck</dc:creator>
  <cp:keywords/>
  <dc:description/>
  <cp:lastModifiedBy>Mark Herrenbruck</cp:lastModifiedBy>
  <cp:lastPrinted>2000-05-16T16:24:09Z</cp:lastPrinted>
  <dcterms:created xsi:type="dcterms:W3CDTF">2000-01-24T16:40:49Z</dcterms:created>
  <cp:category/>
  <cp:version/>
  <cp:contentType/>
  <cp:contentStatus/>
</cp:coreProperties>
</file>