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3225" activeTab="3"/>
  </bookViews>
  <sheets>
    <sheet name="Data" sheetId="1" r:id="rId1"/>
    <sheet name="Fits" sheetId="2" r:id="rId2"/>
    <sheet name="Plot 07-14" sheetId="3" r:id="rId3"/>
    <sheet name="Plot 26-40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<sst xmlns="http://schemas.openxmlformats.org/spreadsheetml/2006/main" count="71" uniqueCount="32">
  <si>
    <t>Average</t>
  </si>
  <si>
    <t>LARNED  -  7-14 cm depth</t>
  </si>
  <si>
    <t>Log-Avg.</t>
  </si>
  <si>
    <t>Volumetric</t>
  </si>
  <si>
    <t>Pressure</t>
  </si>
  <si>
    <t>Water</t>
  </si>
  <si>
    <t>Ring 202</t>
  </si>
  <si>
    <t>Ring 219</t>
  </si>
  <si>
    <t>Ring 293</t>
  </si>
  <si>
    <t>Ring 306</t>
  </si>
  <si>
    <t>(bars)</t>
  </si>
  <si>
    <t>Content</t>
  </si>
  <si>
    <t>P (bars)</t>
  </si>
  <si>
    <t>Theta</t>
  </si>
  <si>
    <t>LARNED  -  26-40 cm depth</t>
  </si>
  <si>
    <t>Ring 201</t>
  </si>
  <si>
    <t>Ring 294</t>
  </si>
  <si>
    <t>Ring 229</t>
  </si>
  <si>
    <t>Ring 312</t>
  </si>
  <si>
    <t>Note:  Shaded data are suspect and were not used in computing averages.</t>
  </si>
  <si>
    <t>RETC FITS TO OBSERVED RETENTION DATA</t>
  </si>
  <si>
    <t>LARNED</t>
  </si>
  <si>
    <t>7-14 cm</t>
  </si>
  <si>
    <t>26-40 cm</t>
  </si>
  <si>
    <t>van</t>
  </si>
  <si>
    <t>Brooks-</t>
  </si>
  <si>
    <t>Genuchten</t>
  </si>
  <si>
    <t>Corey</t>
  </si>
  <si>
    <t>WCR</t>
  </si>
  <si>
    <t>WCS (fixed)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</si>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</sst>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1" fontId="0" fillId="3" borderId="3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0.2227031928177737</c:v>
                </c:pt>
                <c:pt idx="1">
                  <c:v>0.25506292420114723</c:v>
                </c:pt>
                <c:pt idx="2">
                  <c:v>0.2521520038368258</c:v>
                </c:pt>
                <c:pt idx="3">
                  <c:v>0.2692779186469173</c:v>
                </c:pt>
                <c:pt idx="4">
                  <c:v>0.27359578385399397</c:v>
                </c:pt>
                <c:pt idx="5">
                  <c:v>0.35277281776353825</c:v>
                </c:pt>
                <c:pt idx="6">
                  <c:v>0.45512619812693966</c:v>
                </c:pt>
                <c:pt idx="7">
                  <c:v>0.4774454606208746</c:v>
                </c:pt>
                <c:pt idx="8">
                  <c:v>0.49442750817060777</c:v>
                </c:pt>
                <c:pt idx="9">
                  <c:v>0.5220839856087446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6.993137254901961</c:v>
                </c:pt>
                <c:pt idx="2">
                  <c:v>2.993137254901961</c:v>
                </c:pt>
                <c:pt idx="3">
                  <c:v>0.660686274509804</c:v>
                </c:pt>
                <c:pt idx="4">
                  <c:v>0.3206862745098039</c:v>
                </c:pt>
                <c:pt idx="5">
                  <c:v>0.09068627450980393</c:v>
                </c:pt>
                <c:pt idx="6">
                  <c:v>0.0487771254944141</c:v>
                </c:pt>
                <c:pt idx="7">
                  <c:v>0.025551987158779963</c:v>
                </c:pt>
                <c:pt idx="8">
                  <c:v>0.011055149273405455</c:v>
                </c:pt>
                <c:pt idx="9">
                  <c:v>0.0019315811688817423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0.2399859420814825</c:v>
                </c:pt>
                <c:pt idx="1">
                  <c:v>0.2400331810243341</c:v>
                </c:pt>
                <c:pt idx="2">
                  <c:v>0.24009180861387272</c:v>
                </c:pt>
                <c:pt idx="3">
                  <c:v>0.24016457048072332</c:v>
                </c:pt>
                <c:pt idx="4">
                  <c:v>0.2402548741739325</c:v>
                </c:pt>
                <c:pt idx="5">
                  <c:v>0.24036694872576828</c:v>
                </c:pt>
                <c:pt idx="6">
                  <c:v>0.24050604267161194</c:v>
                </c:pt>
                <c:pt idx="7">
                  <c:v>0.2406786697829779</c:v>
                </c:pt>
                <c:pt idx="8">
                  <c:v>0.24089291399150997</c:v>
                </c:pt>
                <c:pt idx="9">
                  <c:v>0.24115880772535392</c:v>
                </c:pt>
                <c:pt idx="10">
                  <c:v>0.24148880126212754</c:v>
                </c:pt>
                <c:pt idx="11">
                  <c:v>0.24189834485812287</c:v>
                </c:pt>
                <c:pt idx="12">
                  <c:v>0.2424066104873217</c:v>
                </c:pt>
                <c:pt idx="13">
                  <c:v>0.2430373861596134</c:v>
                </c:pt>
                <c:pt idx="14">
                  <c:v>0.24382018308997258</c:v>
                </c:pt>
                <c:pt idx="15">
                  <c:v>0.24479160444768774</c:v>
                </c:pt>
                <c:pt idx="16">
                  <c:v>0.245997033739288</c:v>
                </c:pt>
                <c:pt idx="17">
                  <c:v>0.24749271018681762</c:v>
                </c:pt>
                <c:pt idx="18">
                  <c:v>0.24934826564660684</c:v>
                </c:pt>
                <c:pt idx="19">
                  <c:v>0.25164979812666055</c:v>
                </c:pt>
                <c:pt idx="20">
                  <c:v>0.25450354151146026</c:v>
                </c:pt>
                <c:pt idx="21">
                  <c:v>0.2580401413595064</c:v>
                </c:pt>
                <c:pt idx="22">
                  <c:v>0.26241942749052727</c:v>
                </c:pt>
                <c:pt idx="23">
                  <c:v>0.26783532042390784</c:v>
                </c:pt>
                <c:pt idx="24">
                  <c:v>0.27452000512218566</c:v>
                </c:pt>
                <c:pt idx="25">
                  <c:v>0.28274556160480674</c:v>
                </c:pt>
                <c:pt idx="26">
                  <c:v>0.2928195853117847</c:v>
                </c:pt>
                <c:pt idx="27">
                  <c:v>0.3050686921887098</c:v>
                </c:pt>
                <c:pt idx="28">
                  <c:v>0.3198003034726751</c:v>
                </c:pt>
                <c:pt idx="29">
                  <c:v>0.3372303219510935</c:v>
                </c:pt>
                <c:pt idx="30">
                  <c:v>0.35736733127465214</c:v>
                </c:pt>
                <c:pt idx="31">
                  <c:v>0.3798629071509887</c:v>
                </c:pt>
                <c:pt idx="32">
                  <c:v>0.4038818133930872</c:v>
                </c:pt>
                <c:pt idx="33">
                  <c:v>0.4280996076248696</c:v>
                </c:pt>
                <c:pt idx="34">
                  <c:v>0.4509304742066602</c:v>
                </c:pt>
                <c:pt idx="35">
                  <c:v>0.4709530519270759</c:v>
                </c:pt>
                <c:pt idx="36">
                  <c:v>0.48731266699185616</c:v>
                </c:pt>
                <c:pt idx="37">
                  <c:v>0.49985999692174476</c:v>
                </c:pt>
                <c:pt idx="38">
                  <c:v>0.5089954832285788</c:v>
                </c:pt>
                <c:pt idx="39">
                  <c:v>0.5153865735310383</c:v>
                </c:pt>
                <c:pt idx="40">
                  <c:v>0.5197299096361375</c:v>
                </c:pt>
                <c:pt idx="41">
                  <c:v>0.522622485237759</c:v>
                </c:pt>
                <c:pt idx="42">
                  <c:v>0.5245226380822692</c:v>
                </c:pt>
                <c:pt idx="43">
                  <c:v>0.5257595308569807</c:v>
                </c:pt>
                <c:pt idx="44">
                  <c:v>0.5265598761793844</c:v>
                </c:pt>
                <c:pt idx="45">
                  <c:v>0.527075737568717</c:v>
                </c:pt>
                <c:pt idx="46">
                  <c:v>0.5274073997234763</c:v>
                </c:pt>
                <c:pt idx="47">
                  <c:v>0.5276202894864812</c:v>
                </c:pt>
                <c:pt idx="48">
                  <c:v>0.5277567984316185</c:v>
                </c:pt>
                <c:pt idx="49">
                  <c:v>0.5278442720352685</c:v>
                </c:pt>
                <c:pt idx="50">
                  <c:v>0.5279003002417577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0.2428375760607437</c:v>
                </c:pt>
                <c:pt idx="1">
                  <c:v>0.24286955307845948</c:v>
                </c:pt>
                <c:pt idx="2">
                  <c:v>0.2429095451552391</c:v>
                </c:pt>
                <c:pt idx="3">
                  <c:v>0.24295956127054302</c:v>
                </c:pt>
                <c:pt idx="4">
                  <c:v>0.24302211395576315</c:v>
                </c:pt>
                <c:pt idx="5">
                  <c:v>0.2431003455098227</c:v>
                </c:pt>
                <c:pt idx="6">
                  <c:v>0.2431981858507935</c:v>
                </c:pt>
                <c:pt idx="7">
                  <c:v>0.2433205499331175</c:v>
                </c:pt>
                <c:pt idx="8">
                  <c:v>0.24347358464757607</c:v>
                </c:pt>
                <c:pt idx="9">
                  <c:v>0.2436649776068875</c:v>
                </c:pt>
                <c:pt idx="10">
                  <c:v>0.24390434332860356</c:v>
                </c:pt>
                <c:pt idx="11">
                  <c:v>0.2442037062149855</c:v>
                </c:pt>
                <c:pt idx="12">
                  <c:v>0.24457810459208154</c:v>
                </c:pt>
                <c:pt idx="13">
                  <c:v>0.2450463461515691</c:v>
                </c:pt>
                <c:pt idx="14">
                  <c:v>0.24563195274455674</c:v>
                </c:pt>
                <c:pt idx="15">
                  <c:v>0.24636434198853138</c:v>
                </c:pt>
                <c:pt idx="16">
                  <c:v>0.2472803050448098</c:v>
                </c:pt>
                <c:pt idx="17">
                  <c:v>0.248425854801813</c:v>
                </c:pt>
                <c:pt idx="18">
                  <c:v>0.24985853730660953</c:v>
                </c:pt>
                <c:pt idx="19">
                  <c:v>0.2516503225581902</c:v>
                </c:pt>
                <c:pt idx="20">
                  <c:v>0.25389121987984614</c:v>
                </c:pt>
                <c:pt idx="21">
                  <c:v>0.25669379948684695</c:v>
                </c:pt>
                <c:pt idx="22">
                  <c:v>0.2601988473878247</c:v>
                </c:pt>
                <c:pt idx="23">
                  <c:v>0.2645824376906515</c:v>
                </c:pt>
                <c:pt idx="24">
                  <c:v>0.2700647775861138</c:v>
                </c:pt>
                <c:pt idx="25">
                  <c:v>0.2769212693321594</c:v>
                </c:pt>
                <c:pt idx="26">
                  <c:v>0.28549634493126674</c:v>
                </c:pt>
                <c:pt idx="27">
                  <c:v>0.29622076847816525</c:v>
                </c:pt>
                <c:pt idx="28">
                  <c:v>0.30963327535160245</c:v>
                </c:pt>
                <c:pt idx="29">
                  <c:v>0.3264076352827733</c:v>
                </c:pt>
                <c:pt idx="30">
                  <c:v>0.3473864987984171</c:v>
                </c:pt>
                <c:pt idx="31">
                  <c:v>0.373623727295593</c:v>
                </c:pt>
                <c:pt idx="32">
                  <c:v>0.40643733317561137</c:v>
                </c:pt>
                <c:pt idx="33">
                  <c:v>0.44747568945493654</c:v>
                </c:pt>
                <c:pt idx="34">
                  <c:v>0.4988003348555927</c:v>
                </c:pt>
                <c:pt idx="35">
                  <c:v>0.528</c:v>
                </c:pt>
                <c:pt idx="36">
                  <c:v>0.528</c:v>
                </c:pt>
                <c:pt idx="37">
                  <c:v>0.528</c:v>
                </c:pt>
                <c:pt idx="38">
                  <c:v>0.528</c:v>
                </c:pt>
                <c:pt idx="39">
                  <c:v>0.528</c:v>
                </c:pt>
                <c:pt idx="40">
                  <c:v>0.528</c:v>
                </c:pt>
                <c:pt idx="41">
                  <c:v>0.528</c:v>
                </c:pt>
                <c:pt idx="42">
                  <c:v>0.528</c:v>
                </c:pt>
                <c:pt idx="43">
                  <c:v>0.528</c:v>
                </c:pt>
                <c:pt idx="44">
                  <c:v>0.528</c:v>
                </c:pt>
                <c:pt idx="45">
                  <c:v>0.528</c:v>
                </c:pt>
                <c:pt idx="46">
                  <c:v>0.528</c:v>
                </c:pt>
                <c:pt idx="47">
                  <c:v>0.528</c:v>
                </c:pt>
                <c:pt idx="48">
                  <c:v>0.528</c:v>
                </c:pt>
                <c:pt idx="49">
                  <c:v>0.528</c:v>
                </c:pt>
                <c:pt idx="50">
                  <c:v>0.528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3488089"/>
        <c:axId val="32957346"/>
      </c:scatterChart>
      <c:valAx>
        <c:axId val="33488089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957346"/>
        <c:crossesAt val="0.001"/>
        <c:crossBetween val="midCat"/>
        <c:dispUnits/>
      </c:valAx>
      <c:valAx>
        <c:axId val="329573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8808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0.21990674983049718</c:v>
                </c:pt>
                <c:pt idx="1">
                  <c:v>0.23806361560295233</c:v>
                </c:pt>
                <c:pt idx="2">
                  <c:v>0.239519075785113</c:v>
                </c:pt>
                <c:pt idx="3">
                  <c:v>0.2648076964501559</c:v>
                </c:pt>
                <c:pt idx="4">
                  <c:v>0.28343758678181324</c:v>
                </c:pt>
                <c:pt idx="5">
                  <c:v>0.3259006375963529</c:v>
                </c:pt>
                <c:pt idx="6">
                  <c:v>0.47922743127076983</c:v>
                </c:pt>
                <c:pt idx="7">
                  <c:v>0.5054283046332153</c:v>
                </c:pt>
                <c:pt idx="8">
                  <c:v>0.5359959902227349</c:v>
                </c:pt>
                <c:pt idx="9">
                  <c:v>0.5483686248661119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14.992647058823529</c:v>
                </c:pt>
                <c:pt idx="1">
                  <c:v>6.993137254901961</c:v>
                </c:pt>
                <c:pt idx="2">
                  <c:v>2.993137254901961</c:v>
                </c:pt>
                <c:pt idx="3">
                  <c:v>0.660686274509804</c:v>
                </c:pt>
                <c:pt idx="4">
                  <c:v>0.3206862745098039</c:v>
                </c:pt>
                <c:pt idx="5">
                  <c:v>0.09068627450980393</c:v>
                </c:pt>
                <c:pt idx="6">
                  <c:v>0.04509670710210419</c:v>
                </c:pt>
                <c:pt idx="7">
                  <c:v>0.02472977391164114</c:v>
                </c:pt>
                <c:pt idx="8">
                  <c:v>0.010883577103815937</c:v>
                </c:pt>
                <c:pt idx="9">
                  <c:v>0.0019558638626150627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0.23639422551144984</c:v>
                </c:pt>
                <c:pt idx="1">
                  <c:v>0.23641007992804494</c:v>
                </c:pt>
                <c:pt idx="2">
                  <c:v>0.23643056984645797</c:v>
                </c:pt>
                <c:pt idx="3">
                  <c:v>0.23645705058965755</c:v>
                </c:pt>
                <c:pt idx="4">
                  <c:v>0.23649127374692464</c:v>
                </c:pt>
                <c:pt idx="5">
                  <c:v>0.23653550303161697</c:v>
                </c:pt>
                <c:pt idx="6">
                  <c:v>0.23659266401079956</c:v>
                </c:pt>
                <c:pt idx="7">
                  <c:v>0.23666653760736558</c:v>
                </c:pt>
                <c:pt idx="8">
                  <c:v>0.23676201016691018</c:v>
                </c:pt>
                <c:pt idx="9">
                  <c:v>0.23688539661529945</c:v>
                </c:pt>
                <c:pt idx="10">
                  <c:v>0.23704485805102274</c:v>
                </c:pt>
                <c:pt idx="11">
                  <c:v>0.23725094132818633</c:v>
                </c:pt>
                <c:pt idx="12">
                  <c:v>0.237517276182217</c:v>
                </c:pt>
                <c:pt idx="13">
                  <c:v>0.23786147571772667</c:v>
                </c:pt>
                <c:pt idx="14">
                  <c:v>0.23830629920702437</c:v>
                </c:pt>
                <c:pt idx="15">
                  <c:v>0.23888115282055722</c:v>
                </c:pt>
                <c:pt idx="16">
                  <c:v>0.23962402483858686</c:v>
                </c:pt>
                <c:pt idx="17">
                  <c:v>0.24058397763940786</c:v>
                </c:pt>
                <c:pt idx="18">
                  <c:v>0.24182434930367602</c:v>
                </c:pt>
                <c:pt idx="19">
                  <c:v>0.243426851431217</c:v>
                </c:pt>
                <c:pt idx="20">
                  <c:v>0.24549678144192172</c:v>
                </c:pt>
                <c:pt idx="21">
                  <c:v>0.24816958368339728</c:v>
                </c:pt>
                <c:pt idx="22">
                  <c:v>0.2516189629179619</c:v>
                </c:pt>
                <c:pt idx="23">
                  <c:v>0.25606660856243807</c:v>
                </c:pt>
                <c:pt idx="24">
                  <c:v>0.26179318813551217</c:v>
                </c:pt>
                <c:pt idx="25">
                  <c:v>0.26914933674106617</c:v>
                </c:pt>
                <c:pt idx="26">
                  <c:v>0.2785633964166444</c:v>
                </c:pt>
                <c:pt idx="27">
                  <c:v>0.290538820040368</c:v>
                </c:pt>
                <c:pt idx="28">
                  <c:v>0.305627473003499</c:v>
                </c:pt>
                <c:pt idx="29">
                  <c:v>0.3243555707216433</c:v>
                </c:pt>
                <c:pt idx="30">
                  <c:v>0.34707148652129305</c:v>
                </c:pt>
                <c:pt idx="31">
                  <c:v>0.3736962886703715</c:v>
                </c:pt>
                <c:pt idx="32">
                  <c:v>0.4034215751856887</c:v>
                </c:pt>
                <c:pt idx="33">
                  <c:v>0.43452998950006705</c:v>
                </c:pt>
                <c:pt idx="34">
                  <c:v>0.46460942645884806</c:v>
                </c:pt>
                <c:pt idx="35">
                  <c:v>0.4912551401941948</c:v>
                </c:pt>
                <c:pt idx="36">
                  <c:v>0.5128941064040817</c:v>
                </c:pt>
                <c:pt idx="37">
                  <c:v>0.5291582429977024</c:v>
                </c:pt>
                <c:pt idx="38">
                  <c:v>0.5406421423996945</c:v>
                </c:pt>
                <c:pt idx="39">
                  <c:v>0.5483823123286695</c:v>
                </c:pt>
                <c:pt idx="40">
                  <c:v>0.55343223564328</c:v>
                </c:pt>
                <c:pt idx="41">
                  <c:v>0.5566560411672958</c:v>
                </c:pt>
                <c:pt idx="42">
                  <c:v>0.5586852203312671</c:v>
                </c:pt>
                <c:pt idx="43">
                  <c:v>0.5599510383303241</c:v>
                </c:pt>
                <c:pt idx="44">
                  <c:v>0.560736224635804</c:v>
                </c:pt>
                <c:pt idx="45">
                  <c:v>0.5612215673340262</c:v>
                </c:pt>
                <c:pt idx="46">
                  <c:v>0.5615209170226352</c:v>
                </c:pt>
                <c:pt idx="47">
                  <c:v>0.5617053017927333</c:v>
                </c:pt>
                <c:pt idx="48">
                  <c:v>0.5618187796606604</c:v>
                </c:pt>
                <c:pt idx="49">
                  <c:v>0.561888582891807</c:v>
                </c:pt>
                <c:pt idx="50">
                  <c:v>0.5619315072116695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0.22108903500418062</c:v>
                </c:pt>
                <c:pt idx="1">
                  <c:v>0.22142562477262737</c:v>
                </c:pt>
                <c:pt idx="2">
                  <c:v>0.2218108581518484</c:v>
                </c:pt>
                <c:pt idx="3">
                  <c:v>0.22225176506696617</c:v>
                </c:pt>
                <c:pt idx="4">
                  <c:v>0.22275639140072712</c:v>
                </c:pt>
                <c:pt idx="5">
                  <c:v>0.22333394581866367</c:v>
                </c:pt>
                <c:pt idx="6">
                  <c:v>0.22399496781327882</c:v>
                </c:pt>
                <c:pt idx="7">
                  <c:v>0.22475152003380575</c:v>
                </c:pt>
                <c:pt idx="8">
                  <c:v>0.225617408411268</c:v>
                </c:pt>
                <c:pt idx="9">
                  <c:v>0.2266084340957899</c:v>
                </c:pt>
                <c:pt idx="10">
                  <c:v>0.22774268180363016</c:v>
                </c:pt>
                <c:pt idx="11">
                  <c:v>0.2290408498358356</c:v>
                </c:pt>
                <c:pt idx="12">
                  <c:v>0.2305266277908549</c:v>
                </c:pt>
                <c:pt idx="13">
                  <c:v>0.2322271288637945</c:v>
                </c:pt>
                <c:pt idx="14">
                  <c:v>0.23417338462112347</c:v>
                </c:pt>
                <c:pt idx="15">
                  <c:v>0.23640091127971485</c:v>
                </c:pt>
                <c:pt idx="16">
                  <c:v>0.23895035782395774</c:v>
                </c:pt>
                <c:pt idx="17">
                  <c:v>0.24186824778809507</c:v>
                </c:pt>
                <c:pt idx="18">
                  <c:v>0.2452078282401895</c:v>
                </c:pt>
                <c:pt idx="19">
                  <c:v>0.24903004146038832</c:v>
                </c:pt>
                <c:pt idx="20">
                  <c:v>0.25340463704514227</c:v>
                </c:pt>
                <c:pt idx="21">
                  <c:v>0.2584114447315939</c:v>
                </c:pt>
                <c:pt idx="22">
                  <c:v>0.26414183116925155</c:v>
                </c:pt>
                <c:pt idx="23">
                  <c:v>0.27070036722282287</c:v>
                </c:pt>
                <c:pt idx="24">
                  <c:v>0.27820673623195685</c:v>
                </c:pt>
                <c:pt idx="25">
                  <c:v>0.2867979180507417</c:v>
                </c:pt>
                <c:pt idx="26">
                  <c:v>0.29663068872236814</c:v>
                </c:pt>
                <c:pt idx="27">
                  <c:v>0.3078844814042315</c:v>
                </c:pt>
                <c:pt idx="28">
                  <c:v>0.32076466075101706</c:v>
                </c:pt>
                <c:pt idx="29">
                  <c:v>0.33550627050829673</c:v>
                </c:pt>
                <c:pt idx="30">
                  <c:v>0.35237832270453895</c:v>
                </c:pt>
                <c:pt idx="31">
                  <c:v>0.37168870671278065</c:v>
                </c:pt>
                <c:pt idx="32">
                  <c:v>0.39378980776489914</c:v>
                </c:pt>
                <c:pt idx="33">
                  <c:v>0.4190849374478446</c:v>
                </c:pt>
                <c:pt idx="34">
                  <c:v>0.44803569352864603</c:v>
                </c:pt>
                <c:pt idx="35">
                  <c:v>0.48117038341383594</c:v>
                </c:pt>
                <c:pt idx="36">
                  <c:v>0.5190936649586584</c:v>
                </c:pt>
                <c:pt idx="37">
                  <c:v>0.562</c:v>
                </c:pt>
                <c:pt idx="38">
                  <c:v>0.562</c:v>
                </c:pt>
                <c:pt idx="39">
                  <c:v>0.562</c:v>
                </c:pt>
                <c:pt idx="40">
                  <c:v>0.562</c:v>
                </c:pt>
                <c:pt idx="41">
                  <c:v>0.562</c:v>
                </c:pt>
                <c:pt idx="42">
                  <c:v>0.562</c:v>
                </c:pt>
                <c:pt idx="43">
                  <c:v>0.562</c:v>
                </c:pt>
                <c:pt idx="44">
                  <c:v>0.562</c:v>
                </c:pt>
                <c:pt idx="45">
                  <c:v>0.562</c:v>
                </c:pt>
                <c:pt idx="46">
                  <c:v>0.562</c:v>
                </c:pt>
                <c:pt idx="47">
                  <c:v>0.562</c:v>
                </c:pt>
                <c:pt idx="48">
                  <c:v>0.562</c:v>
                </c:pt>
                <c:pt idx="49">
                  <c:v>0.562</c:v>
                </c:pt>
                <c:pt idx="50">
                  <c:v>0.562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28180659"/>
        <c:axId val="52299340"/>
      </c:scatterChart>
      <c:valAx>
        <c:axId val="28180659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299340"/>
        <c:crossesAt val="0.001"/>
        <c:crossBetween val="midCat"/>
        <c:dispUnits/>
      </c:valAx>
      <c:valAx>
        <c:axId val="5229934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8065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>AVERAGE(F5,H5,J5)</f>
        <v>0.2227031928177737</v>
      </c>
      <c r="C5" s="57"/>
      <c r="D5" s="58">
        <v>0.20196169368524705</v>
      </c>
      <c r="E5" s="13"/>
      <c r="F5" s="15">
        <v>0.22837873728699198</v>
      </c>
      <c r="G5" s="13"/>
      <c r="H5" s="15">
        <v>0.21832842726815155</v>
      </c>
      <c r="I5" s="13"/>
      <c r="J5" s="15">
        <v>0.22140241389817752</v>
      </c>
      <c r="L5" s="1"/>
    </row>
    <row r="6" spans="1:12" ht="12.75">
      <c r="A6" s="13">
        <v>6.993137254901961</v>
      </c>
      <c r="B6" s="14">
        <f aca="true" t="shared" si="0" ref="B6:B14">AVERAGE(F6,H6,J6)</f>
        <v>0.25506292420114723</v>
      </c>
      <c r="C6" s="57"/>
      <c r="D6" s="58">
        <v>0.22044603799868817</v>
      </c>
      <c r="E6" s="13"/>
      <c r="F6" s="15">
        <v>0.273934640988623</v>
      </c>
      <c r="G6" s="13"/>
      <c r="H6" s="15">
        <v>0.2391415078730498</v>
      </c>
      <c r="I6" s="13"/>
      <c r="J6" s="15">
        <v>0.2521126237417689</v>
      </c>
      <c r="L6" s="1"/>
    </row>
    <row r="7" spans="1:12" ht="12.75">
      <c r="A7" s="13">
        <v>2.993137254901961</v>
      </c>
      <c r="B7" s="14">
        <f t="shared" si="0"/>
        <v>0.2521520038368258</v>
      </c>
      <c r="C7" s="57"/>
      <c r="D7" s="58">
        <v>0.2157885654157739</v>
      </c>
      <c r="E7" s="13"/>
      <c r="F7" s="15">
        <v>0.26258205156776887</v>
      </c>
      <c r="G7" s="13"/>
      <c r="H7" s="15">
        <v>0.24758317692958226</v>
      </c>
      <c r="I7" s="13"/>
      <c r="J7" s="15">
        <v>0.24629078301312626</v>
      </c>
      <c r="L7" s="1"/>
    </row>
    <row r="8" spans="1:12" ht="12.75">
      <c r="A8" s="13">
        <v>0.660686274509804</v>
      </c>
      <c r="B8" s="14">
        <f>AVERAGE(F8,H8,J8)</f>
        <v>0.2692779186469173</v>
      </c>
      <c r="C8" s="57"/>
      <c r="D8" s="58">
        <v>0.2341273637109991</v>
      </c>
      <c r="E8" s="13"/>
      <c r="F8" s="15">
        <v>0.27757329144402487</v>
      </c>
      <c r="G8" s="13"/>
      <c r="H8" s="15">
        <v>0.260682318569029</v>
      </c>
      <c r="I8" s="13"/>
      <c r="J8" s="15">
        <v>0.269578145927698</v>
      </c>
      <c r="L8" s="1"/>
    </row>
    <row r="9" spans="1:12" ht="12.75">
      <c r="A9" s="13">
        <v>0.3206862745098039</v>
      </c>
      <c r="B9" s="14">
        <f>AVERAGE(F9,H9,J9)</f>
        <v>0.27359578385399397</v>
      </c>
      <c r="C9" s="57"/>
      <c r="D9" s="58">
        <v>0.21738957161615094</v>
      </c>
      <c r="E9" s="13"/>
      <c r="F9" s="15">
        <v>0.2753901011707833</v>
      </c>
      <c r="G9" s="13"/>
      <c r="H9" s="15">
        <v>0.27742011066387756</v>
      </c>
      <c r="I9" s="13"/>
      <c r="J9" s="15">
        <v>0.267977139727321</v>
      </c>
      <c r="L9" s="1"/>
    </row>
    <row r="10" spans="1:12" ht="12.75">
      <c r="A10" s="13">
        <v>0.09068627450980393</v>
      </c>
      <c r="B10" s="14">
        <f t="shared" si="0"/>
        <v>0.35277281776353825</v>
      </c>
      <c r="C10" s="57"/>
      <c r="D10" s="58">
        <v>0.2873972063780821</v>
      </c>
      <c r="E10" s="13"/>
      <c r="F10" s="15">
        <v>0.35136512267957426</v>
      </c>
      <c r="G10" s="13"/>
      <c r="H10" s="15">
        <v>0.3536862242091</v>
      </c>
      <c r="I10" s="13"/>
      <c r="J10" s="15">
        <v>0.3532671064019405</v>
      </c>
      <c r="L10" s="1"/>
    </row>
    <row r="11" spans="1:12" ht="12.75">
      <c r="A11" s="13">
        <f>EXP(AVERAGE(LN(E11),LN(G11),LN(I11)))</f>
        <v>0.0487771254944141</v>
      </c>
      <c r="B11" s="14">
        <f t="shared" si="0"/>
        <v>0.45512619812693966</v>
      </c>
      <c r="C11" s="57">
        <v>0.04776699029126214</v>
      </c>
      <c r="D11" s="58">
        <v>0.5111532229271374</v>
      </c>
      <c r="E11" s="55">
        <v>0.052233009708737864</v>
      </c>
      <c r="F11" s="56">
        <v>0.4264645299497404</v>
      </c>
      <c r="G11" s="55">
        <v>0.047184466019417476</v>
      </c>
      <c r="H11" s="56">
        <v>0.4426903957595232</v>
      </c>
      <c r="I11" s="55">
        <v>0.0470873786407767</v>
      </c>
      <c r="J11" s="56">
        <v>0.4962236686715553</v>
      </c>
      <c r="L11" s="1"/>
    </row>
    <row r="12" spans="1:12" ht="12.75">
      <c r="A12" s="13">
        <f>EXP(AVERAGE(LN(E12),LN(G12),LN(I12)))</f>
        <v>0.025551987158779963</v>
      </c>
      <c r="B12" s="14">
        <f t="shared" si="0"/>
        <v>0.4774454606208746</v>
      </c>
      <c r="C12" s="57">
        <v>0.02233009708737864</v>
      </c>
      <c r="D12" s="58">
        <v>0.5388097003652742</v>
      </c>
      <c r="E12" s="55">
        <v>0.025436893203883496</v>
      </c>
      <c r="F12" s="56">
        <v>0.4424761747823459</v>
      </c>
      <c r="G12" s="55">
        <v>0.02378640776699029</v>
      </c>
      <c r="H12" s="56">
        <v>0.4674356650462772</v>
      </c>
      <c r="I12" s="55">
        <v>0.027572815533980582</v>
      </c>
      <c r="J12" s="56">
        <v>0.5224245420340007</v>
      </c>
      <c r="L12" s="1"/>
    </row>
    <row r="13" spans="1:12" ht="12.75">
      <c r="A13" s="13">
        <f>EXP(AVERAGE(LN(E13),LN(G13),LN(I13)))</f>
        <v>0.011055149273405455</v>
      </c>
      <c r="B13" s="14">
        <f t="shared" si="0"/>
        <v>0.49442750817060777</v>
      </c>
      <c r="C13" s="57">
        <v>0.00825242718446602</v>
      </c>
      <c r="D13" s="58">
        <v>0.5635549696520282</v>
      </c>
      <c r="E13" s="55">
        <v>0.01058252427184466</v>
      </c>
      <c r="F13" s="56">
        <v>0.4613990277663343</v>
      </c>
      <c r="G13" s="55">
        <v>0.010194174757281554</v>
      </c>
      <c r="H13" s="56">
        <v>0.4849029139545742</v>
      </c>
      <c r="I13" s="55">
        <v>0.012524271844660194</v>
      </c>
      <c r="J13" s="56">
        <v>0.5369805827909149</v>
      </c>
      <c r="L13" s="1"/>
    </row>
    <row r="14" spans="1:12" ht="12.75">
      <c r="A14" s="13">
        <f>EXP(AVERAGE(LN(E14),LN(G14),LN(I14)))</f>
        <v>0.0019315811688817423</v>
      </c>
      <c r="B14" s="14">
        <f t="shared" si="0"/>
        <v>0.5220839856087446</v>
      </c>
      <c r="C14" s="57">
        <v>0.002912621359223301</v>
      </c>
      <c r="D14" s="58">
        <v>0.6014006756200049</v>
      </c>
      <c r="E14" s="13">
        <v>0.0014563106796116505</v>
      </c>
      <c r="F14" s="15">
        <v>0.49924473373431094</v>
      </c>
      <c r="G14" s="13">
        <v>0.0024271844660194173</v>
      </c>
      <c r="H14" s="15">
        <v>0.5242042239982423</v>
      </c>
      <c r="I14" s="13">
        <v>0.0020388349514563107</v>
      </c>
      <c r="J14" s="15">
        <v>0.5428029990936805</v>
      </c>
      <c r="L14" s="1"/>
    </row>
    <row r="15" spans="1:12" ht="12.75">
      <c r="A15" s="13"/>
      <c r="B15" s="14"/>
      <c r="C15" s="55"/>
      <c r="D15" s="56"/>
      <c r="E15" s="55"/>
      <c r="F15" s="56"/>
      <c r="G15" s="55"/>
      <c r="H15" s="56"/>
      <c r="I15" s="55"/>
      <c r="J15" s="56"/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14.992647058823529</v>
      </c>
      <c r="B22" s="14">
        <f>AVERAGE(D22,F22,H22,J22)</f>
        <v>0.21990674983049718</v>
      </c>
      <c r="C22" s="55"/>
      <c r="D22" s="56">
        <v>0.2118839779333609</v>
      </c>
      <c r="E22" s="55"/>
      <c r="F22" s="56">
        <v>0.21251647202506566</v>
      </c>
      <c r="G22" s="55"/>
      <c r="H22" s="56">
        <v>0.24095589035797227</v>
      </c>
      <c r="I22" s="55"/>
      <c r="J22" s="56">
        <v>0.21427065900558998</v>
      </c>
    </row>
    <row r="23" spans="1:10" ht="12.75">
      <c r="A23" s="13">
        <v>6.993137254901961</v>
      </c>
      <c r="B23" s="14">
        <f aca="true" t="shared" si="1" ref="B23:B31">AVERAGE(D23,F23,H23,J23)</f>
        <v>0.23806361560295233</v>
      </c>
      <c r="C23" s="55"/>
      <c r="D23" s="56">
        <v>0.2265841257731842</v>
      </c>
      <c r="E23" s="55"/>
      <c r="F23" s="56">
        <v>0.23973357743147153</v>
      </c>
      <c r="G23" s="55"/>
      <c r="H23" s="56">
        <v>0.25114411163309724</v>
      </c>
      <c r="I23" s="55"/>
      <c r="J23" s="56">
        <v>0.23479264757405635</v>
      </c>
    </row>
    <row r="24" spans="1:10" ht="12.75">
      <c r="A24" s="13">
        <v>2.993137254901961</v>
      </c>
      <c r="B24" s="14">
        <f t="shared" si="1"/>
        <v>0.239519075785113</v>
      </c>
      <c r="C24" s="55"/>
      <c r="D24" s="56">
        <v>0.23429806473863574</v>
      </c>
      <c r="E24" s="55"/>
      <c r="F24" s="56">
        <v>0.2339117367028285</v>
      </c>
      <c r="G24" s="55"/>
      <c r="H24" s="56">
        <v>0.250707473578449</v>
      </c>
      <c r="I24" s="55"/>
      <c r="J24" s="56">
        <v>0.2391590281205387</v>
      </c>
    </row>
    <row r="25" spans="1:10" ht="12.75">
      <c r="A25" s="13">
        <v>0.660686274509804</v>
      </c>
      <c r="B25" s="14">
        <f>AVERAGE(D25,F25,H25,J25)</f>
        <v>0.2648076964501559</v>
      </c>
      <c r="C25" s="55"/>
      <c r="D25" s="56">
        <v>0.24230309574051997</v>
      </c>
      <c r="E25" s="55"/>
      <c r="F25" s="56">
        <v>0.26069220405458615</v>
      </c>
      <c r="G25" s="55"/>
      <c r="H25" s="56">
        <v>0.2927702728428946</v>
      </c>
      <c r="I25" s="55"/>
      <c r="J25" s="56">
        <v>0.2634652131626229</v>
      </c>
    </row>
    <row r="26" spans="1:10" ht="12.75">
      <c r="A26" s="13">
        <v>0.3206862745098039</v>
      </c>
      <c r="B26" s="14">
        <f>AVERAGE(D26,F26,H26,J26)</f>
        <v>0.28343758678181324</v>
      </c>
      <c r="C26" s="55"/>
      <c r="D26" s="56">
        <v>0.2545289612706698</v>
      </c>
      <c r="E26" s="55"/>
      <c r="F26" s="56">
        <v>0.2849983890966703</v>
      </c>
      <c r="G26" s="55"/>
      <c r="H26" s="56">
        <v>0.31329226141136096</v>
      </c>
      <c r="I26" s="55"/>
      <c r="J26" s="56">
        <v>0.280930735348552</v>
      </c>
    </row>
    <row r="27" spans="1:10" ht="12.75">
      <c r="A27" s="13">
        <v>0.09068627450980393</v>
      </c>
      <c r="B27" s="14">
        <f t="shared" si="1"/>
        <v>0.3259006375963529</v>
      </c>
      <c r="C27" s="55"/>
      <c r="D27" s="56">
        <v>0.289605551660744</v>
      </c>
      <c r="E27" s="55"/>
      <c r="F27" s="56">
        <v>0.32196707772355293</v>
      </c>
      <c r="G27" s="55"/>
      <c r="H27" s="56">
        <v>0.3559372447486707</v>
      </c>
      <c r="I27" s="55"/>
      <c r="J27" s="56">
        <v>0.3360926762524439</v>
      </c>
    </row>
    <row r="28" spans="1:10" ht="12.75">
      <c r="A28" s="13">
        <f>EXP(AVERAGE(LN(C28),LN(E28),LN(G28),LN(I28)))</f>
        <v>0.04509670710210419</v>
      </c>
      <c r="B28" s="14">
        <f t="shared" si="1"/>
        <v>0.47922743127076983</v>
      </c>
      <c r="C28" s="55">
        <v>0.0446078431372549</v>
      </c>
      <c r="D28" s="56">
        <v>0.48295844662327314</v>
      </c>
      <c r="E28" s="55">
        <v>0.045098039215686274</v>
      </c>
      <c r="F28" s="56">
        <v>0.4847930570432013</v>
      </c>
      <c r="G28" s="55">
        <v>0.045588235294117645</v>
      </c>
      <c r="H28" s="56">
        <v>0.4485677405179753</v>
      </c>
      <c r="I28" s="55">
        <v>0.045098039215686274</v>
      </c>
      <c r="J28" s="56">
        <v>0.5005904808986296</v>
      </c>
    </row>
    <row r="29" spans="1:10" ht="12.75">
      <c r="A29" s="13">
        <f>EXP(AVERAGE(LN(C29),LN(E29),LN(G29),LN(I29)))</f>
        <v>0.02472977391164114</v>
      </c>
      <c r="B29" s="14">
        <f t="shared" si="1"/>
        <v>0.5054283046332153</v>
      </c>
      <c r="C29" s="55">
        <v>0.026470588235294117</v>
      </c>
      <c r="D29" s="56">
        <v>0.5368157974238554</v>
      </c>
      <c r="E29" s="55">
        <v>0.025</v>
      </c>
      <c r="F29" s="56">
        <v>0.4847930570432013</v>
      </c>
      <c r="G29" s="55">
        <v>0.023529411764705882</v>
      </c>
      <c r="H29" s="56">
        <v>0.4776798220318036</v>
      </c>
      <c r="I29" s="55">
        <v>0.024019607843137256</v>
      </c>
      <c r="J29" s="56">
        <v>0.5224245420340007</v>
      </c>
    </row>
    <row r="30" spans="1:10" ht="12.75">
      <c r="A30" s="13">
        <f>EXP(AVERAGE(LN(C30),LN(E30),LN(G30),LN(I30)))</f>
        <v>0.010883577103815937</v>
      </c>
      <c r="B30" s="14">
        <f t="shared" si="1"/>
        <v>0.5359959902227349</v>
      </c>
      <c r="C30" s="55">
        <v>0.01019607843137255</v>
      </c>
      <c r="D30" s="56">
        <v>0.5775727115432149</v>
      </c>
      <c r="E30" s="55">
        <v>0.011960784313725489</v>
      </c>
      <c r="F30" s="56">
        <v>0.547384032297932</v>
      </c>
      <c r="G30" s="55">
        <v>0.011176470588235295</v>
      </c>
      <c r="H30" s="56">
        <v>0.4893246546373349</v>
      </c>
      <c r="I30" s="55">
        <v>0.010294117647058823</v>
      </c>
      <c r="J30" s="56">
        <v>0.5297025624124577</v>
      </c>
    </row>
    <row r="31" spans="1:10" ht="12.75">
      <c r="A31" s="13">
        <f>EXP(AVERAGE(LN(C31),LN(E31),LN(G31),LN(I31)))</f>
        <v>0.0019558638626150627</v>
      </c>
      <c r="B31" s="14">
        <f t="shared" si="1"/>
        <v>0.5483686248661119</v>
      </c>
      <c r="C31" s="55">
        <v>0.00196078431372549</v>
      </c>
      <c r="D31" s="56">
        <v>0.5877619400730548</v>
      </c>
      <c r="E31" s="55">
        <v>0.0021568627450980395</v>
      </c>
      <c r="F31" s="56">
        <v>0.5633956771305376</v>
      </c>
      <c r="G31" s="55">
        <v>0.00196078431372549</v>
      </c>
      <c r="H31" s="56">
        <v>0.503880695394249</v>
      </c>
      <c r="I31" s="55">
        <v>0.0017647058823529412</v>
      </c>
      <c r="J31" s="56">
        <v>0.5384361868666062</v>
      </c>
    </row>
    <row r="32" spans="1:10" ht="12.75">
      <c r="A32" s="13"/>
      <c r="B32" s="14"/>
      <c r="C32" s="55"/>
      <c r="D32" s="56"/>
      <c r="E32" s="55"/>
      <c r="F32" s="56"/>
      <c r="G32" s="55"/>
      <c r="H32" s="56"/>
      <c r="I32" s="55"/>
      <c r="J32" s="56"/>
    </row>
    <row r="35" ht="12.75">
      <c r="A35" s="6" t="s">
        <v>19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0" sqref="E1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20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21</v>
      </c>
      <c r="B3" s="25" t="s">
        <v>22</v>
      </c>
      <c r="C3" s="26"/>
      <c r="D3" s="25" t="s">
        <v>23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24</v>
      </c>
      <c r="C5" s="30" t="s">
        <v>25</v>
      </c>
      <c r="D5" s="29" t="s">
        <v>24</v>
      </c>
      <c r="E5" s="30" t="s">
        <v>25</v>
      </c>
    </row>
    <row r="6" spans="2:5" ht="12.75">
      <c r="B6" s="29" t="s">
        <v>26</v>
      </c>
      <c r="C6" s="30" t="s">
        <v>27</v>
      </c>
      <c r="D6" s="29" t="s">
        <v>26</v>
      </c>
      <c r="E6" s="30" t="s">
        <v>27</v>
      </c>
    </row>
    <row r="7" spans="1:5" ht="12.75">
      <c r="A7" s="45" t="s">
        <v>28</v>
      </c>
      <c r="B7" s="46">
        <v>0.23979</v>
      </c>
      <c r="C7" s="47">
        <v>0.24271</v>
      </c>
      <c r="D7" s="48">
        <v>0.23634</v>
      </c>
      <c r="E7" s="47">
        <v>0.21876</v>
      </c>
    </row>
    <row r="8" spans="1:5" ht="12.75">
      <c r="A8" s="49" t="s">
        <v>29</v>
      </c>
      <c r="B8" s="31">
        <v>0.528</v>
      </c>
      <c r="C8" s="32">
        <v>0.528</v>
      </c>
      <c r="D8" s="41">
        <v>0.562</v>
      </c>
      <c r="E8" s="32">
        <v>0.562</v>
      </c>
    </row>
    <row r="9" spans="1:5" ht="14.25">
      <c r="A9" s="49" t="s">
        <v>30</v>
      </c>
      <c r="B9" s="31">
        <v>23.81663</v>
      </c>
      <c r="C9" s="32">
        <v>28.07217</v>
      </c>
      <c r="D9" s="41">
        <v>24.6712</v>
      </c>
      <c r="E9" s="32">
        <v>49.99503</v>
      </c>
    </row>
    <row r="10" spans="1:5" ht="12.75">
      <c r="A10" s="50" t="s">
        <v>31</v>
      </c>
      <c r="B10" s="51">
        <v>1.93802</v>
      </c>
      <c r="C10" s="52">
        <v>0.97136</v>
      </c>
      <c r="D10" s="53">
        <v>2.1139</v>
      </c>
      <c r="E10" s="52">
        <v>0.58623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</row>
    <row r="13" spans="1:5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</row>
    <row r="14" spans="1:5" ht="12.75">
      <c r="A14" s="42" t="s">
        <v>10</v>
      </c>
      <c r="B14" s="43" t="s">
        <v>11</v>
      </c>
      <c r="C14" s="44" t="s">
        <v>11</v>
      </c>
      <c r="D14" s="43" t="s">
        <v>11</v>
      </c>
      <c r="E14" s="44" t="s">
        <v>11</v>
      </c>
    </row>
    <row r="15" spans="1:5" ht="12.75">
      <c r="A15" s="24">
        <v>100</v>
      </c>
      <c r="B15" s="35">
        <f aca="true" t="shared" si="0" ref="B15:B46">$B$7+($B$8-$B$7)*(1/(1+($B$9*A15)^$B$10)^(1-(1/$B$10)))</f>
        <v>0.2399859420814825</v>
      </c>
      <c r="C15" s="36">
        <f aca="true" t="shared" si="1" ref="C15:C46">IF(A15&gt;1/$C$9,$C$7+($C$8-$C$7)*($C$9*A15)^(-$C$10),$C$8)</f>
        <v>0.2428375760607437</v>
      </c>
      <c r="D15" s="35">
        <f>$D$7+($D$8-$D$7)*(1/(1+($D$9*A15)^$D$10)^(1-(1/$D$10)))</f>
        <v>0.23639422551144984</v>
      </c>
      <c r="E15" s="36">
        <f>IF(A15&gt;1/$E$9,$E$7+($E$8-$E$7)*($E$9*A15)^(-$E$10),$E$8)</f>
        <v>0.22108903500418062</v>
      </c>
    </row>
    <row r="16" spans="1:5" ht="12.75">
      <c r="A16" s="24">
        <v>79.4328234724282</v>
      </c>
      <c r="B16" s="35">
        <f t="shared" si="0"/>
        <v>0.2400331810243341</v>
      </c>
      <c r="C16" s="36">
        <f t="shared" si="1"/>
        <v>0.24286955307845948</v>
      </c>
      <c r="D16" s="35">
        <f aca="true" t="shared" si="2" ref="D16:D31">$D$7+($D$8-$D$7)*(1/(1+($D$9*A16)^$D$10)^(1-(1/$D$10)))</f>
        <v>0.23641007992804494</v>
      </c>
      <c r="E16" s="36">
        <f aca="true" t="shared" si="3" ref="E16:E31">IF(A16&gt;1/$E$9,$E$7+($E$8-$E$7)*($E$9*A16)^(-$E$10),$E$8)</f>
        <v>0.22142562477262737</v>
      </c>
    </row>
    <row r="17" spans="1:5" ht="12.75">
      <c r="A17" s="24">
        <v>63.095734448019364</v>
      </c>
      <c r="B17" s="35">
        <f t="shared" si="0"/>
        <v>0.24009180861387272</v>
      </c>
      <c r="C17" s="36">
        <f t="shared" si="1"/>
        <v>0.2429095451552391</v>
      </c>
      <c r="D17" s="35">
        <f t="shared" si="2"/>
        <v>0.23643056984645797</v>
      </c>
      <c r="E17" s="36">
        <f t="shared" si="3"/>
        <v>0.2218108581518484</v>
      </c>
    </row>
    <row r="18" spans="1:5" ht="12.75">
      <c r="A18" s="24">
        <v>50.11872336272726</v>
      </c>
      <c r="B18" s="35">
        <f t="shared" si="0"/>
        <v>0.24016457048072332</v>
      </c>
      <c r="C18" s="36">
        <f t="shared" si="1"/>
        <v>0.24295956127054302</v>
      </c>
      <c r="D18" s="35">
        <f t="shared" si="2"/>
        <v>0.23645705058965755</v>
      </c>
      <c r="E18" s="36">
        <f t="shared" si="3"/>
        <v>0.22225176506696617</v>
      </c>
    </row>
    <row r="19" spans="1:5" ht="12.75">
      <c r="A19" s="24">
        <v>39.810717055349755</v>
      </c>
      <c r="B19" s="35">
        <f t="shared" si="0"/>
        <v>0.2402548741739325</v>
      </c>
      <c r="C19" s="36">
        <f t="shared" si="1"/>
        <v>0.24302211395576315</v>
      </c>
      <c r="D19" s="35">
        <f t="shared" si="2"/>
        <v>0.23649127374692464</v>
      </c>
      <c r="E19" s="36">
        <f t="shared" si="3"/>
        <v>0.22275639140072712</v>
      </c>
    </row>
    <row r="20" spans="1:5" ht="12.75">
      <c r="A20" s="24">
        <v>31.622776601683817</v>
      </c>
      <c r="B20" s="35">
        <f t="shared" si="0"/>
        <v>0.24036694872576828</v>
      </c>
      <c r="C20" s="36">
        <f t="shared" si="1"/>
        <v>0.2431003455098227</v>
      </c>
      <c r="D20" s="35">
        <f t="shared" si="2"/>
        <v>0.23653550303161697</v>
      </c>
      <c r="E20" s="36">
        <f t="shared" si="3"/>
        <v>0.22333394581866367</v>
      </c>
    </row>
    <row r="21" spans="1:5" ht="12.75">
      <c r="A21" s="24">
        <v>25.118864315095824</v>
      </c>
      <c r="B21" s="35">
        <f t="shared" si="0"/>
        <v>0.24050604267161194</v>
      </c>
      <c r="C21" s="36">
        <f t="shared" si="1"/>
        <v>0.2431981858507935</v>
      </c>
      <c r="D21" s="35">
        <f t="shared" si="2"/>
        <v>0.23659266401079956</v>
      </c>
      <c r="E21" s="36">
        <f t="shared" si="3"/>
        <v>0.22399496781327882</v>
      </c>
    </row>
    <row r="22" spans="1:5" ht="12.75">
      <c r="A22" s="24">
        <v>19.952623149688815</v>
      </c>
      <c r="B22" s="35">
        <f t="shared" si="0"/>
        <v>0.2406786697829779</v>
      </c>
      <c r="C22" s="36">
        <f t="shared" si="1"/>
        <v>0.2433205499331175</v>
      </c>
      <c r="D22" s="35">
        <f t="shared" si="2"/>
        <v>0.23666653760736558</v>
      </c>
      <c r="E22" s="36">
        <f t="shared" si="3"/>
        <v>0.22475152003380575</v>
      </c>
    </row>
    <row r="23" spans="1:5" ht="12.75">
      <c r="A23" s="24">
        <v>15.84893192461115</v>
      </c>
      <c r="B23" s="35">
        <f t="shared" si="0"/>
        <v>0.24089291399150997</v>
      </c>
      <c r="C23" s="36">
        <f t="shared" si="1"/>
        <v>0.24347358464757607</v>
      </c>
      <c r="D23" s="35">
        <f t="shared" si="2"/>
        <v>0.23676201016691018</v>
      </c>
      <c r="E23" s="36">
        <f t="shared" si="3"/>
        <v>0.225617408411268</v>
      </c>
    </row>
    <row r="24" spans="1:5" ht="12.75">
      <c r="A24" s="24">
        <v>12.589254117941685</v>
      </c>
      <c r="B24" s="35">
        <f t="shared" si="0"/>
        <v>0.24115880772535392</v>
      </c>
      <c r="C24" s="36">
        <f t="shared" si="1"/>
        <v>0.2436649776068875</v>
      </c>
      <c r="D24" s="35">
        <f t="shared" si="2"/>
        <v>0.23688539661529945</v>
      </c>
      <c r="E24" s="36">
        <f t="shared" si="3"/>
        <v>0.2266084340957899</v>
      </c>
    </row>
    <row r="25" spans="1:5" ht="12.75">
      <c r="A25" s="24">
        <v>10</v>
      </c>
      <c r="B25" s="35">
        <f t="shared" si="0"/>
        <v>0.24148880126212754</v>
      </c>
      <c r="C25" s="36">
        <f t="shared" si="1"/>
        <v>0.24390434332860356</v>
      </c>
      <c r="D25" s="35">
        <f t="shared" si="2"/>
        <v>0.23704485805102274</v>
      </c>
      <c r="E25" s="36">
        <f t="shared" si="3"/>
        <v>0.22774268180363016</v>
      </c>
    </row>
    <row r="26" spans="1:5" ht="12.75">
      <c r="A26" s="24">
        <v>7.943282347242825</v>
      </c>
      <c r="B26" s="35">
        <f t="shared" si="0"/>
        <v>0.24189834485812287</v>
      </c>
      <c r="C26" s="36">
        <f t="shared" si="1"/>
        <v>0.2442037062149855</v>
      </c>
      <c r="D26" s="35">
        <f t="shared" si="2"/>
        <v>0.23725094132818633</v>
      </c>
      <c r="E26" s="36">
        <f t="shared" si="3"/>
        <v>0.2290408498358356</v>
      </c>
    </row>
    <row r="27" spans="1:5" ht="12.75">
      <c r="A27" s="24">
        <v>6.3095734448019405</v>
      </c>
      <c r="B27" s="35">
        <f t="shared" si="0"/>
        <v>0.2424066104873217</v>
      </c>
      <c r="C27" s="36">
        <f t="shared" si="1"/>
        <v>0.24457810459208154</v>
      </c>
      <c r="D27" s="35">
        <f t="shared" si="2"/>
        <v>0.237517276182217</v>
      </c>
      <c r="E27" s="36">
        <f t="shared" si="3"/>
        <v>0.2305266277908549</v>
      </c>
    </row>
    <row r="28" spans="1:5" ht="12.75">
      <c r="A28" s="24">
        <v>5.011872336272729</v>
      </c>
      <c r="B28" s="35">
        <f t="shared" si="0"/>
        <v>0.2430373861596134</v>
      </c>
      <c r="C28" s="36">
        <f t="shared" si="1"/>
        <v>0.2450463461515691</v>
      </c>
      <c r="D28" s="35">
        <f t="shared" si="2"/>
        <v>0.23786147571772667</v>
      </c>
      <c r="E28" s="36">
        <f t="shared" si="3"/>
        <v>0.2322271288637945</v>
      </c>
    </row>
    <row r="29" spans="1:5" ht="12.75">
      <c r="A29" s="24">
        <v>3.981071705534978</v>
      </c>
      <c r="B29" s="35">
        <f t="shared" si="0"/>
        <v>0.24382018308997258</v>
      </c>
      <c r="C29" s="36">
        <f t="shared" si="1"/>
        <v>0.24563195274455674</v>
      </c>
      <c r="D29" s="35">
        <f t="shared" si="2"/>
        <v>0.23830629920702437</v>
      </c>
      <c r="E29" s="36">
        <f t="shared" si="3"/>
        <v>0.23417338462112347</v>
      </c>
    </row>
    <row r="30" spans="1:5" ht="12.75">
      <c r="A30" s="24">
        <v>3.162277660168384</v>
      </c>
      <c r="B30" s="35">
        <f t="shared" si="0"/>
        <v>0.24479160444768774</v>
      </c>
      <c r="C30" s="36">
        <f t="shared" si="1"/>
        <v>0.24636434198853138</v>
      </c>
      <c r="D30" s="35">
        <f t="shared" si="2"/>
        <v>0.23888115282055722</v>
      </c>
      <c r="E30" s="36">
        <f t="shared" si="3"/>
        <v>0.23640091127971485</v>
      </c>
    </row>
    <row r="31" spans="1:5" ht="12.75">
      <c r="A31" s="24">
        <v>2.5118864315095837</v>
      </c>
      <c r="B31" s="35">
        <f t="shared" si="0"/>
        <v>0.245997033739288</v>
      </c>
      <c r="C31" s="36">
        <f t="shared" si="1"/>
        <v>0.2472803050448098</v>
      </c>
      <c r="D31" s="35">
        <f t="shared" si="2"/>
        <v>0.23962402483858686</v>
      </c>
      <c r="E31" s="36">
        <f t="shared" si="3"/>
        <v>0.23895035782395774</v>
      </c>
    </row>
    <row r="32" spans="1:5" ht="12.75">
      <c r="A32" s="24">
        <v>1.9952623149688824</v>
      </c>
      <c r="B32" s="35">
        <f t="shared" si="0"/>
        <v>0.24749271018681762</v>
      </c>
      <c r="C32" s="36">
        <f t="shared" si="1"/>
        <v>0.248425854801813</v>
      </c>
      <c r="D32" s="35">
        <f aca="true" t="shared" si="4" ref="D32:D47">$D$7+($D$8-$D$7)*(1/(1+($D$9*A32)^$D$10)^(1-(1/$D$10)))</f>
        <v>0.24058397763940786</v>
      </c>
      <c r="E32" s="36">
        <f aca="true" t="shared" si="5" ref="E32:E47">IF(A32&gt;1/$E$9,$E$7+($E$8-$E$7)*($E$9*A32)^(-$E$10),$E$8)</f>
        <v>0.24186824778809507</v>
      </c>
    </row>
    <row r="33" spans="1:5" ht="12.75">
      <c r="A33" s="24">
        <v>1.5848931924611156</v>
      </c>
      <c r="B33" s="35">
        <f t="shared" si="0"/>
        <v>0.24934826564660684</v>
      </c>
      <c r="C33" s="36">
        <f t="shared" si="1"/>
        <v>0.24985853730660953</v>
      </c>
      <c r="D33" s="35">
        <f t="shared" si="4"/>
        <v>0.24182434930367602</v>
      </c>
      <c r="E33" s="36">
        <f t="shared" si="5"/>
        <v>0.2452078282401895</v>
      </c>
    </row>
    <row r="34" spans="1:5" ht="12.75">
      <c r="A34" s="24">
        <v>1.2589254117941688</v>
      </c>
      <c r="B34" s="35">
        <f t="shared" si="0"/>
        <v>0.25164979812666055</v>
      </c>
      <c r="C34" s="36">
        <f t="shared" si="1"/>
        <v>0.2516503225581902</v>
      </c>
      <c r="D34" s="35">
        <f t="shared" si="4"/>
        <v>0.243426851431217</v>
      </c>
      <c r="E34" s="36">
        <f t="shared" si="5"/>
        <v>0.24903004146038832</v>
      </c>
    </row>
    <row r="35" spans="1:5" ht="12.75">
      <c r="A35" s="24">
        <v>1</v>
      </c>
      <c r="B35" s="35">
        <f t="shared" si="0"/>
        <v>0.25450354151146026</v>
      </c>
      <c r="C35" s="36">
        <f t="shared" si="1"/>
        <v>0.25389121987984614</v>
      </c>
      <c r="D35" s="35">
        <f t="shared" si="4"/>
        <v>0.24549678144192172</v>
      </c>
      <c r="E35" s="36">
        <f t="shared" si="5"/>
        <v>0.25340463704514227</v>
      </c>
    </row>
    <row r="36" spans="1:5" ht="12.75">
      <c r="A36" s="24">
        <v>0.7943282347242825</v>
      </c>
      <c r="B36" s="35">
        <f t="shared" si="0"/>
        <v>0.2580401413595064</v>
      </c>
      <c r="C36" s="36">
        <f t="shared" si="1"/>
        <v>0.25669379948684695</v>
      </c>
      <c r="D36" s="35">
        <f t="shared" si="4"/>
        <v>0.24816958368339728</v>
      </c>
      <c r="E36" s="36">
        <f t="shared" si="5"/>
        <v>0.2584114447315939</v>
      </c>
    </row>
    <row r="37" spans="1:5" ht="12.75">
      <c r="A37" s="24">
        <v>0.630957344480194</v>
      </c>
      <c r="B37" s="35">
        <f t="shared" si="0"/>
        <v>0.26241942749052727</v>
      </c>
      <c r="C37" s="36">
        <f t="shared" si="1"/>
        <v>0.2601988473878247</v>
      </c>
      <c r="D37" s="35">
        <f t="shared" si="4"/>
        <v>0.2516189629179619</v>
      </c>
      <c r="E37" s="36">
        <f t="shared" si="5"/>
        <v>0.26414183116925155</v>
      </c>
    </row>
    <row r="38" spans="1:5" ht="12.75">
      <c r="A38" s="24">
        <v>0.5011872336272729</v>
      </c>
      <c r="B38" s="35">
        <f t="shared" si="0"/>
        <v>0.26783532042390784</v>
      </c>
      <c r="C38" s="36">
        <f t="shared" si="1"/>
        <v>0.2645824376906515</v>
      </c>
      <c r="D38" s="35">
        <f t="shared" si="4"/>
        <v>0.25606660856243807</v>
      </c>
      <c r="E38" s="36">
        <f t="shared" si="5"/>
        <v>0.27070036722282287</v>
      </c>
    </row>
    <row r="39" spans="1:5" ht="12.75">
      <c r="A39" s="24">
        <v>0.3981071705534977</v>
      </c>
      <c r="B39" s="35">
        <f t="shared" si="0"/>
        <v>0.27452000512218566</v>
      </c>
      <c r="C39" s="36">
        <f t="shared" si="1"/>
        <v>0.2700647775861138</v>
      </c>
      <c r="D39" s="35">
        <f t="shared" si="4"/>
        <v>0.26179318813551217</v>
      </c>
      <c r="E39" s="36">
        <f t="shared" si="5"/>
        <v>0.27820673623195685</v>
      </c>
    </row>
    <row r="40" spans="1:5" ht="12.75">
      <c r="A40" s="24">
        <v>0.31622776601683833</v>
      </c>
      <c r="B40" s="35">
        <f t="shared" si="0"/>
        <v>0.28274556160480674</v>
      </c>
      <c r="C40" s="36">
        <f t="shared" si="1"/>
        <v>0.2769212693321594</v>
      </c>
      <c r="D40" s="35">
        <f t="shared" si="4"/>
        <v>0.26914933674106617</v>
      </c>
      <c r="E40" s="36">
        <f t="shared" si="5"/>
        <v>0.2867979180507417</v>
      </c>
    </row>
    <row r="41" spans="1:5" ht="12.75">
      <c r="A41" s="24">
        <v>0.25118864315095835</v>
      </c>
      <c r="B41" s="35">
        <f t="shared" si="0"/>
        <v>0.2928195853117847</v>
      </c>
      <c r="C41" s="36">
        <f t="shared" si="1"/>
        <v>0.28549634493126674</v>
      </c>
      <c r="D41" s="35">
        <f t="shared" si="4"/>
        <v>0.2785633964166444</v>
      </c>
      <c r="E41" s="36">
        <f t="shared" si="5"/>
        <v>0.29663068872236814</v>
      </c>
    </row>
    <row r="42" spans="1:5" ht="12.75">
      <c r="A42" s="24">
        <v>0.19952623149688822</v>
      </c>
      <c r="B42" s="35">
        <f t="shared" si="0"/>
        <v>0.3050686921887098</v>
      </c>
      <c r="C42" s="36">
        <f t="shared" si="1"/>
        <v>0.29622076847816525</v>
      </c>
      <c r="D42" s="35">
        <f t="shared" si="4"/>
        <v>0.290538820040368</v>
      </c>
      <c r="E42" s="36">
        <f t="shared" si="5"/>
        <v>0.3078844814042315</v>
      </c>
    </row>
    <row r="43" spans="1:5" ht="12.75">
      <c r="A43" s="24">
        <v>0.15848931924611157</v>
      </c>
      <c r="B43" s="35">
        <f t="shared" si="0"/>
        <v>0.3198003034726751</v>
      </c>
      <c r="C43" s="36">
        <f t="shared" si="1"/>
        <v>0.30963327535160245</v>
      </c>
      <c r="D43" s="35">
        <f t="shared" si="4"/>
        <v>0.305627473003499</v>
      </c>
      <c r="E43" s="36">
        <f t="shared" si="5"/>
        <v>0.32076466075101706</v>
      </c>
    </row>
    <row r="44" spans="1:5" ht="12.75">
      <c r="A44" s="24">
        <v>0.12589254117941692</v>
      </c>
      <c r="B44" s="35">
        <f t="shared" si="0"/>
        <v>0.3372303219510935</v>
      </c>
      <c r="C44" s="36">
        <f t="shared" si="1"/>
        <v>0.3264076352827733</v>
      </c>
      <c r="D44" s="35">
        <f t="shared" si="4"/>
        <v>0.3243555707216433</v>
      </c>
      <c r="E44" s="36">
        <f t="shared" si="5"/>
        <v>0.33550627050829673</v>
      </c>
    </row>
    <row r="45" spans="1:5" ht="12.75">
      <c r="A45" s="24">
        <v>0.1</v>
      </c>
      <c r="B45" s="35">
        <f t="shared" si="0"/>
        <v>0.35736733127465214</v>
      </c>
      <c r="C45" s="36">
        <f t="shared" si="1"/>
        <v>0.3473864987984171</v>
      </c>
      <c r="D45" s="35">
        <f t="shared" si="4"/>
        <v>0.34707148652129305</v>
      </c>
      <c r="E45" s="36">
        <f t="shared" si="5"/>
        <v>0.35237832270453895</v>
      </c>
    </row>
    <row r="46" spans="1:5" ht="12.75">
      <c r="A46" s="24">
        <v>0.07943282347242828</v>
      </c>
      <c r="B46" s="35">
        <f t="shared" si="0"/>
        <v>0.3798629071509887</v>
      </c>
      <c r="C46" s="36">
        <f t="shared" si="1"/>
        <v>0.373623727295593</v>
      </c>
      <c r="D46" s="35">
        <f t="shared" si="4"/>
        <v>0.3736962886703715</v>
      </c>
      <c r="E46" s="36">
        <f t="shared" si="5"/>
        <v>0.37168870671278065</v>
      </c>
    </row>
    <row r="47" spans="1:5" ht="12.75">
      <c r="A47" s="24">
        <v>0.06309573444801943</v>
      </c>
      <c r="B47" s="35">
        <f aca="true" t="shared" si="6" ref="B47:B65">$B$7+($B$8-$B$7)*(1/(1+($B$9*A47)^$B$10)^(1-(1/$B$10)))</f>
        <v>0.4038818133930872</v>
      </c>
      <c r="C47" s="36">
        <f aca="true" t="shared" si="7" ref="C47:C65">IF(A47&gt;1/$C$9,$C$7+($C$8-$C$7)*($C$9*A47)^(-$C$10),$C$8)</f>
        <v>0.40643733317561137</v>
      </c>
      <c r="D47" s="35">
        <f t="shared" si="4"/>
        <v>0.4034215751856887</v>
      </c>
      <c r="E47" s="36">
        <f t="shared" si="5"/>
        <v>0.39378980776489914</v>
      </c>
    </row>
    <row r="48" spans="1:5" ht="12.75">
      <c r="A48" s="24">
        <v>0.05011872336272732</v>
      </c>
      <c r="B48" s="35">
        <f t="shared" si="6"/>
        <v>0.4280996076248696</v>
      </c>
      <c r="C48" s="36">
        <f t="shared" si="7"/>
        <v>0.44747568945493654</v>
      </c>
      <c r="D48" s="35">
        <f aca="true" t="shared" si="8" ref="D48:D63">$D$7+($D$8-$D$7)*(1/(1+($D$9*A48)^$D$10)^(1-(1/$D$10)))</f>
        <v>0.43452998950006705</v>
      </c>
      <c r="E48" s="36">
        <f aca="true" t="shared" si="9" ref="E48:E63">IF(A48&gt;1/$E$9,$E$7+($E$8-$E$7)*($E$9*A48)^(-$E$10),$E$8)</f>
        <v>0.4190849374478446</v>
      </c>
    </row>
    <row r="49" spans="1:5" ht="12.75">
      <c r="A49" s="24">
        <v>0.0398107170553498</v>
      </c>
      <c r="B49" s="35">
        <f t="shared" si="6"/>
        <v>0.4509304742066602</v>
      </c>
      <c r="C49" s="36">
        <f t="shared" si="7"/>
        <v>0.4988003348555927</v>
      </c>
      <c r="D49" s="35">
        <f t="shared" si="8"/>
        <v>0.46460942645884806</v>
      </c>
      <c r="E49" s="36">
        <f t="shared" si="9"/>
        <v>0.44803569352864603</v>
      </c>
    </row>
    <row r="50" spans="1:5" ht="12.75">
      <c r="A50" s="24">
        <v>0.031622776601683854</v>
      </c>
      <c r="B50" s="35">
        <f t="shared" si="6"/>
        <v>0.4709530519270759</v>
      </c>
      <c r="C50" s="36">
        <f t="shared" si="7"/>
        <v>0.528</v>
      </c>
      <c r="D50" s="35">
        <f t="shared" si="8"/>
        <v>0.4912551401941948</v>
      </c>
      <c r="E50" s="36">
        <f t="shared" si="9"/>
        <v>0.48117038341383594</v>
      </c>
    </row>
    <row r="51" spans="1:5" ht="12.75">
      <c r="A51" s="24">
        <v>0.02511886431509585</v>
      </c>
      <c r="B51" s="35">
        <f t="shared" si="6"/>
        <v>0.48731266699185616</v>
      </c>
      <c r="C51" s="36">
        <f t="shared" si="7"/>
        <v>0.528</v>
      </c>
      <c r="D51" s="35">
        <f t="shared" si="8"/>
        <v>0.5128941064040817</v>
      </c>
      <c r="E51" s="36">
        <f t="shared" si="9"/>
        <v>0.5190936649586584</v>
      </c>
    </row>
    <row r="52" spans="1:5" ht="12.75">
      <c r="A52" s="24">
        <v>0.019952623149688837</v>
      </c>
      <c r="B52" s="35">
        <f t="shared" si="6"/>
        <v>0.49985999692174476</v>
      </c>
      <c r="C52" s="36">
        <f t="shared" si="7"/>
        <v>0.528</v>
      </c>
      <c r="D52" s="35">
        <f t="shared" si="8"/>
        <v>0.5291582429977024</v>
      </c>
      <c r="E52" s="36">
        <f t="shared" si="9"/>
        <v>0.562</v>
      </c>
    </row>
    <row r="53" spans="1:5" ht="12.75">
      <c r="A53" s="24">
        <v>0.01584893192461117</v>
      </c>
      <c r="B53" s="35">
        <f t="shared" si="6"/>
        <v>0.5089954832285788</v>
      </c>
      <c r="C53" s="36">
        <f t="shared" si="7"/>
        <v>0.528</v>
      </c>
      <c r="D53" s="35">
        <f t="shared" si="8"/>
        <v>0.5406421423996945</v>
      </c>
      <c r="E53" s="36">
        <f t="shared" si="9"/>
        <v>0.562</v>
      </c>
    </row>
    <row r="54" spans="1:5" ht="12.75">
      <c r="A54" s="24">
        <v>0.0125892541179417</v>
      </c>
      <c r="B54" s="35">
        <f t="shared" si="6"/>
        <v>0.5153865735310383</v>
      </c>
      <c r="C54" s="36">
        <f t="shared" si="7"/>
        <v>0.528</v>
      </c>
      <c r="D54" s="35">
        <f t="shared" si="8"/>
        <v>0.5483823123286695</v>
      </c>
      <c r="E54" s="36">
        <f t="shared" si="9"/>
        <v>0.562</v>
      </c>
    </row>
    <row r="55" spans="1:5" ht="12.75">
      <c r="A55" s="24">
        <v>0.01</v>
      </c>
      <c r="B55" s="35">
        <f t="shared" si="6"/>
        <v>0.5197299096361375</v>
      </c>
      <c r="C55" s="36">
        <f t="shared" si="7"/>
        <v>0.528</v>
      </c>
      <c r="D55" s="35">
        <f t="shared" si="8"/>
        <v>0.55343223564328</v>
      </c>
      <c r="E55" s="36">
        <f t="shared" si="9"/>
        <v>0.562</v>
      </c>
    </row>
    <row r="56" spans="1:5" ht="12.75">
      <c r="A56" s="24">
        <v>0.007943282347242833</v>
      </c>
      <c r="B56" s="35">
        <f t="shared" si="6"/>
        <v>0.522622485237759</v>
      </c>
      <c r="C56" s="36">
        <f t="shared" si="7"/>
        <v>0.528</v>
      </c>
      <c r="D56" s="35">
        <f t="shared" si="8"/>
        <v>0.5566560411672958</v>
      </c>
      <c r="E56" s="36">
        <f t="shared" si="9"/>
        <v>0.562</v>
      </c>
    </row>
    <row r="57" spans="1:5" ht="12.75">
      <c r="A57" s="24">
        <v>0.006309573444801948</v>
      </c>
      <c r="B57" s="35">
        <f t="shared" si="6"/>
        <v>0.5245226380822692</v>
      </c>
      <c r="C57" s="36">
        <f t="shared" si="7"/>
        <v>0.528</v>
      </c>
      <c r="D57" s="35">
        <f t="shared" si="8"/>
        <v>0.5586852203312671</v>
      </c>
      <c r="E57" s="36">
        <f t="shared" si="9"/>
        <v>0.562</v>
      </c>
    </row>
    <row r="58" spans="1:5" ht="12.75">
      <c r="A58" s="24">
        <v>0.005011872336272735</v>
      </c>
      <c r="B58" s="35">
        <f t="shared" si="6"/>
        <v>0.5257595308569807</v>
      </c>
      <c r="C58" s="36">
        <f t="shared" si="7"/>
        <v>0.528</v>
      </c>
      <c r="D58" s="35">
        <f t="shared" si="8"/>
        <v>0.5599510383303241</v>
      </c>
      <c r="E58" s="36">
        <f t="shared" si="9"/>
        <v>0.562</v>
      </c>
    </row>
    <row r="59" spans="1:5" ht="12.75">
      <c r="A59" s="24">
        <v>0.003981071705534982</v>
      </c>
      <c r="B59" s="35">
        <f t="shared" si="6"/>
        <v>0.5265598761793844</v>
      </c>
      <c r="C59" s="36">
        <f t="shared" si="7"/>
        <v>0.528</v>
      </c>
      <c r="D59" s="35">
        <f t="shared" si="8"/>
        <v>0.560736224635804</v>
      </c>
      <c r="E59" s="36">
        <f t="shared" si="9"/>
        <v>0.562</v>
      </c>
    </row>
    <row r="60" spans="1:5" ht="12.75">
      <c r="A60" s="24">
        <v>0.0031622776601683876</v>
      </c>
      <c r="B60" s="35">
        <f t="shared" si="6"/>
        <v>0.527075737568717</v>
      </c>
      <c r="C60" s="36">
        <f t="shared" si="7"/>
        <v>0.528</v>
      </c>
      <c r="D60" s="35">
        <f t="shared" si="8"/>
        <v>0.5612215673340262</v>
      </c>
      <c r="E60" s="36">
        <f t="shared" si="9"/>
        <v>0.562</v>
      </c>
    </row>
    <row r="61" spans="1:5" ht="12.75">
      <c r="A61" s="24">
        <v>0.002511886431509587</v>
      </c>
      <c r="B61" s="35">
        <f t="shared" si="6"/>
        <v>0.5274073997234763</v>
      </c>
      <c r="C61" s="36">
        <f t="shared" si="7"/>
        <v>0.528</v>
      </c>
      <c r="D61" s="35">
        <f t="shared" si="8"/>
        <v>0.5615209170226352</v>
      </c>
      <c r="E61" s="36">
        <f t="shared" si="9"/>
        <v>0.562</v>
      </c>
    </row>
    <row r="62" spans="1:5" ht="12.75">
      <c r="A62" s="24">
        <v>0.001995262314968885</v>
      </c>
      <c r="B62" s="35">
        <f t="shared" si="6"/>
        <v>0.5276202894864812</v>
      </c>
      <c r="C62" s="36">
        <f t="shared" si="7"/>
        <v>0.528</v>
      </c>
      <c r="D62" s="35">
        <f t="shared" si="8"/>
        <v>0.5617053017927333</v>
      </c>
      <c r="E62" s="36">
        <f t="shared" si="9"/>
        <v>0.562</v>
      </c>
    </row>
    <row r="63" spans="1:5" ht="12.75">
      <c r="A63" s="24">
        <v>0.0015848931924611178</v>
      </c>
      <c r="B63" s="35">
        <f t="shared" si="6"/>
        <v>0.5277567984316185</v>
      </c>
      <c r="C63" s="36">
        <f t="shared" si="7"/>
        <v>0.528</v>
      </c>
      <c r="D63" s="35">
        <f t="shared" si="8"/>
        <v>0.5618187796606604</v>
      </c>
      <c r="E63" s="36">
        <f t="shared" si="9"/>
        <v>0.562</v>
      </c>
    </row>
    <row r="64" spans="1:5" ht="12.75">
      <c r="A64" s="24">
        <v>0.0012589254117941707</v>
      </c>
      <c r="B64" s="35">
        <f t="shared" si="6"/>
        <v>0.5278442720352685</v>
      </c>
      <c r="C64" s="36">
        <f t="shared" si="7"/>
        <v>0.528</v>
      </c>
      <c r="D64" s="35">
        <f>$D$7+($D$8-$D$7)*(1/(1+($D$9*A64)^$D$10)^(1-(1/$D$10)))</f>
        <v>0.561888582891807</v>
      </c>
      <c r="E64" s="36">
        <f>IF(A64&gt;1/$E$9,$E$7+($E$8-$E$7)*($E$9*A64)^(-$E$10),$E$8)</f>
        <v>0.562</v>
      </c>
    </row>
    <row r="65" spans="1:5" ht="12.75">
      <c r="A65" s="54">
        <v>0.0010000000000000002</v>
      </c>
      <c r="B65" s="37">
        <f t="shared" si="6"/>
        <v>0.5279003002417577</v>
      </c>
      <c r="C65" s="38">
        <f t="shared" si="7"/>
        <v>0.528</v>
      </c>
      <c r="D65" s="37">
        <f>$D$7+($D$8-$D$7)*(1/(1+($D$9*A65)^$D$10)^(1-(1/$D$10)))</f>
        <v>0.5619315072116695</v>
      </c>
      <c r="E65" s="38">
        <f>IF(A65&gt;1/$E$9,$E$7+($E$8-$E$7)*($E$9*A65)^(-$E$10),$E$8)</f>
        <v>0.562</v>
      </c>
    </row>
    <row r="67" ht="12.75">
      <c r="A67" s="20" t="str">
        <f>A3</f>
        <v>LARNED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1997-06-06T15:29:23Z</cp:lastPrinted>
  <dcterms:created xsi:type="dcterms:W3CDTF">1997-01-08T15:00:20Z</dcterms:created>
  <cp:category/>
  <cp:version/>
  <cp:contentType/>
  <cp:contentStatus/>
</cp:coreProperties>
</file>