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700" windowWidth="9135" windowHeight="5760" activeTab="0"/>
  </bookViews>
  <sheets>
    <sheet name="A Shutters" sheetId="1" r:id="rId1"/>
    <sheet name="B Shutters" sheetId="2" r:id="rId2"/>
  </sheets>
  <definedNames>
    <definedName name="HTML_CodePage" hidden="1">1252</definedName>
    <definedName name="HTML_Control" hidden="1">{"'B Shutters'!$A$1:$Q$30","'B Shutters'!$A$10:$Q$18","'A Shutters'!$C$27:$S$30","'B Shutters'!$A$1:$Q$32","'A Shutters'!$A$1:$S$30"}</definedName>
    <definedName name="HTML_Description" hidden="1">""</definedName>
    <definedName name="HTML_Email" hidden="1">""</definedName>
    <definedName name="HTML_Header" hidden="1">"A Shutters"</definedName>
    <definedName name="HTML_LastUpdate" hidden="1">"9/3/99"</definedName>
    <definedName name="HTML_LineAfter" hidden="1">FALSE</definedName>
    <definedName name="HTML_LineBefore" hidden="1">FALSE</definedName>
    <definedName name="HTML_Name" hidden="1">"Merrick Berg"</definedName>
    <definedName name="HTML_OBDlg2" hidden="1">TRUE</definedName>
    <definedName name="HTML_OBDlg4" hidden="1">TRUE</definedName>
    <definedName name="HTML_OS" hidden="1">0</definedName>
    <definedName name="HTML_PathFile" hidden="1">"C:\WINNT\Profiles\Administrator\Desktop\A_Shutters.htm"</definedName>
    <definedName name="HTML_Title" hidden="1">"Shutter weights"</definedName>
    <definedName name="_xlnm.Print_Area" localSheetId="1">'B Shutters'!$A$1:$Q$30</definedName>
  </definedNames>
  <calcPr fullCalcOnLoad="1"/>
</workbook>
</file>

<file path=xl/comments1.xml><?xml version="1.0" encoding="utf-8"?>
<comments xmlns="http://schemas.openxmlformats.org/spreadsheetml/2006/main">
  <authors>
    <author>Dominic Michael Zarro</author>
  </authors>
  <commentList>
    <comment ref="D12" authorId="0">
      <text>
        <r>
          <rPr>
            <b/>
            <sz val="8"/>
            <rFont val="Tahoma"/>
            <family val="0"/>
          </rPr>
          <t>micrometer value</t>
        </r>
      </text>
    </comment>
    <comment ref="D17" authorId="0">
      <text>
        <r>
          <rPr>
            <b/>
            <sz val="8"/>
            <rFont val="Tahoma"/>
            <family val="0"/>
          </rPr>
          <t>micrometer value</t>
        </r>
      </text>
    </comment>
    <comment ref="E12" authorId="0">
      <text>
        <r>
          <rPr>
            <b/>
            <sz val="8"/>
            <rFont val="Tahoma"/>
            <family val="0"/>
          </rPr>
          <t>micrometer value</t>
        </r>
      </text>
    </comment>
    <comment ref="E17" authorId="0">
      <text>
        <r>
          <rPr>
            <b/>
            <sz val="8"/>
            <rFont val="Tahoma"/>
            <family val="0"/>
          </rPr>
          <t>micrometer value</t>
        </r>
      </text>
    </comment>
    <comment ref="F12" authorId="0">
      <text>
        <r>
          <rPr>
            <b/>
            <sz val="8"/>
            <rFont val="Tahoma"/>
            <family val="0"/>
          </rPr>
          <t>micrometer value</t>
        </r>
      </text>
    </comment>
    <comment ref="F17" authorId="0">
      <text>
        <r>
          <rPr>
            <b/>
            <sz val="8"/>
            <rFont val="Tahoma"/>
            <family val="0"/>
          </rPr>
          <t>micrometer value</t>
        </r>
      </text>
    </comment>
    <comment ref="G12" authorId="0">
      <text>
        <r>
          <rPr>
            <b/>
            <sz val="8"/>
            <rFont val="Tahoma"/>
            <family val="0"/>
          </rPr>
          <t>micrometer value</t>
        </r>
      </text>
    </comment>
    <comment ref="G17" authorId="0">
      <text>
        <r>
          <rPr>
            <b/>
            <sz val="8"/>
            <rFont val="Tahoma"/>
            <family val="0"/>
          </rPr>
          <t>micrometer value</t>
        </r>
      </text>
    </comment>
    <comment ref="H12" authorId="0">
      <text>
        <r>
          <rPr>
            <b/>
            <sz val="8"/>
            <rFont val="Tahoma"/>
            <family val="0"/>
          </rPr>
          <t>micrometer value</t>
        </r>
      </text>
    </comment>
    <comment ref="H17" authorId="0">
      <text>
        <r>
          <rPr>
            <b/>
            <sz val="8"/>
            <rFont val="Tahoma"/>
            <family val="0"/>
          </rPr>
          <t>micrometer value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0"/>
          </rPr>
          <t>micrometer value</t>
        </r>
      </text>
    </comment>
    <comment ref="I17" authorId="0">
      <text>
        <r>
          <rPr>
            <b/>
            <sz val="8"/>
            <rFont val="Tahoma"/>
            <family val="0"/>
          </rPr>
          <t>micrometer value</t>
        </r>
      </text>
    </comment>
    <comment ref="J17" authorId="0">
      <text>
        <r>
          <rPr>
            <b/>
            <sz val="8"/>
            <rFont val="Tahoma"/>
            <family val="0"/>
          </rPr>
          <t>micrometer value</t>
        </r>
      </text>
    </comment>
    <comment ref="J12" authorId="0">
      <text>
        <r>
          <rPr>
            <b/>
            <sz val="8"/>
            <rFont val="Tahoma"/>
            <family val="0"/>
          </rPr>
          <t>micrometer value</t>
        </r>
      </text>
    </comment>
    <comment ref="K12" authorId="0">
      <text>
        <r>
          <rPr>
            <b/>
            <sz val="8"/>
            <rFont val="Tahoma"/>
            <family val="0"/>
          </rPr>
          <t>micrometer value</t>
        </r>
      </text>
    </comment>
    <comment ref="K17" authorId="0">
      <text>
        <r>
          <rPr>
            <b/>
            <sz val="8"/>
            <rFont val="Tahoma"/>
            <family val="0"/>
          </rPr>
          <t>micrometer value</t>
        </r>
        <r>
          <rPr>
            <sz val="8"/>
            <rFont val="Tahoma"/>
            <family val="0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0"/>
          </rPr>
          <t>micrometer value</t>
        </r>
      </text>
    </comment>
    <comment ref="M17" authorId="0">
      <text>
        <r>
          <rPr>
            <b/>
            <sz val="8"/>
            <rFont val="Tahoma"/>
            <family val="0"/>
          </rPr>
          <t>micrometer value</t>
        </r>
      </text>
    </comment>
    <comment ref="L17" authorId="0">
      <text>
        <r>
          <rPr>
            <b/>
            <sz val="8"/>
            <rFont val="Tahoma"/>
            <family val="0"/>
          </rPr>
          <t>micrometer value</t>
        </r>
      </text>
    </comment>
    <comment ref="M12" authorId="0">
      <text>
        <r>
          <rPr>
            <b/>
            <sz val="8"/>
            <rFont val="Tahoma"/>
            <family val="0"/>
          </rPr>
          <t>micrometer value</t>
        </r>
      </text>
    </comment>
    <comment ref="N17" authorId="0">
      <text>
        <r>
          <rPr>
            <b/>
            <sz val="8"/>
            <rFont val="Tahoma"/>
            <family val="0"/>
          </rPr>
          <t>micrometer value</t>
        </r>
      </text>
    </comment>
    <comment ref="N12" authorId="0">
      <text>
        <r>
          <rPr>
            <b/>
            <sz val="8"/>
            <rFont val="Tahoma"/>
            <family val="0"/>
          </rPr>
          <t>micrometer value</t>
        </r>
      </text>
    </comment>
    <comment ref="O17" authorId="0">
      <text>
        <r>
          <rPr>
            <b/>
            <sz val="8"/>
            <rFont val="Tahoma"/>
            <family val="0"/>
          </rPr>
          <t>micrometer value</t>
        </r>
      </text>
    </comment>
    <comment ref="O12" authorId="0">
      <text>
        <r>
          <rPr>
            <b/>
            <sz val="8"/>
            <rFont val="Tahoma"/>
            <family val="0"/>
          </rPr>
          <t>micrometer value</t>
        </r>
      </text>
    </comment>
    <comment ref="P17" authorId="0">
      <text>
        <r>
          <rPr>
            <b/>
            <sz val="8"/>
            <rFont val="Tahoma"/>
            <family val="0"/>
          </rPr>
          <t>micrometer value</t>
        </r>
      </text>
    </comment>
    <comment ref="P12" authorId="0">
      <text>
        <r>
          <rPr>
            <b/>
            <sz val="8"/>
            <rFont val="Tahoma"/>
            <family val="0"/>
          </rPr>
          <t>micrometer value</t>
        </r>
      </text>
    </comment>
    <comment ref="Q12" authorId="0">
      <text>
        <r>
          <rPr>
            <b/>
            <sz val="8"/>
            <rFont val="Tahoma"/>
            <family val="0"/>
          </rPr>
          <t>micrometer value</t>
        </r>
        <r>
          <rPr>
            <sz val="8"/>
            <rFont val="Tahoma"/>
            <family val="0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0"/>
          </rPr>
          <t>micrometer value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Dominic Michael Zarro</author>
  </authors>
  <commentList>
    <comment ref="K17" authorId="0">
      <text>
        <r>
          <rPr>
            <b/>
            <sz val="8"/>
            <rFont val="Tahoma"/>
            <family val="0"/>
          </rPr>
          <t>micrometer value</t>
        </r>
      </text>
    </comment>
    <comment ref="L17" authorId="0">
      <text>
        <r>
          <rPr>
            <b/>
            <sz val="8"/>
            <rFont val="Tahoma"/>
            <family val="0"/>
          </rPr>
          <t>micrometer value</t>
        </r>
      </text>
    </comment>
    <comment ref="N17" authorId="0">
      <text>
        <r>
          <rPr>
            <b/>
            <sz val="8"/>
            <rFont val="Tahoma"/>
            <family val="0"/>
          </rPr>
          <t>micrometer value</t>
        </r>
      </text>
    </comment>
    <comment ref="N12" authorId="0">
      <text>
        <r>
          <rPr>
            <b/>
            <sz val="8"/>
            <rFont val="Tahoma"/>
            <family val="0"/>
          </rPr>
          <t>micrometer value</t>
        </r>
      </text>
    </comment>
    <comment ref="K12" authorId="0">
      <text>
        <r>
          <rPr>
            <b/>
            <sz val="8"/>
            <rFont val="Tahoma"/>
            <family val="0"/>
          </rPr>
          <t>micrometer value</t>
        </r>
      </text>
    </comment>
    <comment ref="L12" authorId="0">
      <text>
        <r>
          <rPr>
            <b/>
            <sz val="8"/>
            <rFont val="Tahoma"/>
            <family val="0"/>
          </rPr>
          <t>micrometer value</t>
        </r>
      </text>
    </comment>
    <comment ref="O12" authorId="0">
      <text>
        <r>
          <rPr>
            <b/>
            <sz val="8"/>
            <rFont val="Tahoma"/>
            <family val="0"/>
          </rPr>
          <t>micrometer value</t>
        </r>
      </text>
    </comment>
    <comment ref="O17" authorId="0">
      <text>
        <r>
          <rPr>
            <b/>
            <sz val="8"/>
            <rFont val="Tahoma"/>
            <family val="0"/>
          </rPr>
          <t>micrometer value</t>
        </r>
      </text>
    </comment>
    <comment ref="M17" authorId="0">
      <text>
        <r>
          <rPr>
            <b/>
            <sz val="8"/>
            <rFont val="Tahoma"/>
            <family val="0"/>
          </rPr>
          <t>micrometer value</t>
        </r>
      </text>
    </comment>
    <comment ref="M12" authorId="0">
      <text>
        <r>
          <rPr>
            <b/>
            <sz val="8"/>
            <rFont val="Tahoma"/>
            <family val="0"/>
          </rPr>
          <t>micrometer value</t>
        </r>
      </text>
    </comment>
    <comment ref="J12" authorId="0">
      <text>
        <r>
          <rPr>
            <b/>
            <sz val="8"/>
            <rFont val="Tahoma"/>
            <family val="0"/>
          </rPr>
          <t>micrometer value</t>
        </r>
      </text>
    </comment>
    <comment ref="J17" authorId="0">
      <text>
        <r>
          <rPr>
            <b/>
            <sz val="8"/>
            <rFont val="Tahoma"/>
            <family val="0"/>
          </rPr>
          <t>micrometer value</t>
        </r>
      </text>
    </comment>
    <comment ref="I12" authorId="0">
      <text>
        <r>
          <rPr>
            <b/>
            <sz val="8"/>
            <rFont val="Tahoma"/>
            <family val="0"/>
          </rPr>
          <t>micrometer value</t>
        </r>
      </text>
    </comment>
    <comment ref="I17" authorId="0">
      <text>
        <r>
          <rPr>
            <b/>
            <sz val="8"/>
            <rFont val="Tahoma"/>
            <family val="0"/>
          </rPr>
          <t>micrometer value</t>
        </r>
      </text>
    </comment>
    <comment ref="H12" authorId="0">
      <text>
        <r>
          <rPr>
            <b/>
            <sz val="8"/>
            <rFont val="Tahoma"/>
            <family val="0"/>
          </rPr>
          <t>micrometer value</t>
        </r>
      </text>
    </comment>
    <comment ref="H17" authorId="0">
      <text>
        <r>
          <rPr>
            <b/>
            <sz val="8"/>
            <rFont val="Tahoma"/>
            <family val="0"/>
          </rPr>
          <t>micrometer value</t>
        </r>
      </text>
    </comment>
    <comment ref="F12" authorId="0">
      <text>
        <r>
          <rPr>
            <b/>
            <sz val="8"/>
            <rFont val="Tahoma"/>
            <family val="0"/>
          </rPr>
          <t>micrometer value</t>
        </r>
      </text>
    </comment>
    <comment ref="F17" authorId="0">
      <text>
        <r>
          <rPr>
            <b/>
            <sz val="8"/>
            <rFont val="Tahoma"/>
            <family val="0"/>
          </rPr>
          <t>micrometer value</t>
        </r>
      </text>
    </comment>
    <comment ref="G12" authorId="0">
      <text>
        <r>
          <rPr>
            <b/>
            <sz val="8"/>
            <rFont val="Tahoma"/>
            <family val="0"/>
          </rPr>
          <t>micrometer value</t>
        </r>
      </text>
    </comment>
    <comment ref="G17" authorId="0">
      <text>
        <r>
          <rPr>
            <b/>
            <sz val="8"/>
            <rFont val="Tahoma"/>
            <family val="0"/>
          </rPr>
          <t>micrometer value</t>
        </r>
      </text>
    </comment>
    <comment ref="E12" authorId="0">
      <text>
        <r>
          <rPr>
            <b/>
            <sz val="8"/>
            <rFont val="Tahoma"/>
            <family val="0"/>
          </rPr>
          <t>micrometer value</t>
        </r>
      </text>
    </comment>
    <comment ref="E17" authorId="0">
      <text>
        <r>
          <rPr>
            <b/>
            <sz val="8"/>
            <rFont val="Tahoma"/>
            <family val="0"/>
          </rPr>
          <t>micrometer value</t>
        </r>
      </text>
    </comment>
    <comment ref="D12" authorId="0">
      <text>
        <r>
          <rPr>
            <b/>
            <sz val="8"/>
            <rFont val="Tahoma"/>
            <family val="0"/>
          </rPr>
          <t>micrometer value</t>
        </r>
      </text>
    </comment>
    <comment ref="D17" authorId="0">
      <text>
        <r>
          <rPr>
            <b/>
            <sz val="8"/>
            <rFont val="Tahoma"/>
            <family val="0"/>
          </rPr>
          <t>micrometer value</t>
        </r>
      </text>
    </comment>
  </commentList>
</comments>
</file>

<file path=xl/sharedStrings.xml><?xml version="1.0" encoding="utf-8"?>
<sst xmlns="http://schemas.openxmlformats.org/spreadsheetml/2006/main" count="106" uniqueCount="49">
  <si>
    <t>volume</t>
  </si>
  <si>
    <t>shutter ID</t>
  </si>
  <si>
    <t>Inner Area</t>
  </si>
  <si>
    <t>diameter</t>
  </si>
  <si>
    <t>thickness</t>
  </si>
  <si>
    <t>Middle Area</t>
  </si>
  <si>
    <t>Outer Area</t>
  </si>
  <si>
    <t>Total volume</t>
  </si>
  <si>
    <t>HESSI Shutter Specifications</t>
  </si>
  <si>
    <t>Density of Aluminim</t>
  </si>
  <si>
    <t>mm</t>
  </si>
  <si>
    <t>g</t>
  </si>
  <si>
    <t>Calculated Weight</t>
  </si>
  <si>
    <t>Measured Weight</t>
  </si>
  <si>
    <t>Difference</t>
  </si>
  <si>
    <t>%</t>
  </si>
  <si>
    <t>Ears (estimate)</t>
  </si>
  <si>
    <t>6061-T6  =</t>
  </si>
  <si>
    <t>B2</t>
  </si>
  <si>
    <t>B3</t>
  </si>
  <si>
    <t>B4</t>
  </si>
  <si>
    <t>B5</t>
  </si>
  <si>
    <t>B6</t>
  </si>
  <si>
    <t>B7</t>
  </si>
  <si>
    <t>B8</t>
  </si>
  <si>
    <t>B1-1</t>
  </si>
  <si>
    <t>B1-2</t>
  </si>
  <si>
    <t>B1-3</t>
  </si>
  <si>
    <t>B9-1</t>
  </si>
  <si>
    <t>B9-2</t>
  </si>
  <si>
    <t>Difference (M-C)</t>
  </si>
  <si>
    <t>Average</t>
  </si>
  <si>
    <t>Std. Dev.</t>
  </si>
  <si>
    <t>A1-1</t>
  </si>
  <si>
    <t>A1-2</t>
  </si>
  <si>
    <t>A1-3</t>
  </si>
  <si>
    <t>A2</t>
  </si>
  <si>
    <t>A3</t>
  </si>
  <si>
    <t>A4</t>
  </si>
  <si>
    <t>A5-1</t>
  </si>
  <si>
    <t>A5-2</t>
  </si>
  <si>
    <t>A6</t>
  </si>
  <si>
    <t>A7-1</t>
  </si>
  <si>
    <t>A7-2</t>
  </si>
  <si>
    <t xml:space="preserve"> A8</t>
  </si>
  <si>
    <t>A9-1</t>
  </si>
  <si>
    <t>A9-2</t>
  </si>
  <si>
    <t>g/cm3</t>
  </si>
  <si>
    <r>
      <t>mm</t>
    </r>
    <r>
      <rPr>
        <vertAlign val="superscript"/>
        <sz val="8"/>
        <color indexed="9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</si>
</sst>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"/>
    <numFmt numFmtId="167" formatCode="0.00000"/>
    <numFmt numFmtId="168" formatCode="0.0000"/>
  </numFmts>
  <fonts count="10">
    <font>
      <sz val="10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SheetLayoutView="100" workbookViewId="0" topLeftCell="B1">
      <selection activeCell="S13" sqref="S13"/>
    </sheetView>
  </sheetViews>
  <sheetFormatPr defaultColWidth="9.140625" defaultRowHeight="12.75"/>
  <cols>
    <col min="1" max="1" width="23.00390625" style="1" bestFit="1" customWidth="1"/>
    <col min="2" max="2" width="14.421875" style="0" bestFit="1" customWidth="1"/>
    <col min="3" max="3" width="8.421875" style="0" bestFit="1" customWidth="1"/>
    <col min="4" max="17" width="7.421875" style="0" bestFit="1" customWidth="1"/>
    <col min="18" max="18" width="7.00390625" style="0" bestFit="1" customWidth="1"/>
    <col min="19" max="19" width="7.28125" style="0" bestFit="1" customWidth="1"/>
  </cols>
  <sheetData>
    <row r="1" spans="1:19" ht="12.75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</row>
    <row r="2" spans="1:19" ht="12.75">
      <c r="A2" s="6"/>
      <c r="B2" s="5" t="s">
        <v>9</v>
      </c>
      <c r="C2" s="7" t="s">
        <v>17</v>
      </c>
      <c r="D2" s="5">
        <v>2.71</v>
      </c>
      <c r="E2" s="5" t="s">
        <v>47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6"/>
      <c r="B3" s="5" t="s">
        <v>1</v>
      </c>
      <c r="C3" s="5"/>
      <c r="D3" s="8" t="s">
        <v>33</v>
      </c>
      <c r="E3" s="8" t="s">
        <v>34</v>
      </c>
      <c r="F3" s="8" t="s">
        <v>35</v>
      </c>
      <c r="G3" s="8" t="s">
        <v>36</v>
      </c>
      <c r="H3" s="8" t="s">
        <v>37</v>
      </c>
      <c r="I3" s="8" t="s">
        <v>38</v>
      </c>
      <c r="J3" s="8" t="s">
        <v>39</v>
      </c>
      <c r="K3" s="8" t="s">
        <v>40</v>
      </c>
      <c r="L3" s="8" t="s">
        <v>41</v>
      </c>
      <c r="M3" s="8" t="s">
        <v>42</v>
      </c>
      <c r="N3" s="8" t="s">
        <v>43</v>
      </c>
      <c r="O3" s="8" t="s">
        <v>44</v>
      </c>
      <c r="P3" s="8" t="s">
        <v>45</v>
      </c>
      <c r="Q3" s="8" t="s">
        <v>46</v>
      </c>
      <c r="R3" s="5"/>
      <c r="S3" s="5"/>
    </row>
    <row r="4" spans="1:19" ht="12.75">
      <c r="A4" s="6"/>
      <c r="B4" s="5"/>
      <c r="C4" s="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5"/>
      <c r="S4" s="5"/>
    </row>
    <row r="5" spans="1:19" ht="12.75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6"/>
      <c r="B6" s="5" t="s">
        <v>3</v>
      </c>
      <c r="C6" s="5" t="s">
        <v>10</v>
      </c>
      <c r="D6" s="9">
        <v>1.716</v>
      </c>
      <c r="E6" s="9">
        <v>1.716</v>
      </c>
      <c r="F6" s="9">
        <v>1.716</v>
      </c>
      <c r="G6" s="9">
        <v>1.716</v>
      </c>
      <c r="H6" s="9">
        <v>1.716</v>
      </c>
      <c r="I6" s="9">
        <v>1.716</v>
      </c>
      <c r="J6" s="9">
        <v>1.94</v>
      </c>
      <c r="K6" s="9">
        <v>1.94</v>
      </c>
      <c r="L6" s="9">
        <v>1.716</v>
      </c>
      <c r="M6" s="9">
        <v>2.05</v>
      </c>
      <c r="N6" s="9">
        <v>2.05</v>
      </c>
      <c r="O6" s="9">
        <v>1.94</v>
      </c>
      <c r="P6" s="9">
        <v>3.36</v>
      </c>
      <c r="Q6" s="9">
        <v>3.36</v>
      </c>
      <c r="R6" s="5"/>
      <c r="S6" s="5"/>
    </row>
    <row r="7" spans="1:19" ht="12.75">
      <c r="A7" s="6"/>
      <c r="B7" s="5" t="s">
        <v>4</v>
      </c>
      <c r="C7" s="5" t="s">
        <v>10</v>
      </c>
      <c r="D7" s="9">
        <v>0.05</v>
      </c>
      <c r="E7" s="9">
        <v>0.05</v>
      </c>
      <c r="F7" s="9">
        <v>0.05</v>
      </c>
      <c r="G7" s="9">
        <v>0.05</v>
      </c>
      <c r="H7" s="9">
        <v>0.05</v>
      </c>
      <c r="I7" s="9">
        <v>0.05</v>
      </c>
      <c r="J7" s="9">
        <v>0.06</v>
      </c>
      <c r="K7" s="9">
        <v>0.06</v>
      </c>
      <c r="L7" s="9">
        <v>0.05</v>
      </c>
      <c r="M7" s="9">
        <v>0.06</v>
      </c>
      <c r="N7" s="9">
        <v>0.06</v>
      </c>
      <c r="O7" s="9">
        <v>0.06</v>
      </c>
      <c r="P7" s="9">
        <v>0.1</v>
      </c>
      <c r="Q7" s="9">
        <v>0.1</v>
      </c>
      <c r="R7" s="5"/>
      <c r="S7" s="5"/>
    </row>
    <row r="8" spans="1:19" s="2" customFormat="1" ht="12.75">
      <c r="A8" s="10"/>
      <c r="B8" s="11" t="s">
        <v>0</v>
      </c>
      <c r="C8" s="11" t="s">
        <v>48</v>
      </c>
      <c r="D8" s="12">
        <f aca="true" t="shared" si="0" ref="D8:Q8">0.25*PI()*D6^2*D7</f>
        <v>0.11563637071186382</v>
      </c>
      <c r="E8" s="12">
        <f t="shared" si="0"/>
        <v>0.11563637071186382</v>
      </c>
      <c r="F8" s="12">
        <f t="shared" si="0"/>
        <v>0.11563637071186382</v>
      </c>
      <c r="G8" s="12">
        <f t="shared" si="0"/>
        <v>0.11563637071186382</v>
      </c>
      <c r="H8" s="12">
        <f t="shared" si="0"/>
        <v>0.11563637071186382</v>
      </c>
      <c r="I8" s="12">
        <f t="shared" si="0"/>
        <v>0.11563637071186382</v>
      </c>
      <c r="J8" s="12">
        <f t="shared" si="0"/>
        <v>0.17735547166575816</v>
      </c>
      <c r="K8" s="12">
        <f t="shared" si="0"/>
        <v>0.17735547166575816</v>
      </c>
      <c r="L8" s="12">
        <f t="shared" si="0"/>
        <v>0.11563637071186382</v>
      </c>
      <c r="M8" s="12">
        <f t="shared" si="0"/>
        <v>0.19803814690066657</v>
      </c>
      <c r="N8" s="12">
        <f t="shared" si="0"/>
        <v>0.19803814690066657</v>
      </c>
      <c r="O8" s="12">
        <f t="shared" si="0"/>
        <v>0.17735547166575816</v>
      </c>
      <c r="P8" s="12">
        <f t="shared" si="0"/>
        <v>0.8866831105491833</v>
      </c>
      <c r="Q8" s="12">
        <f t="shared" si="0"/>
        <v>0.8866831105491833</v>
      </c>
      <c r="R8" s="11"/>
      <c r="S8" s="11"/>
    </row>
    <row r="9" spans="1:19" ht="12.7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6" t="s">
        <v>5</v>
      </c>
      <c r="B10" s="5"/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5"/>
      <c r="S10" s="5"/>
    </row>
    <row r="11" spans="1:19" ht="12.75">
      <c r="A11" s="6"/>
      <c r="B11" s="5" t="s">
        <v>3</v>
      </c>
      <c r="C11" s="5" t="s">
        <v>10</v>
      </c>
      <c r="D11" s="9">
        <v>24.3</v>
      </c>
      <c r="E11" s="9">
        <v>24.3</v>
      </c>
      <c r="F11" s="9">
        <v>24.3</v>
      </c>
      <c r="G11" s="9">
        <v>24.3</v>
      </c>
      <c r="H11" s="9">
        <v>24.3</v>
      </c>
      <c r="I11" s="9">
        <v>24.3</v>
      </c>
      <c r="J11" s="9">
        <v>24.3</v>
      </c>
      <c r="K11" s="9">
        <v>24.3</v>
      </c>
      <c r="L11" s="9">
        <v>24.3</v>
      </c>
      <c r="M11" s="9">
        <v>24.3</v>
      </c>
      <c r="N11" s="9">
        <v>24.3</v>
      </c>
      <c r="O11" s="9">
        <v>24.3</v>
      </c>
      <c r="P11" s="9">
        <v>24.3</v>
      </c>
      <c r="Q11" s="9">
        <v>24.3</v>
      </c>
      <c r="R11" s="5"/>
      <c r="S11" s="5"/>
    </row>
    <row r="12" spans="1:19" ht="12.75">
      <c r="A12" s="6"/>
      <c r="B12" s="5" t="s">
        <v>4</v>
      </c>
      <c r="C12" s="5" t="s">
        <v>10</v>
      </c>
      <c r="D12" s="16">
        <v>0.61</v>
      </c>
      <c r="E12" s="16">
        <v>0.61</v>
      </c>
      <c r="F12" s="16">
        <v>0.61</v>
      </c>
      <c r="G12" s="16">
        <v>0.61</v>
      </c>
      <c r="H12" s="16">
        <v>0.61</v>
      </c>
      <c r="I12" s="16">
        <v>0.61</v>
      </c>
      <c r="J12" s="16">
        <v>0.53</v>
      </c>
      <c r="K12" s="16">
        <v>0.53</v>
      </c>
      <c r="L12" s="16">
        <v>0.62</v>
      </c>
      <c r="M12" s="16">
        <v>0.53</v>
      </c>
      <c r="N12" s="16">
        <v>0.53</v>
      </c>
      <c r="O12" s="16">
        <v>0.53</v>
      </c>
      <c r="P12" s="16">
        <v>0.57</v>
      </c>
      <c r="Q12" s="16">
        <v>0.57</v>
      </c>
      <c r="R12" s="5"/>
      <c r="S12" s="5"/>
    </row>
    <row r="13" spans="1:19" s="2" customFormat="1" ht="12.75">
      <c r="A13" s="10"/>
      <c r="B13" s="11" t="s">
        <v>0</v>
      </c>
      <c r="C13" s="11" t="s">
        <v>48</v>
      </c>
      <c r="D13" s="12">
        <f aca="true" t="shared" si="1" ref="D13:Q13">0.25*PI()*(D11^2-D6^2)*D12</f>
        <v>281.48879079509635</v>
      </c>
      <c r="E13" s="12">
        <f t="shared" si="1"/>
        <v>281.48879079509635</v>
      </c>
      <c r="F13" s="12">
        <f t="shared" si="1"/>
        <v>281.48879079509635</v>
      </c>
      <c r="G13" s="12">
        <f t="shared" si="1"/>
        <v>281.48879079509635</v>
      </c>
      <c r="H13" s="12">
        <f t="shared" si="1"/>
        <v>281.48879079509635</v>
      </c>
      <c r="I13" s="12">
        <f t="shared" si="1"/>
        <v>281.48879079509635</v>
      </c>
      <c r="J13" s="12">
        <f t="shared" si="1"/>
        <v>244.23133359770222</v>
      </c>
      <c r="K13" s="12">
        <f t="shared" si="1"/>
        <v>244.23133359770222</v>
      </c>
      <c r="L13" s="12">
        <f t="shared" si="1"/>
        <v>286.1033611359996</v>
      </c>
      <c r="M13" s="12">
        <f t="shared" si="1"/>
        <v>244.0486366331272</v>
      </c>
      <c r="N13" s="12">
        <f t="shared" si="1"/>
        <v>244.0486366331272</v>
      </c>
      <c r="O13" s="12">
        <f t="shared" si="1"/>
        <v>244.23133359770222</v>
      </c>
      <c r="P13" s="12">
        <f t="shared" si="1"/>
        <v>259.2946703274684</v>
      </c>
      <c r="Q13" s="12">
        <f t="shared" si="1"/>
        <v>259.2946703274684</v>
      </c>
      <c r="R13" s="11"/>
      <c r="S13" s="11"/>
    </row>
    <row r="14" spans="1:19" ht="12.7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6" t="s">
        <v>6</v>
      </c>
      <c r="B15" s="5"/>
      <c r="C15" s="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5"/>
      <c r="S15" s="5"/>
    </row>
    <row r="16" spans="1:19" ht="12.75">
      <c r="A16" s="6"/>
      <c r="B16" s="5" t="s">
        <v>3</v>
      </c>
      <c r="C16" s="5" t="s">
        <v>10</v>
      </c>
      <c r="D16" s="16">
        <v>61.5</v>
      </c>
      <c r="E16" s="16">
        <v>61.5</v>
      </c>
      <c r="F16" s="16">
        <v>61.5</v>
      </c>
      <c r="G16" s="16">
        <v>61.5</v>
      </c>
      <c r="H16" s="16">
        <v>61.5</v>
      </c>
      <c r="I16" s="16">
        <v>61.5</v>
      </c>
      <c r="J16" s="16">
        <v>61.5</v>
      </c>
      <c r="K16" s="16">
        <v>61.5</v>
      </c>
      <c r="L16" s="16">
        <v>61.5</v>
      </c>
      <c r="M16" s="16">
        <v>61.5</v>
      </c>
      <c r="N16" s="16">
        <v>61.5</v>
      </c>
      <c r="O16" s="16">
        <v>61.5</v>
      </c>
      <c r="P16" s="16">
        <v>61.5</v>
      </c>
      <c r="Q16" s="16">
        <v>61.5</v>
      </c>
      <c r="R16" s="5"/>
      <c r="S16" s="5"/>
    </row>
    <row r="17" spans="1:19" ht="12.75">
      <c r="A17" s="6"/>
      <c r="B17" s="5" t="s">
        <v>4</v>
      </c>
      <c r="C17" s="5" t="s">
        <v>10</v>
      </c>
      <c r="D17" s="16">
        <v>1.53</v>
      </c>
      <c r="E17" s="16">
        <v>1.53</v>
      </c>
      <c r="F17" s="16">
        <v>1.53</v>
      </c>
      <c r="G17" s="16">
        <v>1.52</v>
      </c>
      <c r="H17" s="16">
        <v>1.53</v>
      </c>
      <c r="I17" s="16">
        <v>1.54</v>
      </c>
      <c r="J17" s="16">
        <v>1.44</v>
      </c>
      <c r="K17" s="16">
        <v>1.44</v>
      </c>
      <c r="L17" s="16">
        <v>1.53</v>
      </c>
      <c r="M17" s="16">
        <v>1.44</v>
      </c>
      <c r="N17" s="16">
        <v>1.44</v>
      </c>
      <c r="O17" s="16">
        <v>1.44</v>
      </c>
      <c r="P17" s="16">
        <v>1.47</v>
      </c>
      <c r="Q17" s="16">
        <v>1.48</v>
      </c>
      <c r="R17" s="5"/>
      <c r="S17" s="5"/>
    </row>
    <row r="18" spans="1:19" s="2" customFormat="1" ht="12.75">
      <c r="A18" s="10"/>
      <c r="B18" s="11" t="s">
        <v>0</v>
      </c>
      <c r="C18" s="11" t="s">
        <v>48</v>
      </c>
      <c r="D18" s="13">
        <f aca="true" t="shared" si="2" ref="D18:Q18">0.25*PI()*(D16^2-D11^2)*D17</f>
        <v>3835.407736268323</v>
      </c>
      <c r="E18" s="13">
        <f t="shared" si="2"/>
        <v>3835.407736268323</v>
      </c>
      <c r="F18" s="13">
        <f t="shared" si="2"/>
        <v>3835.407736268323</v>
      </c>
      <c r="G18" s="13">
        <f t="shared" si="2"/>
        <v>3810.3397118482685</v>
      </c>
      <c r="H18" s="13">
        <f t="shared" si="2"/>
        <v>3835.407736268323</v>
      </c>
      <c r="I18" s="13">
        <f t="shared" si="2"/>
        <v>3860.4757606883772</v>
      </c>
      <c r="J18" s="13">
        <f t="shared" si="2"/>
        <v>3609.795516487833</v>
      </c>
      <c r="K18" s="13">
        <f t="shared" si="2"/>
        <v>3609.795516487833</v>
      </c>
      <c r="L18" s="13">
        <f t="shared" si="2"/>
        <v>3835.407736268323</v>
      </c>
      <c r="M18" s="13">
        <f t="shared" si="2"/>
        <v>3609.795516487833</v>
      </c>
      <c r="N18" s="13">
        <f t="shared" si="2"/>
        <v>3609.795516487833</v>
      </c>
      <c r="O18" s="13">
        <f t="shared" si="2"/>
        <v>3609.795516487833</v>
      </c>
      <c r="P18" s="13">
        <f t="shared" si="2"/>
        <v>3684.9995897479967</v>
      </c>
      <c r="Q18" s="13">
        <f t="shared" si="2"/>
        <v>3710.067614168051</v>
      </c>
      <c r="R18" s="11"/>
      <c r="S18" s="11"/>
    </row>
    <row r="19" spans="1:19" ht="12.75">
      <c r="A19" s="6"/>
      <c r="B19" s="5"/>
      <c r="C19" s="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5"/>
      <c r="S19" s="5"/>
    </row>
    <row r="20" spans="1:19" s="2" customFormat="1" ht="12.75">
      <c r="A20" s="10" t="s">
        <v>16</v>
      </c>
      <c r="B20" s="11"/>
      <c r="C20" s="11" t="s">
        <v>48</v>
      </c>
      <c r="D20" s="11">
        <f aca="true" t="shared" si="3" ref="D20:Q20">114*D17</f>
        <v>174.42000000000002</v>
      </c>
      <c r="E20" s="11">
        <f t="shared" si="3"/>
        <v>174.42000000000002</v>
      </c>
      <c r="F20" s="11">
        <f t="shared" si="3"/>
        <v>174.42000000000002</v>
      </c>
      <c r="G20" s="11">
        <f t="shared" si="3"/>
        <v>173.28</v>
      </c>
      <c r="H20" s="11">
        <f t="shared" si="3"/>
        <v>174.42000000000002</v>
      </c>
      <c r="I20" s="11">
        <f t="shared" si="3"/>
        <v>175.56</v>
      </c>
      <c r="J20" s="11">
        <f t="shared" si="3"/>
        <v>164.16</v>
      </c>
      <c r="K20" s="11">
        <f t="shared" si="3"/>
        <v>164.16</v>
      </c>
      <c r="L20" s="11">
        <f t="shared" si="3"/>
        <v>174.42000000000002</v>
      </c>
      <c r="M20" s="11">
        <f t="shared" si="3"/>
        <v>164.16</v>
      </c>
      <c r="N20" s="11">
        <f t="shared" si="3"/>
        <v>164.16</v>
      </c>
      <c r="O20" s="11">
        <f t="shared" si="3"/>
        <v>164.16</v>
      </c>
      <c r="P20" s="11">
        <f t="shared" si="3"/>
        <v>167.57999999999998</v>
      </c>
      <c r="Q20" s="11">
        <f t="shared" si="3"/>
        <v>168.72</v>
      </c>
      <c r="R20" s="11"/>
      <c r="S20" s="11"/>
    </row>
    <row r="21" spans="1:19" ht="12.75">
      <c r="A21" s="6"/>
      <c r="B21" s="5"/>
      <c r="C21" s="5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5"/>
      <c r="S21" s="5"/>
    </row>
    <row r="22" spans="1:19" s="2" customFormat="1" ht="12.75">
      <c r="A22" s="10" t="s">
        <v>7</v>
      </c>
      <c r="B22" s="11"/>
      <c r="C22" s="11" t="s">
        <v>48</v>
      </c>
      <c r="D22" s="13">
        <f>D8+D13+D18+D20</f>
        <v>4291.432163434131</v>
      </c>
      <c r="E22" s="13">
        <f aca="true" t="shared" si="4" ref="E22:Q22">E8+E13+E18+E20</f>
        <v>4291.432163434131</v>
      </c>
      <c r="F22" s="13">
        <f t="shared" si="4"/>
        <v>4291.432163434131</v>
      </c>
      <c r="G22" s="13">
        <f t="shared" si="4"/>
        <v>4265.224139014077</v>
      </c>
      <c r="H22" s="13">
        <f t="shared" si="4"/>
        <v>4291.432163434131</v>
      </c>
      <c r="I22" s="13">
        <f t="shared" si="4"/>
        <v>4317.640187854186</v>
      </c>
      <c r="J22" s="13">
        <f t="shared" si="4"/>
        <v>4018.364205557201</v>
      </c>
      <c r="K22" s="13">
        <f t="shared" si="4"/>
        <v>4018.364205557201</v>
      </c>
      <c r="L22" s="13">
        <f t="shared" si="4"/>
        <v>4296.046733775034</v>
      </c>
      <c r="M22" s="13">
        <f t="shared" si="4"/>
        <v>4018.2021912678606</v>
      </c>
      <c r="N22" s="13">
        <f t="shared" si="4"/>
        <v>4018.2021912678606</v>
      </c>
      <c r="O22" s="13">
        <f t="shared" si="4"/>
        <v>4018.364205557201</v>
      </c>
      <c r="P22" s="13">
        <f t="shared" si="4"/>
        <v>4112.760943186015</v>
      </c>
      <c r="Q22" s="13">
        <f t="shared" si="4"/>
        <v>4138.968967606069</v>
      </c>
      <c r="R22" s="11"/>
      <c r="S22" s="11"/>
    </row>
    <row r="23" spans="1:1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2" customFormat="1" ht="12.75">
      <c r="A25" s="10" t="s">
        <v>12</v>
      </c>
      <c r="B25" s="11"/>
      <c r="C25" s="11" t="s">
        <v>11</v>
      </c>
      <c r="D25" s="13">
        <f aca="true" t="shared" si="5" ref="D25:Q25">$D2*D22/1000</f>
        <v>11.629781162906497</v>
      </c>
      <c r="E25" s="13">
        <f t="shared" si="5"/>
        <v>11.629781162906497</v>
      </c>
      <c r="F25" s="13">
        <f t="shared" si="5"/>
        <v>11.629781162906497</v>
      </c>
      <c r="G25" s="13">
        <f t="shared" si="5"/>
        <v>11.558757416728149</v>
      </c>
      <c r="H25" s="13">
        <f t="shared" si="5"/>
        <v>11.629781162906497</v>
      </c>
      <c r="I25" s="13">
        <f t="shared" si="5"/>
        <v>11.700804909084843</v>
      </c>
      <c r="J25" s="13">
        <f t="shared" si="5"/>
        <v>10.889766997060015</v>
      </c>
      <c r="K25" s="13">
        <f t="shared" si="5"/>
        <v>10.889766997060015</v>
      </c>
      <c r="L25" s="13">
        <f t="shared" si="5"/>
        <v>11.642286648530343</v>
      </c>
      <c r="M25" s="13">
        <f t="shared" si="5"/>
        <v>10.889327938335903</v>
      </c>
      <c r="N25" s="13">
        <f t="shared" si="5"/>
        <v>10.889327938335903</v>
      </c>
      <c r="O25" s="13">
        <f t="shared" si="5"/>
        <v>10.889766997060015</v>
      </c>
      <c r="P25" s="13">
        <f t="shared" si="5"/>
        <v>11.145582156034099</v>
      </c>
      <c r="Q25" s="13">
        <f t="shared" si="5"/>
        <v>11.216605902212446</v>
      </c>
      <c r="R25" s="11"/>
      <c r="S25" s="11"/>
    </row>
    <row r="26" spans="1:19" ht="12.7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6" t="s">
        <v>13</v>
      </c>
      <c r="B27" s="5"/>
      <c r="C27" s="5" t="s">
        <v>11</v>
      </c>
      <c r="D27" s="5">
        <v>11.6102</v>
      </c>
      <c r="E27" s="5">
        <v>11.5913</v>
      </c>
      <c r="F27" s="5">
        <v>11.5813</v>
      </c>
      <c r="G27" s="14">
        <v>11.576</v>
      </c>
      <c r="H27" s="5">
        <v>11.5911</v>
      </c>
      <c r="I27" s="5">
        <v>11.6331</v>
      </c>
      <c r="J27" s="5">
        <v>10.8526</v>
      </c>
      <c r="K27" s="5">
        <v>10.8045</v>
      </c>
      <c r="L27" s="5">
        <v>11.6218</v>
      </c>
      <c r="M27" s="5">
        <v>10.8682</v>
      </c>
      <c r="N27" s="5">
        <v>10.8674</v>
      </c>
      <c r="O27" s="5">
        <v>10.8712</v>
      </c>
      <c r="P27" s="5">
        <v>11.0861</v>
      </c>
      <c r="Q27" s="5">
        <v>11.1789</v>
      </c>
      <c r="R27" s="5"/>
      <c r="S27" s="5"/>
    </row>
    <row r="28" spans="1:19" ht="12.75">
      <c r="A28" s="6"/>
      <c r="B28" s="5"/>
      <c r="C28" s="5"/>
      <c r="D28" s="5"/>
      <c r="E28" s="5"/>
      <c r="F28" s="5"/>
      <c r="G28" s="14"/>
      <c r="H28" s="5"/>
      <c r="I28" s="5"/>
      <c r="J28" s="5"/>
      <c r="K28" s="5"/>
      <c r="L28" s="5"/>
      <c r="M28" s="5"/>
      <c r="N28" s="5"/>
      <c r="O28" s="5"/>
      <c r="P28" s="5"/>
      <c r="Q28" s="5"/>
      <c r="R28" s="7" t="s">
        <v>31</v>
      </c>
      <c r="S28" s="7" t="s">
        <v>32</v>
      </c>
    </row>
    <row r="29" spans="1:19" ht="12.75">
      <c r="A29" s="6" t="s">
        <v>30</v>
      </c>
      <c r="B29" s="5"/>
      <c r="C29" s="5" t="s">
        <v>11</v>
      </c>
      <c r="D29" s="9">
        <f aca="true" t="shared" si="6" ref="D29:Q29">D27-D25</f>
        <v>-0.01958116290649592</v>
      </c>
      <c r="E29" s="9">
        <f t="shared" si="6"/>
        <v>-0.03848116290649628</v>
      </c>
      <c r="F29" s="9">
        <f t="shared" si="6"/>
        <v>-0.04848116290649607</v>
      </c>
      <c r="G29" s="9">
        <f t="shared" si="6"/>
        <v>0.017242583271851686</v>
      </c>
      <c r="H29" s="9">
        <f t="shared" si="6"/>
        <v>-0.038681162906495814</v>
      </c>
      <c r="I29" s="9">
        <f t="shared" si="6"/>
        <v>-0.06770490908484206</v>
      </c>
      <c r="J29" s="9">
        <f t="shared" si="6"/>
        <v>-0.03716699706001414</v>
      </c>
      <c r="K29" s="9">
        <f t="shared" si="6"/>
        <v>-0.08526699706001395</v>
      </c>
      <c r="L29" s="9">
        <f t="shared" si="6"/>
        <v>-0.020486648530342322</v>
      </c>
      <c r="M29" s="9">
        <f t="shared" si="6"/>
        <v>-0.021127938335903096</v>
      </c>
      <c r="N29" s="9">
        <f t="shared" si="6"/>
        <v>-0.021927938335903008</v>
      </c>
      <c r="O29" s="9">
        <f t="shared" si="6"/>
        <v>-0.018566997060014856</v>
      </c>
      <c r="P29" s="9">
        <f t="shared" si="6"/>
        <v>-0.059482156034098566</v>
      </c>
      <c r="Q29" s="9">
        <f t="shared" si="6"/>
        <v>-0.03770590221244596</v>
      </c>
      <c r="R29" s="9">
        <f>AVERAGE(F29:Q29)</f>
        <v>-0.036613018854559844</v>
      </c>
      <c r="S29" s="9">
        <f>STDEV(F29:Q29)</f>
        <v>0.026875348503344557</v>
      </c>
    </row>
    <row r="30" spans="1:19" ht="12.75">
      <c r="A30" s="6" t="s">
        <v>14</v>
      </c>
      <c r="B30" s="5"/>
      <c r="C30" s="5" t="s">
        <v>15</v>
      </c>
      <c r="D30" s="15">
        <f aca="true" t="shared" si="7" ref="D30:Q30">(1-D25/D27)*100</f>
        <v>-0.16865482856880387</v>
      </c>
      <c r="E30" s="15">
        <f t="shared" si="7"/>
        <v>-0.33198315034979053</v>
      </c>
      <c r="F30" s="15">
        <f t="shared" si="7"/>
        <v>-0.418615897235175</v>
      </c>
      <c r="G30" s="15">
        <f t="shared" si="7"/>
        <v>0.14895113400009707</v>
      </c>
      <c r="H30" s="15">
        <f t="shared" si="7"/>
        <v>-0.3337143403688625</v>
      </c>
      <c r="I30" s="15">
        <f t="shared" si="7"/>
        <v>-0.5820022959042825</v>
      </c>
      <c r="J30" s="15">
        <f t="shared" si="7"/>
        <v>-0.3424709015352523</v>
      </c>
      <c r="K30" s="15">
        <f t="shared" si="7"/>
        <v>-0.78918040686764</v>
      </c>
      <c r="L30" s="15">
        <f t="shared" si="7"/>
        <v>-0.17627775843966909</v>
      </c>
      <c r="M30" s="15">
        <f t="shared" si="7"/>
        <v>-0.19440144951237137</v>
      </c>
      <c r="N30" s="15">
        <f t="shared" si="7"/>
        <v>-0.20177722671386178</v>
      </c>
      <c r="O30" s="15">
        <f t="shared" si="7"/>
        <v>-0.1707906860329622</v>
      </c>
      <c r="P30" s="15">
        <f t="shared" si="7"/>
        <v>-0.5365471719910309</v>
      </c>
      <c r="Q30" s="15">
        <f t="shared" si="7"/>
        <v>-0.33729528140018505</v>
      </c>
      <c r="R30" s="5"/>
      <c r="S30" s="5"/>
    </row>
  </sheetData>
  <printOptions/>
  <pageMargins left="0.75" right="0.75" top="1" bottom="1" header="0.5" footer="0.5"/>
  <pageSetup horizontalDpi="600" verticalDpi="600" orientation="landscape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100" workbookViewId="0" topLeftCell="A1">
      <selection activeCell="H33" sqref="H33"/>
    </sheetView>
  </sheetViews>
  <sheetFormatPr defaultColWidth="9.140625" defaultRowHeight="12.75"/>
  <cols>
    <col min="1" max="1" width="23.00390625" style="1" customWidth="1"/>
    <col min="2" max="2" width="14.421875" style="0" customWidth="1"/>
    <col min="3" max="3" width="8.421875" style="0" customWidth="1"/>
    <col min="4" max="15" width="7.421875" style="0" customWidth="1"/>
    <col min="16" max="16" width="7.00390625" style="0" customWidth="1"/>
    <col min="17" max="17" width="7.28125" style="0" customWidth="1"/>
  </cols>
  <sheetData>
    <row r="1" spans="1:17" ht="12.75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</row>
    <row r="2" spans="1:17" ht="12.75">
      <c r="A2" s="6"/>
      <c r="B2" s="5" t="s">
        <v>9</v>
      </c>
      <c r="C2" s="7" t="s">
        <v>17</v>
      </c>
      <c r="D2" s="5">
        <v>2.71</v>
      </c>
      <c r="E2" s="5" t="s">
        <v>47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5" t="s">
        <v>1</v>
      </c>
      <c r="C3" s="5"/>
      <c r="D3" s="8" t="s">
        <v>25</v>
      </c>
      <c r="E3" s="8" t="s">
        <v>26</v>
      </c>
      <c r="F3" s="8" t="s">
        <v>27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28</v>
      </c>
      <c r="O3" s="8" t="s">
        <v>29</v>
      </c>
      <c r="P3" s="5"/>
      <c r="Q3" s="5"/>
    </row>
    <row r="4" spans="1:17" ht="12.75">
      <c r="A4" s="6"/>
      <c r="B4" s="5"/>
      <c r="C4" s="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"/>
      <c r="Q4" s="5"/>
    </row>
    <row r="5" spans="1:17" ht="12.75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6"/>
      <c r="B6" s="5" t="s">
        <v>3</v>
      </c>
      <c r="C6" s="5" t="s">
        <v>10</v>
      </c>
      <c r="D6" s="9">
        <v>6.743</v>
      </c>
      <c r="E6" s="9">
        <v>6.743</v>
      </c>
      <c r="F6" s="9">
        <v>6.743</v>
      </c>
      <c r="G6" s="9">
        <v>6.743</v>
      </c>
      <c r="H6" s="9">
        <v>6.743</v>
      </c>
      <c r="I6" s="9">
        <v>6.743</v>
      </c>
      <c r="J6" s="9">
        <v>6.743</v>
      </c>
      <c r="K6" s="9">
        <v>6.743</v>
      </c>
      <c r="L6" s="9">
        <v>6.743</v>
      </c>
      <c r="M6" s="9">
        <v>6.743</v>
      </c>
      <c r="N6" s="9">
        <v>6.15</v>
      </c>
      <c r="O6" s="9">
        <v>6.15</v>
      </c>
      <c r="P6" s="5"/>
      <c r="Q6" s="5"/>
    </row>
    <row r="7" spans="1:17" ht="12.75">
      <c r="A7" s="6"/>
      <c r="B7" s="5" t="s">
        <v>4</v>
      </c>
      <c r="C7" s="5" t="s">
        <v>10</v>
      </c>
      <c r="D7" s="9">
        <v>0.05</v>
      </c>
      <c r="E7" s="9">
        <v>0.05</v>
      </c>
      <c r="F7" s="9">
        <v>0.05</v>
      </c>
      <c r="G7" s="9">
        <v>0.05</v>
      </c>
      <c r="H7" s="9">
        <v>0.05</v>
      </c>
      <c r="I7" s="9">
        <v>0.05</v>
      </c>
      <c r="J7" s="9">
        <v>0.05</v>
      </c>
      <c r="K7" s="9">
        <v>0.05</v>
      </c>
      <c r="L7" s="9">
        <v>0.05</v>
      </c>
      <c r="M7" s="9">
        <v>0.05</v>
      </c>
      <c r="N7" s="9">
        <v>0.06</v>
      </c>
      <c r="O7" s="9">
        <v>0.06</v>
      </c>
      <c r="P7" s="5"/>
      <c r="Q7" s="5"/>
    </row>
    <row r="8" spans="1:17" s="2" customFormat="1" ht="12.75">
      <c r="A8" s="10"/>
      <c r="B8" s="11" t="s">
        <v>0</v>
      </c>
      <c r="C8" s="11" t="s">
        <v>48</v>
      </c>
      <c r="D8" s="12">
        <f aca="true" t="shared" si="0" ref="D8:O8">0.25*PI()*D6^2*D7</f>
        <v>1.7855261088932597</v>
      </c>
      <c r="E8" s="12">
        <f t="shared" si="0"/>
        <v>1.7855261088932597</v>
      </c>
      <c r="F8" s="12">
        <f t="shared" si="0"/>
        <v>1.7855261088932597</v>
      </c>
      <c r="G8" s="12">
        <f t="shared" si="0"/>
        <v>1.7855261088932597</v>
      </c>
      <c r="H8" s="12">
        <f t="shared" si="0"/>
        <v>1.7855261088932597</v>
      </c>
      <c r="I8" s="12">
        <f t="shared" si="0"/>
        <v>1.7855261088932597</v>
      </c>
      <c r="J8" s="12">
        <f t="shared" si="0"/>
        <v>1.7855261088932597</v>
      </c>
      <c r="K8" s="12">
        <f t="shared" si="0"/>
        <v>1.7855261088932597</v>
      </c>
      <c r="L8" s="12">
        <f t="shared" si="0"/>
        <v>1.7855261088932597</v>
      </c>
      <c r="M8" s="12">
        <f t="shared" si="0"/>
        <v>1.7855261088932597</v>
      </c>
      <c r="N8" s="12">
        <f t="shared" si="0"/>
        <v>1.7823433221059994</v>
      </c>
      <c r="O8" s="12">
        <f t="shared" si="0"/>
        <v>1.7823433221059994</v>
      </c>
      <c r="P8" s="11"/>
      <c r="Q8" s="11"/>
    </row>
    <row r="9" spans="1:17" ht="12.7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6" t="s">
        <v>5</v>
      </c>
      <c r="B10" s="5"/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"/>
      <c r="Q10" s="5"/>
    </row>
    <row r="11" spans="1:17" ht="12.75">
      <c r="A11" s="6"/>
      <c r="B11" s="5" t="s">
        <v>3</v>
      </c>
      <c r="C11" s="5" t="s">
        <v>10</v>
      </c>
      <c r="D11" s="16">
        <v>17.1</v>
      </c>
      <c r="E11" s="16">
        <v>17.1</v>
      </c>
      <c r="F11" s="16">
        <v>17.1</v>
      </c>
      <c r="G11" s="16">
        <v>17.1</v>
      </c>
      <c r="H11" s="16">
        <v>17.1</v>
      </c>
      <c r="I11" s="16">
        <v>17.1</v>
      </c>
      <c r="J11" s="16">
        <v>17.1</v>
      </c>
      <c r="K11" s="16">
        <v>17.1</v>
      </c>
      <c r="L11" s="16">
        <v>17.1</v>
      </c>
      <c r="M11" s="16">
        <v>17.1</v>
      </c>
      <c r="N11" s="16">
        <v>17.1</v>
      </c>
      <c r="O11" s="16">
        <v>17.1</v>
      </c>
      <c r="P11" s="5"/>
      <c r="Q11" s="5"/>
    </row>
    <row r="12" spans="1:17" ht="12.75">
      <c r="A12" s="6"/>
      <c r="B12" s="5" t="s">
        <v>4</v>
      </c>
      <c r="C12" s="5" t="s">
        <v>10</v>
      </c>
      <c r="D12" s="16">
        <v>0.98</v>
      </c>
      <c r="E12" s="16">
        <v>0.97</v>
      </c>
      <c r="F12" s="16">
        <v>0.97</v>
      </c>
      <c r="G12" s="16">
        <v>0.97</v>
      </c>
      <c r="H12" s="16">
        <v>0.97</v>
      </c>
      <c r="I12" s="16">
        <v>0.97</v>
      </c>
      <c r="J12" s="16">
        <v>0.97</v>
      </c>
      <c r="K12" s="16">
        <v>0.96</v>
      </c>
      <c r="L12" s="16">
        <v>0.97</v>
      </c>
      <c r="M12" s="16">
        <v>0.97</v>
      </c>
      <c r="N12" s="16">
        <v>0.97</v>
      </c>
      <c r="O12" s="16">
        <v>0.97</v>
      </c>
      <c r="P12" s="5"/>
      <c r="Q12" s="5"/>
    </row>
    <row r="13" spans="1:17" s="2" customFormat="1" ht="12.75">
      <c r="A13" s="10"/>
      <c r="B13" s="11" t="s">
        <v>0</v>
      </c>
      <c r="C13" s="11" t="s">
        <v>48</v>
      </c>
      <c r="D13" s="12">
        <f aca="true" t="shared" si="1" ref="D13:O13">0.25*PI()*(D11^2-D6^2)*D12</f>
        <v>190.06879968555901</v>
      </c>
      <c r="E13" s="12">
        <f t="shared" si="1"/>
        <v>188.1293221377472</v>
      </c>
      <c r="F13" s="12">
        <f t="shared" si="1"/>
        <v>188.1293221377472</v>
      </c>
      <c r="G13" s="12">
        <f t="shared" si="1"/>
        <v>188.1293221377472</v>
      </c>
      <c r="H13" s="12">
        <f t="shared" si="1"/>
        <v>188.1293221377472</v>
      </c>
      <c r="I13" s="12">
        <f t="shared" si="1"/>
        <v>188.1293221377472</v>
      </c>
      <c r="J13" s="12">
        <f t="shared" si="1"/>
        <v>188.1293221377472</v>
      </c>
      <c r="K13" s="12">
        <f t="shared" si="1"/>
        <v>186.18984458993538</v>
      </c>
      <c r="L13" s="12">
        <f t="shared" si="1"/>
        <v>188.1293221377472</v>
      </c>
      <c r="M13" s="12">
        <f t="shared" si="1"/>
        <v>188.1293221377472</v>
      </c>
      <c r="N13" s="12">
        <f t="shared" si="1"/>
        <v>193.95397827622946</v>
      </c>
      <c r="O13" s="12">
        <f t="shared" si="1"/>
        <v>193.95397827622946</v>
      </c>
      <c r="P13" s="11"/>
      <c r="Q13" s="11"/>
    </row>
    <row r="14" spans="1:17" ht="12.7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2.75">
      <c r="A15" s="6" t="s">
        <v>6</v>
      </c>
      <c r="B15" s="5"/>
      <c r="C15" s="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5"/>
      <c r="Q15" s="5"/>
    </row>
    <row r="16" spans="1:17" ht="12.75">
      <c r="A16" s="6"/>
      <c r="B16" s="5" t="s">
        <v>3</v>
      </c>
      <c r="C16" s="5" t="s">
        <v>10</v>
      </c>
      <c r="D16" s="9">
        <v>61.5</v>
      </c>
      <c r="E16" s="9">
        <v>61.5</v>
      </c>
      <c r="F16" s="9">
        <v>61.5</v>
      </c>
      <c r="G16" s="9">
        <v>61.5</v>
      </c>
      <c r="H16" s="9">
        <v>61.5</v>
      </c>
      <c r="I16" s="9">
        <v>61.5</v>
      </c>
      <c r="J16" s="9">
        <v>61.5</v>
      </c>
      <c r="K16" s="9">
        <v>61.5</v>
      </c>
      <c r="L16" s="9">
        <v>61.5</v>
      </c>
      <c r="M16" s="9">
        <v>61.5</v>
      </c>
      <c r="N16" s="9">
        <v>61.5</v>
      </c>
      <c r="O16" s="9">
        <v>61.5</v>
      </c>
      <c r="P16" s="5"/>
      <c r="Q16" s="5"/>
    </row>
    <row r="17" spans="1:17" ht="12.75">
      <c r="A17" s="6"/>
      <c r="B17" s="5" t="s">
        <v>4</v>
      </c>
      <c r="C17" s="5" t="s">
        <v>10</v>
      </c>
      <c r="D17" s="16">
        <v>0.4</v>
      </c>
      <c r="E17" s="16">
        <v>0.42</v>
      </c>
      <c r="F17" s="16">
        <v>0.41</v>
      </c>
      <c r="G17" s="16">
        <v>0.41</v>
      </c>
      <c r="H17" s="16">
        <v>0.4</v>
      </c>
      <c r="I17" s="16">
        <v>0.41</v>
      </c>
      <c r="J17" s="16">
        <v>0.41</v>
      </c>
      <c r="K17" s="16">
        <v>0.39</v>
      </c>
      <c r="L17" s="16">
        <v>0.414</v>
      </c>
      <c r="M17" s="16">
        <v>0.4</v>
      </c>
      <c r="N17" s="16">
        <v>0.41</v>
      </c>
      <c r="O17" s="16">
        <v>0.41</v>
      </c>
      <c r="P17" s="9">
        <v>0.41</v>
      </c>
      <c r="Q17" s="9">
        <v>0.41</v>
      </c>
    </row>
    <row r="18" spans="1:17" s="2" customFormat="1" ht="12.75">
      <c r="A18" s="10"/>
      <c r="B18" s="11" t="s">
        <v>0</v>
      </c>
      <c r="C18" s="11" t="s">
        <v>48</v>
      </c>
      <c r="D18" s="13">
        <f>0.25*PI()*(D16^2-D11^2)*D17</f>
        <v>1096.3655706203806</v>
      </c>
      <c r="E18" s="13">
        <f aca="true" t="shared" si="2" ref="E18:O18">0.25*PI()*(E16^2-E11^2)*E17</f>
        <v>1151.1838491513995</v>
      </c>
      <c r="F18" s="13">
        <f t="shared" si="2"/>
        <v>1123.77470988589</v>
      </c>
      <c r="G18" s="13">
        <f t="shared" si="2"/>
        <v>1123.77470988589</v>
      </c>
      <c r="H18" s="13">
        <f t="shared" si="2"/>
        <v>1096.3655706203806</v>
      </c>
      <c r="I18" s="13">
        <f>0.25*PI()*(I16^2-I11^2)*I17</f>
        <v>1123.77470988589</v>
      </c>
      <c r="J18" s="13">
        <f>0.25*PI()*(J16^2-J11^2)*J17</f>
        <v>1123.77470988589</v>
      </c>
      <c r="K18" s="13">
        <f>0.25*PI()*(K16^2-K11^2)*K17</f>
        <v>1068.956431354871</v>
      </c>
      <c r="L18" s="13">
        <f>0.25*PI()*(L16^2-L11^2)*L17</f>
        <v>1134.7383655920937</v>
      </c>
      <c r="M18" s="13">
        <f>0.25*PI()*(M16^2-M11^2)*M17</f>
        <v>1096.3655706203806</v>
      </c>
      <c r="N18" s="13">
        <f t="shared" si="2"/>
        <v>1123.77470988589</v>
      </c>
      <c r="O18" s="13">
        <f t="shared" si="2"/>
        <v>1123.77470988589</v>
      </c>
      <c r="P18" s="11"/>
      <c r="Q18" s="11"/>
    </row>
    <row r="19" spans="1:17" ht="12.75">
      <c r="A19" s="6"/>
      <c r="B19" s="5"/>
      <c r="C19" s="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5"/>
      <c r="Q19" s="5"/>
    </row>
    <row r="20" spans="1:17" s="2" customFormat="1" ht="12.75">
      <c r="A20" s="10" t="s">
        <v>16</v>
      </c>
      <c r="B20" s="11"/>
      <c r="C20" s="11" t="s">
        <v>48</v>
      </c>
      <c r="D20" s="13">
        <f>114*D17</f>
        <v>45.6</v>
      </c>
      <c r="E20" s="13">
        <f aca="true" t="shared" si="3" ref="E20:Q20">114*E17</f>
        <v>47.879999999999995</v>
      </c>
      <c r="F20" s="13">
        <f t="shared" si="3"/>
        <v>46.739999999999995</v>
      </c>
      <c r="G20" s="13">
        <f t="shared" si="3"/>
        <v>46.739999999999995</v>
      </c>
      <c r="H20" s="13">
        <f t="shared" si="3"/>
        <v>45.6</v>
      </c>
      <c r="I20" s="13">
        <f t="shared" si="3"/>
        <v>46.739999999999995</v>
      </c>
      <c r="J20" s="13">
        <f t="shared" si="3"/>
        <v>46.739999999999995</v>
      </c>
      <c r="K20" s="13">
        <f t="shared" si="3"/>
        <v>44.46</v>
      </c>
      <c r="L20" s="13">
        <f t="shared" si="3"/>
        <v>47.196</v>
      </c>
      <c r="M20" s="13">
        <f t="shared" si="3"/>
        <v>45.6</v>
      </c>
      <c r="N20" s="13">
        <f t="shared" si="3"/>
        <v>46.739999999999995</v>
      </c>
      <c r="O20" s="13">
        <f t="shared" si="3"/>
        <v>46.739999999999995</v>
      </c>
      <c r="P20" s="11">
        <f t="shared" si="3"/>
        <v>46.739999999999995</v>
      </c>
      <c r="Q20" s="11">
        <f t="shared" si="3"/>
        <v>46.739999999999995</v>
      </c>
    </row>
    <row r="21" spans="1:1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2" customFormat="1" ht="12.75">
      <c r="A22" s="10" t="s">
        <v>7</v>
      </c>
      <c r="B22" s="11"/>
      <c r="C22" s="11" t="s">
        <v>48</v>
      </c>
      <c r="D22" s="13">
        <f>D8+D13+D18+D20</f>
        <v>1333.8198964148328</v>
      </c>
      <c r="E22" s="13">
        <f aca="true" t="shared" si="4" ref="E22:O22">E8+E13+E18+E20</f>
        <v>1388.97869739804</v>
      </c>
      <c r="F22" s="13">
        <f t="shared" si="4"/>
        <v>1360.4295581325305</v>
      </c>
      <c r="G22" s="13">
        <f t="shared" si="4"/>
        <v>1360.4295581325305</v>
      </c>
      <c r="H22" s="13">
        <f t="shared" si="4"/>
        <v>1331.880418867021</v>
      </c>
      <c r="I22" s="13">
        <f t="shared" si="4"/>
        <v>1360.4295581325305</v>
      </c>
      <c r="J22" s="13">
        <f t="shared" si="4"/>
        <v>1360.4295581325305</v>
      </c>
      <c r="K22" s="13">
        <f t="shared" si="4"/>
        <v>1301.3918020536996</v>
      </c>
      <c r="L22" s="13">
        <f t="shared" si="4"/>
        <v>1371.8492138387342</v>
      </c>
      <c r="M22" s="13">
        <f t="shared" si="4"/>
        <v>1331.880418867021</v>
      </c>
      <c r="N22" s="13">
        <f t="shared" si="4"/>
        <v>1366.2510314842255</v>
      </c>
      <c r="O22" s="13">
        <f t="shared" si="4"/>
        <v>1366.2510314842255</v>
      </c>
      <c r="P22" s="11"/>
      <c r="Q22" s="11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s="2" customFormat="1" ht="12.75">
      <c r="A25" s="10" t="s">
        <v>12</v>
      </c>
      <c r="B25" s="11"/>
      <c r="C25" s="11" t="s">
        <v>11</v>
      </c>
      <c r="D25" s="13">
        <f aca="true" t="shared" si="5" ref="D25:O25">$D2*D22/1000</f>
        <v>3.614651919284197</v>
      </c>
      <c r="E25" s="13">
        <f t="shared" si="5"/>
        <v>3.7641322699486883</v>
      </c>
      <c r="F25" s="13">
        <f t="shared" si="5"/>
        <v>3.6867641025391578</v>
      </c>
      <c r="G25" s="13">
        <f t="shared" si="5"/>
        <v>3.6867641025391578</v>
      </c>
      <c r="H25" s="13">
        <f t="shared" si="5"/>
        <v>3.609395935129627</v>
      </c>
      <c r="I25" s="13">
        <f t="shared" si="5"/>
        <v>3.6867641025391578</v>
      </c>
      <c r="J25" s="13">
        <f t="shared" si="5"/>
        <v>3.6867641025391578</v>
      </c>
      <c r="K25" s="13">
        <f t="shared" si="5"/>
        <v>3.526771783565526</v>
      </c>
      <c r="L25" s="13">
        <f t="shared" si="5"/>
        <v>3.717711369502969</v>
      </c>
      <c r="M25" s="13">
        <f t="shared" si="5"/>
        <v>3.609395935129627</v>
      </c>
      <c r="N25" s="13">
        <f t="shared" si="5"/>
        <v>3.702540295322251</v>
      </c>
      <c r="O25" s="13">
        <f t="shared" si="5"/>
        <v>3.702540295322251</v>
      </c>
      <c r="P25" s="11"/>
      <c r="Q25" s="11"/>
    </row>
    <row r="26" spans="1:17" ht="12.7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6" t="s">
        <v>13</v>
      </c>
      <c r="B27" s="5"/>
      <c r="C27" s="5" t="s">
        <v>11</v>
      </c>
      <c r="D27" s="5">
        <v>3.6106</v>
      </c>
      <c r="E27" s="5">
        <v>3.7141</v>
      </c>
      <c r="F27" s="5">
        <v>3.6979</v>
      </c>
      <c r="G27" s="14">
        <v>3.632</v>
      </c>
      <c r="H27" s="5">
        <v>3.6041</v>
      </c>
      <c r="I27" s="5">
        <v>3.6689</v>
      </c>
      <c r="J27" s="5">
        <v>3.6729</v>
      </c>
      <c r="K27" s="5">
        <v>3.5057</v>
      </c>
      <c r="L27" s="5">
        <v>3.699</v>
      </c>
      <c r="M27" s="5">
        <v>3.5388</v>
      </c>
      <c r="N27" s="5">
        <v>3.7049</v>
      </c>
      <c r="O27" s="5">
        <v>3.6717</v>
      </c>
      <c r="P27" s="5"/>
      <c r="Q27" s="5"/>
    </row>
    <row r="28" spans="1:17" ht="12.7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7" t="s">
        <v>31</v>
      </c>
      <c r="Q28" s="7" t="s">
        <v>32</v>
      </c>
    </row>
    <row r="29" spans="1:17" ht="12.75">
      <c r="A29" s="6" t="s">
        <v>30</v>
      </c>
      <c r="B29" s="5"/>
      <c r="C29" s="5" t="s">
        <v>11</v>
      </c>
      <c r="D29" s="9">
        <f>(D27-D25)</f>
        <v>-0.004051919284197236</v>
      </c>
      <c r="E29" s="9">
        <f aca="true" t="shared" si="6" ref="E29:O29">(E27-E25)</f>
        <v>-0.050032269948688146</v>
      </c>
      <c r="F29" s="9">
        <f t="shared" si="6"/>
        <v>0.011135897460842425</v>
      </c>
      <c r="G29" s="9">
        <f t="shared" si="6"/>
        <v>-0.054764102539157644</v>
      </c>
      <c r="H29" s="9">
        <f t="shared" si="6"/>
        <v>-0.005295935129627338</v>
      </c>
      <c r="I29" s="9">
        <f t="shared" si="6"/>
        <v>-0.017864102539157933</v>
      </c>
      <c r="J29" s="9">
        <f t="shared" si="6"/>
        <v>-0.01386410253915793</v>
      </c>
      <c r="K29" s="9">
        <f t="shared" si="6"/>
        <v>-0.02107178356552586</v>
      </c>
      <c r="L29" s="9">
        <f t="shared" si="6"/>
        <v>-0.018711369502969255</v>
      </c>
      <c r="M29" s="9">
        <f t="shared" si="6"/>
        <v>-0.07059593512962703</v>
      </c>
      <c r="N29" s="9">
        <f t="shared" si="6"/>
        <v>0.0023597046777488195</v>
      </c>
      <c r="O29" s="9">
        <f t="shared" si="6"/>
        <v>-0.030840295322251077</v>
      </c>
      <c r="P29" s="9">
        <f>AVERAGE(D29:O29)</f>
        <v>-0.022799684446814017</v>
      </c>
      <c r="Q29" s="9">
        <f>STDEV(D29:O29)</f>
        <v>0.024640789930332873</v>
      </c>
    </row>
    <row r="30" spans="1:17" ht="12.75">
      <c r="A30" s="6" t="s">
        <v>14</v>
      </c>
      <c r="B30" s="5"/>
      <c r="C30" s="5" t="s">
        <v>15</v>
      </c>
      <c r="D30" s="15">
        <f>((1-D25/D27)*100)</f>
        <v>-0.11222287941607956</v>
      </c>
      <c r="E30" s="15">
        <f aca="true" t="shared" si="7" ref="E30:O30">((1-E25/E27)*100)</f>
        <v>-1.3470900069650238</v>
      </c>
      <c r="F30" s="15">
        <f t="shared" si="7"/>
        <v>0.30114111957711964</v>
      </c>
      <c r="G30" s="15">
        <f t="shared" si="7"/>
        <v>-1.5078222064746072</v>
      </c>
      <c r="H30" s="15">
        <f t="shared" si="7"/>
        <v>-0.14694195859237258</v>
      </c>
      <c r="I30" s="15">
        <f t="shared" si="7"/>
        <v>-0.48690622636642367</v>
      </c>
      <c r="J30" s="15">
        <f t="shared" si="7"/>
        <v>-0.3774701881117837</v>
      </c>
      <c r="K30" s="15">
        <f t="shared" si="7"/>
        <v>-0.6010720702149586</v>
      </c>
      <c r="L30" s="15">
        <f t="shared" si="7"/>
        <v>-0.5058494053249429</v>
      </c>
      <c r="M30" s="15">
        <f t="shared" si="7"/>
        <v>-1.9949116968923652</v>
      </c>
      <c r="N30" s="15">
        <f t="shared" si="7"/>
        <v>0.0636914539595912</v>
      </c>
      <c r="O30" s="15">
        <f t="shared" si="7"/>
        <v>-0.8399459466255754</v>
      </c>
      <c r="P30" s="5"/>
      <c r="Q30" s="5"/>
    </row>
    <row r="32" spans="4:15" ht="15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printOptions/>
  <pageMargins left="0.75" right="0.75" top="1" bottom="1" header="0.5" footer="0.5"/>
  <pageSetup horizontalDpi="600" verticalDpi="600" orientation="landscape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Michael Zarro</dc:creator>
  <cp:keywords/>
  <dc:description/>
  <cp:lastModifiedBy>Dominic Michael Zarro</cp:lastModifiedBy>
  <cp:lastPrinted>1999-09-10T18:36:00Z</cp:lastPrinted>
  <dcterms:created xsi:type="dcterms:W3CDTF">1999-06-11T20:43:41Z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