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3"/>
  </bookViews>
  <sheets>
    <sheet name="Data" sheetId="1" r:id="rId1"/>
    <sheet name="Fits" sheetId="2" r:id="rId2"/>
    <sheet name="Plot 17-20" sheetId="3" r:id="rId3"/>
    <sheet name="Plot 42-45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<sst xmlns="http://schemas.openxmlformats.org/spreadsheetml/2006/main" count="67" uniqueCount="30">
  <si>
    <t>Average</t>
  </si>
  <si>
    <t>Log-Avg.</t>
  </si>
  <si>
    <t>Volumetric</t>
  </si>
  <si>
    <t>Pressure</t>
  </si>
  <si>
    <t>Water</t>
  </si>
  <si>
    <t>(bars)</t>
  </si>
  <si>
    <t>Content</t>
  </si>
  <si>
    <t>P (bars)</t>
  </si>
  <si>
    <t>Theta</t>
  </si>
  <si>
    <t>RETC FITS TO OBSERVED RETENTION DATA</t>
  </si>
  <si>
    <t>van</t>
  </si>
  <si>
    <t>Brooks-</t>
  </si>
  <si>
    <t>Genuchten</t>
  </si>
  <si>
    <t>Corey</t>
  </si>
  <si>
    <t>WCR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</si>
  <si>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</si>
  <si>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</si>
  <si>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Ring 369</t>
  </si>
  <si>
    <t>Ring 287</t>
  </si>
  <si>
    <t>Ring 140</t>
  </si>
  <si>
    <t>Ring 378</t>
  </si>
  <si>
    <t>EL RENO  -  17-20 cm depth</t>
  </si>
  <si>
    <t>EL RENO  -  42-45 cm depth</t>
  </si>
  <si>
    <t>Ring 142</t>
  </si>
  <si>
    <t>Ring 145</t>
  </si>
  <si>
    <t>Ring 292</t>
  </si>
  <si>
    <t>EL RENO</t>
  </si>
  <si>
    <t>17-20 cm</t>
  </si>
  <si>
    <t>42-45 cm</t>
  </si>
  <si>
    <t>WCS (fixed)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</si>
</sst>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64" fontId="0" fillId="0" borderId="3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Data!$B$5:$B$11</c:f>
              <c:numCache>
                <c:ptCount val="7"/>
                <c:pt idx="0">
                  <c:v>0.23602823460922734</c:v>
                </c:pt>
                <c:pt idx="1">
                  <c:v>0.2389754038713434</c:v>
                </c:pt>
                <c:pt idx="2">
                  <c:v>0.2658273904817349</c:v>
                </c:pt>
                <c:pt idx="3">
                  <c:v>0.2733954300684034</c:v>
                </c:pt>
                <c:pt idx="4">
                  <c:v>0.3003201862902053</c:v>
                </c:pt>
                <c:pt idx="5">
                  <c:v>0.33397613156745753</c:v>
                </c:pt>
                <c:pt idx="6">
                  <c:v>0.4075825935089509</c:v>
                </c:pt>
              </c:numCache>
            </c:numRef>
          </c:xVal>
          <c:yVal>
            <c:numRef>
              <c:f>Data!$A$5:$A$11</c:f>
              <c:numCache>
                <c:ptCount val="7"/>
                <c:pt idx="0">
                  <c:v>14.992647058823529</c:v>
                </c:pt>
                <c:pt idx="1">
                  <c:v>5</c:v>
                </c:pt>
                <c:pt idx="2">
                  <c:v>1</c:v>
                </c:pt>
                <c:pt idx="3">
                  <c:v>0.66</c:v>
                </c:pt>
                <c:pt idx="4">
                  <c:v>0.33</c:v>
                </c:pt>
                <c:pt idx="5">
                  <c:v>0.16</c:v>
                </c:pt>
                <c:pt idx="6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0.208898210667197</c:v>
                </c:pt>
                <c:pt idx="1">
                  <c:v>0.2117930570047057</c:v>
                </c:pt>
                <c:pt idx="2">
                  <c:v>0.2147280190786367</c:v>
                </c:pt>
                <c:pt idx="3">
                  <c:v>0.21770365275650486</c:v>
                </c:pt>
                <c:pt idx="4">
                  <c:v>0.2207205215959373</c:v>
                </c:pt>
                <c:pt idx="5">
                  <c:v>0.22377919694743953</c:v>
                </c:pt>
                <c:pt idx="6">
                  <c:v>0.22688025805746687</c:v>
                </c:pt>
                <c:pt idx="7">
                  <c:v>0.23002429217147857</c:v>
                </c:pt>
                <c:pt idx="8">
                  <c:v>0.23321189463654732</c:v>
                </c:pt>
                <c:pt idx="9">
                  <c:v>0.2364436690029688</c:v>
                </c:pt>
                <c:pt idx="10">
                  <c:v>0.23972022712414434</c:v>
                </c:pt>
                <c:pt idx="11">
                  <c:v>0.24304218925379123</c:v>
                </c:pt>
                <c:pt idx="12">
                  <c:v>0.24641018413925103</c:v>
                </c:pt>
                <c:pt idx="13">
                  <c:v>0.24982484910929798</c:v>
                </c:pt>
                <c:pt idx="14">
                  <c:v>0.2532868301543743</c:v>
                </c:pt>
                <c:pt idx="15">
                  <c:v>0.25679678199656275</c:v>
                </c:pt>
                <c:pt idx="16">
                  <c:v>0.2603553681458088</c:v>
                </c:pt>
                <c:pt idx="17">
                  <c:v>0.2639632609378765</c:v>
                </c:pt>
                <c:pt idx="18">
                  <c:v>0.26762114154818223</c:v>
                </c:pt>
                <c:pt idx="19">
                  <c:v>0.27132969997392825</c:v>
                </c:pt>
                <c:pt idx="20">
                  <c:v>0.27508963497471955</c:v>
                </c:pt>
                <c:pt idx="21">
                  <c:v>0.2789016539589587</c:v>
                </c:pt>
                <c:pt idx="22">
                  <c:v>0.2827664727995727</c:v>
                </c:pt>
                <c:pt idx="23">
                  <c:v>0.28668481555778413</c:v>
                </c:pt>
                <c:pt idx="24">
                  <c:v>0.2906574140873877</c:v>
                </c:pt>
                <c:pt idx="25">
                  <c:v>0.29468500748389115</c:v>
                </c:pt>
                <c:pt idx="26">
                  <c:v>0.2987683413324239</c:v>
                </c:pt>
                <c:pt idx="27">
                  <c:v>0.3029081666947825</c:v>
                </c:pt>
                <c:pt idx="28">
                  <c:v>0.3071052387585032</c:v>
                </c:pt>
                <c:pt idx="29">
                  <c:v>0.3113603150482705</c:v>
                </c:pt>
                <c:pt idx="30">
                  <c:v>0.31567415307080576</c:v>
                </c:pt>
                <c:pt idx="31">
                  <c:v>0.32004750722675807</c:v>
                </c:pt>
                <c:pt idx="32">
                  <c:v>0.32448112477459923</c:v>
                </c:pt>
                <c:pt idx="33">
                  <c:v>0.3289757405690317</c:v>
                </c:pt>
                <c:pt idx="34">
                  <c:v>0.3335320702160287</c:v>
                </c:pt>
                <c:pt idx="35">
                  <c:v>0.33815080118338153</c:v>
                </c:pt>
                <c:pt idx="36">
                  <c:v>0.34283258127332567</c:v>
                </c:pt>
                <c:pt idx="37">
                  <c:v>0.34757800369475095</c:v>
                </c:pt>
                <c:pt idx="38">
                  <c:v>0.35238758775723145</c:v>
                </c:pt>
                <c:pt idx="39">
                  <c:v>0.3572617539363202</c:v>
                </c:pt>
                <c:pt idx="40">
                  <c:v>0.3622007917160254</c:v>
                </c:pt>
                <c:pt idx="41">
                  <c:v>0.36720481818534356</c:v>
                </c:pt>
                <c:pt idx="42">
                  <c:v>0.37227372483585086</c:v>
                </c:pt>
                <c:pt idx="43">
                  <c:v>0.377407109362874</c:v>
                </c:pt>
                <c:pt idx="44">
                  <c:v>0.38260418850554895</c:v>
                </c:pt>
                <c:pt idx="45">
                  <c:v>0.38786368707590013</c:v>
                </c:pt>
                <c:pt idx="46">
                  <c:v>0.3931836973538664</c:v>
                </c:pt>
                <c:pt idx="47">
                  <c:v>0.39856150203899376</c:v>
                </c:pt>
                <c:pt idx="48">
                  <c:v>0.4039933531013412</c:v>
                </c:pt>
                <c:pt idx="49">
                  <c:v>0.40947419843657085</c:v>
                </c:pt>
                <c:pt idx="50">
                  <c:v>0.4149973486601483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0.22868979860124863</c:v>
                </c:pt>
                <c:pt idx="1">
                  <c:v>0.22909226389601545</c:v>
                </c:pt>
                <c:pt idx="2">
                  <c:v>0.2295503956941005</c:v>
                </c:pt>
                <c:pt idx="3">
                  <c:v>0.23007189344097634</c:v>
                </c:pt>
                <c:pt idx="4">
                  <c:v>0.2306655215216583</c:v>
                </c:pt>
                <c:pt idx="5">
                  <c:v>0.2313412565565367</c:v>
                </c:pt>
                <c:pt idx="6">
                  <c:v>0.23211045507025513</c:v>
                </c:pt>
                <c:pt idx="7">
                  <c:v>0.23298604435150813</c:v>
                </c:pt>
                <c:pt idx="8">
                  <c:v>0.23398273971138217</c:v>
                </c:pt>
                <c:pt idx="9">
                  <c:v>0.23511729179152277</c:v>
                </c:pt>
                <c:pt idx="10">
                  <c:v>0.2364087680784336</c:v>
                </c:pt>
                <c:pt idx="11">
                  <c:v>0.23787887335508723</c:v>
                </c:pt>
                <c:pt idx="12">
                  <c:v>0.23955231447541492</c:v>
                </c:pt>
                <c:pt idx="13">
                  <c:v>0.24145721559214192</c:v>
                </c:pt>
                <c:pt idx="14">
                  <c:v>0.2436255908163608</c:v>
                </c:pt>
                <c:pt idx="15">
                  <c:v>0.24609388225244594</c:v>
                </c:pt>
                <c:pt idx="16">
                  <c:v>0.24890357245062006</c:v>
                </c:pt>
                <c:pt idx="17">
                  <c:v>0.2521018815701609</c:v>
                </c:pt>
                <c:pt idx="18">
                  <c:v>0.2557425609698988</c:v>
                </c:pt>
                <c:pt idx="19">
                  <c:v>0.2598867965632296</c:v>
                </c:pt>
                <c:pt idx="20">
                  <c:v>0.26460423711959036</c:v>
                </c:pt>
                <c:pt idx="21">
                  <c:v>0.2699741647942162</c:v>
                </c:pt>
                <c:pt idx="22">
                  <c:v>0.2760868275583143</c:v>
                </c:pt>
                <c:pt idx="23">
                  <c:v>0.2830449559227146</c:v>
                </c:pt>
                <c:pt idx="24">
                  <c:v>0.2909654894453282</c:v>
                </c:pt>
                <c:pt idx="25">
                  <c:v>0.2999815420384098</c:v>
                </c:pt>
                <c:pt idx="26">
                  <c:v>0.3102446391049305</c:v>
                </c:pt>
                <c:pt idx="27">
                  <c:v>0.32192726410177774</c:v>
                </c:pt>
                <c:pt idx="28">
                  <c:v>0.33522575732778304</c:v>
                </c:pt>
                <c:pt idx="29">
                  <c:v>0.3503636156541297</c:v>
                </c:pt>
                <c:pt idx="30">
                  <c:v>0.3675952486530043</c:v>
                </c:pt>
                <c:pt idx="31">
                  <c:v>0.387210254250666</c:v>
                </c:pt>
                <c:pt idx="32">
                  <c:v>0.4095382857623303</c:v>
                </c:pt>
                <c:pt idx="33">
                  <c:v>0.43495459210512843</c:v>
                </c:pt>
                <c:pt idx="34">
                  <c:v>0.4638863242989626</c:v>
                </c:pt>
                <c:pt idx="35">
                  <c:v>0.49681971424344296</c:v>
                </c:pt>
                <c:pt idx="36">
                  <c:v>0.506</c:v>
                </c:pt>
                <c:pt idx="37">
                  <c:v>0.506</c:v>
                </c:pt>
                <c:pt idx="38">
                  <c:v>0.506</c:v>
                </c:pt>
                <c:pt idx="39">
                  <c:v>0.506</c:v>
                </c:pt>
                <c:pt idx="40">
                  <c:v>0.506</c:v>
                </c:pt>
                <c:pt idx="41">
                  <c:v>0.506</c:v>
                </c:pt>
                <c:pt idx="42">
                  <c:v>0.506</c:v>
                </c:pt>
                <c:pt idx="43">
                  <c:v>0.506</c:v>
                </c:pt>
                <c:pt idx="44">
                  <c:v>0.506</c:v>
                </c:pt>
                <c:pt idx="45">
                  <c:v>0.506</c:v>
                </c:pt>
                <c:pt idx="46">
                  <c:v>0.506</c:v>
                </c:pt>
                <c:pt idx="47">
                  <c:v>0.506</c:v>
                </c:pt>
                <c:pt idx="48">
                  <c:v>0.506</c:v>
                </c:pt>
                <c:pt idx="49">
                  <c:v>0.506</c:v>
                </c:pt>
                <c:pt idx="50">
                  <c:v>0.506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6515538"/>
        <c:axId val="60204387"/>
      </c:scatterChart>
      <c:valAx>
        <c:axId val="36515538"/>
        <c:scaling>
          <c:orientation val="minMax"/>
          <c:max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204387"/>
        <c:crossesAt val="0.001"/>
        <c:crossBetween val="midCat"/>
        <c:dispUnits/>
      </c:valAx>
      <c:valAx>
        <c:axId val="602043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51553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Data!$B$18:$B$24</c:f>
              <c:numCache>
                <c:ptCount val="7"/>
                <c:pt idx="0">
                  <c:v>0.24140105758501898</c:v>
                </c:pt>
                <c:pt idx="1">
                  <c:v>0.2463493911609179</c:v>
                </c:pt>
                <c:pt idx="2">
                  <c:v>0.26958715373793235</c:v>
                </c:pt>
                <c:pt idx="3">
                  <c:v>0.2826371707175082</c:v>
                </c:pt>
                <c:pt idx="4">
                  <c:v>0.2984039198564013</c:v>
                </c:pt>
                <c:pt idx="5">
                  <c:v>0.31552903507495267</c:v>
                </c:pt>
                <c:pt idx="6">
                  <c:v>0.3963033037403579</c:v>
                </c:pt>
              </c:numCache>
            </c:numRef>
          </c:xVal>
          <c:yVal>
            <c:numRef>
              <c:f>Data!$A$18:$A$24</c:f>
              <c:numCache>
                <c:ptCount val="7"/>
                <c:pt idx="0">
                  <c:v>14.992647058823529</c:v>
                </c:pt>
                <c:pt idx="1">
                  <c:v>5</c:v>
                </c:pt>
                <c:pt idx="2">
                  <c:v>1</c:v>
                </c:pt>
                <c:pt idx="3">
                  <c:v>0.66</c:v>
                </c:pt>
                <c:pt idx="4">
                  <c:v>0.33</c:v>
                </c:pt>
                <c:pt idx="5">
                  <c:v>0.16</c:v>
                </c:pt>
                <c:pt idx="6">
                  <c:v>0.001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0.21619370885469844</c:v>
                </c:pt>
                <c:pt idx="1">
                  <c:v>0.2188709139066327</c:v>
                </c:pt>
                <c:pt idx="2">
                  <c:v>0.22158127166420863</c:v>
                </c:pt>
                <c:pt idx="3">
                  <c:v>0.22432519264069636</c:v>
                </c:pt>
                <c:pt idx="4">
                  <c:v>0.2271030924245548</c:v>
                </c:pt>
                <c:pt idx="5">
                  <c:v>0.22991539173985642</c:v>
                </c:pt>
                <c:pt idx="6">
                  <c:v>0.23276251650675714</c:v>
                </c:pt>
                <c:pt idx="7">
                  <c:v>0.2356448979018076</c:v>
                </c:pt>
                <c:pt idx="8">
                  <c:v>0.2385629724178394</c:v>
                </c:pt>
                <c:pt idx="9">
                  <c:v>0.24151718192308333</c:v>
                </c:pt>
                <c:pt idx="10">
                  <c:v>0.244507973719069</c:v>
                </c:pt>
                <c:pt idx="11">
                  <c:v>0.2475358005967262</c:v>
                </c:pt>
                <c:pt idx="12">
                  <c:v>0.2506011208899352</c:v>
                </c:pt>
                <c:pt idx="13">
                  <c:v>0.2537043985255524</c:v>
                </c:pt>
                <c:pt idx="14">
                  <c:v>0.2568461030686514</c:v>
                </c:pt>
                <c:pt idx="15">
                  <c:v>0.26002670976135195</c:v>
                </c:pt>
                <c:pt idx="16">
                  <c:v>0.2632466995531341</c:v>
                </c:pt>
                <c:pt idx="17">
                  <c:v>0.2665065591199194</c:v>
                </c:pt>
                <c:pt idx="18">
                  <c:v>0.26980678086841203</c:v>
                </c:pt>
                <c:pt idx="19">
                  <c:v>0.27314786292117027</c:v>
                </c:pt>
                <c:pt idx="20">
                  <c:v>0.27653030907656007</c:v>
                </c:pt>
                <c:pt idx="21">
                  <c:v>0.2799546287360454</c:v>
                </c:pt>
                <c:pt idx="22">
                  <c:v>0.28342133678907383</c:v>
                </c:pt>
                <c:pt idx="23">
                  <c:v>0.28693095344299135</c:v>
                </c:pt>
                <c:pt idx="24">
                  <c:v>0.29048400398176677</c:v>
                </c:pt>
                <c:pt idx="25">
                  <c:v>0.294081018432607</c:v>
                </c:pt>
                <c:pt idx="26">
                  <c:v>0.29772253111346947</c:v>
                </c:pt>
                <c:pt idx="27">
                  <c:v>0.3014090800266613</c:v>
                </c:pt>
                <c:pt idx="28">
                  <c:v>0.30514120605362405</c:v>
                </c:pt>
                <c:pt idx="29">
                  <c:v>0.3089194518930106</c:v>
                </c:pt>
                <c:pt idx="30">
                  <c:v>0.3127443606674137</c:v>
                </c:pt>
                <c:pt idx="31">
                  <c:v>0.31661647410254473</c:v>
                </c:pt>
                <c:pt idx="32">
                  <c:v>0.32053633015491506</c:v>
                </c:pt>
                <c:pt idx="33">
                  <c:v>0.3245044599283746</c:v>
                </c:pt>
                <c:pt idx="34">
                  <c:v>0.32852138367401007</c:v>
                </c:pt>
                <c:pt idx="35">
                  <c:v>0.3325876056090403</c:v>
                </c:pt>
                <c:pt idx="36">
                  <c:v>0.3367036072149134</c:v>
                </c:pt>
                <c:pt idx="37">
                  <c:v>0.34086983857832076</c:v>
                </c:pt>
                <c:pt idx="38">
                  <c:v>0.34508670721572754</c:v>
                </c:pt>
                <c:pt idx="39">
                  <c:v>0.3493545636654197</c:v>
                </c:pt>
                <c:pt idx="40">
                  <c:v>0.3536736829327237</c:v>
                </c:pt>
                <c:pt idx="41">
                  <c:v>0.3580442406241755</c:v>
                </c:pt>
                <c:pt idx="42">
                  <c:v>0.362466282293888</c:v>
                </c:pt>
                <c:pt idx="43">
                  <c:v>0.3669396841381823</c:v>
                </c:pt>
                <c:pt idx="44">
                  <c:v>0.37146410270108543</c:v>
                </c:pt>
                <c:pt idx="45">
                  <c:v>0.3760389106846118</c:v>
                </c:pt>
                <c:pt idx="46">
                  <c:v>0.3806631152919545</c:v>
                </c:pt>
                <c:pt idx="47">
                  <c:v>0.38533525478144004</c:v>
                </c:pt>
                <c:pt idx="48">
                  <c:v>0.39005326811375207</c:v>
                </c:pt>
                <c:pt idx="49">
                  <c:v>0.39481433182014075</c:v>
                </c:pt>
                <c:pt idx="50">
                  <c:v>0.39961465766635007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0.2276251667057995</c:v>
                </c:pt>
                <c:pt idx="1">
                  <c:v>0.22865708277690452</c:v>
                </c:pt>
                <c:pt idx="2">
                  <c:v>0.22976607723587714</c:v>
                </c:pt>
                <c:pt idx="3">
                  <c:v>0.23095790740934752</c:v>
                </c:pt>
                <c:pt idx="4">
                  <c:v>0.23223876066420535</c:v>
                </c:pt>
                <c:pt idx="5">
                  <c:v>0.23361528652921418</c:v>
                </c:pt>
                <c:pt idx="6">
                  <c:v>0.23509463121593133</c:v>
                </c:pt>
                <c:pt idx="7">
                  <c:v>0.2366844747181486</c:v>
                </c:pt>
                <c:pt idx="8">
                  <c:v>0.23839307068245458</c:v>
                </c:pt>
                <c:pt idx="9">
                  <c:v>0.24022928925690631</c:v>
                </c:pt>
                <c:pt idx="10">
                  <c:v>0.24220266314025798</c:v>
                </c:pt>
                <c:pt idx="11">
                  <c:v>0.24432343707081103</c:v>
                </c:pt>
                <c:pt idx="12">
                  <c:v>0.2466026210118057</c:v>
                </c:pt>
                <c:pt idx="13">
                  <c:v>0.24905204730946545</c:v>
                </c:pt>
                <c:pt idx="14">
                  <c:v>0.2516844321204294</c:v>
                </c:pt>
                <c:pt idx="15">
                  <c:v>0.25451344142747173</c:v>
                </c:pt>
                <c:pt idx="16">
                  <c:v>0.25755376198622826</c:v>
                </c:pt>
                <c:pt idx="17">
                  <c:v>0.26082117757124856</c:v>
                </c:pt>
                <c:pt idx="18">
                  <c:v>0.26433265091720387</c:v>
                </c:pt>
                <c:pt idx="19">
                  <c:v>0.2681064117806473</c:v>
                </c:pt>
                <c:pt idx="20">
                  <c:v>0.27216205157949724</c:v>
                </c:pt>
                <c:pt idx="21">
                  <c:v>0.27652062510156383</c:v>
                </c:pt>
                <c:pt idx="22">
                  <c:v>0.28120475981013604</c:v>
                </c:pt>
                <c:pt idx="23">
                  <c:v>0.2862387733140881</c:v>
                </c:pt>
                <c:pt idx="24">
                  <c:v>0.2916487996123488</c:v>
                </c:pt>
                <c:pt idx="25">
                  <c:v>0.2974629247681306</c:v>
                </c:pt>
                <c:pt idx="26">
                  <c:v>0.3037113327172679</c:v>
                </c:pt>
                <c:pt idx="27">
                  <c:v>0.3104264619676277</c:v>
                </c:pt>
                <c:pt idx="28">
                  <c:v>0.31764317400309305</c:v>
                </c:pt>
                <c:pt idx="29">
                  <c:v>0.3253989342663882</c:v>
                </c:pt>
                <c:pt idx="30">
                  <c:v>0.33373400666031244</c:v>
                </c:pt>
                <c:pt idx="31">
                  <c:v>0.3426916625771342</c:v>
                </c:pt>
                <c:pt idx="32">
                  <c:v>0.352318405541318</c:v>
                </c:pt>
                <c:pt idx="33">
                  <c:v>0.36266421263181225</c:v>
                </c:pt>
                <c:pt idx="34">
                  <c:v>0.37378279393723884</c:v>
                </c:pt>
                <c:pt idx="35">
                  <c:v>0.38573187139094145</c:v>
                </c:pt>
                <c:pt idx="36">
                  <c:v>0.39857347843346025</c:v>
                </c:pt>
                <c:pt idx="37">
                  <c:v>0.4123742820581259</c:v>
                </c:pt>
                <c:pt idx="38">
                  <c:v>0.42720592891166675</c:v>
                </c:pt>
                <c:pt idx="39">
                  <c:v>0.4431454172466064</c:v>
                </c:pt>
                <c:pt idx="40">
                  <c:v>0.4602754966564343</c:v>
                </c:pt>
                <c:pt idx="41">
                  <c:v>0.47868509766876893</c:v>
                </c:pt>
                <c:pt idx="42">
                  <c:v>0.487</c:v>
                </c:pt>
                <c:pt idx="43">
                  <c:v>0.487</c:v>
                </c:pt>
                <c:pt idx="44">
                  <c:v>0.487</c:v>
                </c:pt>
                <c:pt idx="45">
                  <c:v>0.487</c:v>
                </c:pt>
                <c:pt idx="46">
                  <c:v>0.487</c:v>
                </c:pt>
                <c:pt idx="47">
                  <c:v>0.487</c:v>
                </c:pt>
                <c:pt idx="48">
                  <c:v>0.487</c:v>
                </c:pt>
                <c:pt idx="49">
                  <c:v>0.487</c:v>
                </c:pt>
                <c:pt idx="50">
                  <c:v>0.487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4968572"/>
        <c:axId val="44717149"/>
      </c:scatterChart>
      <c:valAx>
        <c:axId val="4968572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717149"/>
        <c:crossesAt val="0.001"/>
        <c:crossBetween val="midCat"/>
        <c:dispUnits/>
      </c:valAx>
      <c:valAx>
        <c:axId val="447171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6857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8" sqref="A18:B24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21</v>
      </c>
      <c r="D1" s="3"/>
      <c r="E1" s="7"/>
      <c r="F1" s="3"/>
      <c r="G1" s="7"/>
      <c r="H1" s="3"/>
      <c r="I1" s="7"/>
      <c r="J1" s="4"/>
    </row>
    <row r="2" spans="1:2" ht="12.75">
      <c r="A2" s="8" t="s">
        <v>1</v>
      </c>
      <c r="B2" s="9" t="s">
        <v>2</v>
      </c>
    </row>
    <row r="3" spans="1:10" ht="12.75">
      <c r="A3" s="8" t="s">
        <v>3</v>
      </c>
      <c r="B3" s="9" t="s">
        <v>4</v>
      </c>
      <c r="C3" s="57" t="s">
        <v>17</v>
      </c>
      <c r="D3" s="58"/>
      <c r="E3" s="10" t="s">
        <v>18</v>
      </c>
      <c r="F3" s="11"/>
      <c r="G3" s="10" t="s">
        <v>19</v>
      </c>
      <c r="H3" s="11"/>
      <c r="I3" s="10" t="s">
        <v>20</v>
      </c>
      <c r="J3" s="11"/>
    </row>
    <row r="4" spans="1:10" ht="13.5" thickBot="1">
      <c r="A4" s="16" t="s">
        <v>5</v>
      </c>
      <c r="B4" s="17" t="s">
        <v>6</v>
      </c>
      <c r="C4" s="18" t="s">
        <v>7</v>
      </c>
      <c r="D4" s="19" t="s">
        <v>8</v>
      </c>
      <c r="E4" s="18" t="s">
        <v>7</v>
      </c>
      <c r="F4" s="19" t="s">
        <v>8</v>
      </c>
      <c r="G4" s="18" t="s">
        <v>7</v>
      </c>
      <c r="H4" s="19" t="s">
        <v>8</v>
      </c>
      <c r="I4" s="18" t="s">
        <v>7</v>
      </c>
      <c r="J4" s="19" t="s">
        <v>8</v>
      </c>
    </row>
    <row r="5" spans="1:12" ht="12.75">
      <c r="A5" s="13">
        <v>14.992647058823529</v>
      </c>
      <c r="B5" s="14">
        <f aca="true" t="shared" si="0" ref="B5:B11">AVERAGE(D5,F5,H5,J5)</f>
        <v>0.23602823460922734</v>
      </c>
      <c r="C5" s="56"/>
      <c r="D5" s="56">
        <v>0.21481589288313188</v>
      </c>
      <c r="E5" s="56"/>
      <c r="F5" s="56">
        <v>0.2488720710231411</v>
      </c>
      <c r="G5" s="56"/>
      <c r="H5" s="56">
        <v>0.22893319749672567</v>
      </c>
      <c r="I5" s="56"/>
      <c r="J5" s="56">
        <v>0.2514917770339107</v>
      </c>
      <c r="L5" s="1"/>
    </row>
    <row r="6" spans="1:12" ht="12.75">
      <c r="A6" s="13">
        <v>5</v>
      </c>
      <c r="B6" s="14">
        <f t="shared" si="0"/>
        <v>0.2389754038713434</v>
      </c>
      <c r="C6" s="15"/>
      <c r="D6" s="15">
        <v>0.21670790277979898</v>
      </c>
      <c r="E6" s="15"/>
      <c r="F6" s="15">
        <v>0.24916314946878193</v>
      </c>
      <c r="G6" s="15"/>
      <c r="H6" s="15">
        <v>0.2372289331974969</v>
      </c>
      <c r="I6" s="15"/>
      <c r="J6" s="15">
        <v>0.2528016300392957</v>
      </c>
      <c r="L6" s="1"/>
    </row>
    <row r="7" spans="1:12" ht="12.75">
      <c r="A7" s="13">
        <v>1</v>
      </c>
      <c r="B7" s="14">
        <f t="shared" si="0"/>
        <v>0.2658273904817349</v>
      </c>
      <c r="C7" s="15"/>
      <c r="D7" s="15">
        <v>0.2624072187454519</v>
      </c>
      <c r="E7" s="15"/>
      <c r="F7" s="15">
        <v>0.2624072187454519</v>
      </c>
      <c r="G7" s="15"/>
      <c r="H7" s="15">
        <v>0.26851986610391526</v>
      </c>
      <c r="I7" s="15"/>
      <c r="J7" s="15">
        <v>0.2699752583321207</v>
      </c>
      <c r="L7" s="1"/>
    </row>
    <row r="8" spans="1:12" ht="12.75">
      <c r="A8" s="13">
        <v>0.66</v>
      </c>
      <c r="B8" s="14">
        <f t="shared" si="0"/>
        <v>0.2733954300684034</v>
      </c>
      <c r="C8" s="15"/>
      <c r="D8" s="15">
        <v>0.24901761024596109</v>
      </c>
      <c r="E8" s="15"/>
      <c r="F8" s="15">
        <v>0.2542570222675011</v>
      </c>
      <c r="G8" s="15"/>
      <c r="H8" s="15">
        <v>0.28016300392955906</v>
      </c>
      <c r="I8" s="15"/>
      <c r="J8" s="15">
        <v>0.3101440838305924</v>
      </c>
      <c r="L8" s="1"/>
    </row>
    <row r="9" spans="1:12" ht="12.75">
      <c r="A9" s="13">
        <v>0.33</v>
      </c>
      <c r="B9" s="14">
        <f t="shared" si="0"/>
        <v>0.3003201862902053</v>
      </c>
      <c r="C9" s="15"/>
      <c r="D9" s="15">
        <v>0.28889535729879195</v>
      </c>
      <c r="E9" s="15"/>
      <c r="F9" s="15">
        <v>0.28220055304904695</v>
      </c>
      <c r="G9" s="15"/>
      <c r="H9" s="15">
        <v>0.30708776015136074</v>
      </c>
      <c r="I9" s="15"/>
      <c r="J9" s="15">
        <v>0.3230970746616216</v>
      </c>
      <c r="L9" s="1"/>
    </row>
    <row r="10" spans="1:12" ht="12.75">
      <c r="A10" s="13">
        <v>0.16</v>
      </c>
      <c r="B10" s="14">
        <f t="shared" si="0"/>
        <v>0.33397613156745753</v>
      </c>
      <c r="C10" s="15"/>
      <c r="D10" s="15">
        <v>0.32222383932469784</v>
      </c>
      <c r="E10" s="15"/>
      <c r="F10" s="15">
        <v>0.31290932906418284</v>
      </c>
      <c r="G10" s="15"/>
      <c r="H10" s="15">
        <v>0.31363702517828573</v>
      </c>
      <c r="I10" s="15"/>
      <c r="J10" s="15">
        <v>0.38713433270266373</v>
      </c>
      <c r="L10" s="1"/>
    </row>
    <row r="11" spans="1:12" ht="12.75">
      <c r="A11" s="13">
        <v>0.001</v>
      </c>
      <c r="B11" s="14">
        <f t="shared" si="0"/>
        <v>0.4075825935089509</v>
      </c>
      <c r="C11" s="15"/>
      <c r="D11" s="15">
        <v>0.3881531072624071</v>
      </c>
      <c r="E11" s="15"/>
      <c r="F11" s="15">
        <v>0.40590889244651457</v>
      </c>
      <c r="G11" s="15"/>
      <c r="H11" s="15">
        <v>0.4041624217726679</v>
      </c>
      <c r="I11" s="15"/>
      <c r="J11" s="15">
        <v>0.4321059525542138</v>
      </c>
      <c r="L11" s="1"/>
    </row>
    <row r="12" ht="12.75">
      <c r="L12" s="1"/>
    </row>
    <row r="13" ht="12.75">
      <c r="L13" s="1"/>
    </row>
    <row r="14" spans="1:12" ht="15.75">
      <c r="A14" s="8"/>
      <c r="B14" s="9" t="s">
        <v>0</v>
      </c>
      <c r="C14" s="12" t="s">
        <v>22</v>
      </c>
      <c r="D14" s="3"/>
      <c r="E14" s="7"/>
      <c r="F14" s="3"/>
      <c r="G14" s="7"/>
      <c r="H14" s="3"/>
      <c r="I14" s="7"/>
      <c r="J14" s="4"/>
      <c r="L14" s="1"/>
    </row>
    <row r="15" spans="1:2" ht="12.75">
      <c r="A15" s="8" t="s">
        <v>1</v>
      </c>
      <c r="B15" s="9" t="s">
        <v>2</v>
      </c>
    </row>
    <row r="16" spans="1:10" ht="12.75">
      <c r="A16" s="8" t="s">
        <v>3</v>
      </c>
      <c r="B16" s="9" t="s">
        <v>4</v>
      </c>
      <c r="C16" s="10" t="s">
        <v>23</v>
      </c>
      <c r="D16" s="11"/>
      <c r="E16" s="10" t="s">
        <v>24</v>
      </c>
      <c r="F16" s="11"/>
      <c r="G16" s="59" t="s">
        <v>25</v>
      </c>
      <c r="H16" s="60"/>
      <c r="I16"/>
      <c r="J16"/>
    </row>
    <row r="17" spans="1:10" ht="13.5" thickBot="1">
      <c r="A17" s="16" t="s">
        <v>5</v>
      </c>
      <c r="B17" s="17" t="s">
        <v>6</v>
      </c>
      <c r="C17" s="18" t="s">
        <v>7</v>
      </c>
      <c r="D17" s="19" t="s">
        <v>8</v>
      </c>
      <c r="E17" s="18" t="s">
        <v>7</v>
      </c>
      <c r="F17" s="19" t="s">
        <v>8</v>
      </c>
      <c r="G17" s="18" t="s">
        <v>7</v>
      </c>
      <c r="H17" s="19" t="s">
        <v>8</v>
      </c>
      <c r="I17"/>
      <c r="J17"/>
    </row>
    <row r="18" spans="1:10" ht="12.75" customHeight="1">
      <c r="A18" s="13">
        <v>14.992647058823529</v>
      </c>
      <c r="B18" s="14">
        <f>AVERAGE(D18,F18,H18)</f>
        <v>0.24140105758501898</v>
      </c>
      <c r="C18" s="15"/>
      <c r="D18" s="56">
        <v>0.2437781982244215</v>
      </c>
      <c r="E18" s="55"/>
      <c r="F18" s="56">
        <v>0.23446368796390607</v>
      </c>
      <c r="G18" s="15"/>
      <c r="H18" s="56">
        <v>0.24596128656672941</v>
      </c>
      <c r="I18"/>
      <c r="J18"/>
    </row>
    <row r="19" spans="1:10" ht="12.75">
      <c r="A19" s="13">
        <v>5</v>
      </c>
      <c r="B19" s="14">
        <f aca="true" t="shared" si="1" ref="B19:B24">AVERAGE(D19,F19,H19)</f>
        <v>0.2463493911609179</v>
      </c>
      <c r="C19" s="15"/>
      <c r="D19" s="15">
        <v>0.2564401106098094</v>
      </c>
      <c r="E19" s="55"/>
      <c r="F19" s="15">
        <v>0.2350458448551886</v>
      </c>
      <c r="G19" s="15"/>
      <c r="H19" s="15">
        <v>0.2475622180177557</v>
      </c>
      <c r="I19"/>
      <c r="J19"/>
    </row>
    <row r="20" spans="1:10" ht="12.75">
      <c r="A20" s="13">
        <v>1</v>
      </c>
      <c r="B20" s="14">
        <f t="shared" si="1"/>
        <v>0.26958715373793235</v>
      </c>
      <c r="C20" s="15"/>
      <c r="D20" s="15">
        <v>0.26924756221801777</v>
      </c>
      <c r="E20" s="55"/>
      <c r="F20" s="15">
        <v>0.2715761897831465</v>
      </c>
      <c r="G20" s="15"/>
      <c r="H20" s="15">
        <v>0.26793770921263277</v>
      </c>
      <c r="I20"/>
      <c r="J20"/>
    </row>
    <row r="21" spans="1:10" ht="12.75">
      <c r="A21" s="13">
        <v>0.66</v>
      </c>
      <c r="B21" s="14">
        <f t="shared" si="1"/>
        <v>0.2826371707175082</v>
      </c>
      <c r="C21" s="15"/>
      <c r="D21" s="15">
        <v>0.2916606025323824</v>
      </c>
      <c r="E21" s="55"/>
      <c r="F21" s="15">
        <v>0.2781254548100711</v>
      </c>
      <c r="G21" s="15"/>
      <c r="H21" s="15">
        <v>0.2781254548100711</v>
      </c>
      <c r="I21"/>
      <c r="J21"/>
    </row>
    <row r="22" spans="1:10" ht="12.75">
      <c r="A22" s="13">
        <v>0.33</v>
      </c>
      <c r="B22" s="14">
        <f t="shared" si="1"/>
        <v>0.2984039198564013</v>
      </c>
      <c r="C22" s="15"/>
      <c r="D22" s="15">
        <v>0.2950080046572553</v>
      </c>
      <c r="E22" s="55"/>
      <c r="F22" s="15">
        <v>0.2987920244505895</v>
      </c>
      <c r="G22" s="15"/>
      <c r="H22" s="15">
        <v>0.30141173046135905</v>
      </c>
      <c r="I22"/>
      <c r="J22"/>
    </row>
    <row r="23" spans="1:10" ht="12.75">
      <c r="A23" s="13">
        <v>0.16</v>
      </c>
      <c r="B23" s="14">
        <f t="shared" si="1"/>
        <v>0.31552903507495267</v>
      </c>
      <c r="C23" s="15"/>
      <c r="D23" s="15">
        <v>0.30956192693931034</v>
      </c>
      <c r="E23" s="55"/>
      <c r="F23" s="15">
        <v>0.32353369233008283</v>
      </c>
      <c r="G23" s="15"/>
      <c r="H23" s="15">
        <v>0.3134914859554649</v>
      </c>
      <c r="I23"/>
      <c r="J23"/>
    </row>
    <row r="24" spans="1:10" ht="12.75">
      <c r="A24" s="13">
        <v>0.001</v>
      </c>
      <c r="B24" s="14">
        <f t="shared" si="1"/>
        <v>0.3963033037403579</v>
      </c>
      <c r="C24" s="15"/>
      <c r="D24" s="15">
        <v>0.3997962450880512</v>
      </c>
      <c r="E24" s="55"/>
      <c r="F24" s="15">
        <v>0.39950516664241</v>
      </c>
      <c r="G24" s="15"/>
      <c r="H24" s="15">
        <v>0.3896084994906125</v>
      </c>
      <c r="I24"/>
      <c r="J24"/>
    </row>
  </sheetData>
  <mergeCells count="2">
    <mergeCell ref="C3:D3"/>
    <mergeCell ref="G16:H16"/>
  </mergeCells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7" sqref="A7:E10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9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26</v>
      </c>
      <c r="B3" s="25" t="s">
        <v>27</v>
      </c>
      <c r="C3" s="26"/>
      <c r="D3" s="25" t="s">
        <v>28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10</v>
      </c>
      <c r="C5" s="30" t="s">
        <v>11</v>
      </c>
      <c r="D5" s="29" t="s">
        <v>10</v>
      </c>
      <c r="E5" s="30" t="s">
        <v>11</v>
      </c>
    </row>
    <row r="6" spans="2:5" ht="12.75">
      <c r="B6" s="29" t="s">
        <v>12</v>
      </c>
      <c r="C6" s="30" t="s">
        <v>13</v>
      </c>
      <c r="D6" s="29" t="s">
        <v>12</v>
      </c>
      <c r="E6" s="30" t="s">
        <v>13</v>
      </c>
    </row>
    <row r="7" spans="1:5" ht="12.75">
      <c r="A7" s="45" t="s">
        <v>14</v>
      </c>
      <c r="B7" s="46">
        <v>0</v>
      </c>
      <c r="C7" s="47">
        <v>0.22578</v>
      </c>
      <c r="D7" s="48">
        <v>0</v>
      </c>
      <c r="E7" s="47">
        <v>0.21381</v>
      </c>
    </row>
    <row r="8" spans="1:5" ht="12.75">
      <c r="A8" s="49" t="s">
        <v>29</v>
      </c>
      <c r="B8" s="31">
        <v>0.506</v>
      </c>
      <c r="C8" s="31">
        <v>0.506</v>
      </c>
      <c r="D8" s="41">
        <v>0.487</v>
      </c>
      <c r="E8" s="32">
        <v>0.487</v>
      </c>
    </row>
    <row r="9" spans="1:5" ht="14.25">
      <c r="A9" s="49" t="s">
        <v>15</v>
      </c>
      <c r="B9" s="31">
        <v>26806.37757</v>
      </c>
      <c r="C9" s="32">
        <v>33.55152</v>
      </c>
      <c r="D9" s="41">
        <v>39666.75674</v>
      </c>
      <c r="E9" s="32">
        <v>138.96572</v>
      </c>
    </row>
    <row r="10" spans="1:5" ht="12.75">
      <c r="A10" s="50" t="s">
        <v>16</v>
      </c>
      <c r="B10" s="51">
        <v>1.05977</v>
      </c>
      <c r="C10" s="52">
        <v>0.56262</v>
      </c>
      <c r="D10" s="53">
        <v>1.05345</v>
      </c>
      <c r="E10" s="52">
        <v>0.31285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2</v>
      </c>
      <c r="C12" s="30" t="s">
        <v>2</v>
      </c>
      <c r="D12" s="29" t="s">
        <v>2</v>
      </c>
      <c r="E12" s="30" t="s">
        <v>2</v>
      </c>
    </row>
    <row r="13" spans="1:5" ht="12.75">
      <c r="A13" s="23" t="s">
        <v>3</v>
      </c>
      <c r="B13" s="29" t="s">
        <v>4</v>
      </c>
      <c r="C13" s="30" t="s">
        <v>4</v>
      </c>
      <c r="D13" s="29" t="s">
        <v>4</v>
      </c>
      <c r="E13" s="30" t="s">
        <v>4</v>
      </c>
    </row>
    <row r="14" spans="1:5" ht="12.75">
      <c r="A14" s="42" t="s">
        <v>5</v>
      </c>
      <c r="B14" s="43" t="s">
        <v>6</v>
      </c>
      <c r="C14" s="44" t="s">
        <v>6</v>
      </c>
      <c r="D14" s="43" t="s">
        <v>6</v>
      </c>
      <c r="E14" s="44" t="s">
        <v>6</v>
      </c>
    </row>
    <row r="15" spans="1:5" ht="12.75">
      <c r="A15" s="24">
        <v>100</v>
      </c>
      <c r="B15" s="35">
        <f>$B$7+($B$8-$B$7)*(1/(1+($B$9*A15)^$B$10)^(1-(1/$B$10)))</f>
        <v>0.208898210667197</v>
      </c>
      <c r="C15" s="36">
        <f>IF(A15&gt;1/$C$9,$C$7+($C$8-$C$7)*($C$9*A15)^(-$C$10),$C$8)</f>
        <v>0.22868979860124863</v>
      </c>
      <c r="D15" s="35">
        <f>$D$7+($D$8-$D$7)*(1/(1+($D$9*A15)^$D$10)^(1-(1/$D$10)))</f>
        <v>0.21619370885469844</v>
      </c>
      <c r="E15" s="36">
        <f>IF(A15&gt;1/$E$9,$E$7+($E$8-$E$7)*($E$9*A15)^(-$E$10),$E$8)</f>
        <v>0.2276251667057995</v>
      </c>
    </row>
    <row r="16" spans="1:5" ht="12.75">
      <c r="A16" s="24">
        <v>79.4328234724282</v>
      </c>
      <c r="B16" s="35">
        <f aca="true" t="shared" si="0" ref="B16:B31">$B$7+($B$8-$B$7)*(1/(1+($B$9*A16)^$B$10)^(1-(1/$B$10)))</f>
        <v>0.2117930570047057</v>
      </c>
      <c r="C16" s="36">
        <f aca="true" t="shared" si="1" ref="C16:C31">IF(A16&gt;1/$C$9,$C$7+($C$8-$C$7)*($C$9*A16)^(-$C$10),$C$8)</f>
        <v>0.22909226389601545</v>
      </c>
      <c r="D16" s="35">
        <f aca="true" t="shared" si="2" ref="D16:D31">$D$7+($D$8-$D$7)*(1/(1+($D$9*A16)^$D$10)^(1-(1/$D$10)))</f>
        <v>0.2188709139066327</v>
      </c>
      <c r="E16" s="36">
        <f aca="true" t="shared" si="3" ref="E16:E31">IF(A16&gt;1/$E$9,$E$7+($E$8-$E$7)*($E$9*A16)^(-$E$10),$E$8)</f>
        <v>0.22865708277690452</v>
      </c>
    </row>
    <row r="17" spans="1:5" ht="12.75">
      <c r="A17" s="24">
        <v>63.095734448019364</v>
      </c>
      <c r="B17" s="35">
        <f t="shared" si="0"/>
        <v>0.2147280190786367</v>
      </c>
      <c r="C17" s="36">
        <f t="shared" si="1"/>
        <v>0.2295503956941005</v>
      </c>
      <c r="D17" s="35">
        <f t="shared" si="2"/>
        <v>0.22158127166420863</v>
      </c>
      <c r="E17" s="36">
        <f t="shared" si="3"/>
        <v>0.22976607723587714</v>
      </c>
    </row>
    <row r="18" spans="1:5" ht="12.75">
      <c r="A18" s="24">
        <v>50.11872336272726</v>
      </c>
      <c r="B18" s="35">
        <f t="shared" si="0"/>
        <v>0.21770365275650486</v>
      </c>
      <c r="C18" s="36">
        <f t="shared" si="1"/>
        <v>0.23007189344097634</v>
      </c>
      <c r="D18" s="35">
        <f t="shared" si="2"/>
        <v>0.22432519264069636</v>
      </c>
      <c r="E18" s="36">
        <f t="shared" si="3"/>
        <v>0.23095790740934752</v>
      </c>
    </row>
    <row r="19" spans="1:5" ht="12.75">
      <c r="A19" s="24">
        <v>39.810717055349755</v>
      </c>
      <c r="B19" s="35">
        <f t="shared" si="0"/>
        <v>0.2207205215959373</v>
      </c>
      <c r="C19" s="36">
        <f t="shared" si="1"/>
        <v>0.2306655215216583</v>
      </c>
      <c r="D19" s="35">
        <f t="shared" si="2"/>
        <v>0.2271030924245548</v>
      </c>
      <c r="E19" s="36">
        <f t="shared" si="3"/>
        <v>0.23223876066420535</v>
      </c>
    </row>
    <row r="20" spans="1:5" ht="12.75">
      <c r="A20" s="24">
        <v>31.622776601683817</v>
      </c>
      <c r="B20" s="35">
        <f t="shared" si="0"/>
        <v>0.22377919694743953</v>
      </c>
      <c r="C20" s="36">
        <f t="shared" si="1"/>
        <v>0.2313412565565367</v>
      </c>
      <c r="D20" s="35">
        <f t="shared" si="2"/>
        <v>0.22991539173985642</v>
      </c>
      <c r="E20" s="36">
        <f t="shared" si="3"/>
        <v>0.23361528652921418</v>
      </c>
    </row>
    <row r="21" spans="1:5" ht="12.75">
      <c r="A21" s="24">
        <v>25.118864315095824</v>
      </c>
      <c r="B21" s="35">
        <f t="shared" si="0"/>
        <v>0.22688025805746687</v>
      </c>
      <c r="C21" s="36">
        <f t="shared" si="1"/>
        <v>0.23211045507025513</v>
      </c>
      <c r="D21" s="35">
        <f t="shared" si="2"/>
        <v>0.23276251650675714</v>
      </c>
      <c r="E21" s="36">
        <f t="shared" si="3"/>
        <v>0.23509463121593133</v>
      </c>
    </row>
    <row r="22" spans="1:5" ht="12.75">
      <c r="A22" s="24">
        <v>19.952623149688815</v>
      </c>
      <c r="B22" s="35">
        <f t="shared" si="0"/>
        <v>0.23002429217147857</v>
      </c>
      <c r="C22" s="36">
        <f t="shared" si="1"/>
        <v>0.23298604435150813</v>
      </c>
      <c r="D22" s="35">
        <f t="shared" si="2"/>
        <v>0.2356448979018076</v>
      </c>
      <c r="E22" s="36">
        <f t="shared" si="3"/>
        <v>0.2366844747181486</v>
      </c>
    </row>
    <row r="23" spans="1:5" ht="12.75">
      <c r="A23" s="24">
        <v>15.84893192461115</v>
      </c>
      <c r="B23" s="35">
        <f t="shared" si="0"/>
        <v>0.23321189463654732</v>
      </c>
      <c r="C23" s="36">
        <f t="shared" si="1"/>
        <v>0.23398273971138217</v>
      </c>
      <c r="D23" s="35">
        <f t="shared" si="2"/>
        <v>0.2385629724178394</v>
      </c>
      <c r="E23" s="36">
        <f t="shared" si="3"/>
        <v>0.23839307068245458</v>
      </c>
    </row>
    <row r="24" spans="1:5" ht="12.75">
      <c r="A24" s="24">
        <v>12.589254117941685</v>
      </c>
      <c r="B24" s="35">
        <f t="shared" si="0"/>
        <v>0.2364436690029688</v>
      </c>
      <c r="C24" s="36">
        <f t="shared" si="1"/>
        <v>0.23511729179152277</v>
      </c>
      <c r="D24" s="35">
        <f t="shared" si="2"/>
        <v>0.24151718192308333</v>
      </c>
      <c r="E24" s="36">
        <f t="shared" si="3"/>
        <v>0.24022928925690631</v>
      </c>
    </row>
    <row r="25" spans="1:5" ht="12.75">
      <c r="A25" s="24">
        <v>10</v>
      </c>
      <c r="B25" s="35">
        <f t="shared" si="0"/>
        <v>0.23972022712414434</v>
      </c>
      <c r="C25" s="36">
        <f t="shared" si="1"/>
        <v>0.2364087680784336</v>
      </c>
      <c r="D25" s="35">
        <f t="shared" si="2"/>
        <v>0.244507973719069</v>
      </c>
      <c r="E25" s="36">
        <f t="shared" si="3"/>
        <v>0.24220266314025798</v>
      </c>
    </row>
    <row r="26" spans="1:5" ht="12.75">
      <c r="A26" s="24">
        <v>7.943282347242825</v>
      </c>
      <c r="B26" s="35">
        <f t="shared" si="0"/>
        <v>0.24304218925379123</v>
      </c>
      <c r="C26" s="36">
        <f t="shared" si="1"/>
        <v>0.23787887335508723</v>
      </c>
      <c r="D26" s="35">
        <f t="shared" si="2"/>
        <v>0.2475358005967262</v>
      </c>
      <c r="E26" s="36">
        <f t="shared" si="3"/>
        <v>0.24432343707081103</v>
      </c>
    </row>
    <row r="27" spans="1:5" ht="12.75">
      <c r="A27" s="24">
        <v>6.3095734448019405</v>
      </c>
      <c r="B27" s="35">
        <f t="shared" si="0"/>
        <v>0.24641018413925103</v>
      </c>
      <c r="C27" s="36">
        <f t="shared" si="1"/>
        <v>0.23955231447541492</v>
      </c>
      <c r="D27" s="35">
        <f t="shared" si="2"/>
        <v>0.2506011208899352</v>
      </c>
      <c r="E27" s="36">
        <f t="shared" si="3"/>
        <v>0.2466026210118057</v>
      </c>
    </row>
    <row r="28" spans="1:5" ht="12.75">
      <c r="A28" s="24">
        <v>5.011872336272729</v>
      </c>
      <c r="B28" s="35">
        <f t="shared" si="0"/>
        <v>0.24982484910929798</v>
      </c>
      <c r="C28" s="36">
        <f t="shared" si="1"/>
        <v>0.24145721559214192</v>
      </c>
      <c r="D28" s="35">
        <f t="shared" si="2"/>
        <v>0.2537043985255524</v>
      </c>
      <c r="E28" s="36">
        <f t="shared" si="3"/>
        <v>0.24905204730946545</v>
      </c>
    </row>
    <row r="29" spans="1:5" ht="12.75">
      <c r="A29" s="24">
        <v>3.981071705534978</v>
      </c>
      <c r="B29" s="35">
        <f t="shared" si="0"/>
        <v>0.2532868301543743</v>
      </c>
      <c r="C29" s="36">
        <f t="shared" si="1"/>
        <v>0.2436255908163608</v>
      </c>
      <c r="D29" s="35">
        <f t="shared" si="2"/>
        <v>0.2568461030686514</v>
      </c>
      <c r="E29" s="36">
        <f t="shared" si="3"/>
        <v>0.2516844321204294</v>
      </c>
    </row>
    <row r="30" spans="1:5" ht="12.75">
      <c r="A30" s="24">
        <v>3.162277660168384</v>
      </c>
      <c r="B30" s="35">
        <f t="shared" si="0"/>
        <v>0.25679678199656275</v>
      </c>
      <c r="C30" s="36">
        <f t="shared" si="1"/>
        <v>0.24609388225244594</v>
      </c>
      <c r="D30" s="35">
        <f t="shared" si="2"/>
        <v>0.26002670976135195</v>
      </c>
      <c r="E30" s="36">
        <f t="shared" si="3"/>
        <v>0.25451344142747173</v>
      </c>
    </row>
    <row r="31" spans="1:5" ht="12.75">
      <c r="A31" s="24">
        <v>2.5118864315095837</v>
      </c>
      <c r="B31" s="35">
        <f t="shared" si="0"/>
        <v>0.2603553681458088</v>
      </c>
      <c r="C31" s="36">
        <f t="shared" si="1"/>
        <v>0.24890357245062006</v>
      </c>
      <c r="D31" s="35">
        <f t="shared" si="2"/>
        <v>0.2632466995531341</v>
      </c>
      <c r="E31" s="36">
        <f t="shared" si="3"/>
        <v>0.25755376198622826</v>
      </c>
    </row>
    <row r="32" spans="1:5" ht="12.75">
      <c r="A32" s="24">
        <v>1.9952623149688824</v>
      </c>
      <c r="B32" s="35">
        <f aca="true" t="shared" si="4" ref="B32:B47">$B$7+($B$8-$B$7)*(1/(1+($B$9*A32)^$B$10)^(1-(1/$B$10)))</f>
        <v>0.2639632609378765</v>
      </c>
      <c r="C32" s="36">
        <f aca="true" t="shared" si="5" ref="C32:C47">IF(A32&gt;1/$C$9,$C$7+($C$8-$C$7)*($C$9*A32)^(-$C$10),$C$8)</f>
        <v>0.2521018815701609</v>
      </c>
      <c r="D32" s="35">
        <f aca="true" t="shared" si="6" ref="D32:D47">$D$7+($D$8-$D$7)*(1/(1+($D$9*A32)^$D$10)^(1-(1/$D$10)))</f>
        <v>0.2665065591199194</v>
      </c>
      <c r="E32" s="36">
        <f aca="true" t="shared" si="7" ref="E32:E47">IF(A32&gt;1/$E$9,$E$7+($E$8-$E$7)*($E$9*A32)^(-$E$10),$E$8)</f>
        <v>0.26082117757124856</v>
      </c>
    </row>
    <row r="33" spans="1:5" ht="12.75">
      <c r="A33" s="24">
        <v>1.5848931924611156</v>
      </c>
      <c r="B33" s="35">
        <f t="shared" si="4"/>
        <v>0.26762114154818223</v>
      </c>
      <c r="C33" s="36">
        <f t="shared" si="5"/>
        <v>0.2557425609698988</v>
      </c>
      <c r="D33" s="35">
        <f t="shared" si="6"/>
        <v>0.26980678086841203</v>
      </c>
      <c r="E33" s="36">
        <f t="shared" si="7"/>
        <v>0.26433265091720387</v>
      </c>
    </row>
    <row r="34" spans="1:5" ht="12.75">
      <c r="A34" s="24">
        <v>1.2589254117941688</v>
      </c>
      <c r="B34" s="35">
        <f t="shared" si="4"/>
        <v>0.27132969997392825</v>
      </c>
      <c r="C34" s="36">
        <f t="shared" si="5"/>
        <v>0.2598867965632296</v>
      </c>
      <c r="D34" s="35">
        <f t="shared" si="6"/>
        <v>0.27314786292117027</v>
      </c>
      <c r="E34" s="36">
        <f t="shared" si="7"/>
        <v>0.2681064117806473</v>
      </c>
    </row>
    <row r="35" spans="1:5" ht="12.75">
      <c r="A35" s="24">
        <v>1</v>
      </c>
      <c r="B35" s="35">
        <f t="shared" si="4"/>
        <v>0.27508963497471955</v>
      </c>
      <c r="C35" s="36">
        <f t="shared" si="5"/>
        <v>0.26460423711959036</v>
      </c>
      <c r="D35" s="35">
        <f t="shared" si="6"/>
        <v>0.27653030907656007</v>
      </c>
      <c r="E35" s="36">
        <f t="shared" si="7"/>
        <v>0.27216205157949724</v>
      </c>
    </row>
    <row r="36" spans="1:5" ht="12.75">
      <c r="A36" s="24">
        <v>0.7943282347242825</v>
      </c>
      <c r="B36" s="35">
        <f t="shared" si="4"/>
        <v>0.2789016539589587</v>
      </c>
      <c r="C36" s="36">
        <f t="shared" si="5"/>
        <v>0.2699741647942162</v>
      </c>
      <c r="D36" s="35">
        <f t="shared" si="6"/>
        <v>0.2799546287360454</v>
      </c>
      <c r="E36" s="36">
        <f t="shared" si="7"/>
        <v>0.27652062510156383</v>
      </c>
    </row>
    <row r="37" spans="1:5" ht="12.75">
      <c r="A37" s="24">
        <v>0.630957344480194</v>
      </c>
      <c r="B37" s="35">
        <f t="shared" si="4"/>
        <v>0.2827664727995727</v>
      </c>
      <c r="C37" s="36">
        <f t="shared" si="5"/>
        <v>0.2760868275583143</v>
      </c>
      <c r="D37" s="35">
        <f t="shared" si="6"/>
        <v>0.28342133678907383</v>
      </c>
      <c r="E37" s="36">
        <f t="shared" si="7"/>
        <v>0.28120475981013604</v>
      </c>
    </row>
    <row r="38" spans="1:5" ht="12.75">
      <c r="A38" s="24">
        <v>0.5011872336272729</v>
      </c>
      <c r="B38" s="35">
        <f t="shared" si="4"/>
        <v>0.28668481555778413</v>
      </c>
      <c r="C38" s="36">
        <f t="shared" si="5"/>
        <v>0.2830449559227146</v>
      </c>
      <c r="D38" s="35">
        <f t="shared" si="6"/>
        <v>0.28693095344299135</v>
      </c>
      <c r="E38" s="36">
        <f t="shared" si="7"/>
        <v>0.2862387733140881</v>
      </c>
    </row>
    <row r="39" spans="1:5" ht="12.75">
      <c r="A39" s="24">
        <v>0.3981071705534977</v>
      </c>
      <c r="B39" s="35">
        <f t="shared" si="4"/>
        <v>0.2906574140873877</v>
      </c>
      <c r="C39" s="36">
        <f t="shared" si="5"/>
        <v>0.2909654894453282</v>
      </c>
      <c r="D39" s="35">
        <f t="shared" si="6"/>
        <v>0.29048400398176677</v>
      </c>
      <c r="E39" s="36">
        <f t="shared" si="7"/>
        <v>0.2916487996123488</v>
      </c>
    </row>
    <row r="40" spans="1:5" ht="12.75">
      <c r="A40" s="24">
        <v>0.31622776601683833</v>
      </c>
      <c r="B40" s="35">
        <f t="shared" si="4"/>
        <v>0.29468500748389115</v>
      </c>
      <c r="C40" s="36">
        <f t="shared" si="5"/>
        <v>0.2999815420384098</v>
      </c>
      <c r="D40" s="35">
        <f t="shared" si="6"/>
        <v>0.294081018432607</v>
      </c>
      <c r="E40" s="36">
        <f t="shared" si="7"/>
        <v>0.2974629247681306</v>
      </c>
    </row>
    <row r="41" spans="1:5" ht="12.75">
      <c r="A41" s="24">
        <v>0.25118864315095835</v>
      </c>
      <c r="B41" s="35">
        <f t="shared" si="4"/>
        <v>0.2987683413324239</v>
      </c>
      <c r="C41" s="36">
        <f t="shared" si="5"/>
        <v>0.3102446391049305</v>
      </c>
      <c r="D41" s="35">
        <f t="shared" si="6"/>
        <v>0.29772253111346947</v>
      </c>
      <c r="E41" s="36">
        <f t="shared" si="7"/>
        <v>0.3037113327172679</v>
      </c>
    </row>
    <row r="42" spans="1:5" ht="12.75">
      <c r="A42" s="24">
        <v>0.19952623149688822</v>
      </c>
      <c r="B42" s="35">
        <f t="shared" si="4"/>
        <v>0.3029081666947825</v>
      </c>
      <c r="C42" s="36">
        <f t="shared" si="5"/>
        <v>0.32192726410177774</v>
      </c>
      <c r="D42" s="35">
        <f t="shared" si="6"/>
        <v>0.3014090800266613</v>
      </c>
      <c r="E42" s="36">
        <f t="shared" si="7"/>
        <v>0.3104264619676277</v>
      </c>
    </row>
    <row r="43" spans="1:5" ht="12.75">
      <c r="A43" s="24">
        <v>0.15848931924611157</v>
      </c>
      <c r="B43" s="35">
        <f t="shared" si="4"/>
        <v>0.3071052387585032</v>
      </c>
      <c r="C43" s="36">
        <f t="shared" si="5"/>
        <v>0.33522575732778304</v>
      </c>
      <c r="D43" s="35">
        <f t="shared" si="6"/>
        <v>0.30514120605362405</v>
      </c>
      <c r="E43" s="36">
        <f t="shared" si="7"/>
        <v>0.31764317400309305</v>
      </c>
    </row>
    <row r="44" spans="1:5" ht="12.75">
      <c r="A44" s="24">
        <v>0.12589254117941692</v>
      </c>
      <c r="B44" s="35">
        <f t="shared" si="4"/>
        <v>0.3113603150482705</v>
      </c>
      <c r="C44" s="36">
        <f t="shared" si="5"/>
        <v>0.3503636156541297</v>
      </c>
      <c r="D44" s="35">
        <f t="shared" si="6"/>
        <v>0.3089194518930106</v>
      </c>
      <c r="E44" s="36">
        <f t="shared" si="7"/>
        <v>0.3253989342663882</v>
      </c>
    </row>
    <row r="45" spans="1:5" ht="12.75">
      <c r="A45" s="24">
        <v>0.1</v>
      </c>
      <c r="B45" s="35">
        <f t="shared" si="4"/>
        <v>0.31567415307080576</v>
      </c>
      <c r="C45" s="36">
        <f t="shared" si="5"/>
        <v>0.3675952486530043</v>
      </c>
      <c r="D45" s="35">
        <f t="shared" si="6"/>
        <v>0.3127443606674137</v>
      </c>
      <c r="E45" s="36">
        <f t="shared" si="7"/>
        <v>0.33373400666031244</v>
      </c>
    </row>
    <row r="46" spans="1:5" ht="12.75">
      <c r="A46" s="24">
        <v>0.07943282347242828</v>
      </c>
      <c r="B46" s="35">
        <f t="shared" si="4"/>
        <v>0.32004750722675807</v>
      </c>
      <c r="C46" s="36">
        <f t="shared" si="5"/>
        <v>0.387210254250666</v>
      </c>
      <c r="D46" s="35">
        <f t="shared" si="6"/>
        <v>0.31661647410254473</v>
      </c>
      <c r="E46" s="36">
        <f t="shared" si="7"/>
        <v>0.3426916625771342</v>
      </c>
    </row>
    <row r="47" spans="1:5" ht="12.75">
      <c r="A47" s="24">
        <v>0.06309573444801943</v>
      </c>
      <c r="B47" s="35">
        <f t="shared" si="4"/>
        <v>0.32448112477459923</v>
      </c>
      <c r="C47" s="36">
        <f t="shared" si="5"/>
        <v>0.4095382857623303</v>
      </c>
      <c r="D47" s="35">
        <f t="shared" si="6"/>
        <v>0.32053633015491506</v>
      </c>
      <c r="E47" s="36">
        <f t="shared" si="7"/>
        <v>0.352318405541318</v>
      </c>
    </row>
    <row r="48" spans="1:5" ht="12.75">
      <c r="A48" s="24">
        <v>0.05011872336272732</v>
      </c>
      <c r="B48" s="35">
        <f aca="true" t="shared" si="8" ref="B48:B63">$B$7+($B$8-$B$7)*(1/(1+($B$9*A48)^$B$10)^(1-(1/$B$10)))</f>
        <v>0.3289757405690317</v>
      </c>
      <c r="C48" s="36">
        <f aca="true" t="shared" si="9" ref="C48:C63">IF(A48&gt;1/$C$9,$C$7+($C$8-$C$7)*($C$9*A48)^(-$C$10),$C$8)</f>
        <v>0.43495459210512843</v>
      </c>
      <c r="D48" s="35">
        <f aca="true" t="shared" si="10" ref="D48:D63">$D$7+($D$8-$D$7)*(1/(1+($D$9*A48)^$D$10)^(1-(1/$D$10)))</f>
        <v>0.3245044599283746</v>
      </c>
      <c r="E48" s="36">
        <f aca="true" t="shared" si="11" ref="E48:E63">IF(A48&gt;1/$E$9,$E$7+($E$8-$E$7)*($E$9*A48)^(-$E$10),$E$8)</f>
        <v>0.36266421263181225</v>
      </c>
    </row>
    <row r="49" spans="1:5" ht="12.75">
      <c r="A49" s="24">
        <v>0.0398107170553498</v>
      </c>
      <c r="B49" s="35">
        <f t="shared" si="8"/>
        <v>0.3335320702160287</v>
      </c>
      <c r="C49" s="36">
        <f t="shared" si="9"/>
        <v>0.4638863242989626</v>
      </c>
      <c r="D49" s="35">
        <f t="shared" si="10"/>
        <v>0.32852138367401007</v>
      </c>
      <c r="E49" s="36">
        <f t="shared" si="11"/>
        <v>0.37378279393723884</v>
      </c>
    </row>
    <row r="50" spans="1:5" ht="12.75">
      <c r="A50" s="24">
        <v>0.031622776601683854</v>
      </c>
      <c r="B50" s="35">
        <f t="shared" si="8"/>
        <v>0.33815080118338153</v>
      </c>
      <c r="C50" s="36">
        <f t="shared" si="9"/>
        <v>0.49681971424344296</v>
      </c>
      <c r="D50" s="35">
        <f t="shared" si="10"/>
        <v>0.3325876056090403</v>
      </c>
      <c r="E50" s="36">
        <f t="shared" si="11"/>
        <v>0.38573187139094145</v>
      </c>
    </row>
    <row r="51" spans="1:5" ht="12.75">
      <c r="A51" s="24">
        <v>0.02511886431509585</v>
      </c>
      <c r="B51" s="35">
        <f t="shared" si="8"/>
        <v>0.34283258127332567</v>
      </c>
      <c r="C51" s="36">
        <f t="shared" si="9"/>
        <v>0.506</v>
      </c>
      <c r="D51" s="35">
        <f t="shared" si="10"/>
        <v>0.3367036072149134</v>
      </c>
      <c r="E51" s="36">
        <f t="shared" si="11"/>
        <v>0.39857347843346025</v>
      </c>
    </row>
    <row r="52" spans="1:5" ht="12.75">
      <c r="A52" s="24">
        <v>0.019952623149688837</v>
      </c>
      <c r="B52" s="35">
        <f t="shared" si="8"/>
        <v>0.34757800369475095</v>
      </c>
      <c r="C52" s="36">
        <f t="shared" si="9"/>
        <v>0.506</v>
      </c>
      <c r="D52" s="35">
        <f t="shared" si="10"/>
        <v>0.34086983857832076</v>
      </c>
      <c r="E52" s="36">
        <f t="shared" si="11"/>
        <v>0.4123742820581259</v>
      </c>
    </row>
    <row r="53" spans="1:5" ht="12.75">
      <c r="A53" s="24">
        <v>0.01584893192461117</v>
      </c>
      <c r="B53" s="35">
        <f t="shared" si="8"/>
        <v>0.35238758775723145</v>
      </c>
      <c r="C53" s="36">
        <f t="shared" si="9"/>
        <v>0.506</v>
      </c>
      <c r="D53" s="35">
        <f t="shared" si="10"/>
        <v>0.34508670721572754</v>
      </c>
      <c r="E53" s="36">
        <f t="shared" si="11"/>
        <v>0.42720592891166675</v>
      </c>
    </row>
    <row r="54" spans="1:5" ht="12.75">
      <c r="A54" s="24">
        <v>0.0125892541179417</v>
      </c>
      <c r="B54" s="35">
        <f t="shared" si="8"/>
        <v>0.3572617539363202</v>
      </c>
      <c r="C54" s="36">
        <f t="shared" si="9"/>
        <v>0.506</v>
      </c>
      <c r="D54" s="35">
        <f t="shared" si="10"/>
        <v>0.3493545636654197</v>
      </c>
      <c r="E54" s="36">
        <f t="shared" si="11"/>
        <v>0.4431454172466064</v>
      </c>
    </row>
    <row r="55" spans="1:5" ht="12.75">
      <c r="A55" s="24">
        <v>0.01</v>
      </c>
      <c r="B55" s="35">
        <f t="shared" si="8"/>
        <v>0.3622007917160254</v>
      </c>
      <c r="C55" s="36">
        <f t="shared" si="9"/>
        <v>0.506</v>
      </c>
      <c r="D55" s="35">
        <f t="shared" si="10"/>
        <v>0.3536736829327237</v>
      </c>
      <c r="E55" s="36">
        <f t="shared" si="11"/>
        <v>0.4602754966564343</v>
      </c>
    </row>
    <row r="56" spans="1:5" ht="12.75">
      <c r="A56" s="24">
        <v>0.007943282347242833</v>
      </c>
      <c r="B56" s="35">
        <f t="shared" si="8"/>
        <v>0.36720481818534356</v>
      </c>
      <c r="C56" s="36">
        <f t="shared" si="9"/>
        <v>0.506</v>
      </c>
      <c r="D56" s="35">
        <f t="shared" si="10"/>
        <v>0.3580442406241755</v>
      </c>
      <c r="E56" s="36">
        <f t="shared" si="11"/>
        <v>0.47868509766876893</v>
      </c>
    </row>
    <row r="57" spans="1:5" ht="12.75">
      <c r="A57" s="24">
        <v>0.006309573444801948</v>
      </c>
      <c r="B57" s="35">
        <f t="shared" si="8"/>
        <v>0.37227372483585086</v>
      </c>
      <c r="C57" s="36">
        <f t="shared" si="9"/>
        <v>0.506</v>
      </c>
      <c r="D57" s="35">
        <f t="shared" si="10"/>
        <v>0.362466282293888</v>
      </c>
      <c r="E57" s="36">
        <f t="shared" si="11"/>
        <v>0.487</v>
      </c>
    </row>
    <row r="58" spans="1:5" ht="12.75">
      <c r="A58" s="24">
        <v>0.005011872336272735</v>
      </c>
      <c r="B58" s="35">
        <f t="shared" si="8"/>
        <v>0.377407109362874</v>
      </c>
      <c r="C58" s="36">
        <f t="shared" si="9"/>
        <v>0.506</v>
      </c>
      <c r="D58" s="35">
        <f t="shared" si="10"/>
        <v>0.3669396841381823</v>
      </c>
      <c r="E58" s="36">
        <f t="shared" si="11"/>
        <v>0.487</v>
      </c>
    </row>
    <row r="59" spans="1:5" ht="12.75">
      <c r="A59" s="24">
        <v>0.003981071705534982</v>
      </c>
      <c r="B59" s="35">
        <f t="shared" si="8"/>
        <v>0.38260418850554895</v>
      </c>
      <c r="C59" s="36">
        <f t="shared" si="9"/>
        <v>0.506</v>
      </c>
      <c r="D59" s="35">
        <f t="shared" si="10"/>
        <v>0.37146410270108543</v>
      </c>
      <c r="E59" s="36">
        <f t="shared" si="11"/>
        <v>0.487</v>
      </c>
    </row>
    <row r="60" spans="1:5" ht="12.75">
      <c r="A60" s="24">
        <v>0.0031622776601683876</v>
      </c>
      <c r="B60" s="35">
        <f t="shared" si="8"/>
        <v>0.38786368707590013</v>
      </c>
      <c r="C60" s="36">
        <f t="shared" si="9"/>
        <v>0.506</v>
      </c>
      <c r="D60" s="35">
        <f t="shared" si="10"/>
        <v>0.3760389106846118</v>
      </c>
      <c r="E60" s="36">
        <f t="shared" si="11"/>
        <v>0.487</v>
      </c>
    </row>
    <row r="61" spans="1:5" ht="12.75">
      <c r="A61" s="24">
        <v>0.002511886431509587</v>
      </c>
      <c r="B61" s="35">
        <f t="shared" si="8"/>
        <v>0.3931836973538664</v>
      </c>
      <c r="C61" s="36">
        <f t="shared" si="9"/>
        <v>0.506</v>
      </c>
      <c r="D61" s="35">
        <f t="shared" si="10"/>
        <v>0.3806631152919545</v>
      </c>
      <c r="E61" s="36">
        <f t="shared" si="11"/>
        <v>0.487</v>
      </c>
    </row>
    <row r="62" spans="1:5" ht="12.75">
      <c r="A62" s="24">
        <v>0.001995262314968885</v>
      </c>
      <c r="B62" s="35">
        <f t="shared" si="8"/>
        <v>0.39856150203899376</v>
      </c>
      <c r="C62" s="36">
        <f t="shared" si="9"/>
        <v>0.506</v>
      </c>
      <c r="D62" s="35">
        <f t="shared" si="10"/>
        <v>0.38533525478144004</v>
      </c>
      <c r="E62" s="36">
        <f t="shared" si="11"/>
        <v>0.487</v>
      </c>
    </row>
    <row r="63" spans="1:5" ht="12.75">
      <c r="A63" s="24">
        <v>0.0015848931924611178</v>
      </c>
      <c r="B63" s="35">
        <f t="shared" si="8"/>
        <v>0.4039933531013412</v>
      </c>
      <c r="C63" s="36">
        <f t="shared" si="9"/>
        <v>0.506</v>
      </c>
      <c r="D63" s="35">
        <f t="shared" si="10"/>
        <v>0.39005326811375207</v>
      </c>
      <c r="E63" s="36">
        <f t="shared" si="11"/>
        <v>0.487</v>
      </c>
    </row>
    <row r="64" spans="1:5" ht="12.75">
      <c r="A64" s="24">
        <v>0.0012589254117941707</v>
      </c>
      <c r="B64" s="35">
        <f>$B$7+($B$8-$B$7)*(1/(1+($B$9*A64)^$B$10)^(1-(1/$B$10)))</f>
        <v>0.40947419843657085</v>
      </c>
      <c r="C64" s="36">
        <f>IF(A64&gt;1/$C$9,$C$7+($C$8-$C$7)*($C$9*A64)^(-$C$10),$C$8)</f>
        <v>0.506</v>
      </c>
      <c r="D64" s="35">
        <f>$D$7+($D$8-$D$7)*(1/(1+($D$9*A64)^$D$10)^(1-(1/$D$10)))</f>
        <v>0.39481433182014075</v>
      </c>
      <c r="E64" s="36">
        <f>IF(A64&gt;1/$E$9,$E$7+($E$8-$E$7)*($E$9*A64)^(-$E$10),$E$8)</f>
        <v>0.487</v>
      </c>
    </row>
    <row r="65" spans="1:5" ht="12.75">
      <c r="A65" s="54">
        <v>0.0010000000000000002</v>
      </c>
      <c r="B65" s="37">
        <f>$B$7+($B$8-$B$7)*(1/(1+($B$9*A65)^$B$10)^(1-(1/$B$10)))</f>
        <v>0.4149973486601483</v>
      </c>
      <c r="C65" s="38">
        <f>IF(A65&gt;1/$C$9,$C$7+($C$8-$C$7)*($C$9*A65)^(-$C$10),$C$8)</f>
        <v>0.506</v>
      </c>
      <c r="D65" s="37">
        <f>$D$7+($D$8-$D$7)*(1/(1+($D$9*A65)^$D$10)^(1-(1/$D$10)))</f>
        <v>0.39961465766635007</v>
      </c>
      <c r="E65" s="38">
        <f>IF(A65&gt;1/$E$9,$E$7+($E$8-$E$7)*($E$9*A65)^(-$E$10),$E$8)</f>
        <v>0.487</v>
      </c>
    </row>
    <row r="67" ht="12.75">
      <c r="A67" s="20" t="str">
        <f>A3</f>
        <v>EL RENO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relliot</cp:lastModifiedBy>
  <cp:lastPrinted>1998-05-29T21:23:17Z</cp:lastPrinted>
  <dcterms:created xsi:type="dcterms:W3CDTF">1997-01-08T15:00:20Z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