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45" windowWidth="11970" windowHeight="2160" activeTab="3"/>
  </bookViews>
  <sheets>
    <sheet name="Data" sheetId="1" r:id="rId1"/>
    <sheet name="Fits" sheetId="2" r:id="rId2"/>
    <sheet name="Plot 1-8" sheetId="3" r:id="rId3"/>
    <sheet name="Plot 28-34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</sheets>
  <definedNames/>
  <calcPr fullCalcOnLoad="1"/>
</workbook>
</file>

<file path=xl/sharedStrings.xml><?xml version="1.0" encoding="utf-8"?>
<sst xmlns="http://schemas.openxmlformats.org/spreadsheetml/2006/main" count="70" uniqueCount="31">
  <si>
    <t>Average</t>
  </si>
  <si>
    <t>PAWHUSKA  -  1-8 cm depth</t>
  </si>
  <si>
    <t>Log-Avg.</t>
  </si>
  <si>
    <t>Volumetric</t>
  </si>
  <si>
    <t>Pressure</t>
  </si>
  <si>
    <t>Water</t>
  </si>
  <si>
    <t>Ring 232</t>
  </si>
  <si>
    <t>Ring 246</t>
  </si>
  <si>
    <t>Ring 255</t>
  </si>
  <si>
    <t>Ring 236</t>
  </si>
  <si>
    <t>(bars)</t>
  </si>
  <si>
    <t>Content</t>
  </si>
  <si>
    <t>P (bars)</t>
  </si>
  <si>
    <t>Theta</t>
  </si>
  <si>
    <t>PAWHUSKA  -  28-34 cm depth</t>
  </si>
  <si>
    <t>Ring 249</t>
  </si>
  <si>
    <t>Ring 258</t>
  </si>
  <si>
    <t>Ring 259</t>
  </si>
  <si>
    <t>Ring 237</t>
  </si>
  <si>
    <t>RETC FITS TO OBSERVED RETENTION DATA</t>
  </si>
  <si>
    <t>PAWHUSKA</t>
  </si>
  <si>
    <t>1-8 cm</t>
  </si>
  <si>
    <t>28-34 cm</t>
  </si>
  <si>
    <t>van</t>
  </si>
  <si>
    <t>Brooks-</t>
  </si>
  <si>
    <t>Genuchten</t>
  </si>
  <si>
    <t>Corey</t>
  </si>
  <si>
    <t>WCR</t>
  </si>
  <si>
    <r>
      <t>ALPHA (bars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</si>
  <si>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N (LAMBDA)</t>
  </si>
  <si>
    <t>WCS (fixed)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</si>
</sst>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E+00"/>
    <numFmt numFmtId="167" formatCode="#,##0.000"/>
    <numFmt numFmtId="168" formatCode="0.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Alignment="1">
      <alignment horizontal="centerContinuous"/>
    </xf>
    <xf numFmtId="1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1" fontId="0" fillId="0" borderId="1" xfId="0" applyNumberFormat="1" applyBorder="1" applyAlignment="1">
      <alignment horizontal="centerContinuous"/>
    </xf>
    <xf numFmtId="164" fontId="0" fillId="0" borderId="2" xfId="0" applyNumberFormat="1" applyBorder="1" applyAlignment="1">
      <alignment horizontal="centerContinuous"/>
    </xf>
    <xf numFmtId="11" fontId="4" fillId="0" borderId="0" xfId="0" applyNumberFormat="1" applyFont="1" applyAlignment="1">
      <alignment horizontal="centerContinuous"/>
    </xf>
    <xf numFmtId="11" fontId="0" fillId="0" borderId="3" xfId="0" applyNumberFormat="1" applyBorder="1" applyAlignment="1">
      <alignment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1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1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8" fontId="0" fillId="0" borderId="7" xfId="0" applyNumberFormat="1" applyBorder="1" applyAlignment="1">
      <alignment/>
    </xf>
    <xf numFmtId="168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Continuous"/>
    </xf>
    <xf numFmtId="11" fontId="1" fillId="0" borderId="8" xfId="0" applyNumberFormat="1" applyFont="1" applyBorder="1" applyAlignment="1">
      <alignment/>
    </xf>
    <xf numFmtId="168" fontId="0" fillId="0" borderId="7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Fon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1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168" fontId="0" fillId="0" borderId="9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9" xfId="0" applyNumberFormat="1" applyFont="1" applyBorder="1" applyAlignment="1">
      <alignment/>
    </xf>
    <xf numFmtId="11" fontId="0" fillId="0" borderId="11" xfId="0" applyNumberFormat="1" applyBorder="1" applyAlignment="1">
      <alignment horizontal="right"/>
    </xf>
    <xf numFmtId="11" fontId="0" fillId="0" borderId="3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Data!$C$1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5"/>
          <c:y val="0.109"/>
          <c:w val="0.943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Observed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Data!$B$5:$B$15</c:f>
              <c:numCache>
                <c:ptCount val="11"/>
                <c:pt idx="0">
                  <c:v>0.23785045996617027</c:v>
                </c:pt>
                <c:pt idx="1">
                  <c:v>0.2439270062266914</c:v>
                </c:pt>
                <c:pt idx="2">
                  <c:v>0.2526961538242096</c:v>
                </c:pt>
                <c:pt idx="3">
                  <c:v>0.25105876111927883</c:v>
                </c:pt>
                <c:pt idx="4">
                  <c:v>0.2575355589298941</c:v>
                </c:pt>
                <c:pt idx="5">
                  <c:v>0.2712896576513132</c:v>
                </c:pt>
                <c:pt idx="6">
                  <c:v>0.3635294466957501</c:v>
                </c:pt>
                <c:pt idx="7">
                  <c:v>0.4066243717557881</c:v>
                </c:pt>
                <c:pt idx="8">
                  <c:v>0.4382837604020763</c:v>
                </c:pt>
                <c:pt idx="9">
                  <c:v>0.4695792480294417</c:v>
                </c:pt>
                <c:pt idx="10">
                  <c:v>0.5048776468649584</c:v>
                </c:pt>
              </c:numCache>
            </c:numRef>
          </c:xVal>
          <c:yVal>
            <c:numRef>
              <c:f>Data!$A$5:$A$15</c:f>
              <c:numCache>
                <c:ptCount val="11"/>
                <c:pt idx="0">
                  <c:v>14.992647058823529</c:v>
                </c:pt>
                <c:pt idx="1">
                  <c:v>6.993137254901961</c:v>
                </c:pt>
                <c:pt idx="2">
                  <c:v>2.993137254901961</c:v>
                </c:pt>
                <c:pt idx="3">
                  <c:v>0.9931372549019608</c:v>
                </c:pt>
                <c:pt idx="4">
                  <c:v>0.660686274509804</c:v>
                </c:pt>
                <c:pt idx="5">
                  <c:v>0.3206862745098039</c:v>
                </c:pt>
                <c:pt idx="6">
                  <c:v>0.09068627450980393</c:v>
                </c:pt>
                <c:pt idx="7">
                  <c:v>0.04680612640820032</c:v>
                </c:pt>
                <c:pt idx="8">
                  <c:v>0.02658948938157532</c:v>
                </c:pt>
                <c:pt idx="9">
                  <c:v>0.011039645636264696</c:v>
                </c:pt>
                <c:pt idx="10">
                  <c:v>0.0020724471782921036</c:v>
                </c:pt>
              </c:numCache>
            </c:numRef>
          </c:yVal>
          <c:smooth val="0"/>
        </c:ser>
        <c:ser>
          <c:idx val="1"/>
          <c:order val="1"/>
          <c:tx>
            <c:v>van Genuchten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Fits!$B$15:$B$65</c:f>
              <c:numCache>
                <c:ptCount val="51"/>
                <c:pt idx="0">
                  <c:v>0.22889108705839697</c:v>
                </c:pt>
                <c:pt idx="1">
                  <c:v>0.22923546794955746</c:v>
                </c:pt>
                <c:pt idx="2">
                  <c:v>0.2296272671442536</c:v>
                </c:pt>
                <c:pt idx="3">
                  <c:v>0.23007301351263099</c:v>
                </c:pt>
                <c:pt idx="4">
                  <c:v>0.23058013472201683</c:v>
                </c:pt>
                <c:pt idx="5">
                  <c:v>0.2311570808808237</c:v>
                </c:pt>
                <c:pt idx="6">
                  <c:v>0.23181346513558515</c:v>
                </c:pt>
                <c:pt idx="7">
                  <c:v>0.23256022351029274</c:v>
                </c:pt>
                <c:pt idx="8">
                  <c:v>0.23340979656399224</c:v>
                </c:pt>
                <c:pt idx="9">
                  <c:v>0.23437633575099312</c:v>
                </c:pt>
                <c:pt idx="10">
                  <c:v>0.23547593768979308</c:v>
                </c:pt>
                <c:pt idx="11">
                  <c:v>0.23672690986545672</c:v>
                </c:pt>
                <c:pt idx="12">
                  <c:v>0.23815007157551737</c:v>
                </c:pt>
                <c:pt idx="13">
                  <c:v>0.239769094128503</c:v>
                </c:pt>
                <c:pt idx="14">
                  <c:v>0.24161088432639172</c:v>
                </c:pt>
                <c:pt idx="15">
                  <c:v>0.24370601495573463</c:v>
                </c:pt>
                <c:pt idx="16">
                  <c:v>0.2460892051249308</c:v>
                </c:pt>
                <c:pt idx="17">
                  <c:v>0.24879985140350003</c:v>
                </c:pt>
                <c:pt idx="18">
                  <c:v>0.25188260716934646</c:v>
                </c:pt>
                <c:pt idx="19">
                  <c:v>0.25538800126343303</c:v>
                </c:pt>
                <c:pt idx="20">
                  <c:v>0.25937307624625844</c:v>
                </c:pt>
                <c:pt idx="21">
                  <c:v>0.2639020084941027</c:v>
                </c:pt>
                <c:pt idx="22">
                  <c:v>0.269046642788105</c:v>
                </c:pt>
                <c:pt idx="23">
                  <c:v>0.274886826458352</c:v>
                </c:pt>
                <c:pt idx="24">
                  <c:v>0.28151035312462075</c:v>
                </c:pt>
                <c:pt idx="25">
                  <c:v>0.28901221081906364</c:v>
                </c:pt>
                <c:pt idx="26">
                  <c:v>0.29749265853368245</c:v>
                </c:pt>
                <c:pt idx="27">
                  <c:v>0.3070534161630436</c:v>
                </c:pt>
                <c:pt idx="28">
                  <c:v>0.31779094902434746</c:v>
                </c:pt>
                <c:pt idx="29">
                  <c:v>0.32978551228832287</c:v>
                </c:pt>
                <c:pt idx="30">
                  <c:v>0.34308445750953376</c:v>
                </c:pt>
                <c:pt idx="31">
                  <c:v>0.3576786652801172</c:v>
                </c:pt>
                <c:pt idx="32">
                  <c:v>0.37347251233850826</c:v>
                </c:pt>
                <c:pt idx="33">
                  <c:v>0.39025132480706987</c:v>
                </c:pt>
                <c:pt idx="34">
                  <c:v>0.40765607805703347</c:v>
                </c:pt>
                <c:pt idx="35">
                  <c:v>0.4251813195896509</c:v>
                </c:pt>
                <c:pt idx="36">
                  <c:v>0.4422134226138724</c:v>
                </c:pt>
                <c:pt idx="37">
                  <c:v>0.45811510529964494</c:v>
                </c:pt>
                <c:pt idx="38">
                  <c:v>0.4723380391954338</c:v>
                </c:pt>
                <c:pt idx="39">
                  <c:v>0.48452264055064</c:v>
                </c:pt>
                <c:pt idx="40">
                  <c:v>0.49454431672529553</c:v>
                </c:pt>
                <c:pt idx="41">
                  <c:v>0.5024931231789876</c:v>
                </c:pt>
                <c:pt idx="42">
                  <c:v>0.508607226379466</c:v>
                </c:pt>
                <c:pt idx="43">
                  <c:v>0.5131948622453553</c:v>
                </c:pt>
                <c:pt idx="44">
                  <c:v>0.5165712388260248</c:v>
                </c:pt>
                <c:pt idx="45">
                  <c:v>0.5190200753326722</c:v>
                </c:pt>
                <c:pt idx="46">
                  <c:v>0.5207770509035586</c:v>
                </c:pt>
                <c:pt idx="47">
                  <c:v>0.5220277335853685</c:v>
                </c:pt>
                <c:pt idx="48">
                  <c:v>0.5229129814923211</c:v>
                </c:pt>
                <c:pt idx="49">
                  <c:v>0.5235370405900462</c:v>
                </c:pt>
                <c:pt idx="50">
                  <c:v>0.5239757140344534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ser>
          <c:idx val="2"/>
          <c:order val="2"/>
          <c:tx>
            <c:v>Brooks-Corey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Fits!$C$15:$C$65</c:f>
              <c:numCache>
                <c:ptCount val="51"/>
                <c:pt idx="0">
                  <c:v>0.2281736216488972</c:v>
                </c:pt>
                <c:pt idx="1">
                  <c:v>0.22859637833422444</c:v>
                </c:pt>
                <c:pt idx="2">
                  <c:v>0.2290717994687683</c:v>
                </c:pt>
                <c:pt idx="3">
                  <c:v>0.22960644566838082</c:v>
                </c:pt>
                <c:pt idx="4">
                  <c:v>0.23020769483041975</c:v>
                </c:pt>
                <c:pt idx="5">
                  <c:v>0.2308838439456936</c:v>
                </c:pt>
                <c:pt idx="6">
                  <c:v>0.23164422359351752</c:v>
                </c:pt>
                <c:pt idx="7">
                  <c:v>0.23249932669986512</c:v>
                </c:pt>
                <c:pt idx="8">
                  <c:v>0.23346095333542521</c:v>
                </c:pt>
                <c:pt idx="9">
                  <c:v>0.23454237355171756</c:v>
                </c:pt>
                <c:pt idx="10">
                  <c:v>0.2357585105023383</c:v>
                </c:pt>
                <c:pt idx="11">
                  <c:v>0.23712614637633353</c:v>
                </c:pt>
                <c:pt idx="12">
                  <c:v>0.23866415398549634</c:v>
                </c:pt>
                <c:pt idx="13">
                  <c:v>0.24039375720139655</c:v>
                </c:pt>
                <c:pt idx="14">
                  <c:v>0.2423388238360674</c:v>
                </c:pt>
                <c:pt idx="15">
                  <c:v>0.24452619500798128</c:v>
                </c:pt>
                <c:pt idx="16">
                  <c:v>0.24698605553843023</c:v>
                </c:pt>
                <c:pt idx="17">
                  <c:v>0.2497523504896278</c:v>
                </c:pt>
                <c:pt idx="18">
                  <c:v>0.2528632535925873</c:v>
                </c:pt>
                <c:pt idx="19">
                  <c:v>0.25636169402888764</c:v>
                </c:pt>
                <c:pt idx="20">
                  <c:v>0.26029594883569857</c:v>
                </c:pt>
                <c:pt idx="21">
                  <c:v>0.26472030910901023</c:v>
                </c:pt>
                <c:pt idx="22">
                  <c:v>0.2696958291983983</c:v>
                </c:pt>
                <c:pt idx="23">
                  <c:v>0.2752911692319018</c:v>
                </c:pt>
                <c:pt idx="24">
                  <c:v>0.2815835425975128</c:v>
                </c:pt>
                <c:pt idx="25">
                  <c:v>0.2886597814561293</c:v>
                </c:pt>
                <c:pt idx="26">
                  <c:v>0.29661753498961374</c:v>
                </c:pt>
                <c:pt idx="27">
                  <c:v>0.30556661691928527</c:v>
                </c:pt>
                <c:pt idx="28">
                  <c:v>0.31563052089004645</c:v>
                </c:pt>
                <c:pt idx="29">
                  <c:v>0.3269481246318216</c:v>
                </c:pt>
                <c:pt idx="30">
                  <c:v>0.3396756064150323</c:v>
                </c:pt>
                <c:pt idx="31">
                  <c:v>0.35398860024640566</c:v>
                </c:pt>
                <c:pt idx="32">
                  <c:v>0.3700846195459325</c:v>
                </c:pt>
                <c:pt idx="33">
                  <c:v>0.38818578275071536</c:v>
                </c:pt>
                <c:pt idx="34">
                  <c:v>0.4085418784579202</c:v>
                </c:pt>
                <c:pt idx="35">
                  <c:v>0.43143381240454054</c:v>
                </c:pt>
                <c:pt idx="36">
                  <c:v>0.4571774838508754</c:v>
                </c:pt>
                <c:pt idx="37">
                  <c:v>0.4861281448602166</c:v>
                </c:pt>
                <c:pt idx="38">
                  <c:v>0.5186853026310099</c:v>
                </c:pt>
                <c:pt idx="39">
                  <c:v>0.525</c:v>
                </c:pt>
                <c:pt idx="40">
                  <c:v>0.525</c:v>
                </c:pt>
                <c:pt idx="41">
                  <c:v>0.525</c:v>
                </c:pt>
                <c:pt idx="42">
                  <c:v>0.525</c:v>
                </c:pt>
                <c:pt idx="43">
                  <c:v>0.525</c:v>
                </c:pt>
                <c:pt idx="44">
                  <c:v>0.525</c:v>
                </c:pt>
                <c:pt idx="45">
                  <c:v>0.525</c:v>
                </c:pt>
                <c:pt idx="46">
                  <c:v>0.525</c:v>
                </c:pt>
                <c:pt idx="47">
                  <c:v>0.525</c:v>
                </c:pt>
                <c:pt idx="48">
                  <c:v>0.525</c:v>
                </c:pt>
                <c:pt idx="49">
                  <c:v>0.525</c:v>
                </c:pt>
                <c:pt idx="50">
                  <c:v>0.525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axId val="3578338"/>
        <c:axId val="32205043"/>
      </c:scatterChart>
      <c:valAx>
        <c:axId val="3578338"/>
        <c:scaling>
          <c:orientation val="minMax"/>
          <c:max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Volumetric Water 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205043"/>
        <c:crossesAt val="0.001"/>
        <c:crossBetween val="midCat"/>
        <c:dispUnits/>
      </c:valAx>
      <c:valAx>
        <c:axId val="3220504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 (bars)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78338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525"/>
          <c:y val="0.15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Data!$C$18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5"/>
          <c:y val="0.109"/>
          <c:w val="0.943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Observed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Data!$B$22:$B$32</c:f>
              <c:numCache>
                <c:ptCount val="11"/>
                <c:pt idx="0">
                  <c:v>0.18976086177913815</c:v>
                </c:pt>
                <c:pt idx="1">
                  <c:v>0.18404818056415728</c:v>
                </c:pt>
                <c:pt idx="2">
                  <c:v>0.20286000341858487</c:v>
                </c:pt>
                <c:pt idx="3">
                  <c:v>0.22145350724568807</c:v>
                </c:pt>
                <c:pt idx="4">
                  <c:v>0.21857897338592094</c:v>
                </c:pt>
                <c:pt idx="5">
                  <c:v>0.2369541581857</c:v>
                </c:pt>
                <c:pt idx="6">
                  <c:v>0.2933532402444286</c:v>
                </c:pt>
                <c:pt idx="7">
                  <c:v>0.4055216830078822</c:v>
                </c:pt>
                <c:pt idx="8">
                  <c:v>0.4255362390486392</c:v>
                </c:pt>
                <c:pt idx="9">
                  <c:v>0.43900057674878473</c:v>
                </c:pt>
                <c:pt idx="10">
                  <c:v>0.4615624399220016</c:v>
                </c:pt>
              </c:numCache>
            </c:numRef>
          </c:xVal>
          <c:yVal>
            <c:numRef>
              <c:f>Data!$A$22:$A$32</c:f>
              <c:numCache>
                <c:ptCount val="11"/>
                <c:pt idx="0">
                  <c:v>14.992647058823529</c:v>
                </c:pt>
                <c:pt idx="1">
                  <c:v>6.993137254901961</c:v>
                </c:pt>
                <c:pt idx="2">
                  <c:v>2.993137254901961</c:v>
                </c:pt>
                <c:pt idx="3">
                  <c:v>0.9931372549019608</c:v>
                </c:pt>
                <c:pt idx="4">
                  <c:v>0.660686274509804</c:v>
                </c:pt>
                <c:pt idx="5">
                  <c:v>0.3206862745098039</c:v>
                </c:pt>
                <c:pt idx="6">
                  <c:v>0.09068627450980393</c:v>
                </c:pt>
                <c:pt idx="7">
                  <c:v>0.048640471108519705</c:v>
                </c:pt>
                <c:pt idx="8">
                  <c:v>0.026928854653440974</c:v>
                </c:pt>
                <c:pt idx="9">
                  <c:v>0.01344870222688038</c:v>
                </c:pt>
                <c:pt idx="10">
                  <c:v>0.0029302221779844437</c:v>
                </c:pt>
              </c:numCache>
            </c:numRef>
          </c:yVal>
          <c:smooth val="0"/>
        </c:ser>
        <c:ser>
          <c:idx val="1"/>
          <c:order val="1"/>
          <c:tx>
            <c:v>van Genuchten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Fits!$D$15:$D$65</c:f>
              <c:numCache>
                <c:ptCount val="51"/>
                <c:pt idx="0">
                  <c:v>0.19017596649147792</c:v>
                </c:pt>
                <c:pt idx="1">
                  <c:v>0.19026861962115593</c:v>
                </c:pt>
                <c:pt idx="2">
                  <c:v>0.1903805221391377</c:v>
                </c:pt>
                <c:pt idx="3">
                  <c:v>0.19051567321337853</c:v>
                </c:pt>
                <c:pt idx="4">
                  <c:v>0.190678902829517</c:v>
                </c:pt>
                <c:pt idx="5">
                  <c:v>0.19087604436468616</c:v>
                </c:pt>
                <c:pt idx="6">
                  <c:v>0.19111414298535623</c:v>
                </c:pt>
                <c:pt idx="7">
                  <c:v>0.1914017072871929</c:v>
                </c:pt>
                <c:pt idx="8">
                  <c:v>0.19174901311536546</c:v>
                </c:pt>
                <c:pt idx="9">
                  <c:v>0.19216847032276255</c:v>
                </c:pt>
                <c:pt idx="10">
                  <c:v>0.19267506538874296</c:v>
                </c:pt>
                <c:pt idx="11">
                  <c:v>0.1932868953777157</c:v>
                </c:pt>
                <c:pt idx="12">
                  <c:v>0.19402581169762323</c:v>
                </c:pt>
                <c:pt idx="13">
                  <c:v>0.1949181955220352</c:v>
                </c:pt>
                <c:pt idx="14">
                  <c:v>0.19599589049007626</c:v>
                </c:pt>
                <c:pt idx="15">
                  <c:v>0.1972973221678845</c:v>
                </c:pt>
                <c:pt idx="16">
                  <c:v>0.1988688372198692</c:v>
                </c:pt>
                <c:pt idx="17">
                  <c:v>0.2007662972127048</c:v>
                </c:pt>
                <c:pt idx="18">
                  <c:v>0.20305696033034026</c:v>
                </c:pt>
                <c:pt idx="19">
                  <c:v>0.20582167497067566</c:v>
                </c:pt>
                <c:pt idx="20">
                  <c:v>0.20915738472659895</c:v>
                </c:pt>
                <c:pt idx="21">
                  <c:v>0.21317989101689214</c:v>
                </c:pt>
                <c:pt idx="22">
                  <c:v>0.2180267134999982</c:v>
                </c:pt>
                <c:pt idx="23">
                  <c:v>0.22385968793838074</c:v>
                </c:pt>
                <c:pt idx="24">
                  <c:v>0.2308665786095783</c:v>
                </c:pt>
                <c:pt idx="25">
                  <c:v>0.2392603558959821</c:v>
                </c:pt>
                <c:pt idx="26">
                  <c:v>0.24927377126734598</c:v>
                </c:pt>
                <c:pt idx="27">
                  <c:v>0.26114536069633365</c:v>
                </c:pt>
                <c:pt idx="28">
                  <c:v>0.27509118206462696</c:v>
                </c:pt>
                <c:pt idx="29">
                  <c:v>0.29125536408263386</c:v>
                </c:pt>
                <c:pt idx="30">
                  <c:v>0.3096344862439896</c:v>
                </c:pt>
                <c:pt idx="31">
                  <c:v>0.3299807571163078</c:v>
                </c:pt>
                <c:pt idx="32">
                  <c:v>0.3517116701402786</c:v>
                </c:pt>
                <c:pt idx="33">
                  <c:v>0.37388426315128565</c:v>
                </c:pt>
                <c:pt idx="34">
                  <c:v>0.39530164357826464</c:v>
                </c:pt>
                <c:pt idx="35">
                  <c:v>0.41476597064388554</c:v>
                </c:pt>
                <c:pt idx="36">
                  <c:v>0.43138251772520875</c:v>
                </c:pt>
                <c:pt idx="37">
                  <c:v>0.4447540142143411</c:v>
                </c:pt>
                <c:pt idx="38">
                  <c:v>0.45497333819631336</c:v>
                </c:pt>
                <c:pt idx="39">
                  <c:v>0.4624625297702985</c:v>
                </c:pt>
                <c:pt idx="40">
                  <c:v>0.46777680238542996</c:v>
                </c:pt>
                <c:pt idx="41">
                  <c:v>0.47145953601432394</c:v>
                </c:pt>
                <c:pt idx="42">
                  <c:v>0.4739690939142289</c:v>
                </c:pt>
                <c:pt idx="43">
                  <c:v>0.47565940354220815</c:v>
                </c:pt>
                <c:pt idx="44">
                  <c:v>0.4767889125107905</c:v>
                </c:pt>
                <c:pt idx="45">
                  <c:v>0.47753965841464374</c:v>
                </c:pt>
                <c:pt idx="46">
                  <c:v>0.47803687573441733</c:v>
                </c:pt>
                <c:pt idx="47">
                  <c:v>0.4783654015212764</c:v>
                </c:pt>
                <c:pt idx="48">
                  <c:v>0.47858212729229294</c:v>
                </c:pt>
                <c:pt idx="49">
                  <c:v>0.4787249512254066</c:v>
                </c:pt>
                <c:pt idx="50">
                  <c:v>0.4788190088790011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ser>
          <c:idx val="2"/>
          <c:order val="2"/>
          <c:tx>
            <c:v>Brooks-Corey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Fits!$E$15:$E$65</c:f>
              <c:numCache>
                <c:ptCount val="51"/>
                <c:pt idx="0">
                  <c:v>0.159495993475921</c:v>
                </c:pt>
                <c:pt idx="1">
                  <c:v>0.16093501380124525</c:v>
                </c:pt>
                <c:pt idx="2">
                  <c:v>0.16248402988851135</c:v>
                </c:pt>
                <c:pt idx="3">
                  <c:v>0.16415144958813827</c:v>
                </c:pt>
                <c:pt idx="4">
                  <c:v>0.16594632342938476</c:v>
                </c:pt>
                <c:pt idx="5">
                  <c:v>0.16787839374540164</c:v>
                </c:pt>
                <c:pt idx="6">
                  <c:v>0.1699581475533022</c:v>
                </c:pt>
                <c:pt idx="7">
                  <c:v>0.17219687347627693</c:v>
                </c:pt>
                <c:pt idx="8">
                  <c:v>0.1746067230167177</c:v>
                </c:pt>
                <c:pt idx="9">
                  <c:v>0.17720077651293387</c:v>
                </c:pt>
                <c:pt idx="10">
                  <c:v>0.1799931141374649</c:v>
                </c:pt>
                <c:pt idx="11">
                  <c:v>0.18299889232235766</c:v>
                </c:pt>
                <c:pt idx="12">
                  <c:v>0.1862344260262359</c:v>
                </c:pt>
                <c:pt idx="13">
                  <c:v>0.18971727728969515</c:v>
                </c:pt>
                <c:pt idx="14">
                  <c:v>0.1934663505596907</c:v>
                </c:pt>
                <c:pt idx="15">
                  <c:v>0.1975019953003262</c:v>
                </c:pt>
                <c:pt idx="16">
                  <c:v>0.20184611644700057</c:v>
                </c:pt>
                <c:pt idx="17">
                  <c:v>0.20652229330344293</c:v>
                </c:pt>
                <c:pt idx="18">
                  <c:v>0.2115559075269936</c:v>
                </c:pt>
                <c:pt idx="19">
                  <c:v>0.21697428089681697</c:v>
                </c:pt>
                <c:pt idx="20">
                  <c:v>0.22280682361283421</c:v>
                </c:pt>
                <c:pt idx="21">
                  <c:v>0.229085193930322</c:v>
                </c:pt>
                <c:pt idx="22">
                  <c:v>0.2358434699966529</c:v>
                </c:pt>
                <c:pt idx="23">
                  <c:v>0.24311833482288334</c:v>
                </c:pt>
                <c:pt idx="24">
                  <c:v>0.2509492753941905</c:v>
                </c:pt>
                <c:pt idx="25">
                  <c:v>0.2593787969999025</c:v>
                </c:pt>
                <c:pt idx="26">
                  <c:v>0.2684526539464769</c:v>
                </c:pt>
                <c:pt idx="27">
                  <c:v>0.2782200979057052</c:v>
                </c:pt>
                <c:pt idx="28">
                  <c:v>0.28873414524614527</c:v>
                </c:pt>
                <c:pt idx="29">
                  <c:v>0.3000518647988204</c:v>
                </c:pt>
                <c:pt idx="30">
                  <c:v>0.3122346876191372</c:v>
                </c:pt>
                <c:pt idx="31">
                  <c:v>0.3253487404263697</c:v>
                </c:pt>
                <c:pt idx="32">
                  <c:v>0.33946520453057416</c:v>
                </c:pt>
                <c:pt idx="33">
                  <c:v>0.3546607021951399</c:v>
                </c:pt>
                <c:pt idx="34">
                  <c:v>0.3710177125321017</c:v>
                </c:pt>
                <c:pt idx="35">
                  <c:v>0.3886250191876367</c:v>
                </c:pt>
                <c:pt idx="36">
                  <c:v>0.4075781922477223</c:v>
                </c:pt>
                <c:pt idx="37">
                  <c:v>0.42798010697967426</c:v>
                </c:pt>
                <c:pt idx="38">
                  <c:v>0.44994150222522367</c:v>
                </c:pt>
                <c:pt idx="39">
                  <c:v>0.47358158147601537</c:v>
                </c:pt>
                <c:pt idx="40">
                  <c:v>0.479</c:v>
                </c:pt>
                <c:pt idx="41">
                  <c:v>0.479</c:v>
                </c:pt>
                <c:pt idx="42">
                  <c:v>0.479</c:v>
                </c:pt>
                <c:pt idx="43">
                  <c:v>0.479</c:v>
                </c:pt>
                <c:pt idx="44">
                  <c:v>0.479</c:v>
                </c:pt>
                <c:pt idx="45">
                  <c:v>0.479</c:v>
                </c:pt>
                <c:pt idx="46">
                  <c:v>0.479</c:v>
                </c:pt>
                <c:pt idx="47">
                  <c:v>0.479</c:v>
                </c:pt>
                <c:pt idx="48">
                  <c:v>0.479</c:v>
                </c:pt>
                <c:pt idx="49">
                  <c:v>0.479</c:v>
                </c:pt>
                <c:pt idx="50">
                  <c:v>0.479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axId val="21409932"/>
        <c:axId val="58471661"/>
      </c:scatterChart>
      <c:valAx>
        <c:axId val="21409932"/>
        <c:scaling>
          <c:orientation val="minMax"/>
          <c:max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Volumetric Water 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471661"/>
        <c:crossesAt val="0.001"/>
        <c:crossBetween val="midCat"/>
        <c:dispUnits/>
      </c:valAx>
      <c:valAx>
        <c:axId val="5847166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 (bars)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409932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525"/>
          <c:y val="0.15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6">
      <selection activeCell="A35" sqref="A35"/>
    </sheetView>
  </sheetViews>
  <sheetFormatPr defaultColWidth="9.140625" defaultRowHeight="12.75"/>
  <cols>
    <col min="1" max="1" width="9.140625" style="6" customWidth="1"/>
    <col min="2" max="2" width="9.140625" style="9" customWidth="1"/>
    <col min="3" max="3" width="10.140625" style="6" customWidth="1"/>
    <col min="4" max="4" width="7.7109375" style="2" customWidth="1"/>
    <col min="5" max="5" width="10.140625" style="6" customWidth="1"/>
    <col min="6" max="6" width="7.7109375" style="2" customWidth="1"/>
    <col min="7" max="7" width="10.140625" style="6" customWidth="1"/>
    <col min="8" max="8" width="7.7109375" style="2" customWidth="1"/>
    <col min="9" max="9" width="10.140625" style="6" customWidth="1"/>
    <col min="10" max="10" width="7.7109375" style="5" customWidth="1"/>
  </cols>
  <sheetData>
    <row r="1" spans="1:10" ht="15.75">
      <c r="A1" s="8"/>
      <c r="B1" s="9" t="s">
        <v>0</v>
      </c>
      <c r="C1" s="12" t="s">
        <v>1</v>
      </c>
      <c r="D1" s="3"/>
      <c r="E1" s="7"/>
      <c r="F1" s="3"/>
      <c r="G1" s="7"/>
      <c r="H1" s="3"/>
      <c r="I1" s="7"/>
      <c r="J1" s="4"/>
    </row>
    <row r="2" spans="1:2" ht="12.75">
      <c r="A2" s="8" t="s">
        <v>2</v>
      </c>
      <c r="B2" s="9" t="s">
        <v>3</v>
      </c>
    </row>
    <row r="3" spans="1:10" ht="12.75">
      <c r="A3" s="8" t="s">
        <v>4</v>
      </c>
      <c r="B3" s="9" t="s">
        <v>5</v>
      </c>
      <c r="C3" s="10" t="s">
        <v>6</v>
      </c>
      <c r="D3" s="11"/>
      <c r="E3" s="10" t="s">
        <v>7</v>
      </c>
      <c r="F3" s="11"/>
      <c r="G3" s="10" t="s">
        <v>8</v>
      </c>
      <c r="H3" s="11"/>
      <c r="I3" s="10" t="s">
        <v>9</v>
      </c>
      <c r="J3" s="11"/>
    </row>
    <row r="4" spans="1:10" ht="13.5" thickBot="1">
      <c r="A4" s="16" t="s">
        <v>10</v>
      </c>
      <c r="B4" s="17" t="s">
        <v>11</v>
      </c>
      <c r="C4" s="18" t="s">
        <v>12</v>
      </c>
      <c r="D4" s="19" t="s">
        <v>13</v>
      </c>
      <c r="E4" s="18" t="s">
        <v>12</v>
      </c>
      <c r="F4" s="19" t="s">
        <v>13</v>
      </c>
      <c r="G4" s="18" t="s">
        <v>12</v>
      </c>
      <c r="H4" s="19" t="s">
        <v>13</v>
      </c>
      <c r="I4" s="18" t="s">
        <v>12</v>
      </c>
      <c r="J4" s="19" t="s">
        <v>13</v>
      </c>
    </row>
    <row r="5" spans="1:12" ht="12.75">
      <c r="A5" s="13">
        <v>14.992647058823529</v>
      </c>
      <c r="B5" s="14">
        <f>AVERAGE(D5,F5,H5,J5)</f>
        <v>0.23785045996617027</v>
      </c>
      <c r="C5" s="13"/>
      <c r="D5" s="15">
        <v>0.20950043017581102</v>
      </c>
      <c r="E5" s="13"/>
      <c r="F5" s="15">
        <v>0.21846408780081014</v>
      </c>
      <c r="G5" s="13"/>
      <c r="H5" s="15">
        <v>0.26536494616136336</v>
      </c>
      <c r="I5" s="13"/>
      <c r="J5" s="15">
        <v>0.2580723757266965</v>
      </c>
      <c r="L5" s="1"/>
    </row>
    <row r="6" spans="1:12" ht="12.75">
      <c r="A6" s="13">
        <v>6.993137254901961</v>
      </c>
      <c r="B6" s="14">
        <f>AVERAGE(D6,F6,H6,J6)</f>
        <v>0.2439270062266914</v>
      </c>
      <c r="C6" s="13"/>
      <c r="D6" s="15">
        <v>0.20702614786613793</v>
      </c>
      <c r="E6" s="13"/>
      <c r="F6" s="15">
        <v>0.22836121703950327</v>
      </c>
      <c r="G6" s="13"/>
      <c r="H6" s="15">
        <v>0.26987687272606165</v>
      </c>
      <c r="I6" s="13"/>
      <c r="J6" s="15">
        <v>0.2704437872750627</v>
      </c>
      <c r="L6" s="1"/>
    </row>
    <row r="7" spans="1:12" ht="12.75">
      <c r="A7" s="13">
        <v>2.993137254901961</v>
      </c>
      <c r="B7" s="14">
        <f>AVERAGE(D7,F7,H7,J7)</f>
        <v>0.2526961538242096</v>
      </c>
      <c r="C7" s="13"/>
      <c r="D7" s="15">
        <v>0.21546781692267</v>
      </c>
      <c r="E7" s="13"/>
      <c r="F7" s="15">
        <v>0.2446623710797028</v>
      </c>
      <c r="G7" s="13"/>
      <c r="H7" s="15">
        <v>0.27875517983724235</v>
      </c>
      <c r="I7" s="13"/>
      <c r="J7" s="15">
        <v>0.2718992474572234</v>
      </c>
      <c r="L7" s="1"/>
    </row>
    <row r="8" spans="1:12" ht="12.75">
      <c r="A8" s="13">
        <v>0.9931372549019608</v>
      </c>
      <c r="B8" s="14">
        <f>AVERAGE(D8,F8,H8,J8)</f>
        <v>0.25105876111927883</v>
      </c>
      <c r="C8" s="13"/>
      <c r="D8" s="15">
        <v>0.21634109303196647</v>
      </c>
      <c r="E8" s="13"/>
      <c r="F8" s="15">
        <v>0.25092084986299407</v>
      </c>
      <c r="G8" s="13"/>
      <c r="H8" s="15">
        <v>0.2756987134547047</v>
      </c>
      <c r="I8" s="13"/>
      <c r="J8" s="15">
        <v>0.26127438812745013</v>
      </c>
      <c r="L8" s="1"/>
    </row>
    <row r="9" spans="1:12" ht="12.75">
      <c r="A9" s="13">
        <v>0.660686274509804</v>
      </c>
      <c r="B9" s="14">
        <f>AVERAGE(D9,F9,H9,J9)</f>
        <v>0.2575355589298941</v>
      </c>
      <c r="C9" s="13"/>
      <c r="D9" s="15">
        <v>0.223036209869906</v>
      </c>
      <c r="E9" s="13"/>
      <c r="F9" s="15">
        <v>0.2491742976444011</v>
      </c>
      <c r="G9" s="13"/>
      <c r="H9" s="15">
        <v>0.2816661002015637</v>
      </c>
      <c r="I9" s="13"/>
      <c r="J9" s="15">
        <v>0.27626562800370574</v>
      </c>
      <c r="L9" s="1"/>
    </row>
    <row r="10" spans="1:12" ht="12.75">
      <c r="A10" s="13">
        <v>0.3206862745098039</v>
      </c>
      <c r="B10" s="14">
        <f>AVERAGE(D10,F10,H10,J10)</f>
        <v>0.2712896576513132</v>
      </c>
      <c r="C10" s="13"/>
      <c r="D10" s="15">
        <v>0.23584425947292043</v>
      </c>
      <c r="E10" s="13"/>
      <c r="F10" s="15">
        <v>0.2621278932656323</v>
      </c>
      <c r="G10" s="13"/>
      <c r="H10" s="15">
        <v>0.302333634788246</v>
      </c>
      <c r="I10" s="13"/>
      <c r="J10" s="15">
        <v>0.28485284307845415</v>
      </c>
      <c r="L10" s="1"/>
    </row>
    <row r="11" spans="1:12" ht="12.75">
      <c r="A11" s="13">
        <v>0.09068627450980393</v>
      </c>
      <c r="B11" s="14">
        <f>AVERAGE(D11,F11,H11,J11)</f>
        <v>0.3635294466957501</v>
      </c>
      <c r="C11" s="13"/>
      <c r="D11" s="15">
        <v>0.3052697101619878</v>
      </c>
      <c r="E11" s="13"/>
      <c r="F11" s="15">
        <v>0.3239849510074637</v>
      </c>
      <c r="G11" s="13"/>
      <c r="H11" s="15">
        <v>0.33726467916010383</v>
      </c>
      <c r="I11" s="13"/>
      <c r="J11" s="15">
        <v>0.48759844645344513</v>
      </c>
      <c r="L11" s="1"/>
    </row>
    <row r="12" spans="1:12" ht="12.75">
      <c r="A12" s="13">
        <f>EXP(AVERAGE(LN(C12),LN(E12),LN(G12),LN(I12)))</f>
        <v>0.04680612640820032</v>
      </c>
      <c r="B12" s="14">
        <f>AVERAGE(D12,F12,H12,J12)</f>
        <v>0.4066243717557881</v>
      </c>
      <c r="C12" s="13">
        <v>0.0488235294117647</v>
      </c>
      <c r="D12" s="15">
        <v>0.39066765537886894</v>
      </c>
      <c r="E12" s="13">
        <v>0.047549019607843135</v>
      </c>
      <c r="F12" s="15">
        <v>0.37729806926478265</v>
      </c>
      <c r="G12" s="13">
        <v>0.04686274509803921</v>
      </c>
      <c r="H12" s="15">
        <v>0.4275960561368817</v>
      </c>
      <c r="I12" s="13">
        <v>0.04411764705882353</v>
      </c>
      <c r="J12" s="15">
        <v>0.43093570624261907</v>
      </c>
      <c r="L12" s="1"/>
    </row>
    <row r="13" spans="1:12" ht="12.75">
      <c r="A13" s="13">
        <f>EXP(AVERAGE(LN(C13),LN(E13),LN(G13),LN(I13)))</f>
        <v>0.02658948938157532</v>
      </c>
      <c r="B13" s="14">
        <f>AVERAGE(D13,F13,H13,J13)</f>
        <v>0.4382837604020763</v>
      </c>
      <c r="C13" s="13">
        <v>0.030882352941176472</v>
      </c>
      <c r="D13" s="15">
        <v>0.4125017165142401</v>
      </c>
      <c r="E13" s="55">
        <v>0.02784313725490196</v>
      </c>
      <c r="F13" s="56">
        <v>0.4093213589299937</v>
      </c>
      <c r="G13" s="13">
        <v>0.024705882352941175</v>
      </c>
      <c r="H13" s="15">
        <v>0.45816374172640134</v>
      </c>
      <c r="I13" s="13">
        <v>0.023529411764705882</v>
      </c>
      <c r="J13" s="15">
        <v>0.47314822443767</v>
      </c>
      <c r="L13" s="1"/>
    </row>
    <row r="14" spans="1:12" ht="12.75">
      <c r="A14" s="13">
        <f>EXP(AVERAGE(LN(C14),LN(E14),LN(G14),LN(I14)))</f>
        <v>0.011039645636264696</v>
      </c>
      <c r="B14" s="14">
        <f>AVERAGE(D14,F14,H14,J14)</f>
        <v>0.4695792480294417</v>
      </c>
      <c r="C14" s="13">
        <v>0.010784313725490196</v>
      </c>
      <c r="D14" s="15">
        <v>0.4416137980280683</v>
      </c>
      <c r="E14" s="55">
        <v>0.011372549019607842</v>
      </c>
      <c r="F14" s="56">
        <v>0.4413446485952048</v>
      </c>
      <c r="G14" s="13">
        <v>0.010294117647058823</v>
      </c>
      <c r="H14" s="15">
        <v>0.4858202191645382</v>
      </c>
      <c r="I14" s="13">
        <v>0.011764705882352941</v>
      </c>
      <c r="J14" s="15">
        <v>0.5095383263299553</v>
      </c>
      <c r="L14" s="1"/>
    </row>
    <row r="15" spans="1:12" ht="12.75">
      <c r="A15" s="13">
        <f>EXP(AVERAGE(LN(C15),LN(E15),LN(G15),LN(I15)))</f>
        <v>0.0020724471782921036</v>
      </c>
      <c r="B15" s="14">
        <f>AVERAGE(D15,F15,H15,J15)</f>
        <v>0.5048776468649584</v>
      </c>
      <c r="C15" s="13">
        <v>0.001176470588235294</v>
      </c>
      <c r="D15" s="15">
        <v>0.48528192029881073</v>
      </c>
      <c r="E15" s="55">
        <v>0.00196078431372549</v>
      </c>
      <c r="F15" s="56">
        <v>0.48501277086594713</v>
      </c>
      <c r="G15" s="13">
        <v>0.0025490196078431374</v>
      </c>
      <c r="H15" s="15">
        <v>0.5032874680728351</v>
      </c>
      <c r="I15" s="13">
        <v>0.0031372549019607846</v>
      </c>
      <c r="J15" s="15">
        <v>0.5459284282222406</v>
      </c>
      <c r="L15" s="1"/>
    </row>
    <row r="16" ht="12.75">
      <c r="L16" s="1"/>
    </row>
    <row r="17" ht="12.75">
      <c r="L17" s="1"/>
    </row>
    <row r="18" spans="1:12" ht="15.75">
      <c r="A18" s="8"/>
      <c r="B18" s="9" t="s">
        <v>0</v>
      </c>
      <c r="C18" s="12" t="s">
        <v>14</v>
      </c>
      <c r="D18" s="3"/>
      <c r="E18" s="7"/>
      <c r="F18" s="3"/>
      <c r="G18" s="7"/>
      <c r="H18" s="3"/>
      <c r="I18" s="7"/>
      <c r="J18" s="4"/>
      <c r="L18" s="1"/>
    </row>
    <row r="19" spans="1:2" ht="12.75">
      <c r="A19" s="8" t="s">
        <v>2</v>
      </c>
      <c r="B19" s="9" t="s">
        <v>3</v>
      </c>
    </row>
    <row r="20" spans="1:10" ht="12.75">
      <c r="A20" s="8" t="s">
        <v>4</v>
      </c>
      <c r="B20" s="9" t="s">
        <v>5</v>
      </c>
      <c r="C20" s="10" t="s">
        <v>15</v>
      </c>
      <c r="D20" s="11"/>
      <c r="E20" s="10" t="s">
        <v>16</v>
      </c>
      <c r="F20" s="11"/>
      <c r="G20" s="10" t="s">
        <v>17</v>
      </c>
      <c r="H20" s="11"/>
      <c r="I20" s="10" t="s">
        <v>18</v>
      </c>
      <c r="J20" s="11"/>
    </row>
    <row r="21" spans="1:10" ht="13.5" thickBot="1">
      <c r="A21" s="16" t="s">
        <v>10</v>
      </c>
      <c r="B21" s="17" t="s">
        <v>11</v>
      </c>
      <c r="C21" s="18" t="s">
        <v>12</v>
      </c>
      <c r="D21" s="19" t="s">
        <v>13</v>
      </c>
      <c r="E21" s="18" t="s">
        <v>12</v>
      </c>
      <c r="F21" s="19" t="s">
        <v>13</v>
      </c>
      <c r="G21" s="18" t="s">
        <v>12</v>
      </c>
      <c r="H21" s="19" t="s">
        <v>13</v>
      </c>
      <c r="I21" s="18" t="s">
        <v>12</v>
      </c>
      <c r="J21" s="19" t="s">
        <v>13</v>
      </c>
    </row>
    <row r="22" spans="1:10" ht="12.75" customHeight="1">
      <c r="A22" s="13">
        <v>14.992647058823529</v>
      </c>
      <c r="B22" s="14">
        <f aca="true" t="shared" si="0" ref="B22:B32">AVERAGE(D22,F22,H22,J22)</f>
        <v>0.18976086177913815</v>
      </c>
      <c r="C22" s="13"/>
      <c r="D22" s="15">
        <v>0.1640473972354871</v>
      </c>
      <c r="E22" s="55"/>
      <c r="F22" s="56">
        <v>0.16614523699491027</v>
      </c>
      <c r="G22" s="13"/>
      <c r="H22" s="15">
        <v>0.22561111221726063</v>
      </c>
      <c r="I22" s="13"/>
      <c r="J22" s="15">
        <v>0.2032397006688946</v>
      </c>
    </row>
    <row r="23" spans="1:10" ht="12.75">
      <c r="A23" s="13">
        <v>6.993137254901961</v>
      </c>
      <c r="B23" s="14">
        <f t="shared" si="0"/>
        <v>0.18404818056415728</v>
      </c>
      <c r="C23" s="13"/>
      <c r="D23" s="15">
        <v>0.16200975298046227</v>
      </c>
      <c r="E23" s="55"/>
      <c r="F23" s="56">
        <v>0.17371362994214584</v>
      </c>
      <c r="G23" s="13"/>
      <c r="H23" s="15">
        <v>0.21134760243208556</v>
      </c>
      <c r="I23" s="13"/>
      <c r="J23" s="15">
        <v>0.18912173690193543</v>
      </c>
    </row>
    <row r="24" spans="1:10" ht="12.75">
      <c r="A24" s="13">
        <v>2.993137254901961</v>
      </c>
      <c r="B24" s="14">
        <f>AVERAGE(D24,F24,H24,J24)</f>
        <v>0.20286000341858487</v>
      </c>
      <c r="C24" s="13"/>
      <c r="D24" s="15">
        <v>0.1850060238586017</v>
      </c>
      <c r="E24" s="55"/>
      <c r="F24" s="56">
        <v>0.1878315937091054</v>
      </c>
      <c r="G24" s="13"/>
      <c r="H24" s="15">
        <v>0.2321606830369842</v>
      </c>
      <c r="I24" s="13"/>
      <c r="J24" s="15">
        <v>0.2064417130696482</v>
      </c>
    </row>
    <row r="25" spans="1:10" ht="12.75">
      <c r="A25" s="13">
        <v>0.9931372549019608</v>
      </c>
      <c r="B25" s="14">
        <f>AVERAGE(D25,F25,H25,J25)</f>
        <v>0.22145350724568807</v>
      </c>
      <c r="C25" s="13"/>
      <c r="D25" s="15">
        <v>0.19825071151626397</v>
      </c>
      <c r="E25" s="55"/>
      <c r="F25" s="56">
        <v>0.21359323893335022</v>
      </c>
      <c r="G25" s="13"/>
      <c r="H25" s="15">
        <v>0.24467764060356634</v>
      </c>
      <c r="I25" s="13"/>
      <c r="J25" s="15">
        <v>0.2292924379295717</v>
      </c>
    </row>
    <row r="26" spans="1:10" ht="12.75">
      <c r="A26" s="13">
        <v>0.660686274509804</v>
      </c>
      <c r="B26" s="14">
        <f>AVERAGE(D26,F26,H26,J26)</f>
        <v>0.21857897338592094</v>
      </c>
      <c r="C26" s="13"/>
      <c r="D26" s="15">
        <v>0.20218045400809853</v>
      </c>
      <c r="E26" s="55"/>
      <c r="F26" s="56">
        <v>0.2023861955307128</v>
      </c>
      <c r="G26" s="13"/>
      <c r="H26" s="15">
        <v>0.24263999634854153</v>
      </c>
      <c r="I26" s="13"/>
      <c r="J26" s="15">
        <v>0.22710924765633092</v>
      </c>
    </row>
    <row r="27" spans="1:10" ht="12.75">
      <c r="A27" s="13">
        <v>0.3206862745098039</v>
      </c>
      <c r="B27" s="14">
        <f t="shared" si="0"/>
        <v>0.2369541581857</v>
      </c>
      <c r="C27" s="13"/>
      <c r="D27" s="15">
        <v>0.22415790275872555</v>
      </c>
      <c r="E27" s="55"/>
      <c r="F27" s="56">
        <v>0.22407255224490713</v>
      </c>
      <c r="G27" s="13"/>
      <c r="H27" s="15">
        <v>0.25457476984225946</v>
      </c>
      <c r="I27" s="13"/>
      <c r="J27" s="15">
        <v>0.24501140789690787</v>
      </c>
    </row>
    <row r="28" spans="1:10" ht="12.75">
      <c r="A28" s="13">
        <v>0.09068627450980393</v>
      </c>
      <c r="B28" s="14">
        <f t="shared" si="0"/>
        <v>0.2933532402444286</v>
      </c>
      <c r="C28" s="13"/>
      <c r="D28" s="15">
        <v>0.28004757375369754</v>
      </c>
      <c r="E28" s="55"/>
      <c r="F28" s="56">
        <v>0.2776334869484224</v>
      </c>
      <c r="G28" s="13"/>
      <c r="H28" s="15">
        <v>0.31221099305582484</v>
      </c>
      <c r="I28" s="13"/>
      <c r="J28" s="15">
        <v>0.3035209072197697</v>
      </c>
    </row>
    <row r="29" spans="1:10" ht="12.75">
      <c r="A29" s="13">
        <f>EXP(AVERAGE(LN(C29),LN(E29),LN(G29),LN(I29)))</f>
        <v>0.048640471108519705</v>
      </c>
      <c r="B29" s="14">
        <f t="shared" si="0"/>
        <v>0.4055216830078822</v>
      </c>
      <c r="C29" s="13">
        <v>0.04656862745098039</v>
      </c>
      <c r="D29" s="15">
        <v>0.4264645299497404</v>
      </c>
      <c r="E29" s="55">
        <v>0.047058823529411764</v>
      </c>
      <c r="F29" s="56">
        <v>0.43546730383675264</v>
      </c>
      <c r="G29" s="13">
        <v>0.050490196078431374</v>
      </c>
      <c r="H29" s="15">
        <v>0.3841476476888852</v>
      </c>
      <c r="I29" s="13">
        <v>0.05058823529411765</v>
      </c>
      <c r="J29" s="15">
        <v>0.37600725055615064</v>
      </c>
    </row>
    <row r="30" spans="1:10" ht="12.75">
      <c r="A30" s="13">
        <f>EXP(AVERAGE(LN(C30),LN(E30),LN(G30),LN(I30)))</f>
        <v>0.026928854653440974</v>
      </c>
      <c r="B30" s="14">
        <f t="shared" si="0"/>
        <v>0.4255362390486392</v>
      </c>
      <c r="C30" s="13">
        <v>0.02431372549019608</v>
      </c>
      <c r="D30" s="15">
        <v>0.4541210073878772</v>
      </c>
      <c r="E30" s="55">
        <v>0.024509803921568627</v>
      </c>
      <c r="F30" s="56">
        <v>0.46021257312350666</v>
      </c>
      <c r="G30" s="13">
        <v>0.0296078431372549</v>
      </c>
      <c r="H30" s="15">
        <v>0.39724808437010795</v>
      </c>
      <c r="I30" s="13">
        <v>0.02980392156862745</v>
      </c>
      <c r="J30" s="15">
        <v>0.3905632913130648</v>
      </c>
    </row>
    <row r="31" spans="1:10" ht="12.75">
      <c r="A31" s="13">
        <f>EXP(AVERAGE(LN(C31),LN(E31),LN(G31),LN(I31)))</f>
        <v>0.01344870222688038</v>
      </c>
      <c r="B31" s="14">
        <f>AVERAGE(D31,F31,H31,J31)</f>
        <v>0.43900057674878473</v>
      </c>
      <c r="C31" s="13">
        <v>0.011372549019607842</v>
      </c>
      <c r="D31" s="15">
        <v>0.46722144406909993</v>
      </c>
      <c r="E31" s="55">
        <v>0.013529411764705884</v>
      </c>
      <c r="F31" s="56">
        <v>0.48204663425887784</v>
      </c>
      <c r="G31" s="13">
        <v>0.013725490196078431</v>
      </c>
      <c r="H31" s="15">
        <v>0.40743731289994783</v>
      </c>
      <c r="I31" s="13">
        <v>0.015490196078431374</v>
      </c>
      <c r="J31" s="15">
        <v>0.39929691576721327</v>
      </c>
    </row>
    <row r="32" spans="1:10" ht="12.75">
      <c r="A32" s="13">
        <f>EXP(AVERAGE(LN(C32),LN(E32),LN(G32),LN(I32)))</f>
        <v>0.0029302221779844437</v>
      </c>
      <c r="B32" s="14">
        <f t="shared" si="0"/>
        <v>0.4615624399220016</v>
      </c>
      <c r="C32" s="13">
        <v>0.0024509803921568627</v>
      </c>
      <c r="D32" s="15">
        <v>0.4919667133558539</v>
      </c>
      <c r="E32" s="55">
        <v>0.002745098039215686</v>
      </c>
      <c r="F32" s="56">
        <v>0.503880695394249</v>
      </c>
      <c r="G32" s="13">
        <v>0.0037254901960784314</v>
      </c>
      <c r="H32" s="15">
        <v>0.42490456180824476</v>
      </c>
      <c r="I32" s="13">
        <v>0.0029411764705882353</v>
      </c>
      <c r="J32" s="15">
        <v>0.4254977891296587</v>
      </c>
    </row>
  </sheetData>
  <printOptions/>
  <pageMargins left="1" right="0.5" top="1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E11" sqref="E11"/>
    </sheetView>
  </sheetViews>
  <sheetFormatPr defaultColWidth="9.140625" defaultRowHeight="12.75"/>
  <cols>
    <col min="1" max="1" width="13.7109375" style="0" customWidth="1"/>
    <col min="2" max="4" width="11.7109375" style="0" customWidth="1"/>
    <col min="5" max="5" width="11.7109375" style="6" customWidth="1"/>
  </cols>
  <sheetData>
    <row r="1" spans="1:5" ht="12.75">
      <c r="A1" s="20" t="s">
        <v>19</v>
      </c>
      <c r="B1" s="20"/>
      <c r="C1" s="20"/>
      <c r="D1" s="20"/>
      <c r="E1" s="21"/>
    </row>
    <row r="2" spans="1:5" ht="12.75">
      <c r="A2" s="20"/>
      <c r="B2" s="20"/>
      <c r="C2" s="20"/>
      <c r="D2" s="20"/>
      <c r="E2" s="21"/>
    </row>
    <row r="3" spans="1:5" ht="12.75">
      <c r="A3" s="20" t="s">
        <v>20</v>
      </c>
      <c r="B3" s="25" t="s">
        <v>21</v>
      </c>
      <c r="C3" s="26"/>
      <c r="D3" s="25" t="s">
        <v>22</v>
      </c>
      <c r="E3" s="39"/>
    </row>
    <row r="4" spans="1:5" ht="12.75">
      <c r="A4" s="20"/>
      <c r="B4" s="27"/>
      <c r="C4" s="28"/>
      <c r="D4" s="27"/>
      <c r="E4" s="40"/>
    </row>
    <row r="5" spans="1:5" ht="12.75">
      <c r="A5" s="22"/>
      <c r="B5" s="29" t="s">
        <v>23</v>
      </c>
      <c r="C5" s="30" t="s">
        <v>24</v>
      </c>
      <c r="D5" s="29" t="s">
        <v>23</v>
      </c>
      <c r="E5" s="30" t="s">
        <v>24</v>
      </c>
    </row>
    <row r="6" spans="2:5" ht="12.75">
      <c r="B6" s="29" t="s">
        <v>25</v>
      </c>
      <c r="C6" s="30" t="s">
        <v>26</v>
      </c>
      <c r="D6" s="29" t="s">
        <v>25</v>
      </c>
      <c r="E6" s="30" t="s">
        <v>26</v>
      </c>
    </row>
    <row r="7" spans="1:5" ht="12.75">
      <c r="A7" s="45" t="s">
        <v>27</v>
      </c>
      <c r="B7" s="46">
        <v>0.22639</v>
      </c>
      <c r="C7" s="47">
        <v>0.22478</v>
      </c>
      <c r="D7" s="48">
        <v>0.18973</v>
      </c>
      <c r="E7" s="47">
        <v>0.14067</v>
      </c>
    </row>
    <row r="8" spans="1:5" ht="12.75">
      <c r="A8" s="49" t="s">
        <v>30</v>
      </c>
      <c r="B8" s="31">
        <v>0.525</v>
      </c>
      <c r="C8" s="32">
        <v>0.525</v>
      </c>
      <c r="D8" s="41">
        <v>0.479</v>
      </c>
      <c r="E8" s="32">
        <v>0.479</v>
      </c>
    </row>
    <row r="9" spans="1:5" ht="14.25">
      <c r="A9" s="49" t="s">
        <v>28</v>
      </c>
      <c r="B9" s="31">
        <v>50.96</v>
      </c>
      <c r="C9" s="32">
        <v>65.78193</v>
      </c>
      <c r="D9" s="41">
        <v>26.92193</v>
      </c>
      <c r="E9" s="32">
        <v>83.54468</v>
      </c>
    </row>
    <row r="10" spans="1:5" ht="12.75">
      <c r="A10" s="50" t="s">
        <v>29</v>
      </c>
      <c r="B10" s="51">
        <v>1.56025</v>
      </c>
      <c r="C10" s="52">
        <v>0.50988</v>
      </c>
      <c r="D10" s="53">
        <v>1.8198</v>
      </c>
      <c r="E10" s="52">
        <v>0.31989</v>
      </c>
    </row>
    <row r="11" spans="1:5" ht="12.75">
      <c r="A11" s="22"/>
      <c r="B11" s="33"/>
      <c r="C11" s="34"/>
      <c r="D11" s="27"/>
      <c r="E11" s="40"/>
    </row>
    <row r="12" spans="1:5" ht="12.75">
      <c r="A12" s="22"/>
      <c r="B12" s="29" t="s">
        <v>3</v>
      </c>
      <c r="C12" s="30" t="s">
        <v>3</v>
      </c>
      <c r="D12" s="29" t="s">
        <v>3</v>
      </c>
      <c r="E12" s="30" t="s">
        <v>3</v>
      </c>
    </row>
    <row r="13" spans="1:5" ht="12.75">
      <c r="A13" s="23" t="s">
        <v>4</v>
      </c>
      <c r="B13" s="29" t="s">
        <v>5</v>
      </c>
      <c r="C13" s="30" t="s">
        <v>5</v>
      </c>
      <c r="D13" s="29" t="s">
        <v>5</v>
      </c>
      <c r="E13" s="30" t="s">
        <v>5</v>
      </c>
    </row>
    <row r="14" spans="1:5" ht="12.75">
      <c r="A14" s="42" t="s">
        <v>10</v>
      </c>
      <c r="B14" s="43" t="s">
        <v>11</v>
      </c>
      <c r="C14" s="44" t="s">
        <v>11</v>
      </c>
      <c r="D14" s="43" t="s">
        <v>11</v>
      </c>
      <c r="E14" s="44" t="s">
        <v>11</v>
      </c>
    </row>
    <row r="15" spans="1:5" ht="12.75">
      <c r="A15" s="24">
        <v>100</v>
      </c>
      <c r="B15" s="35">
        <f>$B$7+($B$8-$B$7)*(1/(1+($B$9*A15)^$B$10)^(1-(1/$B$10)))</f>
        <v>0.22889108705839697</v>
      </c>
      <c r="C15" s="36">
        <f>IF(A15&gt;1/$C$9,$C$7+($C$8-$C$7)*($C$9*A15)^(-$C$10),$C$8)</f>
        <v>0.2281736216488972</v>
      </c>
      <c r="D15" s="35">
        <f>$D$7+($D$8-$D$7)*(1/(1+($D$9*A15)^$D$10)^(1-(1/$D$10)))</f>
        <v>0.19017596649147792</v>
      </c>
      <c r="E15" s="36">
        <f>IF(A15&gt;1/$E$9,$E$7+($E$8-$E$7)*($E$9*A15)^(-$E$10),$E$8)</f>
        <v>0.159495993475921</v>
      </c>
    </row>
    <row r="16" spans="1:5" ht="12.75">
      <c r="A16" s="24">
        <v>79.4328234724282</v>
      </c>
      <c r="B16" s="35">
        <f aca="true" t="shared" si="0" ref="B16:B31">$B$7+($B$8-$B$7)*(1/(1+($B$9*A16)^$B$10)^(1-(1/$B$10)))</f>
        <v>0.22923546794955746</v>
      </c>
      <c r="C16" s="36">
        <f aca="true" t="shared" si="1" ref="C16:C31">IF(A16&gt;1/$C$9,$C$7+($C$8-$C$7)*($C$9*A16)^(-$C$10),$C$8)</f>
        <v>0.22859637833422444</v>
      </c>
      <c r="D16" s="35">
        <f aca="true" t="shared" si="2" ref="D16:D31">$D$7+($D$8-$D$7)*(1/(1+($D$9*A16)^$D$10)^(1-(1/$D$10)))</f>
        <v>0.19026861962115593</v>
      </c>
      <c r="E16" s="36">
        <f aca="true" t="shared" si="3" ref="E16:E31">IF(A16&gt;1/$E$9,$E$7+($E$8-$E$7)*($E$9*A16)^(-$E$10),$E$8)</f>
        <v>0.16093501380124525</v>
      </c>
    </row>
    <row r="17" spans="1:5" ht="12.75">
      <c r="A17" s="24">
        <v>63.095734448019364</v>
      </c>
      <c r="B17" s="35">
        <f t="shared" si="0"/>
        <v>0.2296272671442536</v>
      </c>
      <c r="C17" s="36">
        <f t="shared" si="1"/>
        <v>0.2290717994687683</v>
      </c>
      <c r="D17" s="35">
        <f t="shared" si="2"/>
        <v>0.1903805221391377</v>
      </c>
      <c r="E17" s="36">
        <f t="shared" si="3"/>
        <v>0.16248402988851135</v>
      </c>
    </row>
    <row r="18" spans="1:5" ht="12.75">
      <c r="A18" s="24">
        <v>50.11872336272726</v>
      </c>
      <c r="B18" s="35">
        <f t="shared" si="0"/>
        <v>0.23007301351263099</v>
      </c>
      <c r="C18" s="36">
        <f t="shared" si="1"/>
        <v>0.22960644566838082</v>
      </c>
      <c r="D18" s="35">
        <f t="shared" si="2"/>
        <v>0.19051567321337853</v>
      </c>
      <c r="E18" s="36">
        <f t="shared" si="3"/>
        <v>0.16415144958813827</v>
      </c>
    </row>
    <row r="19" spans="1:5" ht="12.75">
      <c r="A19" s="24">
        <v>39.810717055349755</v>
      </c>
      <c r="B19" s="35">
        <f t="shared" si="0"/>
        <v>0.23058013472201683</v>
      </c>
      <c r="C19" s="36">
        <f t="shared" si="1"/>
        <v>0.23020769483041975</v>
      </c>
      <c r="D19" s="35">
        <f t="shared" si="2"/>
        <v>0.190678902829517</v>
      </c>
      <c r="E19" s="36">
        <f t="shared" si="3"/>
        <v>0.16594632342938476</v>
      </c>
    </row>
    <row r="20" spans="1:5" ht="12.75">
      <c r="A20" s="24">
        <v>31.622776601683817</v>
      </c>
      <c r="B20" s="35">
        <f t="shared" si="0"/>
        <v>0.2311570808808237</v>
      </c>
      <c r="C20" s="36">
        <f t="shared" si="1"/>
        <v>0.2308838439456936</v>
      </c>
      <c r="D20" s="35">
        <f t="shared" si="2"/>
        <v>0.19087604436468616</v>
      </c>
      <c r="E20" s="36">
        <f t="shared" si="3"/>
        <v>0.16787839374540164</v>
      </c>
    </row>
    <row r="21" spans="1:5" ht="12.75">
      <c r="A21" s="24">
        <v>25.118864315095824</v>
      </c>
      <c r="B21" s="35">
        <f t="shared" si="0"/>
        <v>0.23181346513558515</v>
      </c>
      <c r="C21" s="36">
        <f t="shared" si="1"/>
        <v>0.23164422359351752</v>
      </c>
      <c r="D21" s="35">
        <f t="shared" si="2"/>
        <v>0.19111414298535623</v>
      </c>
      <c r="E21" s="36">
        <f t="shared" si="3"/>
        <v>0.1699581475533022</v>
      </c>
    </row>
    <row r="22" spans="1:5" ht="12.75">
      <c r="A22" s="24">
        <v>19.952623149688815</v>
      </c>
      <c r="B22" s="35">
        <f t="shared" si="0"/>
        <v>0.23256022351029274</v>
      </c>
      <c r="C22" s="36">
        <f t="shared" si="1"/>
        <v>0.23249932669986512</v>
      </c>
      <c r="D22" s="35">
        <f t="shared" si="2"/>
        <v>0.1914017072871929</v>
      </c>
      <c r="E22" s="36">
        <f t="shared" si="3"/>
        <v>0.17219687347627693</v>
      </c>
    </row>
    <row r="23" spans="1:5" ht="12.75">
      <c r="A23" s="24">
        <v>15.84893192461115</v>
      </c>
      <c r="B23" s="35">
        <f t="shared" si="0"/>
        <v>0.23340979656399224</v>
      </c>
      <c r="C23" s="36">
        <f t="shared" si="1"/>
        <v>0.23346095333542521</v>
      </c>
      <c r="D23" s="35">
        <f t="shared" si="2"/>
        <v>0.19174901311536546</v>
      </c>
      <c r="E23" s="36">
        <f t="shared" si="3"/>
        <v>0.1746067230167177</v>
      </c>
    </row>
    <row r="24" spans="1:5" ht="12.75">
      <c r="A24" s="24">
        <v>12.589254117941685</v>
      </c>
      <c r="B24" s="35">
        <f t="shared" si="0"/>
        <v>0.23437633575099312</v>
      </c>
      <c r="C24" s="36">
        <f t="shared" si="1"/>
        <v>0.23454237355171756</v>
      </c>
      <c r="D24" s="35">
        <f t="shared" si="2"/>
        <v>0.19216847032276255</v>
      </c>
      <c r="E24" s="36">
        <f t="shared" si="3"/>
        <v>0.17720077651293387</v>
      </c>
    </row>
    <row r="25" spans="1:5" ht="12.75">
      <c r="A25" s="24">
        <v>10</v>
      </c>
      <c r="B25" s="35">
        <f t="shared" si="0"/>
        <v>0.23547593768979308</v>
      </c>
      <c r="C25" s="36">
        <f t="shared" si="1"/>
        <v>0.2357585105023383</v>
      </c>
      <c r="D25" s="35">
        <f t="shared" si="2"/>
        <v>0.19267506538874296</v>
      </c>
      <c r="E25" s="36">
        <f t="shared" si="3"/>
        <v>0.1799931141374649</v>
      </c>
    </row>
    <row r="26" spans="1:5" ht="12.75">
      <c r="A26" s="24">
        <v>7.943282347242825</v>
      </c>
      <c r="B26" s="35">
        <f t="shared" si="0"/>
        <v>0.23672690986545672</v>
      </c>
      <c r="C26" s="36">
        <f t="shared" si="1"/>
        <v>0.23712614637633353</v>
      </c>
      <c r="D26" s="35">
        <f t="shared" si="2"/>
        <v>0.1932868953777157</v>
      </c>
      <c r="E26" s="36">
        <f t="shared" si="3"/>
        <v>0.18299889232235766</v>
      </c>
    </row>
    <row r="27" spans="1:5" ht="12.75">
      <c r="A27" s="24">
        <v>6.3095734448019405</v>
      </c>
      <c r="B27" s="35">
        <f t="shared" si="0"/>
        <v>0.23815007157551737</v>
      </c>
      <c r="C27" s="36">
        <f t="shared" si="1"/>
        <v>0.23866415398549634</v>
      </c>
      <c r="D27" s="35">
        <f t="shared" si="2"/>
        <v>0.19402581169762323</v>
      </c>
      <c r="E27" s="36">
        <f t="shared" si="3"/>
        <v>0.1862344260262359</v>
      </c>
    </row>
    <row r="28" spans="1:5" ht="12.75">
      <c r="A28" s="24">
        <v>5.011872336272729</v>
      </c>
      <c r="B28" s="35">
        <f t="shared" si="0"/>
        <v>0.239769094128503</v>
      </c>
      <c r="C28" s="36">
        <f t="shared" si="1"/>
        <v>0.24039375720139655</v>
      </c>
      <c r="D28" s="35">
        <f t="shared" si="2"/>
        <v>0.1949181955220352</v>
      </c>
      <c r="E28" s="36">
        <f t="shared" si="3"/>
        <v>0.18971727728969515</v>
      </c>
    </row>
    <row r="29" spans="1:5" ht="12.75">
      <c r="A29" s="24">
        <v>3.981071705534978</v>
      </c>
      <c r="B29" s="35">
        <f t="shared" si="0"/>
        <v>0.24161088432639172</v>
      </c>
      <c r="C29" s="36">
        <f t="shared" si="1"/>
        <v>0.2423388238360674</v>
      </c>
      <c r="D29" s="35">
        <f t="shared" si="2"/>
        <v>0.19599589049007626</v>
      </c>
      <c r="E29" s="36">
        <f t="shared" si="3"/>
        <v>0.1934663505596907</v>
      </c>
    </row>
    <row r="30" spans="1:5" ht="12.75">
      <c r="A30" s="24">
        <v>3.162277660168384</v>
      </c>
      <c r="B30" s="35">
        <f t="shared" si="0"/>
        <v>0.24370601495573463</v>
      </c>
      <c r="C30" s="36">
        <f t="shared" si="1"/>
        <v>0.24452619500798128</v>
      </c>
      <c r="D30" s="35">
        <f t="shared" si="2"/>
        <v>0.1972973221678845</v>
      </c>
      <c r="E30" s="36">
        <f t="shared" si="3"/>
        <v>0.1975019953003262</v>
      </c>
    </row>
    <row r="31" spans="1:5" ht="12.75">
      <c r="A31" s="24">
        <v>2.5118864315095837</v>
      </c>
      <c r="B31" s="35">
        <f t="shared" si="0"/>
        <v>0.2460892051249308</v>
      </c>
      <c r="C31" s="36">
        <f t="shared" si="1"/>
        <v>0.24698605553843023</v>
      </c>
      <c r="D31" s="35">
        <f t="shared" si="2"/>
        <v>0.1988688372198692</v>
      </c>
      <c r="E31" s="36">
        <f t="shared" si="3"/>
        <v>0.20184611644700057</v>
      </c>
    </row>
    <row r="32" spans="1:5" ht="12.75">
      <c r="A32" s="24">
        <v>1.9952623149688824</v>
      </c>
      <c r="B32" s="35">
        <f aca="true" t="shared" si="4" ref="B32:B47">$B$7+($B$8-$B$7)*(1/(1+($B$9*A32)^$B$10)^(1-(1/$B$10)))</f>
        <v>0.24879985140350003</v>
      </c>
      <c r="C32" s="36">
        <f aca="true" t="shared" si="5" ref="C32:C47">IF(A32&gt;1/$C$9,$C$7+($C$8-$C$7)*($C$9*A32)^(-$C$10),$C$8)</f>
        <v>0.2497523504896278</v>
      </c>
      <c r="D32" s="35">
        <f aca="true" t="shared" si="6" ref="D32:D47">$D$7+($D$8-$D$7)*(1/(1+($D$9*A32)^$D$10)^(1-(1/$D$10)))</f>
        <v>0.2007662972127048</v>
      </c>
      <c r="E32" s="36">
        <f aca="true" t="shared" si="7" ref="E32:E47">IF(A32&gt;1/$E$9,$E$7+($E$8-$E$7)*($E$9*A32)^(-$E$10),$E$8)</f>
        <v>0.20652229330344293</v>
      </c>
    </row>
    <row r="33" spans="1:5" ht="12.75">
      <c r="A33" s="24">
        <v>1.5848931924611156</v>
      </c>
      <c r="B33" s="35">
        <f t="shared" si="4"/>
        <v>0.25188260716934646</v>
      </c>
      <c r="C33" s="36">
        <f t="shared" si="5"/>
        <v>0.2528632535925873</v>
      </c>
      <c r="D33" s="35">
        <f t="shared" si="6"/>
        <v>0.20305696033034026</v>
      </c>
      <c r="E33" s="36">
        <f t="shared" si="7"/>
        <v>0.2115559075269936</v>
      </c>
    </row>
    <row r="34" spans="1:5" ht="12.75">
      <c r="A34" s="24">
        <v>1.2589254117941688</v>
      </c>
      <c r="B34" s="35">
        <f t="shared" si="4"/>
        <v>0.25538800126343303</v>
      </c>
      <c r="C34" s="36">
        <f t="shared" si="5"/>
        <v>0.25636169402888764</v>
      </c>
      <c r="D34" s="35">
        <f t="shared" si="6"/>
        <v>0.20582167497067566</v>
      </c>
      <c r="E34" s="36">
        <f t="shared" si="7"/>
        <v>0.21697428089681697</v>
      </c>
    </row>
    <row r="35" spans="1:5" ht="12.75">
      <c r="A35" s="24">
        <v>1</v>
      </c>
      <c r="B35" s="35">
        <f t="shared" si="4"/>
        <v>0.25937307624625844</v>
      </c>
      <c r="C35" s="36">
        <f t="shared" si="5"/>
        <v>0.26029594883569857</v>
      </c>
      <c r="D35" s="35">
        <f t="shared" si="6"/>
        <v>0.20915738472659895</v>
      </c>
      <c r="E35" s="36">
        <f t="shared" si="7"/>
        <v>0.22280682361283421</v>
      </c>
    </row>
    <row r="36" spans="1:5" ht="12.75">
      <c r="A36" s="24">
        <v>0.7943282347242825</v>
      </c>
      <c r="B36" s="35">
        <f t="shared" si="4"/>
        <v>0.2639020084941027</v>
      </c>
      <c r="C36" s="36">
        <f t="shared" si="5"/>
        <v>0.26472030910901023</v>
      </c>
      <c r="D36" s="35">
        <f t="shared" si="6"/>
        <v>0.21317989101689214</v>
      </c>
      <c r="E36" s="36">
        <f t="shared" si="7"/>
        <v>0.229085193930322</v>
      </c>
    </row>
    <row r="37" spans="1:5" ht="12.75">
      <c r="A37" s="24">
        <v>0.630957344480194</v>
      </c>
      <c r="B37" s="35">
        <f t="shared" si="4"/>
        <v>0.269046642788105</v>
      </c>
      <c r="C37" s="36">
        <f t="shared" si="5"/>
        <v>0.2696958291983983</v>
      </c>
      <c r="D37" s="35">
        <f t="shared" si="6"/>
        <v>0.2180267134999982</v>
      </c>
      <c r="E37" s="36">
        <f t="shared" si="7"/>
        <v>0.2358434699966529</v>
      </c>
    </row>
    <row r="38" spans="1:5" ht="12.75">
      <c r="A38" s="24">
        <v>0.5011872336272729</v>
      </c>
      <c r="B38" s="35">
        <f t="shared" si="4"/>
        <v>0.274886826458352</v>
      </c>
      <c r="C38" s="36">
        <f t="shared" si="5"/>
        <v>0.2752911692319018</v>
      </c>
      <c r="D38" s="35">
        <f t="shared" si="6"/>
        <v>0.22385968793838074</v>
      </c>
      <c r="E38" s="36">
        <f t="shared" si="7"/>
        <v>0.24311833482288334</v>
      </c>
    </row>
    <row r="39" spans="1:5" ht="12.75">
      <c r="A39" s="24">
        <v>0.3981071705534977</v>
      </c>
      <c r="B39" s="35">
        <f t="shared" si="4"/>
        <v>0.28151035312462075</v>
      </c>
      <c r="C39" s="36">
        <f t="shared" si="5"/>
        <v>0.2815835425975128</v>
      </c>
      <c r="D39" s="35">
        <f t="shared" si="6"/>
        <v>0.2308665786095783</v>
      </c>
      <c r="E39" s="36">
        <f t="shared" si="7"/>
        <v>0.2509492753941905</v>
      </c>
    </row>
    <row r="40" spans="1:5" ht="12.75">
      <c r="A40" s="24">
        <v>0.31622776601683833</v>
      </c>
      <c r="B40" s="35">
        <f t="shared" si="4"/>
        <v>0.28901221081906364</v>
      </c>
      <c r="C40" s="36">
        <f t="shared" si="5"/>
        <v>0.2886597814561293</v>
      </c>
      <c r="D40" s="35">
        <f t="shared" si="6"/>
        <v>0.2392603558959821</v>
      </c>
      <c r="E40" s="36">
        <f t="shared" si="7"/>
        <v>0.2593787969999025</v>
      </c>
    </row>
    <row r="41" spans="1:5" ht="12.75">
      <c r="A41" s="24">
        <v>0.25118864315095835</v>
      </c>
      <c r="B41" s="35">
        <f t="shared" si="4"/>
        <v>0.29749265853368245</v>
      </c>
      <c r="C41" s="36">
        <f t="shared" si="5"/>
        <v>0.29661753498961374</v>
      </c>
      <c r="D41" s="35">
        <f t="shared" si="6"/>
        <v>0.24927377126734598</v>
      </c>
      <c r="E41" s="36">
        <f t="shared" si="7"/>
        <v>0.2684526539464769</v>
      </c>
    </row>
    <row r="42" spans="1:5" ht="12.75">
      <c r="A42" s="24">
        <v>0.19952623149688822</v>
      </c>
      <c r="B42" s="35">
        <f t="shared" si="4"/>
        <v>0.3070534161630436</v>
      </c>
      <c r="C42" s="36">
        <f t="shared" si="5"/>
        <v>0.30556661691928527</v>
      </c>
      <c r="D42" s="35">
        <f t="shared" si="6"/>
        <v>0.26114536069633365</v>
      </c>
      <c r="E42" s="36">
        <f t="shared" si="7"/>
        <v>0.2782200979057052</v>
      </c>
    </row>
    <row r="43" spans="1:5" ht="12.75">
      <c r="A43" s="24">
        <v>0.15848931924611157</v>
      </c>
      <c r="B43" s="35">
        <f t="shared" si="4"/>
        <v>0.31779094902434746</v>
      </c>
      <c r="C43" s="36">
        <f t="shared" si="5"/>
        <v>0.31563052089004645</v>
      </c>
      <c r="D43" s="35">
        <f t="shared" si="6"/>
        <v>0.27509118206462696</v>
      </c>
      <c r="E43" s="36">
        <f t="shared" si="7"/>
        <v>0.28873414524614527</v>
      </c>
    </row>
    <row r="44" spans="1:5" ht="12.75">
      <c r="A44" s="24">
        <v>0.12589254117941692</v>
      </c>
      <c r="B44" s="35">
        <f t="shared" si="4"/>
        <v>0.32978551228832287</v>
      </c>
      <c r="C44" s="36">
        <f t="shared" si="5"/>
        <v>0.3269481246318216</v>
      </c>
      <c r="D44" s="35">
        <f t="shared" si="6"/>
        <v>0.29125536408263386</v>
      </c>
      <c r="E44" s="36">
        <f t="shared" si="7"/>
        <v>0.3000518647988204</v>
      </c>
    </row>
    <row r="45" spans="1:5" ht="12.75">
      <c r="A45" s="24">
        <v>0.1</v>
      </c>
      <c r="B45" s="35">
        <f t="shared" si="4"/>
        <v>0.34308445750953376</v>
      </c>
      <c r="C45" s="36">
        <f t="shared" si="5"/>
        <v>0.3396756064150323</v>
      </c>
      <c r="D45" s="35">
        <f t="shared" si="6"/>
        <v>0.3096344862439896</v>
      </c>
      <c r="E45" s="36">
        <f t="shared" si="7"/>
        <v>0.3122346876191372</v>
      </c>
    </row>
    <row r="46" spans="1:5" ht="12.75">
      <c r="A46" s="24">
        <v>0.07943282347242828</v>
      </c>
      <c r="B46" s="35">
        <f t="shared" si="4"/>
        <v>0.3576786652801172</v>
      </c>
      <c r="C46" s="36">
        <f t="shared" si="5"/>
        <v>0.35398860024640566</v>
      </c>
      <c r="D46" s="35">
        <f t="shared" si="6"/>
        <v>0.3299807571163078</v>
      </c>
      <c r="E46" s="36">
        <f t="shared" si="7"/>
        <v>0.3253487404263697</v>
      </c>
    </row>
    <row r="47" spans="1:5" ht="12.75">
      <c r="A47" s="24">
        <v>0.06309573444801943</v>
      </c>
      <c r="B47" s="35">
        <f t="shared" si="4"/>
        <v>0.37347251233850826</v>
      </c>
      <c r="C47" s="36">
        <f t="shared" si="5"/>
        <v>0.3700846195459325</v>
      </c>
      <c r="D47" s="35">
        <f t="shared" si="6"/>
        <v>0.3517116701402786</v>
      </c>
      <c r="E47" s="36">
        <f t="shared" si="7"/>
        <v>0.33946520453057416</v>
      </c>
    </row>
    <row r="48" spans="1:5" ht="12.75">
      <c r="A48" s="24">
        <v>0.05011872336272732</v>
      </c>
      <c r="B48" s="35">
        <f aca="true" t="shared" si="8" ref="B48:B63">$B$7+($B$8-$B$7)*(1/(1+($B$9*A48)^$B$10)^(1-(1/$B$10)))</f>
        <v>0.39025132480706987</v>
      </c>
      <c r="C48" s="36">
        <f aca="true" t="shared" si="9" ref="C48:C63">IF(A48&gt;1/$C$9,$C$7+($C$8-$C$7)*($C$9*A48)^(-$C$10),$C$8)</f>
        <v>0.38818578275071536</v>
      </c>
      <c r="D48" s="35">
        <f aca="true" t="shared" si="10" ref="D48:D63">$D$7+($D$8-$D$7)*(1/(1+($D$9*A48)^$D$10)^(1-(1/$D$10)))</f>
        <v>0.37388426315128565</v>
      </c>
      <c r="E48" s="36">
        <f aca="true" t="shared" si="11" ref="E48:E63">IF(A48&gt;1/$E$9,$E$7+($E$8-$E$7)*($E$9*A48)^(-$E$10),$E$8)</f>
        <v>0.3546607021951399</v>
      </c>
    </row>
    <row r="49" spans="1:5" ht="12.75">
      <c r="A49" s="24">
        <v>0.0398107170553498</v>
      </c>
      <c r="B49" s="35">
        <f t="shared" si="8"/>
        <v>0.40765607805703347</v>
      </c>
      <c r="C49" s="36">
        <f t="shared" si="9"/>
        <v>0.4085418784579202</v>
      </c>
      <c r="D49" s="35">
        <f t="shared" si="10"/>
        <v>0.39530164357826464</v>
      </c>
      <c r="E49" s="36">
        <f t="shared" si="11"/>
        <v>0.3710177125321017</v>
      </c>
    </row>
    <row r="50" spans="1:5" ht="12.75">
      <c r="A50" s="24">
        <v>0.031622776601683854</v>
      </c>
      <c r="B50" s="35">
        <f t="shared" si="8"/>
        <v>0.4251813195896509</v>
      </c>
      <c r="C50" s="36">
        <f t="shared" si="9"/>
        <v>0.43143381240454054</v>
      </c>
      <c r="D50" s="35">
        <f t="shared" si="10"/>
        <v>0.41476597064388554</v>
      </c>
      <c r="E50" s="36">
        <f t="shared" si="11"/>
        <v>0.3886250191876367</v>
      </c>
    </row>
    <row r="51" spans="1:5" ht="12.75">
      <c r="A51" s="24">
        <v>0.02511886431509585</v>
      </c>
      <c r="B51" s="35">
        <f t="shared" si="8"/>
        <v>0.4422134226138724</v>
      </c>
      <c r="C51" s="36">
        <f t="shared" si="9"/>
        <v>0.4571774838508754</v>
      </c>
      <c r="D51" s="35">
        <f t="shared" si="10"/>
        <v>0.43138251772520875</v>
      </c>
      <c r="E51" s="36">
        <f t="shared" si="11"/>
        <v>0.4075781922477223</v>
      </c>
    </row>
    <row r="52" spans="1:5" ht="12.75">
      <c r="A52" s="24">
        <v>0.019952623149688837</v>
      </c>
      <c r="B52" s="35">
        <f t="shared" si="8"/>
        <v>0.45811510529964494</v>
      </c>
      <c r="C52" s="36">
        <f t="shared" si="9"/>
        <v>0.4861281448602166</v>
      </c>
      <c r="D52" s="35">
        <f t="shared" si="10"/>
        <v>0.4447540142143411</v>
      </c>
      <c r="E52" s="36">
        <f t="shared" si="11"/>
        <v>0.42798010697967426</v>
      </c>
    </row>
    <row r="53" spans="1:5" ht="12.75">
      <c r="A53" s="24">
        <v>0.01584893192461117</v>
      </c>
      <c r="B53" s="35">
        <f t="shared" si="8"/>
        <v>0.4723380391954338</v>
      </c>
      <c r="C53" s="36">
        <f t="shared" si="9"/>
        <v>0.5186853026310099</v>
      </c>
      <c r="D53" s="35">
        <f t="shared" si="10"/>
        <v>0.45497333819631336</v>
      </c>
      <c r="E53" s="36">
        <f t="shared" si="11"/>
        <v>0.44994150222522367</v>
      </c>
    </row>
    <row r="54" spans="1:5" ht="12.75">
      <c r="A54" s="24">
        <v>0.0125892541179417</v>
      </c>
      <c r="B54" s="35">
        <f t="shared" si="8"/>
        <v>0.48452264055064</v>
      </c>
      <c r="C54" s="36">
        <f t="shared" si="9"/>
        <v>0.525</v>
      </c>
      <c r="D54" s="35">
        <f t="shared" si="10"/>
        <v>0.4624625297702985</v>
      </c>
      <c r="E54" s="36">
        <f t="shared" si="11"/>
        <v>0.47358158147601537</v>
      </c>
    </row>
    <row r="55" spans="1:5" ht="12.75">
      <c r="A55" s="24">
        <v>0.01</v>
      </c>
      <c r="B55" s="35">
        <f t="shared" si="8"/>
        <v>0.49454431672529553</v>
      </c>
      <c r="C55" s="36">
        <f t="shared" si="9"/>
        <v>0.525</v>
      </c>
      <c r="D55" s="35">
        <f t="shared" si="10"/>
        <v>0.46777680238542996</v>
      </c>
      <c r="E55" s="36">
        <f t="shared" si="11"/>
        <v>0.479</v>
      </c>
    </row>
    <row r="56" spans="1:5" ht="12.75">
      <c r="A56" s="24">
        <v>0.007943282347242833</v>
      </c>
      <c r="B56" s="35">
        <f t="shared" si="8"/>
        <v>0.5024931231789876</v>
      </c>
      <c r="C56" s="36">
        <f t="shared" si="9"/>
        <v>0.525</v>
      </c>
      <c r="D56" s="35">
        <f t="shared" si="10"/>
        <v>0.47145953601432394</v>
      </c>
      <c r="E56" s="36">
        <f t="shared" si="11"/>
        <v>0.479</v>
      </c>
    </row>
    <row r="57" spans="1:5" ht="12.75">
      <c r="A57" s="24">
        <v>0.006309573444801948</v>
      </c>
      <c r="B57" s="35">
        <f t="shared" si="8"/>
        <v>0.508607226379466</v>
      </c>
      <c r="C57" s="36">
        <f t="shared" si="9"/>
        <v>0.525</v>
      </c>
      <c r="D57" s="35">
        <f t="shared" si="10"/>
        <v>0.4739690939142289</v>
      </c>
      <c r="E57" s="36">
        <f t="shared" si="11"/>
        <v>0.479</v>
      </c>
    </row>
    <row r="58" spans="1:5" ht="12.75">
      <c r="A58" s="24">
        <v>0.005011872336272735</v>
      </c>
      <c r="B58" s="35">
        <f t="shared" si="8"/>
        <v>0.5131948622453553</v>
      </c>
      <c r="C58" s="36">
        <f t="shared" si="9"/>
        <v>0.525</v>
      </c>
      <c r="D58" s="35">
        <f t="shared" si="10"/>
        <v>0.47565940354220815</v>
      </c>
      <c r="E58" s="36">
        <f t="shared" si="11"/>
        <v>0.479</v>
      </c>
    </row>
    <row r="59" spans="1:5" ht="12.75">
      <c r="A59" s="24">
        <v>0.003981071705534982</v>
      </c>
      <c r="B59" s="35">
        <f t="shared" si="8"/>
        <v>0.5165712388260248</v>
      </c>
      <c r="C59" s="36">
        <f t="shared" si="9"/>
        <v>0.525</v>
      </c>
      <c r="D59" s="35">
        <f t="shared" si="10"/>
        <v>0.4767889125107905</v>
      </c>
      <c r="E59" s="36">
        <f t="shared" si="11"/>
        <v>0.479</v>
      </c>
    </row>
    <row r="60" spans="1:5" ht="12.75">
      <c r="A60" s="24">
        <v>0.0031622776601683876</v>
      </c>
      <c r="B60" s="35">
        <f t="shared" si="8"/>
        <v>0.5190200753326722</v>
      </c>
      <c r="C60" s="36">
        <f t="shared" si="9"/>
        <v>0.525</v>
      </c>
      <c r="D60" s="35">
        <f t="shared" si="10"/>
        <v>0.47753965841464374</v>
      </c>
      <c r="E60" s="36">
        <f t="shared" si="11"/>
        <v>0.479</v>
      </c>
    </row>
    <row r="61" spans="1:5" ht="12.75">
      <c r="A61" s="24">
        <v>0.002511886431509587</v>
      </c>
      <c r="B61" s="35">
        <f t="shared" si="8"/>
        <v>0.5207770509035586</v>
      </c>
      <c r="C61" s="36">
        <f t="shared" si="9"/>
        <v>0.525</v>
      </c>
      <c r="D61" s="35">
        <f t="shared" si="10"/>
        <v>0.47803687573441733</v>
      </c>
      <c r="E61" s="36">
        <f t="shared" si="11"/>
        <v>0.479</v>
      </c>
    </row>
    <row r="62" spans="1:5" ht="12.75">
      <c r="A62" s="24">
        <v>0.001995262314968885</v>
      </c>
      <c r="B62" s="35">
        <f t="shared" si="8"/>
        <v>0.5220277335853685</v>
      </c>
      <c r="C62" s="36">
        <f t="shared" si="9"/>
        <v>0.525</v>
      </c>
      <c r="D62" s="35">
        <f t="shared" si="10"/>
        <v>0.4783654015212764</v>
      </c>
      <c r="E62" s="36">
        <f t="shared" si="11"/>
        <v>0.479</v>
      </c>
    </row>
    <row r="63" spans="1:5" ht="12.75">
      <c r="A63" s="24">
        <v>0.0015848931924611178</v>
      </c>
      <c r="B63" s="35">
        <f t="shared" si="8"/>
        <v>0.5229129814923211</v>
      </c>
      <c r="C63" s="36">
        <f t="shared" si="9"/>
        <v>0.525</v>
      </c>
      <c r="D63" s="35">
        <f t="shared" si="10"/>
        <v>0.47858212729229294</v>
      </c>
      <c r="E63" s="36">
        <f t="shared" si="11"/>
        <v>0.479</v>
      </c>
    </row>
    <row r="64" spans="1:5" ht="12.75">
      <c r="A64" s="24">
        <v>0.0012589254117941707</v>
      </c>
      <c r="B64" s="35">
        <f>$B$7+($B$8-$B$7)*(1/(1+($B$9*A64)^$B$10)^(1-(1/$B$10)))</f>
        <v>0.5235370405900462</v>
      </c>
      <c r="C64" s="36">
        <f>IF(A64&gt;1/$C$9,$C$7+($C$8-$C$7)*($C$9*A64)^(-$C$10),$C$8)</f>
        <v>0.525</v>
      </c>
      <c r="D64" s="35">
        <f>$D$7+($D$8-$D$7)*(1/(1+($D$9*A64)^$D$10)^(1-(1/$D$10)))</f>
        <v>0.4787249512254066</v>
      </c>
      <c r="E64" s="36">
        <f>IF(A64&gt;1/$E$9,$E$7+($E$8-$E$7)*($E$9*A64)^(-$E$10),$E$8)</f>
        <v>0.479</v>
      </c>
    </row>
    <row r="65" spans="1:5" ht="12.75">
      <c r="A65" s="54">
        <v>0.0010000000000000002</v>
      </c>
      <c r="B65" s="37">
        <f>$B$7+($B$8-$B$7)*(1/(1+($B$9*A65)^$B$10)^(1-(1/$B$10)))</f>
        <v>0.5239757140344534</v>
      </c>
      <c r="C65" s="38">
        <f>IF(A65&gt;1/$C$9,$C$7+($C$8-$C$7)*($C$9*A65)^(-$C$10),$C$8)</f>
        <v>0.525</v>
      </c>
      <c r="D65" s="37">
        <f>$D$7+($D$8-$D$7)*(1/(1+($D$9*A65)^$D$10)^(1-(1/$D$10)))</f>
        <v>0.4788190088790011</v>
      </c>
      <c r="E65" s="38">
        <f>IF(A65&gt;1/$E$9,$E$7+($E$8-$E$7)*($E$9*A65)^(-$E$10),$E$8)</f>
        <v>0.479</v>
      </c>
    </row>
    <row r="67" ht="12.75">
      <c r="A67" s="20" t="str">
        <f>A3</f>
        <v>PAWHUSKA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3" sqref="H1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Ron Elliott</dc:creator>
  <cp:keywords/>
  <dc:description/>
  <cp:lastModifiedBy>Biosystems &amp; Agricultural Eng</cp:lastModifiedBy>
  <cp:lastPrinted>1997-06-06T16:33:01Z</cp:lastPrinted>
  <dcterms:created xsi:type="dcterms:W3CDTF">1997-01-08T15:00:20Z</dcterms:created>
  <cp:category/>
  <cp:version/>
  <cp:contentType/>
  <cp:contentStatus/>
</cp:coreProperties>
</file>