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10875" activeTab="0"/>
  </bookViews>
  <sheets>
    <sheet name="3" sheetId="1" r:id="rId1"/>
  </sheets>
  <definedNames>
    <definedName name="ExternalData2" localSheetId="0">'3'!$B$85:$B$86</definedName>
    <definedName name="ExternalData2_1" localSheetId="0">'3'!$B$85:$B$86</definedName>
    <definedName name="ExternalData7" localSheetId="0">'3'!$E$86:$E$88</definedName>
    <definedName name="ExternalData7_1" localSheetId="0">'3'!$E$86:$E$88</definedName>
    <definedName name="ExternalData8" localSheetId="0">'3'!$E$89:$F$91</definedName>
    <definedName name="ExternalData8_1" localSheetId="0">'3'!$E$89:$F$91</definedName>
    <definedName name="_xlnm.Print_Area" localSheetId="0">'3'!$A$2:$P$111</definedName>
    <definedName name="_xlnm.Print_Titles" localSheetId="0">'3'!$2:$3</definedName>
    <definedName name="Reportcard2001_17" localSheetId="0">'3'!$A$3:$J$83</definedName>
  </definedNames>
  <calcPr fullCalcOnLoad="1"/>
</workbook>
</file>

<file path=xl/sharedStrings.xml><?xml version="1.0" encoding="utf-8"?>
<sst xmlns="http://schemas.openxmlformats.org/spreadsheetml/2006/main" count="363" uniqueCount="168">
  <si>
    <t>Table 3 - PERCENT OF ALL EMPLOYMENT OUTCOMES MAKING AMOUNT EQUAL TO FED MIN WAGE X 35 HOURS PER WEEK</t>
  </si>
  <si>
    <t>FY 2001</t>
  </si>
  <si>
    <t>AGENCY</t>
  </si>
  <si>
    <t>STATE</t>
  </si>
  <si>
    <t>AGENCY TYPE</t>
  </si>
  <si>
    <t>REGION</t>
  </si>
  <si>
    <t>TOTAL CASES - TRIAL WORK THRU CLOSURE (RSA 113)</t>
  </si>
  <si>
    <t>TOTAL ANNUAL EXPENDITURES (RSA2)</t>
  </si>
  <si>
    <t>PERCENT CLOSED VISUALLY IMPAIRED (RSA911)</t>
  </si>
  <si>
    <t>TOTAL NUMBER EMPLOYMENT OUTCOMES (RSA911)</t>
  </si>
  <si>
    <t>TOTAL NUMBER AT/ABOVE FMW X 35 HPW (RSA911)</t>
  </si>
  <si>
    <t>PERCENT AT/ABOVE FMW X 35 HPW (RSA911)</t>
  </si>
  <si>
    <t>DIFF FROM NATIONAL MEAN</t>
  </si>
  <si>
    <t>DIFF FROM NATIONAL MEDIAN</t>
  </si>
  <si>
    <t>DIFF FROM TYPE/AGENCY MEAN</t>
  </si>
  <si>
    <t>DIFF FROM TYPE/AGENCY MEDIAN</t>
  </si>
  <si>
    <t>NATIONAL RANK</t>
  </si>
  <si>
    <t>RANK BY TYPE OF AGENCY</t>
  </si>
  <si>
    <t>00</t>
  </si>
  <si>
    <t>ALABAMA</t>
  </si>
  <si>
    <t>C</t>
  </si>
  <si>
    <t>04</t>
  </si>
  <si>
    <t>XX</t>
  </si>
  <si>
    <t>ALASKA</t>
  </si>
  <si>
    <t>10</t>
  </si>
  <si>
    <t>01</t>
  </si>
  <si>
    <t>ARIZONA</t>
  </si>
  <si>
    <t>09</t>
  </si>
  <si>
    <t>02</t>
  </si>
  <si>
    <t>ARKANSAS</t>
  </si>
  <si>
    <t>G</t>
  </si>
  <si>
    <t>06</t>
  </si>
  <si>
    <t>03</t>
  </si>
  <si>
    <t>CALIFORNIA</t>
  </si>
  <si>
    <t>COLORADO</t>
  </si>
  <si>
    <t>08</t>
  </si>
  <si>
    <t>05</t>
  </si>
  <si>
    <t>CONNECTICUT</t>
  </si>
  <si>
    <t>DELAWARE</t>
  </si>
  <si>
    <t>07</t>
  </si>
  <si>
    <t>DISTRICT OF COLUMBIA</t>
  </si>
  <si>
    <t>FLORIDA</t>
  </si>
  <si>
    <t>GEORGIA</t>
  </si>
  <si>
    <t>HAWAII</t>
  </si>
  <si>
    <t>11</t>
  </si>
  <si>
    <t>IDAHO</t>
  </si>
  <si>
    <t>12</t>
  </si>
  <si>
    <t>ILLINOIS</t>
  </si>
  <si>
    <t>13</t>
  </si>
  <si>
    <t>INDIANA</t>
  </si>
  <si>
    <t>14</t>
  </si>
  <si>
    <t>IOWA</t>
  </si>
  <si>
    <t>15</t>
  </si>
  <si>
    <t>KANSAS</t>
  </si>
  <si>
    <t>16</t>
  </si>
  <si>
    <t>KENTUCKY</t>
  </si>
  <si>
    <t>17</t>
  </si>
  <si>
    <t>LOUISIANA</t>
  </si>
  <si>
    <t>18</t>
  </si>
  <si>
    <t>MAINE</t>
  </si>
  <si>
    <t>19</t>
  </si>
  <si>
    <t>MARYLAND</t>
  </si>
  <si>
    <t>20</t>
  </si>
  <si>
    <t>MASSACHUSETTS</t>
  </si>
  <si>
    <t>21</t>
  </si>
  <si>
    <t>MICHIGAN</t>
  </si>
  <si>
    <t>22</t>
  </si>
  <si>
    <t>MINNESOTA</t>
  </si>
  <si>
    <t>23</t>
  </si>
  <si>
    <t>MISSISSIPPI</t>
  </si>
  <si>
    <t>24</t>
  </si>
  <si>
    <t>MISSOURI</t>
  </si>
  <si>
    <t>25</t>
  </si>
  <si>
    <t>MONTANA</t>
  </si>
  <si>
    <t>26</t>
  </si>
  <si>
    <t>NEBRASKA</t>
  </si>
  <si>
    <t>27</t>
  </si>
  <si>
    <t>NEVADA</t>
  </si>
  <si>
    <t>28</t>
  </si>
  <si>
    <t>NEW HAMPSHIRE</t>
  </si>
  <si>
    <t>29</t>
  </si>
  <si>
    <t>NEW JERSEY</t>
  </si>
  <si>
    <t>30</t>
  </si>
  <si>
    <t>NEW MEXICO</t>
  </si>
  <si>
    <t>31</t>
  </si>
  <si>
    <t>NEW YORK</t>
  </si>
  <si>
    <t>32</t>
  </si>
  <si>
    <t>NORTH CAROLINA</t>
  </si>
  <si>
    <t>33</t>
  </si>
  <si>
    <t>NORTH DAKOTA</t>
  </si>
  <si>
    <t>34</t>
  </si>
  <si>
    <t>OHIO</t>
  </si>
  <si>
    <t>35</t>
  </si>
  <si>
    <t>OKLAHOMA</t>
  </si>
  <si>
    <t>36</t>
  </si>
  <si>
    <t>OREGON</t>
  </si>
  <si>
    <t>37</t>
  </si>
  <si>
    <t>PENNSYLVANIA</t>
  </si>
  <si>
    <t>38</t>
  </si>
  <si>
    <t>PUERTO RICO</t>
  </si>
  <si>
    <t>39</t>
  </si>
  <si>
    <t>RHODE ISLAND</t>
  </si>
  <si>
    <t>40</t>
  </si>
  <si>
    <t>SOUTH CAROLINA</t>
  </si>
  <si>
    <t>41</t>
  </si>
  <si>
    <t>SOUTH DAKOTA</t>
  </si>
  <si>
    <t>42</t>
  </si>
  <si>
    <t>TENNESSEE</t>
  </si>
  <si>
    <t>43</t>
  </si>
  <si>
    <t>TEXAS</t>
  </si>
  <si>
    <t>44</t>
  </si>
  <si>
    <t>UTAH</t>
  </si>
  <si>
    <t>45</t>
  </si>
  <si>
    <t>VERMONT</t>
  </si>
  <si>
    <t>46</t>
  </si>
  <si>
    <t>VIRGINIA</t>
  </si>
  <si>
    <t>47</t>
  </si>
  <si>
    <t>WASHINGTON</t>
  </si>
  <si>
    <t>48</t>
  </si>
  <si>
    <t>WEST VIRGINIA</t>
  </si>
  <si>
    <t>49</t>
  </si>
  <si>
    <t>WISCONSIN</t>
  </si>
  <si>
    <t>50</t>
  </si>
  <si>
    <t>WYOMING</t>
  </si>
  <si>
    <t>53</t>
  </si>
  <si>
    <t>B</t>
  </si>
  <si>
    <t>56</t>
  </si>
  <si>
    <t>57</t>
  </si>
  <si>
    <t>58</t>
  </si>
  <si>
    <t>61</t>
  </si>
  <si>
    <t>64</t>
  </si>
  <si>
    <t>66</t>
  </si>
  <si>
    <t>68</t>
  </si>
  <si>
    <t>70</t>
  </si>
  <si>
    <t>71</t>
  </si>
  <si>
    <t>72</t>
  </si>
  <si>
    <t>74</t>
  </si>
  <si>
    <t>76</t>
  </si>
  <si>
    <t>79</t>
  </si>
  <si>
    <t>80</t>
  </si>
  <si>
    <t>81</t>
  </si>
  <si>
    <t>82</t>
  </si>
  <si>
    <t>86</t>
  </si>
  <si>
    <t>90</t>
  </si>
  <si>
    <t>91</t>
  </si>
  <si>
    <t>93</t>
  </si>
  <si>
    <t>95</t>
  </si>
  <si>
    <t>96</t>
  </si>
  <si>
    <t>97</t>
  </si>
  <si>
    <t>60</t>
  </si>
  <si>
    <t>AMERICAN SAMOA</t>
  </si>
  <si>
    <t>T</t>
  </si>
  <si>
    <t>YY</t>
  </si>
  <si>
    <t>GUAM</t>
  </si>
  <si>
    <t>GG</t>
  </si>
  <si>
    <t>NORTHERN MARIANAS</t>
  </si>
  <si>
    <t>51</t>
  </si>
  <si>
    <t>VIRGIN ISLANDS</t>
  </si>
  <si>
    <t>NATIONAL</t>
  </si>
  <si>
    <t>OVERALL NATIONAL MEAN</t>
  </si>
  <si>
    <t>MEAN VALUE OF AGENCIES</t>
  </si>
  <si>
    <t>MEDIAN FOR AGENCIES</t>
  </si>
  <si>
    <t>MAX VALUE FOR AGENCIES</t>
  </si>
  <si>
    <t>MIN VALUE FOR AGENCIES</t>
  </si>
  <si>
    <t>GEN/CMBN</t>
  </si>
  <si>
    <t>BLIND</t>
  </si>
  <si>
    <t>TERRITORIES</t>
  </si>
  <si>
    <t>Archived Information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</si>
</sst>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22"/>
      <color indexed="10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" fontId="4" fillId="0" borderId="0" xfId="0" applyNumberFormat="1" applyFont="1" applyAlignment="1">
      <alignment vertical="top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left" wrapText="1"/>
    </xf>
    <xf numFmtId="3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wrapText="1"/>
    </xf>
    <xf numFmtId="4" fontId="5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tabSelected="1" workbookViewId="0" topLeftCell="A1">
      <selection activeCell="F1" sqref="F1"/>
    </sheetView>
  </sheetViews>
  <sheetFormatPr defaultColWidth="9.140625" defaultRowHeight="12.75"/>
  <cols>
    <col min="1" max="1" width="7.421875" style="0" customWidth="1"/>
    <col min="2" max="2" width="19.57421875" style="0" customWidth="1"/>
    <col min="3" max="3" width="7.140625" style="0" customWidth="1"/>
    <col min="4" max="4" width="6.8515625" style="0" customWidth="1"/>
    <col min="6" max="6" width="12.00390625" style="0" customWidth="1"/>
    <col min="8" max="8" width="11.57421875" style="0" customWidth="1"/>
    <col min="13" max="13" width="11.7109375" style="0" customWidth="1"/>
    <col min="14" max="14" width="11.28125" style="0" customWidth="1"/>
    <col min="15" max="15" width="9.00390625" style="0" customWidth="1"/>
    <col min="16" max="16" width="7.28125" style="0" customWidth="1"/>
  </cols>
  <sheetData>
    <row r="1" ht="27">
      <c r="A1" s="18" t="s">
        <v>167</v>
      </c>
    </row>
    <row r="2" spans="1:19" ht="42.75" customHeight="1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O2" s="1" t="s">
        <v>1</v>
      </c>
      <c r="P2" s="2"/>
      <c r="Q2" s="2"/>
      <c r="R2" s="2"/>
      <c r="S2" s="2"/>
    </row>
    <row r="3" spans="1:16" ht="83.25" customHeight="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4" t="s">
        <v>7</v>
      </c>
      <c r="G3" s="3" t="s">
        <v>8</v>
      </c>
      <c r="H3" s="4" t="s">
        <v>9</v>
      </c>
      <c r="I3" s="4" t="s">
        <v>10</v>
      </c>
      <c r="J3" s="5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3" t="s">
        <v>16</v>
      </c>
      <c r="P3" s="3" t="s">
        <v>17</v>
      </c>
    </row>
    <row r="4" spans="1:16" ht="12.75">
      <c r="A4" s="7" t="s">
        <v>18</v>
      </c>
      <c r="B4" s="7" t="s">
        <v>19</v>
      </c>
      <c r="C4" s="7" t="s">
        <v>20</v>
      </c>
      <c r="D4" s="7" t="s">
        <v>21</v>
      </c>
      <c r="E4" s="8">
        <v>38473</v>
      </c>
      <c r="F4" s="8">
        <v>68752796</v>
      </c>
      <c r="G4" s="9">
        <v>5.428452579034942</v>
      </c>
      <c r="H4" s="8">
        <v>7692</v>
      </c>
      <c r="I4" s="8">
        <v>5473</v>
      </c>
      <c r="J4" s="9">
        <v>71.15184607384295</v>
      </c>
      <c r="K4" s="10">
        <f aca="true" t="shared" si="0" ref="K4:K35">J4-$C$87</f>
        <v>8.742990637284976</v>
      </c>
      <c r="L4" s="10">
        <f aca="true" t="shared" si="1" ref="L4:L35">J4-$C$88</f>
        <v>8.229686626259777</v>
      </c>
      <c r="M4" s="10">
        <f aca="true" t="shared" si="2" ref="M4:M35">J4-$C$94</f>
        <v>2.9041966141076188</v>
      </c>
      <c r="N4" s="10">
        <f aca="true" t="shared" si="3" ref="N4:N35">J4-$C$95</f>
        <v>3.3172739051303637</v>
      </c>
      <c r="O4" s="7">
        <f aca="true" t="shared" si="4" ref="O4:O35">RANK(J4,$J$4:$J$83)</f>
        <v>20</v>
      </c>
      <c r="P4" s="7">
        <f aca="true" t="shared" si="5" ref="P4:P35">RANK(J4,$J$4:$J$55)</f>
        <v>17</v>
      </c>
    </row>
    <row r="5" spans="1:16" ht="12.75">
      <c r="A5" s="7" t="s">
        <v>22</v>
      </c>
      <c r="B5" s="7" t="s">
        <v>23</v>
      </c>
      <c r="C5" s="7" t="s">
        <v>20</v>
      </c>
      <c r="D5" s="7" t="s">
        <v>24</v>
      </c>
      <c r="E5" s="8">
        <v>3473</v>
      </c>
      <c r="F5" s="8">
        <v>12171871</v>
      </c>
      <c r="G5" s="9">
        <v>2.859042553191489</v>
      </c>
      <c r="H5" s="8">
        <v>516</v>
      </c>
      <c r="I5" s="8">
        <v>424</v>
      </c>
      <c r="J5" s="9">
        <v>82.17054263565892</v>
      </c>
      <c r="K5" s="10">
        <f t="shared" si="0"/>
        <v>19.761687199100948</v>
      </c>
      <c r="L5" s="10">
        <f t="shared" si="1"/>
        <v>19.24838318807575</v>
      </c>
      <c r="M5" s="10">
        <f t="shared" si="2"/>
        <v>13.92289317592359</v>
      </c>
      <c r="N5" s="10">
        <f t="shared" si="3"/>
        <v>14.335970466946335</v>
      </c>
      <c r="O5" s="7">
        <f t="shared" si="4"/>
        <v>7</v>
      </c>
      <c r="P5" s="7">
        <f t="shared" si="5"/>
        <v>6</v>
      </c>
    </row>
    <row r="6" spans="1:16" ht="12.75">
      <c r="A6" s="7" t="s">
        <v>25</v>
      </c>
      <c r="B6" s="7" t="s">
        <v>26</v>
      </c>
      <c r="C6" s="7" t="s">
        <v>20</v>
      </c>
      <c r="D6" s="7" t="s">
        <v>27</v>
      </c>
      <c r="E6" s="8">
        <v>18510</v>
      </c>
      <c r="F6" s="8">
        <v>57415475</v>
      </c>
      <c r="G6" s="9">
        <v>3.531873000246123</v>
      </c>
      <c r="H6" s="8">
        <v>2093</v>
      </c>
      <c r="I6" s="8">
        <v>1421</v>
      </c>
      <c r="J6" s="9">
        <v>67.89297658862876</v>
      </c>
      <c r="K6" s="10">
        <f t="shared" si="0"/>
        <v>5.484121152070784</v>
      </c>
      <c r="L6" s="10">
        <f t="shared" si="1"/>
        <v>4.970817141045586</v>
      </c>
      <c r="M6" s="10">
        <f t="shared" si="2"/>
        <v>-0.35467287110657253</v>
      </c>
      <c r="N6" s="10">
        <f t="shared" si="3"/>
        <v>0.0584044199161724</v>
      </c>
      <c r="O6" s="7">
        <f t="shared" si="4"/>
        <v>29</v>
      </c>
      <c r="P6" s="7">
        <f t="shared" si="5"/>
        <v>25</v>
      </c>
    </row>
    <row r="7" spans="1:16" ht="12.75">
      <c r="A7" s="7" t="s">
        <v>28</v>
      </c>
      <c r="B7" s="7" t="s">
        <v>29</v>
      </c>
      <c r="C7" s="7" t="s">
        <v>30</v>
      </c>
      <c r="D7" s="7" t="s">
        <v>31</v>
      </c>
      <c r="E7" s="8">
        <v>22170</v>
      </c>
      <c r="F7" s="8">
        <v>39301766</v>
      </c>
      <c r="G7" s="9"/>
      <c r="H7" s="8">
        <v>2735</v>
      </c>
      <c r="I7" s="8">
        <v>2197</v>
      </c>
      <c r="J7" s="9">
        <v>80.3290676416819</v>
      </c>
      <c r="K7" s="10">
        <f t="shared" si="0"/>
        <v>17.92021220512393</v>
      </c>
      <c r="L7" s="10">
        <f t="shared" si="1"/>
        <v>17.406908194098733</v>
      </c>
      <c r="M7" s="10">
        <f t="shared" si="2"/>
        <v>12.081418181946574</v>
      </c>
      <c r="N7" s="10">
        <f t="shared" si="3"/>
        <v>12.49449547296932</v>
      </c>
      <c r="O7" s="7">
        <f t="shared" si="4"/>
        <v>8</v>
      </c>
      <c r="P7" s="7">
        <f t="shared" si="5"/>
        <v>7</v>
      </c>
    </row>
    <row r="8" spans="1:16" ht="12.75">
      <c r="A8" s="7" t="s">
        <v>32</v>
      </c>
      <c r="B8" s="7" t="s">
        <v>33</v>
      </c>
      <c r="C8" s="7" t="s">
        <v>20</v>
      </c>
      <c r="D8" s="7" t="s">
        <v>27</v>
      </c>
      <c r="E8" s="8">
        <v>100545</v>
      </c>
      <c r="F8" s="8">
        <v>300777954</v>
      </c>
      <c r="G8" s="9">
        <v>6.1904184354154035</v>
      </c>
      <c r="H8" s="8">
        <v>12601</v>
      </c>
      <c r="I8" s="8">
        <v>7942</v>
      </c>
      <c r="J8" s="9">
        <v>63.02674390921356</v>
      </c>
      <c r="K8" s="10">
        <f t="shared" si="0"/>
        <v>0.6178884726555864</v>
      </c>
      <c r="L8" s="10">
        <f t="shared" si="1"/>
        <v>0.10458446163038815</v>
      </c>
      <c r="M8" s="10">
        <f t="shared" si="2"/>
        <v>-5.2209055505217705</v>
      </c>
      <c r="N8" s="10">
        <f t="shared" si="3"/>
        <v>-4.807828259499026</v>
      </c>
      <c r="O8" s="7">
        <f t="shared" si="4"/>
        <v>39</v>
      </c>
      <c r="P8" s="7">
        <f t="shared" si="5"/>
        <v>34</v>
      </c>
    </row>
    <row r="9" spans="1:16" ht="12.75">
      <c r="A9" s="7" t="s">
        <v>21</v>
      </c>
      <c r="B9" s="7" t="s">
        <v>34</v>
      </c>
      <c r="C9" s="7" t="s">
        <v>20</v>
      </c>
      <c r="D9" s="7" t="s">
        <v>35</v>
      </c>
      <c r="E9" s="8">
        <v>15155</v>
      </c>
      <c r="F9" s="8">
        <v>36859246</v>
      </c>
      <c r="G9" s="9">
        <v>4.783797216699801</v>
      </c>
      <c r="H9" s="8">
        <v>2324</v>
      </c>
      <c r="I9" s="8">
        <v>1574</v>
      </c>
      <c r="J9" s="9">
        <v>67.72805507745267</v>
      </c>
      <c r="K9" s="10">
        <f t="shared" si="0"/>
        <v>5.319199640894695</v>
      </c>
      <c r="L9" s="10">
        <f t="shared" si="1"/>
        <v>4.805895629869497</v>
      </c>
      <c r="M9" s="10">
        <f t="shared" si="2"/>
        <v>-0.5195943822826621</v>
      </c>
      <c r="N9" s="10">
        <f t="shared" si="3"/>
        <v>-0.10651709125991715</v>
      </c>
      <c r="O9" s="7">
        <f t="shared" si="4"/>
        <v>32</v>
      </c>
      <c r="P9" s="7">
        <f t="shared" si="5"/>
        <v>28</v>
      </c>
    </row>
    <row r="10" spans="1:16" ht="12.75">
      <c r="A10" s="7" t="s">
        <v>36</v>
      </c>
      <c r="B10" s="7" t="s">
        <v>37</v>
      </c>
      <c r="C10" s="7" t="s">
        <v>30</v>
      </c>
      <c r="D10" s="7" t="s">
        <v>25</v>
      </c>
      <c r="E10" s="8">
        <v>9181</v>
      </c>
      <c r="F10" s="8">
        <v>24800781</v>
      </c>
      <c r="G10" s="9">
        <v>0.6060606060606061</v>
      </c>
      <c r="H10" s="8">
        <v>1787</v>
      </c>
      <c r="I10" s="8">
        <v>1168</v>
      </c>
      <c r="J10" s="9">
        <v>65.36094012311136</v>
      </c>
      <c r="K10" s="10">
        <f t="shared" si="0"/>
        <v>2.952084686553391</v>
      </c>
      <c r="L10" s="10">
        <f t="shared" si="1"/>
        <v>2.438780675528193</v>
      </c>
      <c r="M10" s="10">
        <f t="shared" si="2"/>
        <v>-2.886709336623966</v>
      </c>
      <c r="N10" s="10">
        <f t="shared" si="3"/>
        <v>-2.473632045601221</v>
      </c>
      <c r="O10" s="7">
        <f t="shared" si="4"/>
        <v>36</v>
      </c>
      <c r="P10" s="7">
        <f t="shared" si="5"/>
        <v>31</v>
      </c>
    </row>
    <row r="11" spans="1:16" ht="12.75">
      <c r="A11" s="7" t="s">
        <v>31</v>
      </c>
      <c r="B11" s="7" t="s">
        <v>38</v>
      </c>
      <c r="C11" s="7" t="s">
        <v>30</v>
      </c>
      <c r="D11" s="7" t="s">
        <v>32</v>
      </c>
      <c r="E11" s="8">
        <v>3908</v>
      </c>
      <c r="F11" s="8">
        <v>9157943</v>
      </c>
      <c r="G11" s="9">
        <v>0.39273441335297005</v>
      </c>
      <c r="H11" s="8">
        <v>826</v>
      </c>
      <c r="I11" s="8">
        <v>656</v>
      </c>
      <c r="J11" s="9">
        <v>79.41888619854721</v>
      </c>
      <c r="K11" s="10">
        <f t="shared" si="0"/>
        <v>17.010030761989242</v>
      </c>
      <c r="L11" s="10">
        <f t="shared" si="1"/>
        <v>16.496726750964044</v>
      </c>
      <c r="M11" s="10">
        <f t="shared" si="2"/>
        <v>11.171236738811885</v>
      </c>
      <c r="N11" s="10">
        <f t="shared" si="3"/>
        <v>11.58431402983463</v>
      </c>
      <c r="O11" s="7">
        <f t="shared" si="4"/>
        <v>9</v>
      </c>
      <c r="P11" s="7">
        <f t="shared" si="5"/>
        <v>8</v>
      </c>
    </row>
    <row r="12" spans="1:16" ht="12.75">
      <c r="A12" s="7" t="s">
        <v>39</v>
      </c>
      <c r="B12" s="7" t="s">
        <v>40</v>
      </c>
      <c r="C12" s="7" t="s">
        <v>20</v>
      </c>
      <c r="D12" s="7" t="s">
        <v>32</v>
      </c>
      <c r="E12" s="8">
        <v>5379</v>
      </c>
      <c r="F12" s="8">
        <v>17007043</v>
      </c>
      <c r="G12" s="9">
        <v>5.018222596019064</v>
      </c>
      <c r="H12" s="8">
        <v>793</v>
      </c>
      <c r="I12" s="8">
        <v>720</v>
      </c>
      <c r="J12" s="9">
        <v>90.79445145018916</v>
      </c>
      <c r="K12" s="10">
        <f t="shared" si="0"/>
        <v>28.385596013631186</v>
      </c>
      <c r="L12" s="10">
        <f t="shared" si="1"/>
        <v>27.872292002605988</v>
      </c>
      <c r="M12" s="10">
        <f t="shared" si="2"/>
        <v>22.54680199045383</v>
      </c>
      <c r="N12" s="10">
        <f t="shared" si="3"/>
        <v>22.959879281476574</v>
      </c>
      <c r="O12" s="7">
        <f t="shared" si="4"/>
        <v>1</v>
      </c>
      <c r="P12" s="7">
        <f t="shared" si="5"/>
        <v>1</v>
      </c>
    </row>
    <row r="13" spans="1:16" ht="12.75">
      <c r="A13" s="7" t="s">
        <v>35</v>
      </c>
      <c r="B13" s="7" t="s">
        <v>41</v>
      </c>
      <c r="C13" s="7" t="s">
        <v>30</v>
      </c>
      <c r="D13" s="7" t="s">
        <v>21</v>
      </c>
      <c r="E13" s="8">
        <v>56422</v>
      </c>
      <c r="F13" s="8">
        <v>141331346</v>
      </c>
      <c r="G13" s="9">
        <v>1.0369686423523563</v>
      </c>
      <c r="H13" s="8">
        <v>8369</v>
      </c>
      <c r="I13" s="8">
        <v>6575</v>
      </c>
      <c r="J13" s="9">
        <v>78.56374716214602</v>
      </c>
      <c r="K13" s="10">
        <f t="shared" si="0"/>
        <v>16.154891725588044</v>
      </c>
      <c r="L13" s="10">
        <f t="shared" si="1"/>
        <v>15.641587714562846</v>
      </c>
      <c r="M13" s="10">
        <f t="shared" si="2"/>
        <v>10.316097702410687</v>
      </c>
      <c r="N13" s="10">
        <f t="shared" si="3"/>
        <v>10.729174993433432</v>
      </c>
      <c r="O13" s="7">
        <f t="shared" si="4"/>
        <v>10</v>
      </c>
      <c r="P13" s="7">
        <f t="shared" si="5"/>
        <v>9</v>
      </c>
    </row>
    <row r="14" spans="1:16" ht="12.75">
      <c r="A14" s="7" t="s">
        <v>27</v>
      </c>
      <c r="B14" s="7" t="s">
        <v>42</v>
      </c>
      <c r="C14" s="7" t="s">
        <v>20</v>
      </c>
      <c r="D14" s="7" t="s">
        <v>21</v>
      </c>
      <c r="E14" s="8">
        <v>26829</v>
      </c>
      <c r="F14" s="8">
        <v>78121546</v>
      </c>
      <c r="G14" s="9">
        <v>3.9082935836282506</v>
      </c>
      <c r="H14" s="8">
        <v>4097</v>
      </c>
      <c r="I14" s="8">
        <v>2515</v>
      </c>
      <c r="J14" s="9">
        <v>61.38638027825238</v>
      </c>
      <c r="K14" s="10">
        <f t="shared" si="0"/>
        <v>-1.022475158305589</v>
      </c>
      <c r="L14" s="10">
        <f t="shared" si="1"/>
        <v>-1.5357791693307874</v>
      </c>
      <c r="M14" s="10">
        <f t="shared" si="2"/>
        <v>-6.861269181482946</v>
      </c>
      <c r="N14" s="10">
        <f t="shared" si="3"/>
        <v>-6.448191890460201</v>
      </c>
      <c r="O14" s="7">
        <f t="shared" si="4"/>
        <v>46</v>
      </c>
      <c r="P14" s="7">
        <f t="shared" si="5"/>
        <v>39</v>
      </c>
    </row>
    <row r="15" spans="1:16" ht="12.75">
      <c r="A15" s="7" t="s">
        <v>24</v>
      </c>
      <c r="B15" s="7" t="s">
        <v>43</v>
      </c>
      <c r="C15" s="7" t="s">
        <v>20</v>
      </c>
      <c r="D15" s="7" t="s">
        <v>27</v>
      </c>
      <c r="E15" s="8">
        <v>5852</v>
      </c>
      <c r="F15" s="8">
        <v>10386648</v>
      </c>
      <c r="G15" s="9">
        <v>3.1448763250883394</v>
      </c>
      <c r="H15" s="8">
        <v>592</v>
      </c>
      <c r="I15" s="8">
        <v>353</v>
      </c>
      <c r="J15" s="9">
        <v>59.62837837837838</v>
      </c>
      <c r="K15" s="10">
        <f t="shared" si="0"/>
        <v>-2.780477058179592</v>
      </c>
      <c r="L15" s="10">
        <f t="shared" si="1"/>
        <v>-3.2937810692047904</v>
      </c>
      <c r="M15" s="10">
        <f t="shared" si="2"/>
        <v>-8.619271081356949</v>
      </c>
      <c r="N15" s="10">
        <f t="shared" si="3"/>
        <v>-8.206193790334204</v>
      </c>
      <c r="O15" s="7">
        <f t="shared" si="4"/>
        <v>51</v>
      </c>
      <c r="P15" s="7">
        <f t="shared" si="5"/>
        <v>42</v>
      </c>
    </row>
    <row r="16" spans="1:16" ht="12.75">
      <c r="A16" s="7" t="s">
        <v>44</v>
      </c>
      <c r="B16" s="7" t="s">
        <v>45</v>
      </c>
      <c r="C16" s="7" t="s">
        <v>30</v>
      </c>
      <c r="D16" s="7" t="s">
        <v>24</v>
      </c>
      <c r="E16" s="8">
        <v>10287</v>
      </c>
      <c r="F16" s="8">
        <v>15321474</v>
      </c>
      <c r="G16" s="9">
        <v>0.6434205064342051</v>
      </c>
      <c r="H16" s="8">
        <v>1808</v>
      </c>
      <c r="I16" s="8">
        <v>1151</v>
      </c>
      <c r="J16" s="9">
        <v>63.661504424778755</v>
      </c>
      <c r="K16" s="10">
        <f t="shared" si="0"/>
        <v>1.252648988220784</v>
      </c>
      <c r="L16" s="10">
        <f t="shared" si="1"/>
        <v>0.7393449771955858</v>
      </c>
      <c r="M16" s="10">
        <f t="shared" si="2"/>
        <v>-4.586145034956573</v>
      </c>
      <c r="N16" s="10">
        <f t="shared" si="3"/>
        <v>-4.173067743933828</v>
      </c>
      <c r="O16" s="7">
        <f t="shared" si="4"/>
        <v>38</v>
      </c>
      <c r="P16" s="7">
        <f t="shared" si="5"/>
        <v>33</v>
      </c>
    </row>
    <row r="17" spans="1:16" ht="12.75">
      <c r="A17" s="7" t="s">
        <v>46</v>
      </c>
      <c r="B17" s="7" t="s">
        <v>47</v>
      </c>
      <c r="C17" s="7" t="s">
        <v>20</v>
      </c>
      <c r="D17" s="7" t="s">
        <v>36</v>
      </c>
      <c r="E17" s="8">
        <v>41450</v>
      </c>
      <c r="F17" s="8">
        <v>119238550</v>
      </c>
      <c r="G17" s="9">
        <v>7.933171055543261</v>
      </c>
      <c r="H17" s="8">
        <v>8050</v>
      </c>
      <c r="I17" s="8">
        <v>4314</v>
      </c>
      <c r="J17" s="9">
        <v>53.59006211180124</v>
      </c>
      <c r="K17" s="10">
        <f t="shared" si="0"/>
        <v>-8.818793324756733</v>
      </c>
      <c r="L17" s="10">
        <f t="shared" si="1"/>
        <v>-9.332097335781931</v>
      </c>
      <c r="M17" s="10">
        <f t="shared" si="2"/>
        <v>-14.65758734793409</v>
      </c>
      <c r="N17" s="10">
        <f t="shared" si="3"/>
        <v>-14.244510056911345</v>
      </c>
      <c r="O17" s="7">
        <f t="shared" si="4"/>
        <v>62</v>
      </c>
      <c r="P17" s="7">
        <f t="shared" si="5"/>
        <v>50</v>
      </c>
    </row>
    <row r="18" spans="1:16" ht="12.75">
      <c r="A18" s="7" t="s">
        <v>48</v>
      </c>
      <c r="B18" s="7" t="s">
        <v>49</v>
      </c>
      <c r="C18" s="7" t="s">
        <v>20</v>
      </c>
      <c r="D18" s="7" t="s">
        <v>36</v>
      </c>
      <c r="E18" s="8">
        <v>27270</v>
      </c>
      <c r="F18" s="8">
        <v>74910202</v>
      </c>
      <c r="G18" s="9">
        <v>5.600698408434625</v>
      </c>
      <c r="H18" s="8">
        <v>4830</v>
      </c>
      <c r="I18" s="8">
        <v>2823</v>
      </c>
      <c r="J18" s="9">
        <v>58.4472049689441</v>
      </c>
      <c r="K18" s="10">
        <f t="shared" si="0"/>
        <v>-3.9616504676138717</v>
      </c>
      <c r="L18" s="10">
        <f t="shared" si="1"/>
        <v>-4.47495447863907</v>
      </c>
      <c r="M18" s="10">
        <f t="shared" si="2"/>
        <v>-9.800444490791229</v>
      </c>
      <c r="N18" s="10">
        <f t="shared" si="3"/>
        <v>-9.387367199768484</v>
      </c>
      <c r="O18" s="7">
        <f t="shared" si="4"/>
        <v>52</v>
      </c>
      <c r="P18" s="7">
        <f t="shared" si="5"/>
        <v>43</v>
      </c>
    </row>
    <row r="19" spans="1:16" ht="12.75">
      <c r="A19" s="7" t="s">
        <v>50</v>
      </c>
      <c r="B19" s="7" t="s">
        <v>51</v>
      </c>
      <c r="C19" s="7" t="s">
        <v>30</v>
      </c>
      <c r="D19" s="7" t="s">
        <v>39</v>
      </c>
      <c r="E19" s="8">
        <v>20236</v>
      </c>
      <c r="F19" s="8">
        <v>22593357</v>
      </c>
      <c r="G19" s="9">
        <v>0.4258150365934797</v>
      </c>
      <c r="H19" s="8">
        <v>2759</v>
      </c>
      <c r="I19" s="8">
        <v>1514</v>
      </c>
      <c r="J19" s="9">
        <v>54.87495469372961</v>
      </c>
      <c r="K19" s="10">
        <f t="shared" si="0"/>
        <v>-7.533900742828358</v>
      </c>
      <c r="L19" s="10">
        <f t="shared" si="1"/>
        <v>-8.047204753853556</v>
      </c>
      <c r="M19" s="10">
        <f t="shared" si="2"/>
        <v>-13.372694766005715</v>
      </c>
      <c r="N19" s="10">
        <f t="shared" si="3"/>
        <v>-12.95961747498297</v>
      </c>
      <c r="O19" s="7">
        <f t="shared" si="4"/>
        <v>57</v>
      </c>
      <c r="P19" s="7">
        <f t="shared" si="5"/>
        <v>47</v>
      </c>
    </row>
    <row r="20" spans="1:16" ht="12.75">
      <c r="A20" s="7" t="s">
        <v>52</v>
      </c>
      <c r="B20" s="7" t="s">
        <v>53</v>
      </c>
      <c r="C20" s="7" t="s">
        <v>20</v>
      </c>
      <c r="D20" s="7" t="s">
        <v>39</v>
      </c>
      <c r="E20" s="8">
        <v>10541</v>
      </c>
      <c r="F20" s="8">
        <v>28223524</v>
      </c>
      <c r="G20" s="9">
        <v>6.039387308533916</v>
      </c>
      <c r="H20" s="8">
        <v>1587</v>
      </c>
      <c r="I20" s="8">
        <v>872</v>
      </c>
      <c r="J20" s="9">
        <v>54.94643982356647</v>
      </c>
      <c r="K20" s="10">
        <f t="shared" si="0"/>
        <v>-7.462415612991499</v>
      </c>
      <c r="L20" s="10">
        <f t="shared" si="1"/>
        <v>-7.975719624016698</v>
      </c>
      <c r="M20" s="10">
        <f t="shared" si="2"/>
        <v>-13.301209636168856</v>
      </c>
      <c r="N20" s="10">
        <f t="shared" si="3"/>
        <v>-12.888132345146111</v>
      </c>
      <c r="O20" s="7">
        <f t="shared" si="4"/>
        <v>56</v>
      </c>
      <c r="P20" s="7">
        <f t="shared" si="5"/>
        <v>46</v>
      </c>
    </row>
    <row r="21" spans="1:16" ht="12.75">
      <c r="A21" s="7" t="s">
        <v>54</v>
      </c>
      <c r="B21" s="7" t="s">
        <v>55</v>
      </c>
      <c r="C21" s="7" t="s">
        <v>30</v>
      </c>
      <c r="D21" s="7" t="s">
        <v>21</v>
      </c>
      <c r="E21" s="8">
        <v>32138</v>
      </c>
      <c r="F21" s="8">
        <v>50061064</v>
      </c>
      <c r="G21" s="9">
        <v>0.08153281695882593</v>
      </c>
      <c r="H21" s="8">
        <v>4873</v>
      </c>
      <c r="I21" s="8">
        <v>3465</v>
      </c>
      <c r="J21" s="9">
        <v>71.10609480812641</v>
      </c>
      <c r="K21" s="10">
        <f t="shared" si="0"/>
        <v>8.697239371568443</v>
      </c>
      <c r="L21" s="10">
        <f t="shared" si="1"/>
        <v>8.183935360543245</v>
      </c>
      <c r="M21" s="10">
        <f t="shared" si="2"/>
        <v>2.8584453483910863</v>
      </c>
      <c r="N21" s="10">
        <f t="shared" si="3"/>
        <v>3.2715226394138313</v>
      </c>
      <c r="O21" s="7">
        <f t="shared" si="4"/>
        <v>21</v>
      </c>
      <c r="P21" s="7">
        <f t="shared" si="5"/>
        <v>18</v>
      </c>
    </row>
    <row r="22" spans="1:16" ht="12.75">
      <c r="A22" s="7" t="s">
        <v>56</v>
      </c>
      <c r="B22" s="7" t="s">
        <v>57</v>
      </c>
      <c r="C22" s="7" t="s">
        <v>20</v>
      </c>
      <c r="D22" s="7" t="s">
        <v>31</v>
      </c>
      <c r="E22" s="8">
        <v>22020</v>
      </c>
      <c r="F22" s="8">
        <v>49870265</v>
      </c>
      <c r="G22" s="9">
        <v>2.776622296173045</v>
      </c>
      <c r="H22" s="8">
        <v>1989</v>
      </c>
      <c r="I22" s="8">
        <v>1677</v>
      </c>
      <c r="J22" s="9">
        <v>84.31372549019608</v>
      </c>
      <c r="K22" s="10">
        <f t="shared" si="0"/>
        <v>21.904870053638106</v>
      </c>
      <c r="L22" s="10">
        <f t="shared" si="1"/>
        <v>21.391566042612908</v>
      </c>
      <c r="M22" s="10">
        <f t="shared" si="2"/>
        <v>16.06607603046075</v>
      </c>
      <c r="N22" s="10">
        <f t="shared" si="3"/>
        <v>16.479153321483494</v>
      </c>
      <c r="O22" s="7">
        <f t="shared" si="4"/>
        <v>5</v>
      </c>
      <c r="P22" s="7">
        <f t="shared" si="5"/>
        <v>4</v>
      </c>
    </row>
    <row r="23" spans="1:16" ht="12.75">
      <c r="A23" s="7" t="s">
        <v>58</v>
      </c>
      <c r="B23" s="7" t="s">
        <v>59</v>
      </c>
      <c r="C23" s="7" t="s">
        <v>30</v>
      </c>
      <c r="D23" s="7" t="s">
        <v>25</v>
      </c>
      <c r="E23" s="8">
        <v>8543</v>
      </c>
      <c r="F23" s="8">
        <v>15575936</v>
      </c>
      <c r="G23" s="9">
        <v>0.09541984732824427</v>
      </c>
      <c r="H23" s="8">
        <v>1022</v>
      </c>
      <c r="I23" s="8">
        <v>560</v>
      </c>
      <c r="J23" s="9">
        <v>54.794520547945204</v>
      </c>
      <c r="K23" s="10">
        <f t="shared" si="0"/>
        <v>-7.614334888612767</v>
      </c>
      <c r="L23" s="10">
        <f t="shared" si="1"/>
        <v>-8.127638899637965</v>
      </c>
      <c r="M23" s="10">
        <f t="shared" si="2"/>
        <v>-13.453128911790124</v>
      </c>
      <c r="N23" s="10">
        <f t="shared" si="3"/>
        <v>-13.040051620767379</v>
      </c>
      <c r="O23" s="7">
        <f t="shared" si="4"/>
        <v>58</v>
      </c>
      <c r="P23" s="7">
        <f t="shared" si="5"/>
        <v>48</v>
      </c>
    </row>
    <row r="24" spans="1:16" ht="12.75">
      <c r="A24" s="7" t="s">
        <v>60</v>
      </c>
      <c r="B24" s="7" t="s">
        <v>61</v>
      </c>
      <c r="C24" s="7" t="s">
        <v>20</v>
      </c>
      <c r="D24" s="7" t="s">
        <v>32</v>
      </c>
      <c r="E24" s="8">
        <v>17422</v>
      </c>
      <c r="F24" s="8">
        <v>49491785</v>
      </c>
      <c r="G24" s="9">
        <v>2.737467018469657</v>
      </c>
      <c r="H24" s="8">
        <v>3071</v>
      </c>
      <c r="I24" s="8">
        <v>2108</v>
      </c>
      <c r="J24" s="9">
        <v>68.64213611201563</v>
      </c>
      <c r="K24" s="10">
        <f t="shared" si="0"/>
        <v>6.233280675457664</v>
      </c>
      <c r="L24" s="10">
        <f t="shared" si="1"/>
        <v>5.719976664432465</v>
      </c>
      <c r="M24" s="10">
        <f t="shared" si="2"/>
        <v>0.39448665228030677</v>
      </c>
      <c r="N24" s="10">
        <f t="shared" si="3"/>
        <v>0.8075639433030517</v>
      </c>
      <c r="O24" s="7">
        <f t="shared" si="4"/>
        <v>28</v>
      </c>
      <c r="P24" s="7">
        <f t="shared" si="5"/>
        <v>24</v>
      </c>
    </row>
    <row r="25" spans="1:16" ht="12.75">
      <c r="A25" s="7" t="s">
        <v>62</v>
      </c>
      <c r="B25" s="7" t="s">
        <v>63</v>
      </c>
      <c r="C25" s="7" t="s">
        <v>30</v>
      </c>
      <c r="D25" s="7" t="s">
        <v>25</v>
      </c>
      <c r="E25" s="8">
        <v>34528</v>
      </c>
      <c r="F25" s="8">
        <v>56757049</v>
      </c>
      <c r="G25" s="9">
        <v>0.610079575596817</v>
      </c>
      <c r="H25" s="8">
        <v>4768</v>
      </c>
      <c r="I25" s="8">
        <v>3299</v>
      </c>
      <c r="J25" s="9">
        <v>69.19043624161074</v>
      </c>
      <c r="K25" s="10">
        <f t="shared" si="0"/>
        <v>6.781580805052769</v>
      </c>
      <c r="L25" s="10">
        <f t="shared" si="1"/>
        <v>6.268276794027571</v>
      </c>
      <c r="M25" s="10">
        <f t="shared" si="2"/>
        <v>0.9427867818754123</v>
      </c>
      <c r="N25" s="10">
        <f t="shared" si="3"/>
        <v>1.3558640728981572</v>
      </c>
      <c r="O25" s="7">
        <f t="shared" si="4"/>
        <v>27</v>
      </c>
      <c r="P25" s="7">
        <f t="shared" si="5"/>
        <v>23</v>
      </c>
    </row>
    <row r="26" spans="1:16" ht="12.75">
      <c r="A26" s="7" t="s">
        <v>64</v>
      </c>
      <c r="B26" s="7" t="s">
        <v>65</v>
      </c>
      <c r="C26" s="7" t="s">
        <v>30</v>
      </c>
      <c r="D26" s="7" t="s">
        <v>36</v>
      </c>
      <c r="E26" s="8">
        <v>38701</v>
      </c>
      <c r="F26" s="8">
        <v>94718396</v>
      </c>
      <c r="G26" s="9">
        <v>0.9415566326814864</v>
      </c>
      <c r="H26" s="8">
        <v>6880</v>
      </c>
      <c r="I26" s="8">
        <v>4668</v>
      </c>
      <c r="J26" s="9">
        <v>67.84883720930233</v>
      </c>
      <c r="K26" s="10">
        <f t="shared" si="0"/>
        <v>5.4399817727443605</v>
      </c>
      <c r="L26" s="10">
        <f t="shared" si="1"/>
        <v>4.926677761719162</v>
      </c>
      <c r="M26" s="10">
        <f t="shared" si="2"/>
        <v>-0.3988122504329965</v>
      </c>
      <c r="N26" s="10">
        <f t="shared" si="3"/>
        <v>0.014265040589748423</v>
      </c>
      <c r="O26" s="7">
        <f t="shared" si="4"/>
        <v>30</v>
      </c>
      <c r="P26" s="7">
        <f t="shared" si="5"/>
        <v>26</v>
      </c>
    </row>
    <row r="27" spans="1:16" ht="12.75">
      <c r="A27" s="7" t="s">
        <v>66</v>
      </c>
      <c r="B27" s="7" t="s">
        <v>67</v>
      </c>
      <c r="C27" s="7" t="s">
        <v>30</v>
      </c>
      <c r="D27" s="7" t="s">
        <v>36</v>
      </c>
      <c r="E27" s="8">
        <v>28412</v>
      </c>
      <c r="F27" s="8">
        <v>43868371</v>
      </c>
      <c r="G27" s="9">
        <v>0.19107173875282266</v>
      </c>
      <c r="H27" s="8">
        <v>4275</v>
      </c>
      <c r="I27" s="8">
        <v>2334</v>
      </c>
      <c r="J27" s="9">
        <v>54.59649122807018</v>
      </c>
      <c r="K27" s="10">
        <f t="shared" si="0"/>
        <v>-7.812364208487793</v>
      </c>
      <c r="L27" s="10">
        <f t="shared" si="1"/>
        <v>-8.325668219512991</v>
      </c>
      <c r="M27" s="10">
        <f t="shared" si="2"/>
        <v>-13.65115823166515</v>
      </c>
      <c r="N27" s="10">
        <f t="shared" si="3"/>
        <v>-13.238080940642405</v>
      </c>
      <c r="O27" s="7">
        <f t="shared" si="4"/>
        <v>59</v>
      </c>
      <c r="P27" s="7">
        <f t="shared" si="5"/>
        <v>49</v>
      </c>
    </row>
    <row r="28" spans="1:16" ht="12.75">
      <c r="A28" s="7" t="s">
        <v>68</v>
      </c>
      <c r="B28" s="7" t="s">
        <v>69</v>
      </c>
      <c r="C28" s="7" t="s">
        <v>20</v>
      </c>
      <c r="D28" s="7" t="s">
        <v>21</v>
      </c>
      <c r="E28" s="8">
        <v>18111</v>
      </c>
      <c r="F28" s="8">
        <v>53822236</v>
      </c>
      <c r="G28" s="9">
        <v>10.479181204931379</v>
      </c>
      <c r="H28" s="8">
        <v>4420</v>
      </c>
      <c r="I28" s="8">
        <v>3468</v>
      </c>
      <c r="J28" s="9">
        <v>78.46153846153847</v>
      </c>
      <c r="K28" s="10">
        <f t="shared" si="0"/>
        <v>16.052683024980496</v>
      </c>
      <c r="L28" s="10">
        <f t="shared" si="1"/>
        <v>15.539379013955298</v>
      </c>
      <c r="M28" s="10">
        <f t="shared" si="2"/>
        <v>10.213889001803139</v>
      </c>
      <c r="N28" s="10">
        <f t="shared" si="3"/>
        <v>10.626966292825884</v>
      </c>
      <c r="O28" s="7">
        <f t="shared" si="4"/>
        <v>11</v>
      </c>
      <c r="P28" s="7">
        <f t="shared" si="5"/>
        <v>10</v>
      </c>
    </row>
    <row r="29" spans="1:16" ht="12.75">
      <c r="A29" s="7" t="s">
        <v>70</v>
      </c>
      <c r="B29" s="7" t="s">
        <v>71</v>
      </c>
      <c r="C29" s="7" t="s">
        <v>30</v>
      </c>
      <c r="D29" s="7" t="s">
        <v>39</v>
      </c>
      <c r="E29" s="8">
        <v>27677</v>
      </c>
      <c r="F29" s="8">
        <v>59882993</v>
      </c>
      <c r="G29" s="9">
        <v>0.7988110718929966</v>
      </c>
      <c r="H29" s="8">
        <v>5148</v>
      </c>
      <c r="I29" s="8">
        <v>2966</v>
      </c>
      <c r="J29" s="9">
        <v>57.614607614607614</v>
      </c>
      <c r="K29" s="10">
        <f t="shared" si="0"/>
        <v>-4.794247821950357</v>
      </c>
      <c r="L29" s="10">
        <f t="shared" si="1"/>
        <v>-5.307551832975555</v>
      </c>
      <c r="M29" s="10">
        <f t="shared" si="2"/>
        <v>-10.633041845127714</v>
      </c>
      <c r="N29" s="10">
        <f t="shared" si="3"/>
        <v>-10.219964554104969</v>
      </c>
      <c r="O29" s="7">
        <f t="shared" si="4"/>
        <v>53</v>
      </c>
      <c r="P29" s="7">
        <f t="shared" si="5"/>
        <v>44</v>
      </c>
    </row>
    <row r="30" spans="1:16" ht="12.75">
      <c r="A30" s="7" t="s">
        <v>72</v>
      </c>
      <c r="B30" s="7" t="s">
        <v>73</v>
      </c>
      <c r="C30" s="7" t="s">
        <v>20</v>
      </c>
      <c r="D30" s="7" t="s">
        <v>35</v>
      </c>
      <c r="E30" s="8">
        <v>6932</v>
      </c>
      <c r="F30" s="8">
        <v>12340359</v>
      </c>
      <c r="G30" s="9">
        <v>6.434932490663603</v>
      </c>
      <c r="H30" s="8">
        <v>960</v>
      </c>
      <c r="I30" s="8">
        <v>509</v>
      </c>
      <c r="J30" s="9">
        <v>53.02083333333333</v>
      </c>
      <c r="K30" s="10">
        <f t="shared" si="0"/>
        <v>-9.388022103224642</v>
      </c>
      <c r="L30" s="10">
        <f t="shared" si="1"/>
        <v>-9.90132611424984</v>
      </c>
      <c r="M30" s="10">
        <f t="shared" si="2"/>
        <v>-15.226816126402</v>
      </c>
      <c r="N30" s="10">
        <f t="shared" si="3"/>
        <v>-14.813738835379255</v>
      </c>
      <c r="O30" s="7">
        <f t="shared" si="4"/>
        <v>63</v>
      </c>
      <c r="P30" s="7">
        <f t="shared" si="5"/>
        <v>51</v>
      </c>
    </row>
    <row r="31" spans="1:16" ht="12.75">
      <c r="A31" s="7" t="s">
        <v>74</v>
      </c>
      <c r="B31" s="7" t="s">
        <v>75</v>
      </c>
      <c r="C31" s="7" t="s">
        <v>30</v>
      </c>
      <c r="D31" s="7" t="s">
        <v>39</v>
      </c>
      <c r="E31" s="8">
        <v>6954</v>
      </c>
      <c r="F31" s="8">
        <v>14667155</v>
      </c>
      <c r="G31" s="9"/>
      <c r="H31" s="8">
        <v>1216</v>
      </c>
      <c r="I31" s="8">
        <v>888</v>
      </c>
      <c r="J31" s="9">
        <v>73.02631578947368</v>
      </c>
      <c r="K31" s="10">
        <f t="shared" si="0"/>
        <v>10.617460352915714</v>
      </c>
      <c r="L31" s="10">
        <f t="shared" si="1"/>
        <v>10.104156341890516</v>
      </c>
      <c r="M31" s="10">
        <f t="shared" si="2"/>
        <v>4.778666329738357</v>
      </c>
      <c r="N31" s="10">
        <f t="shared" si="3"/>
        <v>5.191743620761102</v>
      </c>
      <c r="O31" s="7">
        <f t="shared" si="4"/>
        <v>19</v>
      </c>
      <c r="P31" s="7">
        <f t="shared" si="5"/>
        <v>16</v>
      </c>
    </row>
    <row r="32" spans="1:16" ht="12.75">
      <c r="A32" s="7" t="s">
        <v>76</v>
      </c>
      <c r="B32" s="7" t="s">
        <v>77</v>
      </c>
      <c r="C32" s="7" t="s">
        <v>20</v>
      </c>
      <c r="D32" s="7" t="s">
        <v>27</v>
      </c>
      <c r="E32" s="8">
        <v>5881</v>
      </c>
      <c r="F32" s="8">
        <v>14226495</v>
      </c>
      <c r="G32" s="9">
        <v>7.32360821673117</v>
      </c>
      <c r="H32" s="8">
        <v>990</v>
      </c>
      <c r="I32" s="8">
        <v>753</v>
      </c>
      <c r="J32" s="9">
        <v>76.06060606060606</v>
      </c>
      <c r="K32" s="10">
        <f t="shared" si="0"/>
        <v>13.651750624048091</v>
      </c>
      <c r="L32" s="10">
        <f t="shared" si="1"/>
        <v>13.138446613022893</v>
      </c>
      <c r="M32" s="10">
        <f t="shared" si="2"/>
        <v>7.812956600870734</v>
      </c>
      <c r="N32" s="10">
        <f t="shared" si="3"/>
        <v>8.22603389189348</v>
      </c>
      <c r="O32" s="7">
        <f t="shared" si="4"/>
        <v>14</v>
      </c>
      <c r="P32" s="7">
        <f t="shared" si="5"/>
        <v>13</v>
      </c>
    </row>
    <row r="33" spans="1:16" ht="12.75">
      <c r="A33" s="7" t="s">
        <v>78</v>
      </c>
      <c r="B33" s="7" t="s">
        <v>79</v>
      </c>
      <c r="C33" s="7" t="s">
        <v>20</v>
      </c>
      <c r="D33" s="7" t="s">
        <v>25</v>
      </c>
      <c r="E33" s="8">
        <v>6887</v>
      </c>
      <c r="F33" s="8">
        <v>14930632</v>
      </c>
      <c r="G33" s="9">
        <v>5.504896994258696</v>
      </c>
      <c r="H33" s="8">
        <v>1598</v>
      </c>
      <c r="I33" s="8">
        <v>958</v>
      </c>
      <c r="J33" s="9">
        <v>59.94993742177722</v>
      </c>
      <c r="K33" s="10">
        <f t="shared" si="0"/>
        <v>-2.4589180147807497</v>
      </c>
      <c r="L33" s="10">
        <f t="shared" si="1"/>
        <v>-2.972222025805948</v>
      </c>
      <c r="M33" s="10">
        <f t="shared" si="2"/>
        <v>-8.297712037958107</v>
      </c>
      <c r="N33" s="10">
        <f t="shared" si="3"/>
        <v>-7.884634746935362</v>
      </c>
      <c r="O33" s="7">
        <f t="shared" si="4"/>
        <v>50</v>
      </c>
      <c r="P33" s="7">
        <f t="shared" si="5"/>
        <v>41</v>
      </c>
    </row>
    <row r="34" spans="1:16" ht="12.75">
      <c r="A34" s="7" t="s">
        <v>80</v>
      </c>
      <c r="B34" s="7" t="s">
        <v>81</v>
      </c>
      <c r="C34" s="7" t="s">
        <v>30</v>
      </c>
      <c r="D34" s="7" t="s">
        <v>28</v>
      </c>
      <c r="E34" s="8">
        <v>24450</v>
      </c>
      <c r="F34" s="8">
        <v>47206813</v>
      </c>
      <c r="G34" s="9">
        <v>0.5686223830447144</v>
      </c>
      <c r="H34" s="8">
        <v>4363</v>
      </c>
      <c r="I34" s="8">
        <v>2959</v>
      </c>
      <c r="J34" s="9">
        <v>67.82030712812285</v>
      </c>
      <c r="K34" s="10">
        <f t="shared" si="0"/>
        <v>5.411451691564878</v>
      </c>
      <c r="L34" s="10">
        <f t="shared" si="1"/>
        <v>4.8981476805396795</v>
      </c>
      <c r="M34" s="10">
        <f t="shared" si="2"/>
        <v>-0.42734233161247914</v>
      </c>
      <c r="N34" s="10">
        <f t="shared" si="3"/>
        <v>-0.014265040589734213</v>
      </c>
      <c r="O34" s="7">
        <f t="shared" si="4"/>
        <v>31</v>
      </c>
      <c r="P34" s="7">
        <f t="shared" si="5"/>
        <v>27</v>
      </c>
    </row>
    <row r="35" spans="1:16" ht="12.75">
      <c r="A35" s="7" t="s">
        <v>82</v>
      </c>
      <c r="B35" s="7" t="s">
        <v>83</v>
      </c>
      <c r="C35" s="7" t="s">
        <v>30</v>
      </c>
      <c r="D35" s="7" t="s">
        <v>31</v>
      </c>
      <c r="E35" s="8">
        <v>8457</v>
      </c>
      <c r="F35" s="8">
        <v>20244546</v>
      </c>
      <c r="G35" s="9">
        <v>0.7636431365244924</v>
      </c>
      <c r="H35" s="8">
        <v>1548</v>
      </c>
      <c r="I35" s="8">
        <v>960</v>
      </c>
      <c r="J35" s="9">
        <v>62.01550387596899</v>
      </c>
      <c r="K35" s="10">
        <f t="shared" si="0"/>
        <v>-0.39335156058898235</v>
      </c>
      <c r="L35" s="10">
        <f t="shared" si="1"/>
        <v>-0.9066555716141806</v>
      </c>
      <c r="M35" s="10">
        <f t="shared" si="2"/>
        <v>-6.232145583766339</v>
      </c>
      <c r="N35" s="10">
        <f t="shared" si="3"/>
        <v>-5.819068292743594</v>
      </c>
      <c r="O35" s="7">
        <f t="shared" si="4"/>
        <v>43</v>
      </c>
      <c r="P35" s="7">
        <f t="shared" si="5"/>
        <v>37</v>
      </c>
    </row>
    <row r="36" spans="1:16" ht="12.75">
      <c r="A36" s="7" t="s">
        <v>84</v>
      </c>
      <c r="B36" s="7" t="s">
        <v>85</v>
      </c>
      <c r="C36" s="7" t="s">
        <v>30</v>
      </c>
      <c r="D36" s="7" t="s">
        <v>28</v>
      </c>
      <c r="E36" s="8">
        <v>92279</v>
      </c>
      <c r="F36" s="8">
        <v>188762151</v>
      </c>
      <c r="G36" s="9">
        <v>0.5118083128686511</v>
      </c>
      <c r="H36" s="8">
        <v>16641</v>
      </c>
      <c r="I36" s="8">
        <v>10226</v>
      </c>
      <c r="J36" s="9">
        <v>61.450633976323545</v>
      </c>
      <c r="K36" s="10">
        <f aca="true" t="shared" si="6" ref="K36:K67">J36-$C$87</f>
        <v>-0.9582214602344266</v>
      </c>
      <c r="L36" s="10">
        <f aca="true" t="shared" si="7" ref="L36:L67">J36-$C$88</f>
        <v>-1.4715254712596249</v>
      </c>
      <c r="M36" s="10">
        <f aca="true" t="shared" si="8" ref="M36:M55">J36-$C$94</f>
        <v>-6.7970154834117835</v>
      </c>
      <c r="N36" s="10">
        <f aca="true" t="shared" si="9" ref="N36:N55">J36-$C$95</f>
        <v>-6.383938192389039</v>
      </c>
      <c r="O36" s="7">
        <f aca="true" t="shared" si="10" ref="O36:O67">RANK(J36,$J$4:$J$83)</f>
        <v>45</v>
      </c>
      <c r="P36" s="7">
        <f aca="true" t="shared" si="11" ref="P36:P55">RANK(J36,$J$4:$J$55)</f>
        <v>38</v>
      </c>
    </row>
    <row r="37" spans="1:16" ht="12.75">
      <c r="A37" s="7" t="s">
        <v>86</v>
      </c>
      <c r="B37" s="7" t="s">
        <v>87</v>
      </c>
      <c r="C37" s="7" t="s">
        <v>30</v>
      </c>
      <c r="D37" s="7" t="s">
        <v>21</v>
      </c>
      <c r="E37" s="8">
        <v>57340</v>
      </c>
      <c r="F37" s="8">
        <v>102711099</v>
      </c>
      <c r="G37" s="9">
        <v>0.3944194536801617</v>
      </c>
      <c r="H37" s="8">
        <v>9866</v>
      </c>
      <c r="I37" s="8">
        <v>7467</v>
      </c>
      <c r="J37" s="9">
        <v>75.68416784917899</v>
      </c>
      <c r="K37" s="10">
        <f t="shared" si="6"/>
        <v>13.27531241262102</v>
      </c>
      <c r="L37" s="10">
        <f t="shared" si="7"/>
        <v>12.762008401595821</v>
      </c>
      <c r="M37" s="10">
        <f t="shared" si="8"/>
        <v>7.436518389443663</v>
      </c>
      <c r="N37" s="10">
        <f t="shared" si="9"/>
        <v>7.8495956804664075</v>
      </c>
      <c r="O37" s="7">
        <f t="shared" si="10"/>
        <v>16</v>
      </c>
      <c r="P37" s="7">
        <f t="shared" si="11"/>
        <v>15</v>
      </c>
    </row>
    <row r="38" spans="1:16" ht="12.75">
      <c r="A38" s="7" t="s">
        <v>88</v>
      </c>
      <c r="B38" s="7" t="s">
        <v>89</v>
      </c>
      <c r="C38" s="7" t="s">
        <v>20</v>
      </c>
      <c r="D38" s="7" t="s">
        <v>35</v>
      </c>
      <c r="E38" s="8">
        <v>6354</v>
      </c>
      <c r="F38" s="8">
        <v>9892780</v>
      </c>
      <c r="G38" s="9">
        <v>2.5650557620817844</v>
      </c>
      <c r="H38" s="8">
        <v>949</v>
      </c>
      <c r="I38" s="8">
        <v>672</v>
      </c>
      <c r="J38" s="9">
        <v>70.8113804004215</v>
      </c>
      <c r="K38" s="10">
        <f t="shared" si="6"/>
        <v>8.402524963863527</v>
      </c>
      <c r="L38" s="10">
        <f t="shared" si="7"/>
        <v>7.889220952838329</v>
      </c>
      <c r="M38" s="10">
        <f t="shared" si="8"/>
        <v>2.5637309406861704</v>
      </c>
      <c r="N38" s="10">
        <f t="shared" si="9"/>
        <v>2.9768082317089153</v>
      </c>
      <c r="O38" s="7">
        <f t="shared" si="10"/>
        <v>23</v>
      </c>
      <c r="P38" s="7">
        <f t="shared" si="11"/>
        <v>20</v>
      </c>
    </row>
    <row r="39" spans="1:16" ht="12.75">
      <c r="A39" s="7" t="s">
        <v>90</v>
      </c>
      <c r="B39" s="7" t="s">
        <v>91</v>
      </c>
      <c r="C39" s="7" t="s">
        <v>20</v>
      </c>
      <c r="D39" s="7" t="s">
        <v>36</v>
      </c>
      <c r="E39" s="8">
        <v>41716</v>
      </c>
      <c r="F39" s="8">
        <v>138778313</v>
      </c>
      <c r="G39" s="9">
        <v>7.918118466898955</v>
      </c>
      <c r="H39" s="8">
        <v>7206</v>
      </c>
      <c r="I39" s="8">
        <v>4798</v>
      </c>
      <c r="J39" s="9">
        <v>66.5834027199556</v>
      </c>
      <c r="K39" s="10">
        <f t="shared" si="6"/>
        <v>4.174547283397629</v>
      </c>
      <c r="L39" s="10">
        <f t="shared" si="7"/>
        <v>3.661243272372431</v>
      </c>
      <c r="M39" s="10">
        <f t="shared" si="8"/>
        <v>-1.6642467397797276</v>
      </c>
      <c r="N39" s="10">
        <f t="shared" si="9"/>
        <v>-1.2511694487569827</v>
      </c>
      <c r="O39" s="7">
        <f t="shared" si="10"/>
        <v>34</v>
      </c>
      <c r="P39" s="7">
        <f t="shared" si="11"/>
        <v>30</v>
      </c>
    </row>
    <row r="40" spans="1:16" ht="12.75">
      <c r="A40" s="7" t="s">
        <v>92</v>
      </c>
      <c r="B40" s="7" t="s">
        <v>93</v>
      </c>
      <c r="C40" s="7" t="s">
        <v>20</v>
      </c>
      <c r="D40" s="7" t="s">
        <v>31</v>
      </c>
      <c r="E40" s="8">
        <v>26689</v>
      </c>
      <c r="F40" s="8">
        <v>46689472</v>
      </c>
      <c r="G40" s="9">
        <v>7.2505730486186515</v>
      </c>
      <c r="H40" s="8">
        <v>3195</v>
      </c>
      <c r="I40" s="8">
        <v>2424</v>
      </c>
      <c r="J40" s="9">
        <v>75.86854460093898</v>
      </c>
      <c r="K40" s="10">
        <f t="shared" si="6"/>
        <v>13.459689164381004</v>
      </c>
      <c r="L40" s="10">
        <f t="shared" si="7"/>
        <v>12.946385153355806</v>
      </c>
      <c r="M40" s="10">
        <f t="shared" si="8"/>
        <v>7.620895141203647</v>
      </c>
      <c r="N40" s="10">
        <f t="shared" si="9"/>
        <v>8.033972432226392</v>
      </c>
      <c r="O40" s="7">
        <f t="shared" si="10"/>
        <v>15</v>
      </c>
      <c r="P40" s="7">
        <f t="shared" si="11"/>
        <v>14</v>
      </c>
    </row>
    <row r="41" spans="1:16" ht="12.75">
      <c r="A41" s="7" t="s">
        <v>94</v>
      </c>
      <c r="B41" s="7" t="s">
        <v>95</v>
      </c>
      <c r="C41" s="7" t="s">
        <v>30</v>
      </c>
      <c r="D41" s="7" t="s">
        <v>24</v>
      </c>
      <c r="E41" s="8">
        <v>15955</v>
      </c>
      <c r="F41" s="8">
        <v>30967489</v>
      </c>
      <c r="G41" s="9">
        <v>1.0596820953713886</v>
      </c>
      <c r="H41" s="8">
        <v>3214</v>
      </c>
      <c r="I41" s="8">
        <v>2276</v>
      </c>
      <c r="J41" s="9">
        <v>70.81518357187305</v>
      </c>
      <c r="K41" s="10">
        <f t="shared" si="6"/>
        <v>8.406328135315078</v>
      </c>
      <c r="L41" s="10">
        <f t="shared" si="7"/>
        <v>7.89302412428988</v>
      </c>
      <c r="M41" s="10">
        <f t="shared" si="8"/>
        <v>2.5675341121377215</v>
      </c>
      <c r="N41" s="10">
        <f t="shared" si="9"/>
        <v>2.9806114031604665</v>
      </c>
      <c r="O41" s="7">
        <f t="shared" si="10"/>
        <v>22</v>
      </c>
      <c r="P41" s="7">
        <f t="shared" si="11"/>
        <v>19</v>
      </c>
    </row>
    <row r="42" spans="1:16" ht="12.75">
      <c r="A42" s="7" t="s">
        <v>96</v>
      </c>
      <c r="B42" s="7" t="s">
        <v>97</v>
      </c>
      <c r="C42" s="7" t="s">
        <v>20</v>
      </c>
      <c r="D42" s="7" t="s">
        <v>32</v>
      </c>
      <c r="E42" s="8">
        <v>68972</v>
      </c>
      <c r="F42" s="8">
        <v>138637146</v>
      </c>
      <c r="G42" s="9">
        <v>4.000799360511591</v>
      </c>
      <c r="H42" s="8">
        <v>11989</v>
      </c>
      <c r="I42" s="8">
        <v>8066</v>
      </c>
      <c r="J42" s="9">
        <v>67.2783384769372</v>
      </c>
      <c r="K42" s="10">
        <f t="shared" si="6"/>
        <v>4.869483040379222</v>
      </c>
      <c r="L42" s="10">
        <f t="shared" si="7"/>
        <v>4.356179029354024</v>
      </c>
      <c r="M42" s="10">
        <f t="shared" si="8"/>
        <v>-0.9693109827981345</v>
      </c>
      <c r="N42" s="10">
        <f t="shared" si="9"/>
        <v>-0.5562336917753896</v>
      </c>
      <c r="O42" s="7">
        <f t="shared" si="10"/>
        <v>33</v>
      </c>
      <c r="P42" s="7">
        <f t="shared" si="11"/>
        <v>29</v>
      </c>
    </row>
    <row r="43" spans="1:16" ht="12.75">
      <c r="A43" s="7" t="s">
        <v>98</v>
      </c>
      <c r="B43" s="7" t="s">
        <v>99</v>
      </c>
      <c r="C43" s="7" t="s">
        <v>20</v>
      </c>
      <c r="D43" s="7" t="s">
        <v>28</v>
      </c>
      <c r="E43" s="8">
        <v>21204</v>
      </c>
      <c r="F43" s="8">
        <v>87443127</v>
      </c>
      <c r="G43" s="9">
        <v>10.175812466702185</v>
      </c>
      <c r="H43" s="8">
        <v>2213</v>
      </c>
      <c r="I43" s="8">
        <v>1353</v>
      </c>
      <c r="J43" s="9">
        <v>61.138725711703565</v>
      </c>
      <c r="K43" s="10">
        <f t="shared" si="6"/>
        <v>-1.2701297248544066</v>
      </c>
      <c r="L43" s="10">
        <f t="shared" si="7"/>
        <v>-1.7834337358796049</v>
      </c>
      <c r="M43" s="10">
        <f t="shared" si="8"/>
        <v>-7.1089237480317635</v>
      </c>
      <c r="N43" s="10">
        <f t="shared" si="9"/>
        <v>-6.695846457009019</v>
      </c>
      <c r="O43" s="7">
        <f t="shared" si="10"/>
        <v>47</v>
      </c>
      <c r="P43" s="7">
        <f t="shared" si="11"/>
        <v>40</v>
      </c>
    </row>
    <row r="44" spans="1:16" ht="12.75">
      <c r="A44" s="7" t="s">
        <v>100</v>
      </c>
      <c r="B44" s="7" t="s">
        <v>101</v>
      </c>
      <c r="C44" s="7" t="s">
        <v>20</v>
      </c>
      <c r="D44" s="7" t="s">
        <v>25</v>
      </c>
      <c r="E44" s="8">
        <v>4850</v>
      </c>
      <c r="F44" s="8">
        <v>9303991</v>
      </c>
      <c r="G44" s="9">
        <v>8.40064620355412</v>
      </c>
      <c r="H44" s="8">
        <v>539</v>
      </c>
      <c r="I44" s="8">
        <v>257</v>
      </c>
      <c r="J44" s="9">
        <v>47.680890538033395</v>
      </c>
      <c r="K44" s="10">
        <f t="shared" si="6"/>
        <v>-14.727964898524576</v>
      </c>
      <c r="L44" s="10">
        <f t="shared" si="7"/>
        <v>-15.241268909549774</v>
      </c>
      <c r="M44" s="10">
        <f t="shared" si="8"/>
        <v>-20.566758921701933</v>
      </c>
      <c r="N44" s="10">
        <f t="shared" si="9"/>
        <v>-20.153681630679188</v>
      </c>
      <c r="O44" s="7">
        <f t="shared" si="10"/>
        <v>69</v>
      </c>
      <c r="P44" s="7">
        <f t="shared" si="11"/>
        <v>52</v>
      </c>
    </row>
    <row r="45" spans="1:16" ht="12.75">
      <c r="A45" s="7" t="s">
        <v>102</v>
      </c>
      <c r="B45" s="7" t="s">
        <v>103</v>
      </c>
      <c r="C45" s="7" t="s">
        <v>30</v>
      </c>
      <c r="D45" s="7" t="s">
        <v>21</v>
      </c>
      <c r="E45" s="8">
        <v>37372</v>
      </c>
      <c r="F45" s="8">
        <v>69920538</v>
      </c>
      <c r="G45" s="9">
        <v>0.5363261657645131</v>
      </c>
      <c r="H45" s="8">
        <v>8899</v>
      </c>
      <c r="I45" s="8">
        <v>7705</v>
      </c>
      <c r="J45" s="9">
        <v>86.58276210810203</v>
      </c>
      <c r="K45" s="10">
        <f t="shared" si="6"/>
        <v>24.17390667154406</v>
      </c>
      <c r="L45" s="10">
        <f t="shared" si="7"/>
        <v>23.66060266051886</v>
      </c>
      <c r="M45" s="10">
        <f t="shared" si="8"/>
        <v>18.335112648366703</v>
      </c>
      <c r="N45" s="10">
        <f t="shared" si="9"/>
        <v>18.748189939389448</v>
      </c>
      <c r="O45" s="7">
        <f t="shared" si="10"/>
        <v>3</v>
      </c>
      <c r="P45" s="7">
        <f t="shared" si="11"/>
        <v>3</v>
      </c>
    </row>
    <row r="46" spans="1:16" ht="12.75">
      <c r="A46" s="7" t="s">
        <v>104</v>
      </c>
      <c r="B46" s="7" t="s">
        <v>105</v>
      </c>
      <c r="C46" s="7" t="s">
        <v>30</v>
      </c>
      <c r="D46" s="7" t="s">
        <v>35</v>
      </c>
      <c r="E46" s="8">
        <v>4930</v>
      </c>
      <c r="F46" s="8">
        <v>8999242</v>
      </c>
      <c r="G46" s="9">
        <v>0.1298139333621809</v>
      </c>
      <c r="H46" s="8">
        <v>920</v>
      </c>
      <c r="I46" s="8">
        <v>512</v>
      </c>
      <c r="J46" s="9">
        <v>55.65217391304348</v>
      </c>
      <c r="K46" s="10">
        <f t="shared" si="6"/>
        <v>-6.756681523514494</v>
      </c>
      <c r="L46" s="10">
        <f t="shared" si="7"/>
        <v>-7.269985534539693</v>
      </c>
      <c r="M46" s="10">
        <f t="shared" si="8"/>
        <v>-12.595475546691851</v>
      </c>
      <c r="N46" s="10">
        <f t="shared" si="9"/>
        <v>-12.182398255669106</v>
      </c>
      <c r="O46" s="7">
        <f t="shared" si="10"/>
        <v>55</v>
      </c>
      <c r="P46" s="7">
        <f t="shared" si="11"/>
        <v>45</v>
      </c>
    </row>
    <row r="47" spans="1:16" ht="12.75">
      <c r="A47" s="7" t="s">
        <v>106</v>
      </c>
      <c r="B47" s="7" t="s">
        <v>107</v>
      </c>
      <c r="C47" s="7" t="s">
        <v>20</v>
      </c>
      <c r="D47" s="7" t="s">
        <v>21</v>
      </c>
      <c r="E47" s="8">
        <v>44353</v>
      </c>
      <c r="F47" s="8">
        <v>73451971</v>
      </c>
      <c r="G47" s="9">
        <v>3.8627684217116385</v>
      </c>
      <c r="H47" s="8">
        <v>6175</v>
      </c>
      <c r="I47" s="8">
        <v>4738</v>
      </c>
      <c r="J47" s="9">
        <v>76.72874493927125</v>
      </c>
      <c r="K47" s="10">
        <f t="shared" si="6"/>
        <v>14.31988950271328</v>
      </c>
      <c r="L47" s="10">
        <f t="shared" si="7"/>
        <v>13.806585491688082</v>
      </c>
      <c r="M47" s="10">
        <f t="shared" si="8"/>
        <v>8.481095479535924</v>
      </c>
      <c r="N47" s="10">
        <f t="shared" si="9"/>
        <v>8.894172770558669</v>
      </c>
      <c r="O47" s="7">
        <f t="shared" si="10"/>
        <v>13</v>
      </c>
      <c r="P47" s="7">
        <f t="shared" si="11"/>
        <v>12</v>
      </c>
    </row>
    <row r="48" spans="1:16" ht="12.75">
      <c r="A48" s="7" t="s">
        <v>108</v>
      </c>
      <c r="B48" s="7" t="s">
        <v>109</v>
      </c>
      <c r="C48" s="7" t="s">
        <v>30</v>
      </c>
      <c r="D48" s="7" t="s">
        <v>31</v>
      </c>
      <c r="E48" s="8">
        <v>122803</v>
      </c>
      <c r="F48" s="8">
        <v>183660976</v>
      </c>
      <c r="G48" s="9"/>
      <c r="H48" s="8">
        <v>24665</v>
      </c>
      <c r="I48" s="8">
        <v>20678</v>
      </c>
      <c r="J48" s="9">
        <v>83.83539428339752</v>
      </c>
      <c r="K48" s="10">
        <f t="shared" si="6"/>
        <v>21.42653884683955</v>
      </c>
      <c r="L48" s="10">
        <f t="shared" si="7"/>
        <v>20.91323483581435</v>
      </c>
      <c r="M48" s="10">
        <f t="shared" si="8"/>
        <v>15.587744823662192</v>
      </c>
      <c r="N48" s="10">
        <f t="shared" si="9"/>
        <v>16.000822114684937</v>
      </c>
      <c r="O48" s="7">
        <f t="shared" si="10"/>
        <v>6</v>
      </c>
      <c r="P48" s="7">
        <f t="shared" si="11"/>
        <v>5</v>
      </c>
    </row>
    <row r="49" spans="1:16" ht="12.75">
      <c r="A49" s="7" t="s">
        <v>110</v>
      </c>
      <c r="B49" s="7" t="s">
        <v>111</v>
      </c>
      <c r="C49" s="7" t="s">
        <v>20</v>
      </c>
      <c r="D49" s="7" t="s">
        <v>35</v>
      </c>
      <c r="E49" s="8">
        <v>20469</v>
      </c>
      <c r="F49" s="8">
        <v>29733527</v>
      </c>
      <c r="G49" s="9">
        <v>2.4602767811378783</v>
      </c>
      <c r="H49" s="8">
        <v>2914</v>
      </c>
      <c r="I49" s="8">
        <v>2278</v>
      </c>
      <c r="J49" s="9">
        <v>78.17433081674675</v>
      </c>
      <c r="K49" s="10">
        <f t="shared" si="6"/>
        <v>15.765475380188775</v>
      </c>
      <c r="L49" s="10">
        <f t="shared" si="7"/>
        <v>15.252171369163577</v>
      </c>
      <c r="M49" s="10">
        <f t="shared" si="8"/>
        <v>9.926681357011418</v>
      </c>
      <c r="N49" s="10">
        <f t="shared" si="9"/>
        <v>10.339758648034163</v>
      </c>
      <c r="O49" s="7">
        <f t="shared" si="10"/>
        <v>12</v>
      </c>
      <c r="P49" s="7">
        <f t="shared" si="11"/>
        <v>11</v>
      </c>
    </row>
    <row r="50" spans="1:16" ht="12.75">
      <c r="A50" s="7" t="s">
        <v>112</v>
      </c>
      <c r="B50" s="7" t="s">
        <v>113</v>
      </c>
      <c r="C50" s="7" t="s">
        <v>30</v>
      </c>
      <c r="D50" s="7" t="s">
        <v>25</v>
      </c>
      <c r="E50" s="8">
        <v>6010</v>
      </c>
      <c r="F50" s="8">
        <v>9935044</v>
      </c>
      <c r="G50" s="9">
        <v>0.15735641227380015</v>
      </c>
      <c r="H50" s="8">
        <v>1180</v>
      </c>
      <c r="I50" s="8">
        <v>742</v>
      </c>
      <c r="J50" s="9">
        <v>62.881355932203384</v>
      </c>
      <c r="K50" s="10">
        <f t="shared" si="6"/>
        <v>0.47250049564541285</v>
      </c>
      <c r="L50" s="10">
        <f t="shared" si="7"/>
        <v>-0.04080351537978544</v>
      </c>
      <c r="M50" s="10">
        <f t="shared" si="8"/>
        <v>-5.366293527531944</v>
      </c>
      <c r="N50" s="10">
        <f t="shared" si="9"/>
        <v>-4.953216236509199</v>
      </c>
      <c r="O50" s="7">
        <f t="shared" si="10"/>
        <v>41</v>
      </c>
      <c r="P50" s="7">
        <f t="shared" si="11"/>
        <v>35</v>
      </c>
    </row>
    <row r="51" spans="1:16" ht="12.75">
      <c r="A51" s="7" t="s">
        <v>114</v>
      </c>
      <c r="B51" s="7" t="s">
        <v>115</v>
      </c>
      <c r="C51" s="7" t="s">
        <v>30</v>
      </c>
      <c r="D51" s="7" t="s">
        <v>32</v>
      </c>
      <c r="E51" s="8">
        <v>26949</v>
      </c>
      <c r="F51" s="8">
        <v>60245975</v>
      </c>
      <c r="G51" s="9">
        <v>0.3207907057395526</v>
      </c>
      <c r="H51" s="8">
        <v>4081</v>
      </c>
      <c r="I51" s="8">
        <v>2645</v>
      </c>
      <c r="J51" s="9">
        <v>64.81254594462142</v>
      </c>
      <c r="K51" s="10">
        <f t="shared" si="6"/>
        <v>2.4036905080634483</v>
      </c>
      <c r="L51" s="10">
        <f t="shared" si="7"/>
        <v>1.89038649703825</v>
      </c>
      <c r="M51" s="10">
        <f t="shared" si="8"/>
        <v>-3.4351035151139087</v>
      </c>
      <c r="N51" s="10">
        <f t="shared" si="9"/>
        <v>-3.0220262240911637</v>
      </c>
      <c r="O51" s="7">
        <f t="shared" si="10"/>
        <v>37</v>
      </c>
      <c r="P51" s="7">
        <f t="shared" si="11"/>
        <v>32</v>
      </c>
    </row>
    <row r="52" spans="1:16" ht="12.75">
      <c r="A52" s="7" t="s">
        <v>116</v>
      </c>
      <c r="B52" s="7" t="s">
        <v>117</v>
      </c>
      <c r="C52" s="7" t="s">
        <v>30</v>
      </c>
      <c r="D52" s="7" t="s">
        <v>24</v>
      </c>
      <c r="E52" s="8">
        <v>21376</v>
      </c>
      <c r="F52" s="8">
        <v>37024226</v>
      </c>
      <c r="G52" s="9">
        <v>0.813347236704901</v>
      </c>
      <c r="H52" s="8">
        <v>2683</v>
      </c>
      <c r="I52" s="8">
        <v>1862</v>
      </c>
      <c r="J52" s="9">
        <v>69.39992545657846</v>
      </c>
      <c r="K52" s="10">
        <f t="shared" si="6"/>
        <v>6.991070020020487</v>
      </c>
      <c r="L52" s="10">
        <f t="shared" si="7"/>
        <v>6.477766008995289</v>
      </c>
      <c r="M52" s="10">
        <f t="shared" si="8"/>
        <v>1.1522759968431302</v>
      </c>
      <c r="N52" s="10">
        <f t="shared" si="9"/>
        <v>1.5653532878658751</v>
      </c>
      <c r="O52" s="7">
        <f t="shared" si="10"/>
        <v>26</v>
      </c>
      <c r="P52" s="7">
        <f t="shared" si="11"/>
        <v>22</v>
      </c>
    </row>
    <row r="53" spans="1:16" ht="12.75">
      <c r="A53" s="7" t="s">
        <v>118</v>
      </c>
      <c r="B53" s="7" t="s">
        <v>119</v>
      </c>
      <c r="C53" s="7" t="s">
        <v>20</v>
      </c>
      <c r="D53" s="7" t="s">
        <v>32</v>
      </c>
      <c r="E53" s="8">
        <v>14339</v>
      </c>
      <c r="F53" s="8">
        <v>38494808</v>
      </c>
      <c r="G53" s="9">
        <v>3.859210291227443</v>
      </c>
      <c r="H53" s="8">
        <v>2229</v>
      </c>
      <c r="I53" s="8">
        <v>1571</v>
      </c>
      <c r="J53" s="9">
        <v>70.48003589053387</v>
      </c>
      <c r="K53" s="10">
        <f t="shared" si="6"/>
        <v>8.071180453975899</v>
      </c>
      <c r="L53" s="10">
        <f t="shared" si="7"/>
        <v>7.5578764429507</v>
      </c>
      <c r="M53" s="10">
        <f t="shared" si="8"/>
        <v>2.2323864307985417</v>
      </c>
      <c r="N53" s="10">
        <f t="shared" si="9"/>
        <v>2.6454637218212866</v>
      </c>
      <c r="O53" s="7">
        <f t="shared" si="10"/>
        <v>25</v>
      </c>
      <c r="P53" s="7">
        <f t="shared" si="11"/>
        <v>21</v>
      </c>
    </row>
    <row r="54" spans="1:16" ht="12.75">
      <c r="A54" s="7" t="s">
        <v>120</v>
      </c>
      <c r="B54" s="7" t="s">
        <v>121</v>
      </c>
      <c r="C54" s="7" t="s">
        <v>20</v>
      </c>
      <c r="D54" s="7" t="s">
        <v>36</v>
      </c>
      <c r="E54" s="8">
        <v>29657</v>
      </c>
      <c r="F54" s="8">
        <v>62778740</v>
      </c>
      <c r="G54" s="9">
        <v>2.356450410141685</v>
      </c>
      <c r="H54" s="8">
        <v>3746</v>
      </c>
      <c r="I54" s="8">
        <v>3341</v>
      </c>
      <c r="J54" s="9">
        <v>89.18846769887881</v>
      </c>
      <c r="K54" s="10">
        <f t="shared" si="6"/>
        <v>26.77961226232084</v>
      </c>
      <c r="L54" s="10">
        <f t="shared" si="7"/>
        <v>26.26630825129564</v>
      </c>
      <c r="M54" s="10">
        <f t="shared" si="8"/>
        <v>20.940818239143482</v>
      </c>
      <c r="N54" s="10">
        <f t="shared" si="9"/>
        <v>21.353895530166227</v>
      </c>
      <c r="O54" s="7">
        <f t="shared" si="10"/>
        <v>2</v>
      </c>
      <c r="P54" s="7">
        <f t="shared" si="11"/>
        <v>2</v>
      </c>
    </row>
    <row r="55" spans="1:16" ht="12.75">
      <c r="A55" s="7" t="s">
        <v>122</v>
      </c>
      <c r="B55" s="7" t="s">
        <v>123</v>
      </c>
      <c r="C55" s="7" t="s">
        <v>20</v>
      </c>
      <c r="D55" s="7" t="s">
        <v>35</v>
      </c>
      <c r="E55" s="8">
        <v>3456</v>
      </c>
      <c r="F55" s="8">
        <v>8787481</v>
      </c>
      <c r="G55" s="9">
        <v>1.645123384253819</v>
      </c>
      <c r="H55" s="8">
        <v>726</v>
      </c>
      <c r="I55" s="8">
        <v>453</v>
      </c>
      <c r="J55" s="9">
        <v>62.396694214876035</v>
      </c>
      <c r="K55" s="10">
        <f t="shared" si="6"/>
        <v>-0.012161221681935785</v>
      </c>
      <c r="L55" s="10">
        <f t="shared" si="7"/>
        <v>-0.5254652327071341</v>
      </c>
      <c r="M55" s="10">
        <f t="shared" si="8"/>
        <v>-5.850955244859293</v>
      </c>
      <c r="N55" s="10">
        <f t="shared" si="9"/>
        <v>-5.437877953836548</v>
      </c>
      <c r="O55" s="7">
        <f t="shared" si="10"/>
        <v>42</v>
      </c>
      <c r="P55" s="7">
        <f t="shared" si="11"/>
        <v>36</v>
      </c>
    </row>
    <row r="56" spans="1:16" ht="12.75">
      <c r="A56" s="7" t="s">
        <v>124</v>
      </c>
      <c r="B56" s="7" t="s">
        <v>29</v>
      </c>
      <c r="C56" s="7" t="s">
        <v>125</v>
      </c>
      <c r="D56" s="7" t="s">
        <v>31</v>
      </c>
      <c r="E56" s="8">
        <v>1105</v>
      </c>
      <c r="F56" s="8">
        <v>5241372</v>
      </c>
      <c r="G56" s="9">
        <v>95.16129032258065</v>
      </c>
      <c r="H56" s="8">
        <v>324</v>
      </c>
      <c r="I56" s="8">
        <v>176</v>
      </c>
      <c r="J56" s="9">
        <v>54.32098765432099</v>
      </c>
      <c r="K56" s="10">
        <f t="shared" si="6"/>
        <v>-8.087867782236984</v>
      </c>
      <c r="L56" s="10">
        <f t="shared" si="7"/>
        <v>-8.601171793262182</v>
      </c>
      <c r="M56" s="10">
        <f aca="true" t="shared" si="12" ref="M56:M79">J56-$C$101</f>
        <v>2.708575623709187</v>
      </c>
      <c r="N56" s="10">
        <f aca="true" t="shared" si="13" ref="N56:N79">J56-$C$102</f>
        <v>2.8533884195051087</v>
      </c>
      <c r="O56" s="7">
        <f t="shared" si="10"/>
        <v>60</v>
      </c>
      <c r="P56" s="7">
        <f aca="true" t="shared" si="14" ref="P56:P79">RANK(J56,$J$56:$J$79)</f>
        <v>10</v>
      </c>
    </row>
    <row r="57" spans="1:16" ht="12.75">
      <c r="A57" s="7" t="s">
        <v>126</v>
      </c>
      <c r="B57" s="7" t="s">
        <v>37</v>
      </c>
      <c r="C57" s="7" t="s">
        <v>125</v>
      </c>
      <c r="D57" s="7" t="s">
        <v>25</v>
      </c>
      <c r="E57" s="8">
        <v>905</v>
      </c>
      <c r="F57" s="8">
        <v>3548634</v>
      </c>
      <c r="G57" s="9">
        <v>98.88888888888889</v>
      </c>
      <c r="H57" s="8">
        <v>207</v>
      </c>
      <c r="I57" s="8">
        <v>78</v>
      </c>
      <c r="J57" s="9">
        <v>37.68115942028986</v>
      </c>
      <c r="K57" s="10">
        <f t="shared" si="6"/>
        <v>-24.727696016268112</v>
      </c>
      <c r="L57" s="10">
        <f t="shared" si="7"/>
        <v>-25.24100002729331</v>
      </c>
      <c r="M57" s="10">
        <f t="shared" si="12"/>
        <v>-13.931252610321941</v>
      </c>
      <c r="N57" s="10">
        <f t="shared" si="13"/>
        <v>-13.78643981452602</v>
      </c>
      <c r="O57" s="7">
        <f t="shared" si="10"/>
        <v>77</v>
      </c>
      <c r="P57" s="7">
        <f t="shared" si="14"/>
        <v>21</v>
      </c>
    </row>
    <row r="58" spans="1:16" ht="12.75">
      <c r="A58" s="7" t="s">
        <v>127</v>
      </c>
      <c r="B58" s="7" t="s">
        <v>38</v>
      </c>
      <c r="C58" s="7" t="s">
        <v>125</v>
      </c>
      <c r="D58" s="7" t="s">
        <v>32</v>
      </c>
      <c r="E58" s="8">
        <v>161</v>
      </c>
      <c r="F58" s="8">
        <v>1720344</v>
      </c>
      <c r="G58" s="9">
        <v>84.31372549019608</v>
      </c>
      <c r="H58" s="8">
        <v>20</v>
      </c>
      <c r="I58" s="8">
        <v>10</v>
      </c>
      <c r="J58" s="9">
        <v>50</v>
      </c>
      <c r="K58" s="10">
        <f t="shared" si="6"/>
        <v>-12.408855436557971</v>
      </c>
      <c r="L58" s="10">
        <f t="shared" si="7"/>
        <v>-12.92215944758317</v>
      </c>
      <c r="M58" s="10">
        <f t="shared" si="12"/>
        <v>-1.6124120306118002</v>
      </c>
      <c r="N58" s="10">
        <f t="shared" si="13"/>
        <v>-1.4675992348158786</v>
      </c>
      <c r="O58" s="7">
        <f t="shared" si="10"/>
        <v>66</v>
      </c>
      <c r="P58" s="7">
        <f t="shared" si="14"/>
        <v>14</v>
      </c>
    </row>
    <row r="59" spans="1:16" ht="12.75">
      <c r="A59" s="7" t="s">
        <v>128</v>
      </c>
      <c r="B59" s="7" t="s">
        <v>41</v>
      </c>
      <c r="C59" s="7" t="s">
        <v>125</v>
      </c>
      <c r="D59" s="7" t="s">
        <v>21</v>
      </c>
      <c r="E59" s="8">
        <v>2755</v>
      </c>
      <c r="F59" s="8">
        <v>28227849</v>
      </c>
      <c r="G59" s="9">
        <v>100</v>
      </c>
      <c r="H59" s="8">
        <v>769</v>
      </c>
      <c r="I59" s="8">
        <v>543</v>
      </c>
      <c r="J59" s="9">
        <v>70.6111833550065</v>
      </c>
      <c r="K59" s="10">
        <f t="shared" si="6"/>
        <v>8.202327918448532</v>
      </c>
      <c r="L59" s="10">
        <f t="shared" si="7"/>
        <v>7.6890239074233335</v>
      </c>
      <c r="M59" s="10">
        <f t="shared" si="12"/>
        <v>18.998771324394703</v>
      </c>
      <c r="N59" s="10">
        <f t="shared" si="13"/>
        <v>19.143584120190624</v>
      </c>
      <c r="O59" s="7">
        <f t="shared" si="10"/>
        <v>24</v>
      </c>
      <c r="P59" s="7">
        <f t="shared" si="14"/>
        <v>4</v>
      </c>
    </row>
    <row r="60" spans="1:16" ht="12.75">
      <c r="A60" s="7" t="s">
        <v>129</v>
      </c>
      <c r="B60" s="7" t="s">
        <v>45</v>
      </c>
      <c r="C60" s="7" t="s">
        <v>125</v>
      </c>
      <c r="D60" s="7" t="s">
        <v>24</v>
      </c>
      <c r="E60" s="8">
        <v>353</v>
      </c>
      <c r="F60" s="8">
        <v>1794885</v>
      </c>
      <c r="G60" s="9">
        <v>91.24087591240875</v>
      </c>
      <c r="H60" s="8">
        <v>74</v>
      </c>
      <c r="I60" s="8">
        <v>25</v>
      </c>
      <c r="J60" s="9">
        <v>33.78378378378378</v>
      </c>
      <c r="K60" s="10">
        <f t="shared" si="6"/>
        <v>-28.62507165277419</v>
      </c>
      <c r="L60" s="10">
        <f t="shared" si="7"/>
        <v>-29.138375663799387</v>
      </c>
      <c r="M60" s="10">
        <f t="shared" si="12"/>
        <v>-17.828628246828018</v>
      </c>
      <c r="N60" s="10">
        <f t="shared" si="13"/>
        <v>-17.683815451032096</v>
      </c>
      <c r="O60" s="7">
        <f t="shared" si="10"/>
        <v>78</v>
      </c>
      <c r="P60" s="7">
        <f t="shared" si="14"/>
        <v>22</v>
      </c>
    </row>
    <row r="61" spans="1:16" ht="12.75">
      <c r="A61" s="7" t="s">
        <v>130</v>
      </c>
      <c r="B61" s="7" t="s">
        <v>51</v>
      </c>
      <c r="C61" s="7" t="s">
        <v>125</v>
      </c>
      <c r="D61" s="7" t="s">
        <v>39</v>
      </c>
      <c r="E61" s="8">
        <v>733</v>
      </c>
      <c r="F61" s="8">
        <v>6568069</v>
      </c>
      <c r="G61" s="9">
        <v>91.05058365758755</v>
      </c>
      <c r="H61" s="8">
        <v>175</v>
      </c>
      <c r="I61" s="8">
        <v>87</v>
      </c>
      <c r="J61" s="9">
        <v>49.714285714285715</v>
      </c>
      <c r="K61" s="10">
        <f t="shared" si="6"/>
        <v>-12.694569722272256</v>
      </c>
      <c r="L61" s="10">
        <f t="shared" si="7"/>
        <v>-13.207873733297454</v>
      </c>
      <c r="M61" s="10">
        <f t="shared" si="12"/>
        <v>-1.8981263163260849</v>
      </c>
      <c r="N61" s="10">
        <f t="shared" si="13"/>
        <v>-1.7533135205301633</v>
      </c>
      <c r="O61" s="7">
        <f t="shared" si="10"/>
        <v>68</v>
      </c>
      <c r="P61" s="7">
        <f t="shared" si="14"/>
        <v>15</v>
      </c>
    </row>
    <row r="62" spans="1:16" ht="12.75">
      <c r="A62" s="7" t="s">
        <v>131</v>
      </c>
      <c r="B62" s="7" t="s">
        <v>55</v>
      </c>
      <c r="C62" s="7" t="s">
        <v>125</v>
      </c>
      <c r="D62" s="7" t="s">
        <v>21</v>
      </c>
      <c r="E62" s="8">
        <v>1433</v>
      </c>
      <c r="F62" s="8">
        <v>8685462</v>
      </c>
      <c r="G62" s="9">
        <v>94.78114478114477</v>
      </c>
      <c r="H62" s="8">
        <v>348</v>
      </c>
      <c r="I62" s="8">
        <v>212</v>
      </c>
      <c r="J62" s="9">
        <v>60.91954022988506</v>
      </c>
      <c r="K62" s="10">
        <f t="shared" si="6"/>
        <v>-1.489315206672913</v>
      </c>
      <c r="L62" s="10">
        <f t="shared" si="7"/>
        <v>-2.0026192176981112</v>
      </c>
      <c r="M62" s="10">
        <f t="shared" si="12"/>
        <v>9.307128199273258</v>
      </c>
      <c r="N62" s="10">
        <f t="shared" si="13"/>
        <v>9.45194099506918</v>
      </c>
      <c r="O62" s="7">
        <f t="shared" si="10"/>
        <v>49</v>
      </c>
      <c r="P62" s="7">
        <f t="shared" si="14"/>
        <v>8</v>
      </c>
    </row>
    <row r="63" spans="1:16" ht="12.75">
      <c r="A63" s="7" t="s">
        <v>132</v>
      </c>
      <c r="B63" s="7" t="s">
        <v>59</v>
      </c>
      <c r="C63" s="7" t="s">
        <v>125</v>
      </c>
      <c r="D63" s="7" t="s">
        <v>25</v>
      </c>
      <c r="E63" s="8">
        <v>920</v>
      </c>
      <c r="F63" s="8">
        <v>3468600</v>
      </c>
      <c r="G63" s="9">
        <v>97.91044776119404</v>
      </c>
      <c r="H63" s="8">
        <v>193</v>
      </c>
      <c r="I63" s="8">
        <v>24</v>
      </c>
      <c r="J63" s="9">
        <v>12.435233160621761</v>
      </c>
      <c r="K63" s="10">
        <f t="shared" si="6"/>
        <v>-49.97362227593621</v>
      </c>
      <c r="L63" s="10">
        <f t="shared" si="7"/>
        <v>-50.486926286961406</v>
      </c>
      <c r="M63" s="10">
        <f t="shared" si="12"/>
        <v>-39.17717886999004</v>
      </c>
      <c r="N63" s="10">
        <f t="shared" si="13"/>
        <v>-39.032366074194115</v>
      </c>
      <c r="O63" s="7">
        <f t="shared" si="10"/>
        <v>80</v>
      </c>
      <c r="P63" s="7">
        <f t="shared" si="14"/>
        <v>24</v>
      </c>
    </row>
    <row r="64" spans="1:16" ht="12.75">
      <c r="A64" s="7" t="s">
        <v>133</v>
      </c>
      <c r="B64" s="7" t="s">
        <v>63</v>
      </c>
      <c r="C64" s="7" t="s">
        <v>125</v>
      </c>
      <c r="D64" s="7" t="s">
        <v>25</v>
      </c>
      <c r="E64" s="8">
        <v>1421</v>
      </c>
      <c r="F64" s="8">
        <v>10925328</v>
      </c>
      <c r="G64" s="9">
        <v>97.45762711864407</v>
      </c>
      <c r="H64" s="8">
        <v>222</v>
      </c>
      <c r="I64" s="8">
        <v>101</v>
      </c>
      <c r="J64" s="9">
        <v>45.4954954954955</v>
      </c>
      <c r="K64" s="10">
        <f t="shared" si="6"/>
        <v>-16.913359941062474</v>
      </c>
      <c r="L64" s="10">
        <f t="shared" si="7"/>
        <v>-17.426663952087672</v>
      </c>
      <c r="M64" s="10">
        <f t="shared" si="12"/>
        <v>-6.116916535116303</v>
      </c>
      <c r="N64" s="10">
        <f t="shared" si="13"/>
        <v>-5.9721037393203815</v>
      </c>
      <c r="O64" s="7">
        <f t="shared" si="10"/>
        <v>71</v>
      </c>
      <c r="P64" s="7">
        <f t="shared" si="14"/>
        <v>16</v>
      </c>
    </row>
    <row r="65" spans="1:16" ht="12.75">
      <c r="A65" s="7" t="s">
        <v>134</v>
      </c>
      <c r="B65" s="7" t="s">
        <v>65</v>
      </c>
      <c r="C65" s="7" t="s">
        <v>125</v>
      </c>
      <c r="D65" s="7" t="s">
        <v>36</v>
      </c>
      <c r="E65" s="8">
        <v>2541</v>
      </c>
      <c r="F65" s="8">
        <v>14264637</v>
      </c>
      <c r="G65" s="9">
        <v>98.42657342657343</v>
      </c>
      <c r="H65" s="8">
        <v>324</v>
      </c>
      <c r="I65" s="8">
        <v>134</v>
      </c>
      <c r="J65" s="9">
        <v>41.358024691358025</v>
      </c>
      <c r="K65" s="10">
        <f t="shared" si="6"/>
        <v>-21.050830745199946</v>
      </c>
      <c r="L65" s="10">
        <f t="shared" si="7"/>
        <v>-21.564134756225144</v>
      </c>
      <c r="M65" s="10">
        <f t="shared" si="12"/>
        <v>-10.254387339253775</v>
      </c>
      <c r="N65" s="10">
        <f t="shared" si="13"/>
        <v>-10.109574543457853</v>
      </c>
      <c r="O65" s="7">
        <f t="shared" si="10"/>
        <v>75</v>
      </c>
      <c r="P65" s="7">
        <f t="shared" si="14"/>
        <v>19</v>
      </c>
    </row>
    <row r="66" spans="1:16" ht="12.75">
      <c r="A66" s="7" t="s">
        <v>135</v>
      </c>
      <c r="B66" s="7" t="s">
        <v>67</v>
      </c>
      <c r="C66" s="7" t="s">
        <v>125</v>
      </c>
      <c r="D66" s="7" t="s">
        <v>36</v>
      </c>
      <c r="E66" s="8">
        <v>1371</v>
      </c>
      <c r="F66" s="8">
        <v>11953987</v>
      </c>
      <c r="G66" s="9">
        <v>97.17948717948718</v>
      </c>
      <c r="H66" s="8">
        <v>114</v>
      </c>
      <c r="I66" s="8">
        <v>47</v>
      </c>
      <c r="J66" s="9">
        <v>41.228070175438596</v>
      </c>
      <c r="K66" s="10">
        <f t="shared" si="6"/>
        <v>-21.180785261119375</v>
      </c>
      <c r="L66" s="10">
        <f t="shared" si="7"/>
        <v>-21.694089272144573</v>
      </c>
      <c r="M66" s="10">
        <f t="shared" si="12"/>
        <v>-10.384341855173204</v>
      </c>
      <c r="N66" s="10">
        <f t="shared" si="13"/>
        <v>-10.239529059377283</v>
      </c>
      <c r="O66" s="7">
        <f t="shared" si="10"/>
        <v>76</v>
      </c>
      <c r="P66" s="7">
        <f t="shared" si="14"/>
        <v>20</v>
      </c>
    </row>
    <row r="67" spans="1:16" ht="12.75">
      <c r="A67" s="7" t="s">
        <v>136</v>
      </c>
      <c r="B67" s="7" t="s">
        <v>71</v>
      </c>
      <c r="C67" s="7" t="s">
        <v>125</v>
      </c>
      <c r="D67" s="7" t="s">
        <v>39</v>
      </c>
      <c r="E67" s="8">
        <v>2922</v>
      </c>
      <c r="F67" s="8">
        <v>9822024</v>
      </c>
      <c r="G67" s="9">
        <v>91.42125480153649</v>
      </c>
      <c r="H67" s="8">
        <v>408</v>
      </c>
      <c r="I67" s="8">
        <v>211</v>
      </c>
      <c r="J67" s="9">
        <v>51.71568627450981</v>
      </c>
      <c r="K67" s="10">
        <f t="shared" si="6"/>
        <v>-10.693169162048164</v>
      </c>
      <c r="L67" s="10">
        <f t="shared" si="7"/>
        <v>-11.206473173073363</v>
      </c>
      <c r="M67" s="10">
        <f t="shared" si="12"/>
        <v>0.10327424389800655</v>
      </c>
      <c r="N67" s="10">
        <f t="shared" si="13"/>
        <v>0.2480870396939281</v>
      </c>
      <c r="O67" s="7">
        <f t="shared" si="10"/>
        <v>64</v>
      </c>
      <c r="P67" s="7">
        <f t="shared" si="14"/>
        <v>12</v>
      </c>
    </row>
    <row r="68" spans="1:16" ht="12.75">
      <c r="A68" s="7" t="s">
        <v>137</v>
      </c>
      <c r="B68" s="7" t="s">
        <v>75</v>
      </c>
      <c r="C68" s="7" t="s">
        <v>125</v>
      </c>
      <c r="D68" s="7" t="s">
        <v>39</v>
      </c>
      <c r="E68" s="8">
        <v>469</v>
      </c>
      <c r="F68" s="8">
        <v>2981199</v>
      </c>
      <c r="G68" s="9">
        <v>85.0828729281768</v>
      </c>
      <c r="H68" s="8">
        <v>82</v>
      </c>
      <c r="I68" s="8">
        <v>42</v>
      </c>
      <c r="J68" s="9">
        <v>51.21951219512195</v>
      </c>
      <c r="K68" s="10">
        <f aca="true" t="shared" si="15" ref="K68:K83">J68-$C$87</f>
        <v>-11.18934324143602</v>
      </c>
      <c r="L68" s="10">
        <f aca="true" t="shared" si="16" ref="L68:L83">J68-$C$88</f>
        <v>-11.702647252461219</v>
      </c>
      <c r="M68" s="10">
        <f t="shared" si="12"/>
        <v>-0.39289983548984964</v>
      </c>
      <c r="N68" s="10">
        <f t="shared" si="13"/>
        <v>-0.2480870396939281</v>
      </c>
      <c r="O68" s="7">
        <f aca="true" t="shared" si="17" ref="O68:O83">RANK(J68,$J$4:$J$83)</f>
        <v>65</v>
      </c>
      <c r="P68" s="7">
        <f t="shared" si="14"/>
        <v>13</v>
      </c>
    </row>
    <row r="69" spans="1:16" ht="12.75">
      <c r="A69" s="7" t="s">
        <v>138</v>
      </c>
      <c r="B69" s="7" t="s">
        <v>81</v>
      </c>
      <c r="C69" s="7" t="s">
        <v>125</v>
      </c>
      <c r="D69" s="7" t="s">
        <v>28</v>
      </c>
      <c r="E69" s="8">
        <v>1841</v>
      </c>
      <c r="F69" s="8">
        <v>13303300</v>
      </c>
      <c r="G69" s="9">
        <v>90.14084507042254</v>
      </c>
      <c r="H69" s="8">
        <v>319</v>
      </c>
      <c r="I69" s="8">
        <v>195</v>
      </c>
      <c r="J69" s="9">
        <v>61.12852664576802</v>
      </c>
      <c r="K69" s="10">
        <f t="shared" si="15"/>
        <v>-1.2803287907899517</v>
      </c>
      <c r="L69" s="10">
        <f t="shared" si="16"/>
        <v>-1.79363280181515</v>
      </c>
      <c r="M69" s="10">
        <f t="shared" si="12"/>
        <v>9.51611461515622</v>
      </c>
      <c r="N69" s="10">
        <f t="shared" si="13"/>
        <v>9.66092741095214</v>
      </c>
      <c r="O69" s="7">
        <f t="shared" si="17"/>
        <v>48</v>
      </c>
      <c r="P69" s="7">
        <f t="shared" si="14"/>
        <v>7</v>
      </c>
    </row>
    <row r="70" spans="1:16" ht="12.75">
      <c r="A70" s="7" t="s">
        <v>139</v>
      </c>
      <c r="B70" s="7" t="s">
        <v>83</v>
      </c>
      <c r="C70" s="7" t="s">
        <v>125</v>
      </c>
      <c r="D70" s="7" t="s">
        <v>31</v>
      </c>
      <c r="E70" s="8">
        <v>466</v>
      </c>
      <c r="F70" s="8">
        <v>3494677</v>
      </c>
      <c r="G70" s="9">
        <v>87.5776397515528</v>
      </c>
      <c r="H70" s="8">
        <v>45</v>
      </c>
      <c r="I70" s="8">
        <v>34</v>
      </c>
      <c r="J70" s="9">
        <v>75.55555555555556</v>
      </c>
      <c r="K70" s="10">
        <f t="shared" si="15"/>
        <v>13.146700118997586</v>
      </c>
      <c r="L70" s="10">
        <f t="shared" si="16"/>
        <v>12.633396107972388</v>
      </c>
      <c r="M70" s="10">
        <f t="shared" si="12"/>
        <v>23.943143524943757</v>
      </c>
      <c r="N70" s="10">
        <f t="shared" si="13"/>
        <v>24.08795632073968</v>
      </c>
      <c r="O70" s="7">
        <f t="shared" si="17"/>
        <v>17</v>
      </c>
      <c r="P70" s="7">
        <f t="shared" si="14"/>
        <v>2</v>
      </c>
    </row>
    <row r="71" spans="1:16" ht="12.75">
      <c r="A71" s="7" t="s">
        <v>140</v>
      </c>
      <c r="B71" s="7" t="s">
        <v>85</v>
      </c>
      <c r="C71" s="7" t="s">
        <v>125</v>
      </c>
      <c r="D71" s="7" t="s">
        <v>28</v>
      </c>
      <c r="E71" s="8">
        <v>6638</v>
      </c>
      <c r="F71" s="8">
        <v>27088131</v>
      </c>
      <c r="G71" s="9">
        <v>98.18878439568095</v>
      </c>
      <c r="H71" s="8">
        <v>1892</v>
      </c>
      <c r="I71" s="8">
        <v>319</v>
      </c>
      <c r="J71" s="9">
        <v>16.86046511627907</v>
      </c>
      <c r="K71" s="10">
        <f t="shared" si="15"/>
        <v>-45.5483903202789</v>
      </c>
      <c r="L71" s="10">
        <f t="shared" si="16"/>
        <v>-46.061694331304096</v>
      </c>
      <c r="M71" s="10">
        <f t="shared" si="12"/>
        <v>-34.751946914332734</v>
      </c>
      <c r="N71" s="10">
        <f t="shared" si="13"/>
        <v>-34.607134118536806</v>
      </c>
      <c r="O71" s="7">
        <f t="shared" si="17"/>
        <v>79</v>
      </c>
      <c r="P71" s="7">
        <f t="shared" si="14"/>
        <v>23</v>
      </c>
    </row>
    <row r="72" spans="1:16" ht="12.75">
      <c r="A72" s="7" t="s">
        <v>141</v>
      </c>
      <c r="B72" s="7" t="s">
        <v>87</v>
      </c>
      <c r="C72" s="7" t="s">
        <v>125</v>
      </c>
      <c r="D72" s="7" t="s">
        <v>21</v>
      </c>
      <c r="E72" s="8">
        <v>3225</v>
      </c>
      <c r="F72" s="8">
        <v>13525268</v>
      </c>
      <c r="G72" s="9">
        <v>99.70760233918129</v>
      </c>
      <c r="H72" s="8">
        <v>664</v>
      </c>
      <c r="I72" s="8">
        <v>496</v>
      </c>
      <c r="J72" s="9">
        <v>74.69879518072288</v>
      </c>
      <c r="K72" s="10">
        <f t="shared" si="15"/>
        <v>12.289939744164911</v>
      </c>
      <c r="L72" s="10">
        <f t="shared" si="16"/>
        <v>11.776635733139713</v>
      </c>
      <c r="M72" s="10">
        <f t="shared" si="12"/>
        <v>23.086383150111082</v>
      </c>
      <c r="N72" s="10">
        <f t="shared" si="13"/>
        <v>23.231195945907004</v>
      </c>
      <c r="O72" s="7">
        <f t="shared" si="17"/>
        <v>18</v>
      </c>
      <c r="P72" s="7">
        <f t="shared" si="14"/>
        <v>3</v>
      </c>
    </row>
    <row r="73" spans="1:16" ht="12.75">
      <c r="A73" s="7" t="s">
        <v>142</v>
      </c>
      <c r="B73" s="7" t="s">
        <v>95</v>
      </c>
      <c r="C73" s="7" t="s">
        <v>125</v>
      </c>
      <c r="D73" s="7" t="s">
        <v>24</v>
      </c>
      <c r="E73" s="8">
        <v>725</v>
      </c>
      <c r="F73" s="8">
        <v>4730382</v>
      </c>
      <c r="G73" s="9">
        <v>93.15068493150685</v>
      </c>
      <c r="H73" s="8">
        <v>128</v>
      </c>
      <c r="I73" s="8">
        <v>57</v>
      </c>
      <c r="J73" s="9">
        <v>44.53125</v>
      </c>
      <c r="K73" s="10">
        <f t="shared" si="15"/>
        <v>-17.87760543655797</v>
      </c>
      <c r="L73" s="10">
        <f t="shared" si="16"/>
        <v>-18.39090944758317</v>
      </c>
      <c r="M73" s="10">
        <f t="shared" si="12"/>
        <v>-7.0811620306118</v>
      </c>
      <c r="N73" s="10">
        <f t="shared" si="13"/>
        <v>-6.936349234815879</v>
      </c>
      <c r="O73" s="7">
        <f t="shared" si="17"/>
        <v>73</v>
      </c>
      <c r="P73" s="7">
        <f t="shared" si="14"/>
        <v>17</v>
      </c>
    </row>
    <row r="74" spans="1:16" ht="12.75">
      <c r="A74" s="7" t="s">
        <v>143</v>
      </c>
      <c r="B74" s="7" t="s">
        <v>103</v>
      </c>
      <c r="C74" s="7" t="s">
        <v>125</v>
      </c>
      <c r="D74" s="7" t="s">
        <v>21</v>
      </c>
      <c r="E74" s="8">
        <v>973</v>
      </c>
      <c r="F74" s="8">
        <v>8019426</v>
      </c>
      <c r="G74" s="9">
        <v>97.8125</v>
      </c>
      <c r="H74" s="8">
        <v>181</v>
      </c>
      <c r="I74" s="8">
        <v>97</v>
      </c>
      <c r="J74" s="9">
        <v>53.591160220994475</v>
      </c>
      <c r="K74" s="10">
        <f t="shared" si="15"/>
        <v>-8.817695215563496</v>
      </c>
      <c r="L74" s="10">
        <f t="shared" si="16"/>
        <v>-9.330999226588695</v>
      </c>
      <c r="M74" s="10">
        <f t="shared" si="12"/>
        <v>1.9787481903826745</v>
      </c>
      <c r="N74" s="10">
        <f t="shared" si="13"/>
        <v>2.123560986178596</v>
      </c>
      <c r="O74" s="7">
        <f t="shared" si="17"/>
        <v>61</v>
      </c>
      <c r="P74" s="7">
        <f t="shared" si="14"/>
        <v>11</v>
      </c>
    </row>
    <row r="75" spans="1:16" ht="12.75">
      <c r="A75" s="7" t="s">
        <v>144</v>
      </c>
      <c r="B75" s="7" t="s">
        <v>105</v>
      </c>
      <c r="C75" s="7" t="s">
        <v>125</v>
      </c>
      <c r="D75" s="7" t="s">
        <v>35</v>
      </c>
      <c r="E75" s="8">
        <v>290</v>
      </c>
      <c r="F75" s="8">
        <v>2098663</v>
      </c>
      <c r="G75" s="9">
        <v>94.67455621301775</v>
      </c>
      <c r="H75" s="8">
        <v>90</v>
      </c>
      <c r="I75" s="8">
        <v>59</v>
      </c>
      <c r="J75" s="9">
        <v>65.55555555555556</v>
      </c>
      <c r="K75" s="10">
        <f t="shared" si="15"/>
        <v>3.146700118997586</v>
      </c>
      <c r="L75" s="10">
        <f t="shared" si="16"/>
        <v>2.6333961079723878</v>
      </c>
      <c r="M75" s="10">
        <f t="shared" si="12"/>
        <v>13.943143524943757</v>
      </c>
      <c r="N75" s="10">
        <f t="shared" si="13"/>
        <v>14.087956320739679</v>
      </c>
      <c r="O75" s="7">
        <f t="shared" si="17"/>
        <v>35</v>
      </c>
      <c r="P75" s="7">
        <f t="shared" si="14"/>
        <v>5</v>
      </c>
    </row>
    <row r="76" spans="1:16" ht="12.75">
      <c r="A76" s="7" t="s">
        <v>145</v>
      </c>
      <c r="B76" s="7" t="s">
        <v>109</v>
      </c>
      <c r="C76" s="7" t="s">
        <v>125</v>
      </c>
      <c r="D76" s="7" t="s">
        <v>31</v>
      </c>
      <c r="E76" s="8">
        <v>7589</v>
      </c>
      <c r="F76" s="8">
        <v>43395441</v>
      </c>
      <c r="G76" s="9">
        <v>98.04457527333894</v>
      </c>
      <c r="H76" s="8">
        <v>1911</v>
      </c>
      <c r="I76" s="8">
        <v>838</v>
      </c>
      <c r="J76" s="9">
        <v>43.85138670852957</v>
      </c>
      <c r="K76" s="10">
        <f t="shared" si="15"/>
        <v>-18.557468728028404</v>
      </c>
      <c r="L76" s="10">
        <f t="shared" si="16"/>
        <v>-19.070772739053602</v>
      </c>
      <c r="M76" s="10">
        <f t="shared" si="12"/>
        <v>-7.761025322082233</v>
      </c>
      <c r="N76" s="10">
        <f t="shared" si="13"/>
        <v>-7.616212526286311</v>
      </c>
      <c r="O76" s="7">
        <f t="shared" si="17"/>
        <v>74</v>
      </c>
      <c r="P76" s="7">
        <f t="shared" si="14"/>
        <v>18</v>
      </c>
    </row>
    <row r="77" spans="1:16" ht="12.75">
      <c r="A77" s="7" t="s">
        <v>146</v>
      </c>
      <c r="B77" s="7" t="s">
        <v>113</v>
      </c>
      <c r="C77" s="7" t="s">
        <v>125</v>
      </c>
      <c r="D77" s="7" t="s">
        <v>25</v>
      </c>
      <c r="E77" s="8">
        <v>321</v>
      </c>
      <c r="F77" s="8">
        <v>1238454</v>
      </c>
      <c r="G77" s="9">
        <v>88.67924528301887</v>
      </c>
      <c r="H77" s="8">
        <v>75</v>
      </c>
      <c r="I77" s="8">
        <v>42</v>
      </c>
      <c r="J77" s="9">
        <v>56</v>
      </c>
      <c r="K77" s="10">
        <f t="shared" si="15"/>
        <v>-6.408855436557971</v>
      </c>
      <c r="L77" s="10">
        <f t="shared" si="16"/>
        <v>-6.922159447583169</v>
      </c>
      <c r="M77" s="10">
        <f t="shared" si="12"/>
        <v>4.3875879693882</v>
      </c>
      <c r="N77" s="10">
        <f t="shared" si="13"/>
        <v>4.532400765184121</v>
      </c>
      <c r="O77" s="7">
        <f t="shared" si="17"/>
        <v>54</v>
      </c>
      <c r="P77" s="7">
        <f t="shared" si="14"/>
        <v>9</v>
      </c>
    </row>
    <row r="78" spans="1:16" ht="12.75">
      <c r="A78" s="7" t="s">
        <v>147</v>
      </c>
      <c r="B78" s="7" t="s">
        <v>115</v>
      </c>
      <c r="C78" s="7" t="s">
        <v>125</v>
      </c>
      <c r="D78" s="7" t="s">
        <v>32</v>
      </c>
      <c r="E78" s="8">
        <v>1347</v>
      </c>
      <c r="F78" s="8">
        <v>9502135</v>
      </c>
      <c r="G78" s="9">
        <v>97.10144927536231</v>
      </c>
      <c r="H78" s="8">
        <v>223</v>
      </c>
      <c r="I78" s="8">
        <v>138</v>
      </c>
      <c r="J78" s="9">
        <v>61.88340807174888</v>
      </c>
      <c r="K78" s="10">
        <f t="shared" si="15"/>
        <v>-0.5254473648090894</v>
      </c>
      <c r="L78" s="10">
        <f t="shared" si="16"/>
        <v>-1.0387513758342877</v>
      </c>
      <c r="M78" s="10">
        <f t="shared" si="12"/>
        <v>10.270996041137082</v>
      </c>
      <c r="N78" s="10">
        <f t="shared" si="13"/>
        <v>10.415808836933003</v>
      </c>
      <c r="O78" s="7">
        <f t="shared" si="17"/>
        <v>44</v>
      </c>
      <c r="P78" s="7">
        <f t="shared" si="14"/>
        <v>6</v>
      </c>
    </row>
    <row r="79" spans="1:16" ht="12.75">
      <c r="A79" s="7" t="s">
        <v>148</v>
      </c>
      <c r="B79" s="7" t="s">
        <v>117</v>
      </c>
      <c r="C79" s="7" t="s">
        <v>125</v>
      </c>
      <c r="D79" s="7" t="s">
        <v>24</v>
      </c>
      <c r="E79" s="8">
        <v>1027</v>
      </c>
      <c r="F79" s="8">
        <v>7314209</v>
      </c>
      <c r="G79" s="9">
        <v>95.48611111111111</v>
      </c>
      <c r="H79" s="8">
        <v>136</v>
      </c>
      <c r="I79" s="8">
        <v>115</v>
      </c>
      <c r="J79" s="9">
        <v>84.55882352941177</v>
      </c>
      <c r="K79" s="10">
        <f t="shared" si="15"/>
        <v>22.149968092853797</v>
      </c>
      <c r="L79" s="10">
        <f t="shared" si="16"/>
        <v>21.6366640818286</v>
      </c>
      <c r="M79" s="10">
        <f t="shared" si="12"/>
        <v>32.94641149879997</v>
      </c>
      <c r="N79" s="10">
        <f t="shared" si="13"/>
        <v>33.09122429459589</v>
      </c>
      <c r="O79" s="7">
        <f t="shared" si="17"/>
        <v>4</v>
      </c>
      <c r="P79" s="7">
        <f t="shared" si="14"/>
        <v>1</v>
      </c>
    </row>
    <row r="80" spans="1:16" ht="12.75">
      <c r="A80" s="7" t="s">
        <v>149</v>
      </c>
      <c r="B80" s="7" t="s">
        <v>150</v>
      </c>
      <c r="C80" s="7" t="s">
        <v>151</v>
      </c>
      <c r="D80" s="7" t="s">
        <v>27</v>
      </c>
      <c r="E80" s="8">
        <v>377</v>
      </c>
      <c r="F80" s="8">
        <v>936358</v>
      </c>
      <c r="G80" s="9">
        <v>3.7735849056603774</v>
      </c>
      <c r="H80" s="8">
        <v>30</v>
      </c>
      <c r="I80" s="8">
        <v>15</v>
      </c>
      <c r="J80" s="9">
        <v>50</v>
      </c>
      <c r="K80" s="10">
        <f t="shared" si="15"/>
        <v>-12.408855436557971</v>
      </c>
      <c r="L80" s="10">
        <f t="shared" si="16"/>
        <v>-12.92215944758317</v>
      </c>
      <c r="M80" s="10">
        <f>J80-$C$108</f>
        <v>-1.28319357092942</v>
      </c>
      <c r="N80" s="10">
        <f>J80-$C$109</f>
        <v>1.415094339622641</v>
      </c>
      <c r="O80" s="7">
        <f t="shared" si="17"/>
        <v>66</v>
      </c>
      <c r="P80" s="7">
        <f>RANK(J80,$J$80:$J$83)</f>
        <v>2</v>
      </c>
    </row>
    <row r="81" spans="1:16" ht="12.75">
      <c r="A81" s="7" t="s">
        <v>152</v>
      </c>
      <c r="B81" s="7" t="s">
        <v>153</v>
      </c>
      <c r="C81" s="7" t="s">
        <v>151</v>
      </c>
      <c r="D81" s="7" t="s">
        <v>27</v>
      </c>
      <c r="E81" s="8">
        <v>331</v>
      </c>
      <c r="F81" s="8">
        <v>1306060</v>
      </c>
      <c r="G81" s="9">
        <v>6.2015503875969</v>
      </c>
      <c r="H81" s="8">
        <v>40</v>
      </c>
      <c r="I81" s="8">
        <v>18</v>
      </c>
      <c r="J81" s="9">
        <v>45</v>
      </c>
      <c r="K81" s="10">
        <f t="shared" si="15"/>
        <v>-17.40885543655797</v>
      </c>
      <c r="L81" s="10">
        <f t="shared" si="16"/>
        <v>-17.92215944758317</v>
      </c>
      <c r="M81" s="10">
        <f>J81-$C$108</f>
        <v>-6.28319357092942</v>
      </c>
      <c r="N81" s="10">
        <f>J81-$C$109</f>
        <v>-3.584905660377359</v>
      </c>
      <c r="O81" s="7">
        <f t="shared" si="17"/>
        <v>72</v>
      </c>
      <c r="P81" s="7">
        <f>RANK(J81,$J$80:$J$83)</f>
        <v>4</v>
      </c>
    </row>
    <row r="82" spans="1:16" ht="12.75">
      <c r="A82" s="7" t="s">
        <v>154</v>
      </c>
      <c r="B82" s="7" t="s">
        <v>155</v>
      </c>
      <c r="C82" s="7" t="s">
        <v>151</v>
      </c>
      <c r="D82" s="7" t="s">
        <v>27</v>
      </c>
      <c r="E82" s="8">
        <v>132</v>
      </c>
      <c r="F82" s="8">
        <v>808318</v>
      </c>
      <c r="G82" s="9">
        <v>10.344827586206897</v>
      </c>
      <c r="H82" s="8">
        <v>27</v>
      </c>
      <c r="I82" s="8">
        <v>17</v>
      </c>
      <c r="J82" s="9">
        <v>62.96296296296296</v>
      </c>
      <c r="K82" s="10">
        <f t="shared" si="15"/>
        <v>0.5541075264049908</v>
      </c>
      <c r="L82" s="10">
        <f t="shared" si="16"/>
        <v>0.04080351537979254</v>
      </c>
      <c r="M82" s="10">
        <f>J82-$C$108</f>
        <v>11.679769392033542</v>
      </c>
      <c r="N82" s="10">
        <f>J82-$C$109</f>
        <v>14.378057302585603</v>
      </c>
      <c r="O82" s="7">
        <f t="shared" si="17"/>
        <v>40</v>
      </c>
      <c r="P82" s="7">
        <f>RANK(J82,$J$80:$J$83)</f>
        <v>1</v>
      </c>
    </row>
    <row r="83" spans="1:16" ht="12.75">
      <c r="A83" s="7" t="s">
        <v>156</v>
      </c>
      <c r="B83" s="7" t="s">
        <v>157</v>
      </c>
      <c r="C83" s="7" t="s">
        <v>151</v>
      </c>
      <c r="D83" s="7" t="s">
        <v>28</v>
      </c>
      <c r="E83" s="8">
        <v>711</v>
      </c>
      <c r="F83" s="8">
        <v>2572452</v>
      </c>
      <c r="G83" s="9">
        <v>5.286343612334802</v>
      </c>
      <c r="H83" s="8">
        <v>53</v>
      </c>
      <c r="I83" s="8">
        <v>25</v>
      </c>
      <c r="J83" s="9">
        <v>47.16981132075472</v>
      </c>
      <c r="K83" s="10">
        <f t="shared" si="15"/>
        <v>-15.239044115803253</v>
      </c>
      <c r="L83" s="10">
        <f t="shared" si="16"/>
        <v>-15.752348126828451</v>
      </c>
      <c r="M83" s="10">
        <f>J83-$C$108</f>
        <v>-4.113382250174702</v>
      </c>
      <c r="N83" s="10">
        <f>J83-$C$109</f>
        <v>-1.415094339622641</v>
      </c>
      <c r="O83" s="7">
        <f t="shared" si="17"/>
        <v>70</v>
      </c>
      <c r="P83" s="7">
        <f>RANK(J83,$J$80:$J$83)</f>
        <v>3</v>
      </c>
    </row>
    <row r="84" spans="1:16" ht="12.75">
      <c r="A84" s="11"/>
      <c r="B84" s="11"/>
      <c r="C84" s="11"/>
      <c r="D84" s="11"/>
      <c r="E84" s="12"/>
      <c r="F84" s="12"/>
      <c r="G84" s="13"/>
      <c r="H84" s="12"/>
      <c r="I84" s="12"/>
      <c r="J84" s="13"/>
      <c r="K84" s="14"/>
      <c r="L84" s="14"/>
      <c r="M84" s="14"/>
      <c r="N84" s="14"/>
      <c r="O84" s="11"/>
      <c r="P84" s="11"/>
    </row>
    <row r="85" spans="1:16" ht="12.75">
      <c r="A85" s="11" t="s">
        <v>158</v>
      </c>
      <c r="B85" s="11"/>
      <c r="C85" s="11"/>
      <c r="D85" s="13"/>
      <c r="E85" s="13"/>
      <c r="F85" s="12"/>
      <c r="G85" s="13"/>
      <c r="H85" s="12"/>
      <c r="I85" s="12"/>
      <c r="J85" s="13"/>
      <c r="K85" s="14"/>
      <c r="L85" s="14"/>
      <c r="M85" s="14"/>
      <c r="N85" s="14"/>
      <c r="O85" s="11"/>
      <c r="P85" s="11"/>
    </row>
    <row r="86" spans="1:16" ht="12.75">
      <c r="A86" s="7" t="s">
        <v>159</v>
      </c>
      <c r="B86" s="7"/>
      <c r="C86" s="9">
        <f>I86/H86*100</f>
        <v>69.10314784067373</v>
      </c>
      <c r="D86" s="15"/>
      <c r="E86" s="16"/>
      <c r="F86" s="17"/>
      <c r="G86" s="9"/>
      <c r="H86" s="8">
        <f>SUM(H4:H83)</f>
        <v>233684</v>
      </c>
      <c r="I86" s="8">
        <f>SUM(I4:I83)</f>
        <v>161483</v>
      </c>
      <c r="J86" s="9"/>
      <c r="K86" s="10"/>
      <c r="L86" s="10"/>
      <c r="M86" s="10"/>
      <c r="N86" s="10"/>
      <c r="O86" s="7"/>
      <c r="P86" s="7"/>
    </row>
    <row r="87" spans="1:16" ht="12.75">
      <c r="A87" s="7" t="s">
        <v>160</v>
      </c>
      <c r="B87" s="7"/>
      <c r="C87" s="9">
        <f>AVERAGE(J4:J83)</f>
        <v>62.40885543655797</v>
      </c>
      <c r="D87" s="7"/>
      <c r="E87" s="8"/>
      <c r="F87" s="8"/>
      <c r="G87" s="9"/>
      <c r="H87" s="8"/>
      <c r="I87" s="8"/>
      <c r="J87" s="9"/>
      <c r="K87" s="10"/>
      <c r="L87" s="10"/>
      <c r="M87" s="10"/>
      <c r="N87" s="10"/>
      <c r="O87" s="7"/>
      <c r="P87" s="7"/>
    </row>
    <row r="88" spans="1:16" ht="12.75">
      <c r="A88" s="7" t="s">
        <v>161</v>
      </c>
      <c r="B88" s="7"/>
      <c r="C88" s="9">
        <f>MEDIAN(J4:J83)</f>
        <v>62.92215944758317</v>
      </c>
      <c r="D88" s="7"/>
      <c r="E88" s="8"/>
      <c r="F88" s="8"/>
      <c r="G88" s="9"/>
      <c r="H88" s="8"/>
      <c r="I88" s="8"/>
      <c r="J88" s="9"/>
      <c r="K88" s="10"/>
      <c r="L88" s="10"/>
      <c r="M88" s="10"/>
      <c r="N88" s="10"/>
      <c r="O88" s="7"/>
      <c r="P88" s="7"/>
    </row>
    <row r="89" spans="1:16" ht="12.75">
      <c r="A89" s="7" t="s">
        <v>162</v>
      </c>
      <c r="B89" s="7"/>
      <c r="C89" s="9">
        <f>MAX(J4:J83)</f>
        <v>90.79445145018916</v>
      </c>
      <c r="D89" s="7"/>
      <c r="E89" s="16"/>
      <c r="F89" s="16"/>
      <c r="G89" s="9"/>
      <c r="H89" s="8"/>
      <c r="I89" s="8"/>
      <c r="J89" s="9"/>
      <c r="K89" s="10"/>
      <c r="L89" s="10"/>
      <c r="M89" s="10"/>
      <c r="N89" s="10"/>
      <c r="O89" s="7"/>
      <c r="P89" s="7"/>
    </row>
    <row r="90" spans="1:16" ht="12.75">
      <c r="A90" s="7" t="s">
        <v>163</v>
      </c>
      <c r="B90" s="7"/>
      <c r="C90" s="9">
        <f>MIN(J4:J83)</f>
        <v>12.435233160621761</v>
      </c>
      <c r="D90" s="7"/>
      <c r="E90" s="8"/>
      <c r="F90" s="8"/>
      <c r="G90" s="9"/>
      <c r="H90" s="8"/>
      <c r="I90" s="8"/>
      <c r="J90" s="9"/>
      <c r="K90" s="10"/>
      <c r="L90" s="10"/>
      <c r="M90" s="10"/>
      <c r="N90" s="10"/>
      <c r="O90" s="7"/>
      <c r="P90" s="7"/>
    </row>
    <row r="91" spans="1:16" ht="12.75">
      <c r="A91" s="11"/>
      <c r="B91" s="11"/>
      <c r="C91" s="13"/>
      <c r="D91" s="11"/>
      <c r="E91" s="12"/>
      <c r="F91" s="12"/>
      <c r="G91" s="13"/>
      <c r="H91" s="12"/>
      <c r="I91" s="12"/>
      <c r="J91" s="13"/>
      <c r="K91" s="14"/>
      <c r="L91" s="14"/>
      <c r="M91" s="14"/>
      <c r="N91" s="14"/>
      <c r="O91" s="11"/>
      <c r="P91" s="11"/>
    </row>
    <row r="92" spans="1:16" ht="12.75">
      <c r="A92" s="11" t="s">
        <v>164</v>
      </c>
      <c r="B92" s="11"/>
      <c r="C92" s="14"/>
      <c r="D92" s="11"/>
      <c r="E92" s="12"/>
      <c r="F92" s="12"/>
      <c r="G92" s="13"/>
      <c r="H92" s="12"/>
      <c r="I92" s="12"/>
      <c r="J92" s="13"/>
      <c r="K92" s="14"/>
      <c r="L92" s="14"/>
      <c r="M92" s="14"/>
      <c r="N92" s="14"/>
      <c r="O92" s="11"/>
      <c r="P92" s="11"/>
    </row>
    <row r="93" spans="1:16" ht="12.75">
      <c r="A93" s="7" t="s">
        <v>159</v>
      </c>
      <c r="B93" s="7"/>
      <c r="C93" s="10">
        <f>I93/H93*100</f>
        <v>70.04496683139664</v>
      </c>
      <c r="D93" s="7"/>
      <c r="E93" s="8"/>
      <c r="F93" s="8"/>
      <c r="G93" s="9"/>
      <c r="H93" s="8">
        <f>SUM(H4:H55)</f>
        <v>224610</v>
      </c>
      <c r="I93" s="8">
        <f>SUM(I4:I55)</f>
        <v>157328</v>
      </c>
      <c r="J93" s="9"/>
      <c r="K93" s="10"/>
      <c r="L93" s="10"/>
      <c r="M93" s="10"/>
      <c r="N93" s="10"/>
      <c r="O93" s="7"/>
      <c r="P93" s="7"/>
    </row>
    <row r="94" spans="1:16" ht="12.75">
      <c r="A94" s="7" t="s">
        <v>160</v>
      </c>
      <c r="B94" s="7"/>
      <c r="C94" s="10">
        <f>AVERAGE(J4:J55)</f>
        <v>68.24764945973533</v>
      </c>
      <c r="D94" s="7"/>
      <c r="E94" s="8"/>
      <c r="F94" s="8"/>
      <c r="G94" s="9"/>
      <c r="H94" s="8"/>
      <c r="I94" s="8"/>
      <c r="J94" s="9"/>
      <c r="K94" s="10"/>
      <c r="L94" s="10"/>
      <c r="M94" s="10"/>
      <c r="N94" s="10"/>
      <c r="O94" s="7"/>
      <c r="P94" s="7"/>
    </row>
    <row r="95" spans="1:16" ht="12.75">
      <c r="A95" s="7" t="s">
        <v>161</v>
      </c>
      <c r="B95" s="7"/>
      <c r="C95" s="10">
        <f>MEDIAN(J4:J55)</f>
        <v>67.83457216871258</v>
      </c>
      <c r="D95" s="7"/>
      <c r="E95" s="8"/>
      <c r="F95" s="8"/>
      <c r="G95" s="9"/>
      <c r="H95" s="8"/>
      <c r="I95" s="8"/>
      <c r="J95" s="9"/>
      <c r="K95" s="10"/>
      <c r="L95" s="10"/>
      <c r="M95" s="10"/>
      <c r="N95" s="10"/>
      <c r="O95" s="7"/>
      <c r="P95" s="7"/>
    </row>
    <row r="96" spans="1:16" ht="12.75">
      <c r="A96" s="7" t="s">
        <v>162</v>
      </c>
      <c r="B96" s="7"/>
      <c r="C96" s="10">
        <f>MAX(J4:J55)</f>
        <v>90.79445145018916</v>
      </c>
      <c r="D96" s="7"/>
      <c r="E96" s="8"/>
      <c r="F96" s="8"/>
      <c r="G96" s="9"/>
      <c r="H96" s="8"/>
      <c r="I96" s="8"/>
      <c r="J96" s="9"/>
      <c r="K96" s="10"/>
      <c r="L96" s="10"/>
      <c r="M96" s="10"/>
      <c r="N96" s="10"/>
      <c r="O96" s="7"/>
      <c r="P96" s="7"/>
    </row>
    <row r="97" spans="1:16" ht="12.75">
      <c r="A97" s="7" t="s">
        <v>163</v>
      </c>
      <c r="B97" s="7"/>
      <c r="C97" s="10">
        <f>MIN(J4:J55)</f>
        <v>47.680890538033395</v>
      </c>
      <c r="D97" s="7"/>
      <c r="E97" s="8"/>
      <c r="F97" s="8"/>
      <c r="G97" s="9"/>
      <c r="H97" s="8"/>
      <c r="I97" s="8"/>
      <c r="J97" s="9"/>
      <c r="K97" s="10"/>
      <c r="L97" s="10"/>
      <c r="M97" s="10"/>
      <c r="N97" s="10"/>
      <c r="O97" s="7"/>
      <c r="P97" s="7"/>
    </row>
    <row r="98" spans="1:16" ht="12.75">
      <c r="A98" s="11"/>
      <c r="B98" s="11"/>
      <c r="C98" s="14"/>
      <c r="D98" s="11"/>
      <c r="E98" s="12"/>
      <c r="F98" s="12"/>
      <c r="G98" s="13"/>
      <c r="H98" s="12"/>
      <c r="I98" s="12"/>
      <c r="J98" s="13"/>
      <c r="K98" s="14"/>
      <c r="L98" s="14"/>
      <c r="M98" s="14"/>
      <c r="N98" s="14"/>
      <c r="O98" s="11"/>
      <c r="P98" s="11"/>
    </row>
    <row r="99" spans="1:16" ht="12.75">
      <c r="A99" s="11" t="s">
        <v>165</v>
      </c>
      <c r="B99" s="11"/>
      <c r="C99" s="14"/>
      <c r="D99" s="11"/>
      <c r="E99" s="12"/>
      <c r="F99" s="12"/>
      <c r="G99" s="13"/>
      <c r="H99" s="12"/>
      <c r="I99" s="12"/>
      <c r="J99" s="13"/>
      <c r="K99" s="14"/>
      <c r="L99" s="14"/>
      <c r="M99" s="14"/>
      <c r="N99" s="14"/>
      <c r="O99" s="11"/>
      <c r="P99" s="11"/>
    </row>
    <row r="100" spans="1:16" ht="12.75">
      <c r="A100" s="7" t="s">
        <v>159</v>
      </c>
      <c r="B100" s="7"/>
      <c r="C100" s="10">
        <f>I100/H100*100</f>
        <v>45.71940833706858</v>
      </c>
      <c r="D100" s="7"/>
      <c r="E100" s="8"/>
      <c r="F100" s="8"/>
      <c r="G100" s="9"/>
      <c r="H100" s="8">
        <f>SUM(H56:H79)</f>
        <v>8924</v>
      </c>
      <c r="I100" s="8">
        <f>SUM(I56:I79)</f>
        <v>4080</v>
      </c>
      <c r="J100" s="9"/>
      <c r="K100" s="10"/>
      <c r="L100" s="10"/>
      <c r="M100" s="10"/>
      <c r="N100" s="10"/>
      <c r="O100" s="7"/>
      <c r="P100" s="7"/>
    </row>
    <row r="101" spans="1:16" ht="12.75">
      <c r="A101" s="7" t="s">
        <v>160</v>
      </c>
      <c r="B101" s="7"/>
      <c r="C101" s="10">
        <f>AVERAGE(J56:J79)</f>
        <v>51.6124120306118</v>
      </c>
      <c r="D101" s="7"/>
      <c r="E101" s="8"/>
      <c r="F101" s="8"/>
      <c r="G101" s="9"/>
      <c r="H101" s="8"/>
      <c r="I101" s="8"/>
      <c r="J101" s="9"/>
      <c r="K101" s="10"/>
      <c r="L101" s="10"/>
      <c r="M101" s="10"/>
      <c r="N101" s="10"/>
      <c r="O101" s="7"/>
      <c r="P101" s="7"/>
    </row>
    <row r="102" spans="1:16" ht="12.75">
      <c r="A102" s="7" t="s">
        <v>161</v>
      </c>
      <c r="B102" s="7"/>
      <c r="C102" s="10">
        <f>MEDIAN(J56:J79)</f>
        <v>51.46759923481588</v>
      </c>
      <c r="D102" s="7"/>
      <c r="E102" s="8"/>
      <c r="F102" s="8"/>
      <c r="G102" s="9"/>
      <c r="H102" s="8"/>
      <c r="I102" s="8"/>
      <c r="J102" s="9"/>
      <c r="K102" s="10"/>
      <c r="L102" s="10"/>
      <c r="M102" s="10"/>
      <c r="N102" s="10"/>
      <c r="O102" s="7"/>
      <c r="P102" s="7"/>
    </row>
    <row r="103" spans="1:16" ht="12.75">
      <c r="A103" s="7" t="s">
        <v>162</v>
      </c>
      <c r="B103" s="7"/>
      <c r="C103" s="10">
        <f>MAX(J56:J79)</f>
        <v>84.55882352941177</v>
      </c>
      <c r="D103" s="7"/>
      <c r="E103" s="8"/>
      <c r="F103" s="8"/>
      <c r="G103" s="9"/>
      <c r="H103" s="8"/>
      <c r="I103" s="8"/>
      <c r="J103" s="9"/>
      <c r="K103" s="10"/>
      <c r="L103" s="10"/>
      <c r="M103" s="10"/>
      <c r="N103" s="10"/>
      <c r="O103" s="7"/>
      <c r="P103" s="7"/>
    </row>
    <row r="104" spans="1:16" ht="12.75">
      <c r="A104" s="7" t="s">
        <v>163</v>
      </c>
      <c r="B104" s="7"/>
      <c r="C104" s="10">
        <f>MIN(J56:J79)</f>
        <v>12.435233160621761</v>
      </c>
      <c r="D104" s="7"/>
      <c r="E104" s="8"/>
      <c r="F104" s="8"/>
      <c r="G104" s="9"/>
      <c r="H104" s="8"/>
      <c r="I104" s="8"/>
      <c r="J104" s="9"/>
      <c r="K104" s="10"/>
      <c r="L104" s="10"/>
      <c r="M104" s="10"/>
      <c r="N104" s="10"/>
      <c r="O104" s="7"/>
      <c r="P104" s="7"/>
    </row>
    <row r="105" spans="1:16" ht="12.75">
      <c r="A105" s="11"/>
      <c r="B105" s="11"/>
      <c r="C105" s="14"/>
      <c r="D105" s="11"/>
      <c r="E105" s="12"/>
      <c r="F105" s="12"/>
      <c r="G105" s="13"/>
      <c r="H105" s="12"/>
      <c r="I105" s="12"/>
      <c r="J105" s="13"/>
      <c r="K105" s="14"/>
      <c r="L105" s="14"/>
      <c r="M105" s="14"/>
      <c r="N105" s="14"/>
      <c r="O105" s="11"/>
      <c r="P105" s="11"/>
    </row>
    <row r="106" spans="1:16" ht="12.75">
      <c r="A106" s="11" t="s">
        <v>166</v>
      </c>
      <c r="B106" s="11"/>
      <c r="C106" s="14"/>
      <c r="D106" s="11"/>
      <c r="E106" s="12"/>
      <c r="F106" s="12"/>
      <c r="G106" s="13"/>
      <c r="H106" s="12"/>
      <c r="I106" s="12"/>
      <c r="J106" s="13"/>
      <c r="K106" s="14"/>
      <c r="L106" s="14"/>
      <c r="M106" s="14"/>
      <c r="N106" s="14"/>
      <c r="O106" s="11"/>
      <c r="P106" s="11"/>
    </row>
    <row r="107" spans="1:16" ht="12.75">
      <c r="A107" s="7" t="s">
        <v>159</v>
      </c>
      <c r="B107" s="7"/>
      <c r="C107" s="10">
        <f>I107/H107*100</f>
        <v>50</v>
      </c>
      <c r="D107" s="7"/>
      <c r="E107" s="8"/>
      <c r="F107" s="8"/>
      <c r="G107" s="9"/>
      <c r="H107" s="8">
        <f>SUM(H80:H83)</f>
        <v>150</v>
      </c>
      <c r="I107" s="8">
        <f>SUM(I80:I83)</f>
        <v>75</v>
      </c>
      <c r="J107" s="9"/>
      <c r="K107" s="10"/>
      <c r="L107" s="10"/>
      <c r="M107" s="10"/>
      <c r="N107" s="10"/>
      <c r="O107" s="7"/>
      <c r="P107" s="7"/>
    </row>
    <row r="108" spans="1:16" ht="12.75">
      <c r="A108" s="7" t="s">
        <v>160</v>
      </c>
      <c r="B108" s="7"/>
      <c r="C108" s="10">
        <f>AVERAGE(J80:J83)</f>
        <v>51.28319357092942</v>
      </c>
      <c r="D108" s="7"/>
      <c r="E108" s="8"/>
      <c r="F108" s="8"/>
      <c r="G108" s="9"/>
      <c r="H108" s="8"/>
      <c r="I108" s="8"/>
      <c r="J108" s="9"/>
      <c r="K108" s="10"/>
      <c r="L108" s="10"/>
      <c r="M108" s="10"/>
      <c r="N108" s="10"/>
      <c r="O108" s="7"/>
      <c r="P108" s="7"/>
    </row>
    <row r="109" spans="1:16" ht="12.75">
      <c r="A109" s="7" t="s">
        <v>161</v>
      </c>
      <c r="B109" s="7"/>
      <c r="C109" s="10">
        <f>MEDIAN(J80:J83)</f>
        <v>48.58490566037736</v>
      </c>
      <c r="D109" s="7"/>
      <c r="E109" s="8"/>
      <c r="F109" s="8"/>
      <c r="G109" s="9"/>
      <c r="H109" s="8"/>
      <c r="I109" s="8"/>
      <c r="J109" s="9"/>
      <c r="K109" s="10"/>
      <c r="L109" s="10"/>
      <c r="M109" s="10"/>
      <c r="N109" s="10"/>
      <c r="O109" s="7"/>
      <c r="P109" s="7"/>
    </row>
    <row r="110" spans="1:16" ht="12.75">
      <c r="A110" s="7" t="s">
        <v>162</v>
      </c>
      <c r="B110" s="7"/>
      <c r="C110" s="10">
        <f>MAX(J80:J83)</f>
        <v>62.96296296296296</v>
      </c>
      <c r="D110" s="7"/>
      <c r="E110" s="8"/>
      <c r="F110" s="8"/>
      <c r="G110" s="9"/>
      <c r="H110" s="8"/>
      <c r="I110" s="8"/>
      <c r="J110" s="9"/>
      <c r="K110" s="10"/>
      <c r="L110" s="10"/>
      <c r="M110" s="10"/>
      <c r="N110" s="10"/>
      <c r="O110" s="7"/>
      <c r="P110" s="7"/>
    </row>
    <row r="111" spans="1:16" ht="12.75">
      <c r="A111" s="7" t="s">
        <v>163</v>
      </c>
      <c r="B111" s="7"/>
      <c r="C111" s="10">
        <f>MIN(J80:J83)</f>
        <v>45</v>
      </c>
      <c r="D111" s="7"/>
      <c r="E111" s="8"/>
      <c r="F111" s="8"/>
      <c r="G111" s="9"/>
      <c r="H111" s="8"/>
      <c r="I111" s="8"/>
      <c r="J111" s="9"/>
      <c r="K111" s="10"/>
      <c r="L111" s="10"/>
      <c r="M111" s="10"/>
      <c r="N111" s="10"/>
      <c r="O111" s="7"/>
      <c r="P111" s="7"/>
    </row>
  </sheetData>
  <mergeCells count="1">
    <mergeCell ref="A2:M2"/>
  </mergeCells>
  <printOptions/>
  <pageMargins left="0.75" right="0.75" top="1" bottom="1" header="0.5" footer="0.5"/>
  <pageSetup horizontalDpi="600" verticalDpi="600" orientation="landscape" scale="75" r:id="rId1"/>
  <headerFooter alignWithMargins="0">
    <oddFooter>&amp;LRC - 16&amp;R10/15/2003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Archived: RSA 2001 Statistics Table 3 - Percent of All Employment Outcomes Making Amount Equal to Fed Min Wage x 35 Hours Per Week</dc:title>
  <dc:subject/>
  <dc:creator>U.S. Department of Education</dc:creator>
  <cp:keywords/>
  <dc:description/>
  <cp:lastModifiedBy>Alan.Smigielski</cp:lastModifiedBy>
  <dcterms:created xsi:type="dcterms:W3CDTF">2003-10-16T16:29:20Z</dcterms:created>
  <dcterms:modified xsi:type="dcterms:W3CDTF">2004-07-14T18:58:35Z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