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5180" windowHeight="11640" activeTab="0"/>
  </bookViews>
  <sheets>
    <sheet name="Sheet1" sheetId="1" r:id="rId1"/>
    <sheet name="DirWrkSht#1" sheetId="2" r:id="rId2"/>
    <sheet name="DirWrkSht#2" sheetId="3" r:id="rId3"/>
    <sheet name="DirWrkSht#3" sheetId="4" r:id="rId4"/>
  </sheets>
  <externalReferences>
    <externalReference r:id="rId7"/>
  </externalReferences>
  <definedNames>
    <definedName name="_xlnm.Print_Area" localSheetId="1">'DirWrkSht#1'!$A$1:$J$50</definedName>
    <definedName name="_xlnm.Print_Area" localSheetId="2">'DirWrkSht#2'!$A$1:$M$47</definedName>
    <definedName name="_xlnm.Print_Area" localSheetId="3">'DirWrkSht#3'!$A$1:$H$21</definedName>
  </definedNames>
  <calcPr fullCalcOnLoad="1"/>
</workbook>
</file>

<file path=xl/sharedStrings.xml><?xml version="1.0" encoding="utf-8"?>
<sst xmlns="http://schemas.openxmlformats.org/spreadsheetml/2006/main" count="135" uniqueCount="105">
  <si>
    <t>Wannabee</t>
  </si>
  <si>
    <t>TOTAL AVAILABLE</t>
  </si>
  <si>
    <t xml:space="preserve">  </t>
  </si>
  <si>
    <t>Name/Site:</t>
  </si>
  <si>
    <t>Tribal Shares Available</t>
  </si>
  <si>
    <t>DIR/ITSC RETAINED SHARES</t>
  </si>
  <si>
    <t xml:space="preserve">TOTAL RETAINED </t>
  </si>
  <si>
    <t>RE-ENTER Select Share(s)</t>
  </si>
  <si>
    <t>SUPPORT PACKAGE # 1</t>
  </si>
  <si>
    <t>SUPPORT PACKAGE # 2</t>
  </si>
  <si>
    <t>-------&gt;</t>
  </si>
  <si>
    <t>OVERVIEW OF SERVICE LEVELS</t>
  </si>
  <si>
    <t xml:space="preserve">Based on the above package selection, the Indian Health Service and Tribe have both acknowledged and accept the terms and responsibilities required for effective and efficient service delivery.  Should there be a need to modify the level of support, this </t>
  </si>
  <si>
    <t>Package 1</t>
  </si>
  <si>
    <t>Package 2</t>
  </si>
  <si>
    <t>Infrastructure</t>
  </si>
  <si>
    <t>RPMS Support</t>
  </si>
  <si>
    <t>TITLE  I or V</t>
  </si>
  <si>
    <t>Wantabee</t>
  </si>
  <si>
    <t>(USA)</t>
  </si>
  <si>
    <t>Shaded area to be filled in by IHS ALN w/ share info from Table # 4 =</t>
  </si>
  <si>
    <t>INFRASTRUCTURE SERVICES</t>
  </si>
  <si>
    <t>RPMS  SERVICES</t>
  </si>
  <si>
    <t>License Coordination</t>
  </si>
  <si>
    <t>Security</t>
  </si>
  <si>
    <t>RPMS Development</t>
  </si>
  <si>
    <t>TeleHealth Consultation</t>
  </si>
  <si>
    <t>LAN/WAN Support</t>
  </si>
  <si>
    <t>Total DIR Shares Avaliable</t>
  </si>
  <si>
    <t>Total Retained of $0 means that the Tribe has chosen not to retain any IT services with HIS</t>
  </si>
  <si>
    <t>RPMS Updates</t>
  </si>
  <si>
    <t>RPMS Download Site for Upgrades</t>
  </si>
  <si>
    <t>Revised 11/06/2006</t>
  </si>
  <si>
    <t>Resource Patient and Management System (RPMS)</t>
  </si>
  <si>
    <t>FOR 20XX NEGOTIATIONS</t>
  </si>
  <si>
    <t xml:space="preserve">                                   AVAILABLE FY-20XX OIT.* TRIBAL SHARES</t>
  </si>
  <si>
    <t>Shares Avaliable for RPMS Package 1</t>
  </si>
  <si>
    <t>Shares Avaliable for Infrastructure Package 1</t>
  </si>
  <si>
    <t>Shares Avaliable for Infrastructure Package 2</t>
  </si>
  <si>
    <t>Shares Avaliable for RPMS Package 2</t>
  </si>
  <si>
    <t>Note: The above support packages are based on aggregate available FY20XX DIR Tribal Shares.  It will be left to the discretion of the Lead Negotiator or Area Office Represenative to break down the dollar amounts to more detail if required by customer.</t>
  </si>
  <si>
    <t>National Data Warehouse</t>
  </si>
  <si>
    <t>National DataWarehouse</t>
  </si>
  <si>
    <t>Provide Statisical Info(Outputs)</t>
  </si>
  <si>
    <t>Total Package 2</t>
  </si>
  <si>
    <t>*DRAFT revised 04-17-2007</t>
  </si>
  <si>
    <t xml:space="preserve">Total Package 1 </t>
  </si>
  <si>
    <t>TITLE  I /V</t>
  </si>
  <si>
    <t>(DIR worksheet # 2)</t>
  </si>
  <si>
    <t>BUDGET LINE ITEM</t>
  </si>
  <si>
    <t xml:space="preserve">               #126 </t>
  </si>
  <si>
    <t xml:space="preserve">                 #137</t>
  </si>
  <si>
    <t xml:space="preserve">                #1301</t>
  </si>
  <si>
    <t xml:space="preserve">                IRM</t>
  </si>
  <si>
    <t xml:space="preserve">   STAFF/OPERATIONS</t>
  </si>
  <si>
    <t xml:space="preserve">      STAFF/OPERATIONS</t>
  </si>
  <si>
    <t xml:space="preserve">      SUPPORT FUND       </t>
  </si>
  <si>
    <t xml:space="preserve">            HQW FUND          </t>
  </si>
  <si>
    <t xml:space="preserve">              HQE FUND       </t>
  </si>
  <si>
    <t>TOTALs</t>
  </si>
  <si>
    <t xml:space="preserve">           </t>
  </si>
  <si>
    <t>SUPPORT PACKAGE</t>
  </si>
  <si>
    <t>FUNCTIONS/SERVICES</t>
  </si>
  <si>
    <t>x</t>
  </si>
  <si>
    <t xml:space="preserve">          Subtotal</t>
  </si>
  <si>
    <t xml:space="preserve">          Recap of Total DIR Shares</t>
  </si>
  <si>
    <t>*   DIVISION OF INFORMATION RESOURCES</t>
  </si>
  <si>
    <t>RPMS</t>
  </si>
  <si>
    <t>RPMS Training</t>
  </si>
  <si>
    <t>National DataWareHouse</t>
  </si>
  <si>
    <t>Provide Statistical Info (Outputs)</t>
  </si>
  <si>
    <t>Subtotal</t>
  </si>
  <si>
    <t xml:space="preserve">     RPMS Support</t>
  </si>
  <si>
    <t xml:space="preserve">     RPMS Development</t>
  </si>
  <si>
    <t xml:space="preserve">     License Coordination</t>
  </si>
  <si>
    <t xml:space="preserve">     RPMS Updates</t>
  </si>
  <si>
    <t xml:space="preserve">     RPMS Training</t>
  </si>
  <si>
    <t xml:space="preserve">     LAN/WAN Support</t>
  </si>
  <si>
    <t xml:space="preserve">     TeleHealth Consultation</t>
  </si>
  <si>
    <t xml:space="preserve">     Security</t>
  </si>
  <si>
    <t xml:space="preserve">     RPMS Download Site for Upgrades</t>
  </si>
  <si>
    <t xml:space="preserve">     HHSNET - Internet/Intranet</t>
  </si>
  <si>
    <t>Subtotal for all packages</t>
  </si>
  <si>
    <t xml:space="preserve">                                   AVAILABLE FY-20XX D.I.R.* TRIBAL SHARES</t>
  </si>
  <si>
    <t xml:space="preserve">Revised: </t>
  </si>
  <si>
    <t>Budget Line Item 126*</t>
  </si>
  <si>
    <t>Budget Line Item 137*</t>
  </si>
  <si>
    <t>Budget Line Item 1301*</t>
  </si>
  <si>
    <t>(DIR worksheet # 1)</t>
  </si>
  <si>
    <t>(DIR worksheet # 3)</t>
  </si>
  <si>
    <t>HHSNET - Intranet / Internet</t>
  </si>
  <si>
    <t xml:space="preserve">Security </t>
  </si>
  <si>
    <t>DIR/ITSC INFORMATION TECHNOLOGY SHARE DISTRIBUTION</t>
  </si>
  <si>
    <t>Introduction</t>
  </si>
  <si>
    <t>Enclosed you will find interrelated spreadsheets that have been developed to assist you in your negotiating efforts.  The spreadsheets will calculate the share amounts per tribe for the functions and services tribes select to take.  As you proceed through the spreadsheet, the fucnctions and services that are available for contracting are highlighted so that you may click on those items and get a more in-depth definition of each item.  If you should have any questions or difficulty in using this tool, please feel free to  Samuel Berry 505.248.4150 for assistance.</t>
  </si>
  <si>
    <t>Instructions</t>
  </si>
  <si>
    <t>To clarify the use of the following spreadsheets we will start with the information provided by the Division of Fianancial Management (DFM) Table #4, 'HQ PFSA's for FY 2002 TSA and Program Formula Lines'. The Area Office ISC or ALN will use the following worksheets to determine the distribution of various Tribal shares as they relate to the Division of INformation Resources (DIR), Information Technology Support Center (ITSC) Shares.</t>
  </si>
  <si>
    <t>The DIR worksheet #1 uses input from DFM Table #4. Place the figures from the appropriate Budget Line Items (#126, #137, and #1301) from Table #4 into the appropriate shaded spaces in worksheet #1. Once those figures are entered, worksheet #2 and the Service Level Agreement #3 worksheet will be automatically populated.</t>
  </si>
  <si>
    <t>After all three spreadsheets are populated DIR worksheet #3 is then used to determine the level of service that is required as the table relates to the DIR-ITSC Product Packages or Core Packages.  After following the instructions in worksheet #3 that requires the selected support level shares to be reentered on the next line (this double entry enables the spreadsheet to automatically accumulate and total the selected shares), the DIR worksheet #3 becomes the document that is then used to track DIR, ITSC support for a given Tribe.</t>
  </si>
  <si>
    <t>The last spreadsheet, Area Office Detail #4, will begin to provide IHS Negotiators and Tribal representatives consistent information relating to similar functions and services as they relate to IHS HQ activities and Area Office activities. To use spreadsheet #4, in the shaded area type in the total Area Office IT budget, the distribution for the Area Office will then be updated.</t>
  </si>
  <si>
    <t>Reviews</t>
  </si>
  <si>
    <t xml:space="preserve">To review additional information relating to the Core Packages double click on the highlighted areas of worksheet #1.                                                                                                                                                                                                                                                                                                                                                                                                   </t>
  </si>
  <si>
    <t>To review additional information relating to the Service Level Agreements double click on the highlighted areas of worksheet #3.</t>
  </si>
  <si>
    <t>To review additional information relating to Area Office functions, services and value-added services double click on the highlighted areas of worksheet #4.</t>
  </si>
  <si>
    <t>To review the DIR/ITSC IT Core Package Services that are available, double click on the highlighted area below. For more detail relating to the IT Core Packages Services, again double click on the highlighted areas of worksheet #1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</si>
</sst>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 numFmtId="165" formatCode="&quot;$&quot;#,##0"/>
    <numFmt numFmtId="166" formatCode="0.0%"/>
    <numFmt numFmtId="167" formatCode="0.00000_)"/>
    <numFmt numFmtId="168" formatCode="hh:mm\ AM/PM_)"/>
    <numFmt numFmtId="169" formatCode="mm/dd/yy_)"/>
    <numFmt numFmtId="170" formatCode="&quot;$&quot;#,##0.0_);\(&quot;$&quot;#,##0.0\)"/>
    <numFmt numFmtId="171" formatCode="&quot;$&quot;#,##0.00"/>
    <numFmt numFmtId="172" formatCode="&quot;$&quot;#,##0.000_);\(&quot;$&quot;#,##0.000\)"/>
    <numFmt numFmtId="173" formatCode="&quot;$&quot;#,##0.0"/>
  </numFmts>
  <fonts count="64">
    <font>
      <sz val="10"/>
      <name val="Arial"/>
      <family val="0"/>
    </font>
    <font>
      <b/>
      <sz val="10"/>
      <name val="Arial"/>
      <family val="2"/>
    </font>
    <font>
      <sz val="8"/>
      <name val="Arial"/>
      <family val="0"/>
    </font>
    <font>
      <b/>
      <sz val="10"/>
      <color indexed="8"/>
      <name val="Arial"/>
      <family val="0"/>
    </font>
    <font>
      <sz val="10"/>
      <color indexed="8"/>
      <name val="Arial"/>
      <family val="0"/>
    </font>
    <font>
      <u val="single"/>
      <sz val="9"/>
      <color indexed="36"/>
      <name val="Arial"/>
      <family val="0"/>
    </font>
    <font>
      <u val="single"/>
      <sz val="9"/>
      <color indexed="12"/>
      <name val="Arial"/>
      <family val="0"/>
    </font>
    <font>
      <sz val="12"/>
      <name val="Arial"/>
      <family val="0"/>
    </font>
    <font>
      <sz val="20"/>
      <name val="Arial"/>
      <family val="2"/>
    </font>
    <font>
      <b/>
      <sz val="24"/>
      <name val="Arial"/>
      <family val="2"/>
    </font>
    <font>
      <b/>
      <i/>
      <u val="single"/>
      <sz val="20"/>
      <name val="Arial"/>
      <family val="2"/>
    </font>
    <font>
      <b/>
      <sz val="20"/>
      <name val="Arial"/>
      <family val="2"/>
    </font>
    <font>
      <b/>
      <sz val="12"/>
      <name val="Arial"/>
      <family val="2"/>
    </font>
    <font>
      <b/>
      <i/>
      <u val="single"/>
      <sz val="16"/>
      <name val="Arial"/>
      <family val="2"/>
    </font>
    <font>
      <u val="single"/>
      <sz val="18"/>
      <color indexed="12"/>
      <name val="Arial"/>
      <family val="2"/>
    </font>
    <font>
      <sz val="18"/>
      <color indexed="39"/>
      <name val="Arial"/>
      <family val="2"/>
    </font>
    <font>
      <sz val="14"/>
      <name val="Arial"/>
      <family val="2"/>
    </font>
    <font>
      <b/>
      <sz val="16"/>
      <name val="Arial"/>
      <family val="2"/>
    </font>
    <font>
      <b/>
      <sz val="18"/>
      <color indexed="39"/>
      <name val="Arial"/>
      <family val="2"/>
    </font>
    <font>
      <b/>
      <sz val="14"/>
      <name val="Arial"/>
      <family val="2"/>
    </font>
    <font>
      <b/>
      <i/>
      <u val="single"/>
      <sz val="18"/>
      <name val="Arial"/>
      <family val="2"/>
    </font>
    <font>
      <i/>
      <u val="single"/>
      <sz val="16"/>
      <color indexed="8"/>
      <name val="Comic Sans MS"/>
      <family val="4"/>
    </font>
    <font>
      <sz val="12"/>
      <color indexed="8"/>
      <name val="Arial"/>
      <family val="2"/>
    </font>
    <font>
      <sz val="8"/>
      <color indexed="8"/>
      <name val="Arial"/>
      <family val="2"/>
    </font>
    <font>
      <b/>
      <sz val="18"/>
      <color indexed="8"/>
      <name val="Times New Roman"/>
      <family val="1"/>
    </font>
    <font>
      <b/>
      <i/>
      <sz val="14"/>
      <color indexed="8"/>
      <name val="Arial"/>
      <family val="2"/>
    </font>
    <font>
      <b/>
      <u val="single"/>
      <sz val="12"/>
      <color indexed="8"/>
      <name val="Arial"/>
      <family val="0"/>
    </font>
    <font>
      <b/>
      <sz val="14"/>
      <color indexed="8"/>
      <name val="Arial"/>
      <family val="0"/>
    </font>
    <font>
      <b/>
      <i/>
      <sz val="12"/>
      <color indexed="8"/>
      <name val="Arial"/>
      <family val="2"/>
    </font>
    <font>
      <b/>
      <sz val="12"/>
      <color indexed="8"/>
      <name val="Arial"/>
      <family val="2"/>
    </font>
    <font>
      <b/>
      <i/>
      <sz val="12"/>
      <name val="Arial"/>
      <family val="2"/>
    </font>
    <font>
      <b/>
      <u val="single"/>
      <sz val="10"/>
      <color indexed="8"/>
      <name val="Arial"/>
      <family val="0"/>
    </font>
    <font>
      <b/>
      <i/>
      <u val="single"/>
      <sz val="12"/>
      <color indexed="8"/>
      <name val="Arial"/>
      <family val="2"/>
    </font>
    <font>
      <b/>
      <u val="single"/>
      <sz val="8"/>
      <color indexed="8"/>
      <name val="Arial"/>
      <family val="2"/>
    </font>
    <font>
      <u val="single"/>
      <sz val="12"/>
      <name val="Arial"/>
      <family val="2"/>
    </font>
    <font>
      <b/>
      <u val="single"/>
      <sz val="12"/>
      <name val="Arial"/>
      <family val="2"/>
    </font>
    <font>
      <i/>
      <sz val="10"/>
      <color indexed="8"/>
      <name val="Arial"/>
      <family val="0"/>
    </font>
    <font>
      <i/>
      <u val="single"/>
      <sz val="10"/>
      <color indexed="8"/>
      <name val="Arial"/>
      <family val="0"/>
    </font>
    <font>
      <b/>
      <u val="single"/>
      <sz val="20"/>
      <color indexed="8"/>
      <name val="Arial"/>
      <family val="0"/>
    </font>
    <font>
      <b/>
      <sz val="8"/>
      <color indexed="8"/>
      <name val="Arial"/>
      <family val="0"/>
    </font>
    <font>
      <b/>
      <sz val="24"/>
      <color indexed="8"/>
      <name val="Arial"/>
      <family val="2"/>
    </font>
    <font>
      <sz val="14"/>
      <color indexed="8"/>
      <name val="Arial"/>
      <family val="2"/>
    </font>
    <font>
      <i/>
      <sz val="14"/>
      <color indexed="8"/>
      <name val="Arial"/>
      <family val="2"/>
    </font>
    <font>
      <b/>
      <i/>
      <sz val="10"/>
      <color indexed="8"/>
      <name val="Arial"/>
      <family val="0"/>
    </font>
    <font>
      <b/>
      <i/>
      <u val="single"/>
      <sz val="12"/>
      <name val="Arial"/>
      <family val="2"/>
    </font>
    <font>
      <sz val="10"/>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double"/>
      <right style="double"/>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5" borderId="0" applyNumberFormat="0" applyBorder="0" applyAlignment="0" applyProtection="0"/>
    <xf numFmtId="0" fontId="62" fillId="8" borderId="0" applyNumberFormat="0" applyBorder="0" applyAlignment="0" applyProtection="0"/>
    <xf numFmtId="0" fontId="62"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9" borderId="0" applyNumberFormat="0" applyBorder="0" applyAlignment="0" applyProtection="0"/>
    <xf numFmtId="0" fontId="51" fillId="3" borderId="0" applyNumberFormat="0" applyBorder="0" applyAlignment="0" applyProtection="0"/>
    <xf numFmtId="0" fontId="55" fillId="20" borderId="1" applyNumberFormat="0" applyAlignment="0" applyProtection="0"/>
    <xf numFmtId="0" fontId="5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50" fillId="4"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3" fillId="7" borderId="1" applyNumberFormat="0" applyAlignment="0" applyProtection="0"/>
    <xf numFmtId="0" fontId="56" fillId="0" borderId="6" applyNumberFormat="0" applyFill="0" applyAlignment="0" applyProtection="0"/>
    <xf numFmtId="0" fontId="52" fillId="22" borderId="0" applyNumberFormat="0" applyBorder="0" applyAlignment="0" applyProtection="0"/>
    <xf numFmtId="0" fontId="7" fillId="0" borderId="0">
      <alignment/>
      <protection/>
    </xf>
    <xf numFmtId="0" fontId="0" fillId="23" borderId="7" applyNumberFormat="0" applyFont="0" applyAlignment="0" applyProtection="0"/>
    <xf numFmtId="0" fontId="54" fillId="20"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60" fillId="0" borderId="9" applyNumberFormat="0" applyFill="0" applyAlignment="0" applyProtection="0"/>
    <xf numFmtId="0" fontId="58" fillId="0" borderId="0" applyNumberFormat="0" applyFill="0" applyBorder="0" applyAlignment="0" applyProtection="0"/>
  </cellStyleXfs>
  <cellXfs count="304">
    <xf numFmtId="0" fontId="0" fillId="0" borderId="0" xfId="0" applyAlignment="1">
      <alignment/>
    </xf>
    <xf numFmtId="0" fontId="0" fillId="0" borderId="0" xfId="0" applyBorder="1" applyAlignment="1">
      <alignment/>
    </xf>
    <xf numFmtId="9" fontId="0" fillId="0" borderId="0" xfId="0" applyNumberFormat="1" applyAlignment="1">
      <alignment/>
    </xf>
    <xf numFmtId="0" fontId="1" fillId="0" borderId="10" xfId="0" applyFont="1" applyBorder="1" applyAlignment="1">
      <alignment/>
    </xf>
    <xf numFmtId="0" fontId="8" fillId="0" borderId="0" xfId="57" applyFont="1">
      <alignment/>
      <protection/>
    </xf>
    <xf numFmtId="0" fontId="7" fillId="0" borderId="0" xfId="57">
      <alignment/>
      <protection/>
    </xf>
    <xf numFmtId="0" fontId="9" fillId="0" borderId="0" xfId="57" applyFont="1">
      <alignment/>
      <protection/>
    </xf>
    <xf numFmtId="0" fontId="10" fillId="0" borderId="0" xfId="57" applyFont="1">
      <alignment/>
      <protection/>
    </xf>
    <xf numFmtId="0" fontId="11" fillId="0" borderId="0" xfId="57" applyFont="1" applyAlignment="1">
      <alignment vertical="center"/>
      <protection/>
    </xf>
    <xf numFmtId="0" fontId="12" fillId="0" borderId="11" xfId="57" applyFont="1" applyBorder="1" applyAlignment="1">
      <alignment horizontal="center" vertical="center" wrapText="1"/>
      <protection/>
    </xf>
    <xf numFmtId="0" fontId="7" fillId="0" borderId="12"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12" fillId="0" borderId="14" xfId="57" applyFont="1" applyBorder="1" applyAlignment="1">
      <alignment horizontal="center" vertical="center" wrapText="1"/>
      <protection/>
    </xf>
    <xf numFmtId="0" fontId="13" fillId="20" borderId="0" xfId="57" applyFont="1" applyFill="1">
      <alignment/>
      <protection/>
    </xf>
    <xf numFmtId="0" fontId="14" fillId="0" borderId="0" xfId="53" applyFont="1" applyAlignment="1" applyProtection="1">
      <alignment/>
      <protection/>
    </xf>
    <xf numFmtId="0" fontId="15" fillId="20" borderId="15" xfId="57" applyFont="1" applyFill="1" applyBorder="1">
      <alignment/>
      <protection/>
    </xf>
    <xf numFmtId="0" fontId="12" fillId="20" borderId="16" xfId="57" applyFont="1" applyFill="1" applyBorder="1" applyAlignment="1">
      <alignment horizontal="center"/>
      <protection/>
    </xf>
    <xf numFmtId="0" fontId="16" fillId="0" borderId="0" xfId="57" applyFont="1">
      <alignment/>
      <protection/>
    </xf>
    <xf numFmtId="165" fontId="16" fillId="0" borderId="17" xfId="44" applyNumberFormat="1" applyFont="1" applyBorder="1" applyAlignment="1">
      <alignment horizontal="center" vertical="center"/>
    </xf>
    <xf numFmtId="9" fontId="16" fillId="0" borderId="16" xfId="57" applyNumberFormat="1" applyFont="1" applyFill="1" applyBorder="1" applyAlignment="1">
      <alignment vertical="center"/>
      <protection/>
    </xf>
    <xf numFmtId="0" fontId="7" fillId="0" borderId="16" xfId="57" applyBorder="1">
      <alignment/>
      <protection/>
    </xf>
    <xf numFmtId="0" fontId="16" fillId="0" borderId="16" xfId="57" applyFont="1" applyBorder="1">
      <alignment/>
      <protection/>
    </xf>
    <xf numFmtId="165" fontId="17" fillId="24" borderId="0" xfId="44" applyNumberFormat="1" applyFont="1" applyFill="1" applyBorder="1" applyAlignment="1">
      <alignment horizontal="center" vertical="center"/>
    </xf>
    <xf numFmtId="165" fontId="17" fillId="24" borderId="16" xfId="44" applyNumberFormat="1" applyFont="1" applyFill="1" applyBorder="1" applyAlignment="1">
      <alignment horizontal="center" vertical="center"/>
    </xf>
    <xf numFmtId="165" fontId="17" fillId="24" borderId="16" xfId="44" applyNumberFormat="1" applyFont="1" applyFill="1" applyBorder="1" applyAlignment="1">
      <alignment horizontal="center"/>
    </xf>
    <xf numFmtId="165" fontId="17" fillId="24" borderId="16" xfId="57" applyNumberFormat="1" applyFont="1" applyFill="1" applyBorder="1" applyAlignment="1">
      <alignment horizontal="center" vertical="center"/>
      <protection/>
    </xf>
    <xf numFmtId="165" fontId="7" fillId="0" borderId="0" xfId="57" applyNumberFormat="1" applyFont="1" applyFill="1">
      <alignment/>
      <protection/>
    </xf>
    <xf numFmtId="165" fontId="7" fillId="0" borderId="16" xfId="57" applyNumberFormat="1" applyBorder="1">
      <alignment/>
      <protection/>
    </xf>
    <xf numFmtId="4" fontId="18" fillId="20" borderId="16" xfId="57" applyNumberFormat="1" applyFont="1" applyFill="1" applyBorder="1" applyAlignment="1">
      <alignment horizontal="left"/>
      <protection/>
    </xf>
    <xf numFmtId="165" fontId="7" fillId="20" borderId="16" xfId="57" applyNumberFormat="1" applyFill="1" applyBorder="1">
      <alignment/>
      <protection/>
    </xf>
    <xf numFmtId="0" fontId="16" fillId="0" borderId="16" xfId="57" applyFont="1" applyBorder="1" applyAlignment="1">
      <alignment vertical="center"/>
      <protection/>
    </xf>
    <xf numFmtId="165" fontId="17" fillId="24" borderId="0" xfId="57" applyNumberFormat="1" applyFont="1" applyFill="1" applyAlignment="1">
      <alignment horizontal="center"/>
      <protection/>
    </xf>
    <xf numFmtId="0" fontId="12" fillId="0" borderId="0" xfId="57" applyFont="1">
      <alignment/>
      <protection/>
    </xf>
    <xf numFmtId="9" fontId="20" fillId="0" borderId="0" xfId="57" applyNumberFormat="1" applyFont="1">
      <alignment/>
      <protection/>
    </xf>
    <xf numFmtId="49" fontId="7" fillId="0" borderId="0" xfId="57" applyNumberFormat="1">
      <alignment/>
      <protection/>
    </xf>
    <xf numFmtId="0" fontId="14" fillId="0" borderId="0" xfId="53" applyFont="1" applyAlignment="1" applyProtection="1">
      <alignment/>
      <protection/>
    </xf>
    <xf numFmtId="0" fontId="19" fillId="0" borderId="0" xfId="57" applyFont="1" applyAlignment="1">
      <alignment horizontal="left"/>
      <protection/>
    </xf>
    <xf numFmtId="0" fontId="12" fillId="0" borderId="12" xfId="57" applyFont="1" applyBorder="1" applyAlignment="1">
      <alignment horizontal="center" vertical="center" wrapText="1"/>
      <protection/>
    </xf>
    <xf numFmtId="0" fontId="21" fillId="0" borderId="0" xfId="0" applyFont="1" applyFill="1" applyAlignment="1" applyProtection="1">
      <alignment/>
      <protection/>
    </xf>
    <xf numFmtId="0" fontId="9" fillId="20" borderId="0" xfId="0" applyFont="1" applyFill="1" applyAlignment="1" applyProtection="1">
      <alignment horizontal="left"/>
      <protection/>
    </xf>
    <xf numFmtId="0" fontId="0" fillId="20" borderId="0" xfId="0" applyFill="1" applyAlignment="1">
      <alignment/>
    </xf>
    <xf numFmtId="0" fontId="4" fillId="0" borderId="0" xfId="0" applyFont="1" applyAlignment="1" applyProtection="1">
      <alignment/>
      <protection/>
    </xf>
    <xf numFmtId="0" fontId="22" fillId="0" borderId="0" xfId="0" applyFont="1" applyAlignment="1" applyProtection="1">
      <alignment horizontal="left"/>
      <protection/>
    </xf>
    <xf numFmtId="0" fontId="23" fillId="0" borderId="0" xfId="0" applyFont="1" applyAlignment="1" applyProtection="1">
      <alignment/>
      <protection/>
    </xf>
    <xf numFmtId="0" fontId="23" fillId="0" borderId="0" xfId="0" applyFont="1" applyAlignment="1" applyProtection="1">
      <alignment/>
      <protection/>
    </xf>
    <xf numFmtId="0" fontId="22" fillId="0" borderId="0" xfId="0" applyFont="1" applyAlignment="1" applyProtection="1">
      <alignment/>
      <protection/>
    </xf>
    <xf numFmtId="0" fontId="24" fillId="0" borderId="0" xfId="0" applyFont="1" applyAlignment="1" applyProtection="1">
      <alignment/>
      <protection/>
    </xf>
    <xf numFmtId="5" fontId="4" fillId="0" borderId="0" xfId="0" applyNumberFormat="1" applyFont="1" applyAlignment="1" applyProtection="1">
      <alignment/>
      <protection/>
    </xf>
    <xf numFmtId="167" fontId="23" fillId="0" borderId="0" xfId="0" applyNumberFormat="1" applyFont="1" applyAlignment="1" applyProtection="1">
      <alignment horizontal="right"/>
      <protection/>
    </xf>
    <xf numFmtId="0" fontId="25" fillId="20" borderId="0" xfId="0" applyFont="1" applyFill="1" applyAlignment="1" applyProtection="1">
      <alignment horizontal="left"/>
      <protection/>
    </xf>
    <xf numFmtId="0" fontId="16" fillId="20" borderId="0" xfId="0" applyFont="1" applyFill="1" applyAlignment="1">
      <alignment/>
    </xf>
    <xf numFmtId="5" fontId="26" fillId="0" borderId="0" xfId="0" applyNumberFormat="1" applyFont="1" applyAlignment="1" applyProtection="1">
      <alignment/>
      <protection/>
    </xf>
    <xf numFmtId="0" fontId="16" fillId="0" borderId="0" xfId="0" applyFont="1" applyAlignment="1">
      <alignment/>
    </xf>
    <xf numFmtId="5" fontId="27" fillId="0" borderId="0" xfId="0" applyNumberFormat="1" applyFont="1" applyAlignment="1" applyProtection="1">
      <alignment/>
      <protection/>
    </xf>
    <xf numFmtId="0" fontId="28" fillId="0" borderId="0" xfId="0" applyFont="1" applyAlignment="1" applyProtection="1">
      <alignment horizontal="center"/>
      <protection/>
    </xf>
    <xf numFmtId="0" fontId="26" fillId="0" borderId="0" xfId="0" applyFont="1" applyAlignment="1" applyProtection="1">
      <alignment/>
      <protection/>
    </xf>
    <xf numFmtId="0" fontId="29" fillId="0" borderId="0" xfId="0" applyFont="1" applyAlignment="1" applyProtection="1">
      <alignment/>
      <protection/>
    </xf>
    <xf numFmtId="5" fontId="3" fillId="0" borderId="0" xfId="0" applyNumberFormat="1" applyFont="1" applyAlignment="1" applyProtection="1">
      <alignment/>
      <protection/>
    </xf>
    <xf numFmtId="5" fontId="29" fillId="0" borderId="0" xfId="0" applyNumberFormat="1"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protection/>
    </xf>
    <xf numFmtId="0" fontId="30" fillId="0" borderId="0" xfId="0" applyFont="1" applyAlignment="1">
      <alignment horizontal="center"/>
    </xf>
    <xf numFmtId="5" fontId="31" fillId="0" borderId="0" xfId="0" applyNumberFormat="1" applyFont="1" applyAlignment="1" applyProtection="1">
      <alignment/>
      <protection/>
    </xf>
    <xf numFmtId="0" fontId="31" fillId="0" borderId="0" xfId="0" applyFont="1" applyAlignment="1" applyProtection="1">
      <alignment/>
      <protection/>
    </xf>
    <xf numFmtId="0" fontId="32" fillId="0" borderId="0" xfId="0" applyFont="1" applyAlignment="1" applyProtection="1">
      <alignment horizontal="center"/>
      <protection/>
    </xf>
    <xf numFmtId="5" fontId="26" fillId="0" borderId="0" xfId="0" applyNumberFormat="1" applyFont="1" applyAlignment="1" applyProtection="1">
      <alignment/>
      <protection/>
    </xf>
    <xf numFmtId="166" fontId="3" fillId="0" borderId="0" xfId="0" applyNumberFormat="1" applyFont="1" applyAlignment="1" applyProtection="1">
      <alignment/>
      <protection/>
    </xf>
    <xf numFmtId="166" fontId="4" fillId="0" borderId="0" xfId="0" applyNumberFormat="1" applyFont="1" applyAlignment="1" applyProtection="1">
      <alignment/>
      <protection/>
    </xf>
    <xf numFmtId="166" fontId="4" fillId="0" borderId="0" xfId="0" applyNumberFormat="1" applyFont="1" applyAlignment="1" applyProtection="1">
      <alignment/>
      <protection/>
    </xf>
    <xf numFmtId="7" fontId="0" fillId="0" borderId="0" xfId="0" applyNumberFormat="1" applyAlignment="1">
      <alignment/>
    </xf>
    <xf numFmtId="0" fontId="0" fillId="0" borderId="0" xfId="0" applyFont="1" applyAlignment="1">
      <alignment/>
    </xf>
    <xf numFmtId="10" fontId="29" fillId="0" borderId="0" xfId="0" applyNumberFormat="1" applyFont="1" applyAlignment="1" applyProtection="1">
      <alignment/>
      <protection/>
    </xf>
    <xf numFmtId="5" fontId="29" fillId="0" borderId="0" xfId="0" applyNumberFormat="1" applyFont="1" applyAlignment="1" applyProtection="1">
      <alignment/>
      <protection/>
    </xf>
    <xf numFmtId="0" fontId="4" fillId="0" borderId="0" xfId="0" applyFont="1" applyAlignment="1" applyProtection="1">
      <alignment/>
      <protection/>
    </xf>
    <xf numFmtId="5" fontId="22" fillId="0" borderId="0" xfId="0" applyNumberFormat="1" applyFont="1" applyAlignment="1" applyProtection="1">
      <alignment/>
      <protection/>
    </xf>
    <xf numFmtId="166" fontId="22" fillId="0" borderId="0" xfId="0" applyNumberFormat="1" applyFont="1" applyAlignment="1" applyProtection="1">
      <alignment/>
      <protection/>
    </xf>
    <xf numFmtId="10" fontId="22" fillId="0" borderId="0" xfId="0" applyNumberFormat="1" applyFont="1" applyAlignment="1" applyProtection="1">
      <alignment/>
      <protection/>
    </xf>
    <xf numFmtId="5" fontId="4" fillId="0" borderId="0" xfId="0" applyNumberFormat="1" applyFont="1" applyAlignment="1" applyProtection="1">
      <alignment horizontal="left"/>
      <protection/>
    </xf>
    <xf numFmtId="0" fontId="4" fillId="0" borderId="0" xfId="0" applyFont="1" applyAlignment="1" applyProtection="1">
      <alignment horizontal="left"/>
      <protection/>
    </xf>
    <xf numFmtId="0" fontId="4" fillId="20" borderId="0" xfId="0" applyFont="1" applyFill="1" applyAlignment="1" applyProtection="1">
      <alignment/>
      <protection/>
    </xf>
    <xf numFmtId="0" fontId="2" fillId="0" borderId="0" xfId="0" applyFont="1" applyBorder="1" applyAlignment="1">
      <alignment/>
    </xf>
    <xf numFmtId="5" fontId="23" fillId="0" borderId="0" xfId="0" applyNumberFormat="1" applyFont="1" applyAlignment="1" applyProtection="1">
      <alignment/>
      <protection/>
    </xf>
    <xf numFmtId="166" fontId="23" fillId="0" borderId="0" xfId="0" applyNumberFormat="1" applyFont="1" applyAlignment="1" applyProtection="1">
      <alignment/>
      <protection/>
    </xf>
    <xf numFmtId="168" fontId="23" fillId="0" borderId="0" xfId="0" applyNumberFormat="1" applyFont="1" applyAlignment="1" applyProtection="1">
      <alignment/>
      <protection/>
    </xf>
    <xf numFmtId="169" fontId="23" fillId="0" borderId="0" xfId="0" applyNumberFormat="1" applyFont="1" applyAlignment="1" applyProtection="1">
      <alignment/>
      <protection/>
    </xf>
    <xf numFmtId="165" fontId="17" fillId="0" borderId="18" xfId="57" applyNumberFormat="1" applyFont="1" applyBorder="1" applyAlignment="1">
      <alignment horizontal="center"/>
      <protection/>
    </xf>
    <xf numFmtId="0" fontId="7" fillId="0" borderId="0" xfId="57" applyBorder="1">
      <alignment/>
      <protection/>
    </xf>
    <xf numFmtId="165" fontId="19" fillId="0" borderId="14" xfId="44" applyNumberFormat="1" applyFont="1" applyBorder="1" applyAlignment="1">
      <alignment horizontal="center" vertical="center"/>
    </xf>
    <xf numFmtId="9" fontId="4" fillId="0" borderId="0" xfId="0" applyNumberFormat="1" applyFont="1" applyAlignment="1" applyProtection="1">
      <alignment/>
      <protection/>
    </xf>
    <xf numFmtId="165" fontId="22" fillId="0" borderId="0" xfId="0" applyNumberFormat="1" applyFont="1" applyAlignment="1" applyProtection="1">
      <alignment/>
      <protection/>
    </xf>
    <xf numFmtId="165" fontId="4" fillId="0" borderId="0" xfId="0" applyNumberFormat="1" applyFont="1" applyAlignment="1" applyProtection="1">
      <alignment/>
      <protection/>
    </xf>
    <xf numFmtId="165" fontId="3" fillId="0" borderId="0" xfId="0" applyNumberFormat="1" applyFont="1" applyAlignment="1" applyProtection="1">
      <alignment/>
      <protection/>
    </xf>
    <xf numFmtId="0" fontId="0" fillId="0" borderId="0" xfId="0" applyAlignment="1">
      <alignment horizontal="center"/>
    </xf>
    <xf numFmtId="0" fontId="3" fillId="0" borderId="0" xfId="0" applyFont="1" applyAlignment="1" applyProtection="1">
      <alignment/>
      <protection/>
    </xf>
    <xf numFmtId="9" fontId="3" fillId="0" borderId="0" xfId="0" applyNumberFormat="1" applyFont="1" applyAlignment="1" applyProtection="1">
      <alignment/>
      <protection/>
    </xf>
    <xf numFmtId="0" fontId="35" fillId="25" borderId="17" xfId="53" applyFont="1" applyFill="1" applyBorder="1" applyAlignment="1" applyProtection="1">
      <alignment horizontal="center"/>
      <protection/>
    </xf>
    <xf numFmtId="0" fontId="0" fillId="25" borderId="0" xfId="0" applyFill="1" applyBorder="1" applyAlignment="1">
      <alignment horizontal="center"/>
    </xf>
    <xf numFmtId="0" fontId="0" fillId="25" borderId="16" xfId="0" applyFill="1" applyBorder="1" applyAlignment="1">
      <alignment horizontal="center"/>
    </xf>
    <xf numFmtId="165" fontId="3" fillId="25" borderId="0" xfId="0" applyNumberFormat="1" applyFont="1" applyFill="1" applyBorder="1" applyAlignment="1" applyProtection="1">
      <alignment/>
      <protection/>
    </xf>
    <xf numFmtId="0" fontId="0" fillId="25" borderId="0" xfId="0" applyFill="1" applyBorder="1" applyAlignment="1">
      <alignment/>
    </xf>
    <xf numFmtId="0" fontId="0" fillId="25" borderId="16" xfId="0" applyFill="1" applyBorder="1" applyAlignment="1">
      <alignment/>
    </xf>
    <xf numFmtId="0" fontId="0" fillId="25" borderId="17" xfId="53" applyFont="1" applyFill="1" applyBorder="1" applyAlignment="1" applyProtection="1">
      <alignment/>
      <protection/>
    </xf>
    <xf numFmtId="0" fontId="29" fillId="25" borderId="0" xfId="0" applyFont="1" applyFill="1" applyBorder="1" applyAlignment="1" applyProtection="1">
      <alignment horizontal="right"/>
      <protection/>
    </xf>
    <xf numFmtId="0" fontId="29" fillId="25" borderId="0" xfId="0" applyFont="1" applyFill="1" applyBorder="1" applyAlignment="1" applyProtection="1">
      <alignment/>
      <protection/>
    </xf>
    <xf numFmtId="0" fontId="4" fillId="25" borderId="0" xfId="0" applyFont="1" applyFill="1" applyBorder="1" applyAlignment="1" applyProtection="1">
      <alignment/>
      <protection/>
    </xf>
    <xf numFmtId="165" fontId="4" fillId="25" borderId="0" xfId="0" applyNumberFormat="1" applyFont="1" applyFill="1" applyBorder="1" applyAlignment="1" applyProtection="1">
      <alignment/>
      <protection/>
    </xf>
    <xf numFmtId="5" fontId="4" fillId="25" borderId="0" xfId="0" applyNumberFormat="1" applyFont="1" applyFill="1" applyBorder="1" applyAlignment="1" applyProtection="1">
      <alignment/>
      <protection/>
    </xf>
    <xf numFmtId="0" fontId="0" fillId="25" borderId="0" xfId="0" applyFill="1" applyBorder="1" applyAlignment="1">
      <alignment/>
    </xf>
    <xf numFmtId="5" fontId="4" fillId="25" borderId="16" xfId="0" applyNumberFormat="1" applyFont="1" applyFill="1" applyBorder="1" applyAlignment="1" applyProtection="1">
      <alignment/>
      <protection/>
    </xf>
    <xf numFmtId="0" fontId="4" fillId="25" borderId="17" xfId="0" applyFont="1" applyFill="1" applyBorder="1" applyAlignment="1" applyProtection="1">
      <alignment horizontal="left" wrapText="1"/>
      <protection/>
    </xf>
    <xf numFmtId="165" fontId="22" fillId="25" borderId="0" xfId="0" applyNumberFormat="1" applyFont="1" applyFill="1" applyBorder="1" applyAlignment="1" applyProtection="1">
      <alignment/>
      <protection/>
    </xf>
    <xf numFmtId="5" fontId="22" fillId="25" borderId="0" xfId="0" applyNumberFormat="1" applyFont="1" applyFill="1" applyBorder="1" applyAlignment="1" applyProtection="1">
      <alignment/>
      <protection/>
    </xf>
    <xf numFmtId="5" fontId="22" fillId="25" borderId="16" xfId="0" applyNumberFormat="1" applyFont="1" applyFill="1" applyBorder="1" applyAlignment="1" applyProtection="1">
      <alignment/>
      <protection/>
    </xf>
    <xf numFmtId="0" fontId="12" fillId="25" borderId="0" xfId="0" applyFont="1" applyFill="1" applyBorder="1" applyAlignment="1">
      <alignment horizontal="right"/>
    </xf>
    <xf numFmtId="0" fontId="12" fillId="25" borderId="0" xfId="0" applyFont="1" applyFill="1" applyBorder="1" applyAlignment="1">
      <alignment/>
    </xf>
    <xf numFmtId="0" fontId="4" fillId="25" borderId="0" xfId="0" applyFont="1" applyFill="1" applyBorder="1" applyAlignment="1" applyProtection="1">
      <alignment/>
      <protection/>
    </xf>
    <xf numFmtId="0" fontId="4" fillId="25" borderId="17" xfId="0" applyFont="1" applyFill="1" applyBorder="1" applyAlignment="1" applyProtection="1">
      <alignment/>
      <protection/>
    </xf>
    <xf numFmtId="0" fontId="29" fillId="25" borderId="0" xfId="0" applyFont="1" applyFill="1" applyBorder="1" applyAlignment="1" applyProtection="1">
      <alignment horizontal="left"/>
      <protection/>
    </xf>
    <xf numFmtId="166" fontId="4" fillId="25" borderId="0" xfId="0" applyNumberFormat="1" applyFont="1" applyFill="1" applyBorder="1" applyAlignment="1" applyProtection="1">
      <alignment/>
      <protection/>
    </xf>
    <xf numFmtId="0" fontId="4" fillId="25" borderId="17" xfId="0" applyFont="1" applyFill="1" applyBorder="1" applyAlignment="1" applyProtection="1">
      <alignment/>
      <protection/>
    </xf>
    <xf numFmtId="5" fontId="4" fillId="25" borderId="0" xfId="0" applyNumberFormat="1" applyFont="1" applyFill="1" applyBorder="1" applyAlignment="1" applyProtection="1">
      <alignment/>
      <protection/>
    </xf>
    <xf numFmtId="165" fontId="4" fillId="25" borderId="0" xfId="0" applyNumberFormat="1" applyFont="1" applyFill="1" applyBorder="1" applyAlignment="1" applyProtection="1">
      <alignment/>
      <protection/>
    </xf>
    <xf numFmtId="166" fontId="4" fillId="25" borderId="0" xfId="0" applyNumberFormat="1" applyFont="1" applyFill="1" applyBorder="1" applyAlignment="1" applyProtection="1">
      <alignment/>
      <protection/>
    </xf>
    <xf numFmtId="5" fontId="4" fillId="25" borderId="16" xfId="0" applyNumberFormat="1" applyFont="1" applyFill="1" applyBorder="1" applyAlignment="1" applyProtection="1">
      <alignment/>
      <protection/>
    </xf>
    <xf numFmtId="0" fontId="4" fillId="25" borderId="19" xfId="0" applyFont="1" applyFill="1" applyBorder="1" applyAlignment="1" applyProtection="1">
      <alignment horizontal="left"/>
      <protection/>
    </xf>
    <xf numFmtId="0" fontId="29" fillId="25" borderId="20" xfId="0" applyFont="1" applyFill="1" applyBorder="1" applyAlignment="1" applyProtection="1">
      <alignment horizontal="left"/>
      <protection/>
    </xf>
    <xf numFmtId="5" fontId="4" fillId="25" borderId="20" xfId="0" applyNumberFormat="1" applyFont="1" applyFill="1" applyBorder="1" applyAlignment="1" applyProtection="1">
      <alignment/>
      <protection/>
    </xf>
    <xf numFmtId="165" fontId="4" fillId="25" borderId="20" xfId="0" applyNumberFormat="1" applyFont="1" applyFill="1" applyBorder="1" applyAlignment="1" applyProtection="1">
      <alignment/>
      <protection/>
    </xf>
    <xf numFmtId="166" fontId="4" fillId="25" borderId="20" xfId="0" applyNumberFormat="1" applyFont="1" applyFill="1" applyBorder="1" applyAlignment="1" applyProtection="1">
      <alignment/>
      <protection/>
    </xf>
    <xf numFmtId="5" fontId="4" fillId="25" borderId="21" xfId="0" applyNumberFormat="1" applyFont="1" applyFill="1" applyBorder="1" applyAlignment="1" applyProtection="1">
      <alignment/>
      <protection/>
    </xf>
    <xf numFmtId="0" fontId="0" fillId="25" borderId="17" xfId="0" applyFill="1" applyBorder="1" applyAlignment="1">
      <alignment/>
    </xf>
    <xf numFmtId="165" fontId="1" fillId="25" borderId="0" xfId="0" applyNumberFormat="1" applyFont="1" applyFill="1" applyBorder="1" applyAlignment="1">
      <alignment/>
    </xf>
    <xf numFmtId="0" fontId="33" fillId="25" borderId="0" xfId="0" applyFont="1" applyFill="1" applyBorder="1" applyAlignment="1" applyProtection="1">
      <alignment horizontal="center" wrapText="1"/>
      <protection/>
    </xf>
    <xf numFmtId="0" fontId="34" fillId="25" borderId="0" xfId="0" applyFont="1" applyFill="1" applyBorder="1" applyAlignment="1">
      <alignment/>
    </xf>
    <xf numFmtId="5" fontId="3" fillId="25" borderId="0" xfId="0" applyNumberFormat="1" applyFont="1" applyFill="1" applyBorder="1" applyAlignment="1" applyProtection="1">
      <alignment horizontal="right"/>
      <protection/>
    </xf>
    <xf numFmtId="9" fontId="0" fillId="25" borderId="0" xfId="0" applyNumberFormat="1" applyFill="1" applyBorder="1" applyAlignment="1">
      <alignment/>
    </xf>
    <xf numFmtId="9" fontId="4" fillId="25" borderId="0" xfId="0" applyNumberFormat="1" applyFont="1" applyFill="1" applyBorder="1" applyAlignment="1" applyProtection="1">
      <alignment/>
      <protection/>
    </xf>
    <xf numFmtId="0" fontId="4" fillId="25" borderId="19" xfId="0" applyFont="1" applyFill="1" applyBorder="1" applyAlignment="1" applyProtection="1">
      <alignment/>
      <protection/>
    </xf>
    <xf numFmtId="0" fontId="29" fillId="25" borderId="20" xfId="0" applyFont="1" applyFill="1" applyBorder="1" applyAlignment="1" applyProtection="1">
      <alignment/>
      <protection/>
    </xf>
    <xf numFmtId="0" fontId="4" fillId="25" borderId="20" xfId="0" applyFont="1" applyFill="1" applyBorder="1" applyAlignment="1" applyProtection="1">
      <alignment/>
      <protection/>
    </xf>
    <xf numFmtId="9" fontId="4" fillId="25" borderId="20" xfId="0" applyNumberFormat="1" applyFont="1" applyFill="1" applyBorder="1" applyAlignment="1" applyProtection="1">
      <alignment/>
      <protection/>
    </xf>
    <xf numFmtId="5" fontId="3" fillId="25" borderId="17" xfId="0" applyNumberFormat="1" applyFont="1" applyFill="1" applyBorder="1" applyAlignment="1" applyProtection="1">
      <alignment horizontal="left"/>
      <protection/>
    </xf>
    <xf numFmtId="0" fontId="1" fillId="0" borderId="0" xfId="0" applyFont="1" applyBorder="1" applyAlignment="1">
      <alignment/>
    </xf>
    <xf numFmtId="0" fontId="0" fillId="0" borderId="0" xfId="0" applyFill="1" applyAlignment="1">
      <alignment/>
    </xf>
    <xf numFmtId="0" fontId="36" fillId="0" borderId="0" xfId="0" applyFont="1" applyAlignment="1" applyProtection="1">
      <alignment horizontal="left"/>
      <protection/>
    </xf>
    <xf numFmtId="165" fontId="1" fillId="20" borderId="0" xfId="0" applyNumberFormat="1" applyFont="1" applyFill="1" applyAlignment="1">
      <alignment/>
    </xf>
    <xf numFmtId="0" fontId="37" fillId="0" borderId="0" xfId="0" applyFont="1" applyAlignment="1" applyProtection="1">
      <alignment horizontal="center"/>
      <protection/>
    </xf>
    <xf numFmtId="5" fontId="3" fillId="20" borderId="0" xfId="0" applyNumberFormat="1" applyFont="1" applyFill="1" applyAlignment="1" applyProtection="1">
      <alignment/>
      <protection/>
    </xf>
    <xf numFmtId="165" fontId="1" fillId="0" borderId="0" xfId="0" applyNumberFormat="1" applyFont="1" applyAlignment="1">
      <alignment/>
    </xf>
    <xf numFmtId="0" fontId="0" fillId="0" borderId="0" xfId="0" applyFont="1" applyAlignment="1">
      <alignment/>
    </xf>
    <xf numFmtId="0" fontId="3" fillId="0" borderId="10" xfId="0" applyFont="1" applyBorder="1" applyAlignment="1" applyProtection="1">
      <alignment/>
      <protection/>
    </xf>
    <xf numFmtId="165" fontId="3" fillId="0" borderId="0" xfId="0" applyNumberFormat="1" applyFont="1" applyAlignment="1" applyProtection="1">
      <alignment/>
      <protection/>
    </xf>
    <xf numFmtId="0" fontId="3" fillId="25" borderId="17" xfId="0" applyFont="1" applyFill="1" applyBorder="1" applyAlignment="1" applyProtection="1">
      <alignment/>
      <protection/>
    </xf>
    <xf numFmtId="0" fontId="26" fillId="25" borderId="0" xfId="0" applyFont="1" applyFill="1" applyBorder="1" applyAlignment="1" applyProtection="1">
      <alignment/>
      <protection/>
    </xf>
    <xf numFmtId="0" fontId="22" fillId="25" borderId="0" xfId="0" applyFont="1" applyFill="1" applyBorder="1" applyAlignment="1" applyProtection="1">
      <alignment/>
      <protection/>
    </xf>
    <xf numFmtId="9" fontId="39" fillId="25" borderId="0" xfId="0" applyNumberFormat="1" applyFont="1" applyFill="1" applyBorder="1" applyAlignment="1" applyProtection="1">
      <alignment/>
      <protection/>
    </xf>
    <xf numFmtId="0" fontId="0" fillId="25" borderId="19" xfId="0" applyFill="1" applyBorder="1" applyAlignment="1">
      <alignment/>
    </xf>
    <xf numFmtId="0" fontId="4" fillId="25" borderId="20" xfId="0" applyFont="1" applyFill="1" applyBorder="1" applyAlignment="1" applyProtection="1">
      <alignment/>
      <protection/>
    </xf>
    <xf numFmtId="6" fontId="3" fillId="25" borderId="0" xfId="0" applyNumberFormat="1" applyFont="1" applyFill="1" applyBorder="1" applyAlignment="1" applyProtection="1">
      <alignment/>
      <protection/>
    </xf>
    <xf numFmtId="9" fontId="1" fillId="25" borderId="0" xfId="0" applyNumberFormat="1" applyFont="1" applyFill="1" applyBorder="1" applyAlignment="1">
      <alignment/>
    </xf>
    <xf numFmtId="9" fontId="1" fillId="25" borderId="16" xfId="0" applyNumberFormat="1" applyFont="1" applyFill="1" applyBorder="1" applyAlignment="1">
      <alignment/>
    </xf>
    <xf numFmtId="9" fontId="3" fillId="25" borderId="16" xfId="0" applyNumberFormat="1" applyFont="1" applyFill="1" applyBorder="1" applyAlignment="1" applyProtection="1">
      <alignment/>
      <protection/>
    </xf>
    <xf numFmtId="165" fontId="4" fillId="0" borderId="0" xfId="0" applyNumberFormat="1" applyFont="1" applyAlignment="1" applyProtection="1">
      <alignment/>
      <protection/>
    </xf>
    <xf numFmtId="0" fontId="13" fillId="0" borderId="0" xfId="57" applyFont="1" applyFill="1">
      <alignment/>
      <protection/>
    </xf>
    <xf numFmtId="0" fontId="12" fillId="0" borderId="20" xfId="57" applyFont="1" applyBorder="1" applyAlignment="1">
      <alignment horizontal="center" vertical="center" wrapText="1"/>
      <protection/>
    </xf>
    <xf numFmtId="165" fontId="1" fillId="0" borderId="22" xfId="44" applyNumberFormat="1" applyFont="1" applyBorder="1" applyAlignment="1">
      <alignment horizontal="center" vertical="center"/>
    </xf>
    <xf numFmtId="0" fontId="21" fillId="0" borderId="0" xfId="0" applyFont="1" applyFill="1" applyBorder="1" applyAlignment="1" applyProtection="1">
      <alignment/>
      <protection/>
    </xf>
    <xf numFmtId="168" fontId="21" fillId="0" borderId="0" xfId="0" applyNumberFormat="1" applyFont="1" applyFill="1" applyBorder="1" applyAlignment="1" applyProtection="1">
      <alignment horizontal="left"/>
      <protection/>
    </xf>
    <xf numFmtId="0" fontId="40" fillId="0" borderId="0" xfId="0" applyFont="1" applyBorder="1" applyAlignment="1" applyProtection="1">
      <alignment horizontal="left"/>
      <protection/>
    </xf>
    <xf numFmtId="0" fontId="22" fillId="0" borderId="0" xfId="0" applyFont="1" applyBorder="1" applyAlignment="1" applyProtection="1">
      <alignment/>
      <protection/>
    </xf>
    <xf numFmtId="0" fontId="4" fillId="0" borderId="0" xfId="0" applyFont="1" applyBorder="1" applyAlignment="1" applyProtection="1">
      <alignment/>
      <protection/>
    </xf>
    <xf numFmtId="0" fontId="22" fillId="0" borderId="0" xfId="0" applyFont="1" applyBorder="1" applyAlignment="1" applyProtection="1">
      <alignment horizontal="left"/>
      <protection/>
    </xf>
    <xf numFmtId="0" fontId="23" fillId="0" borderId="0" xfId="0" applyFont="1" applyBorder="1" applyAlignment="1">
      <alignment/>
    </xf>
    <xf numFmtId="0" fontId="24" fillId="0" borderId="0" xfId="0" applyFont="1" applyBorder="1" applyAlignment="1" applyProtection="1">
      <alignment/>
      <protection/>
    </xf>
    <xf numFmtId="5" fontId="4" fillId="0" borderId="0" xfId="0" applyNumberFormat="1" applyFont="1" applyBorder="1" applyAlignment="1" applyProtection="1">
      <alignment/>
      <protection/>
    </xf>
    <xf numFmtId="167" fontId="23" fillId="0" borderId="0" xfId="0" applyNumberFormat="1" applyFont="1" applyBorder="1" applyAlignment="1" applyProtection="1">
      <alignment horizontal="right"/>
      <protection/>
    </xf>
    <xf numFmtId="0" fontId="25" fillId="0" borderId="0" xfId="0" applyFont="1" applyFill="1" applyBorder="1" applyAlignment="1" applyProtection="1">
      <alignment horizontal="left"/>
      <protection/>
    </xf>
    <xf numFmtId="0" fontId="41" fillId="0" borderId="0" xfId="0" applyFont="1" applyFill="1" applyBorder="1" applyAlignment="1" applyProtection="1">
      <alignment/>
      <protection/>
    </xf>
    <xf numFmtId="5" fontId="26" fillId="0" borderId="0" xfId="0" applyNumberFormat="1" applyFont="1" applyBorder="1" applyAlignment="1" applyProtection="1">
      <alignment/>
      <protection/>
    </xf>
    <xf numFmtId="0" fontId="42" fillId="0" borderId="0" xfId="0" applyFont="1" applyFill="1" applyBorder="1" applyAlignment="1" applyProtection="1">
      <alignment horizontal="left"/>
      <protection/>
    </xf>
    <xf numFmtId="5" fontId="27" fillId="0" borderId="0" xfId="0" applyNumberFormat="1" applyFont="1" applyBorder="1" applyAlignment="1" applyProtection="1">
      <alignment/>
      <protection/>
    </xf>
    <xf numFmtId="0" fontId="43" fillId="0" borderId="0" xfId="0" applyFont="1" applyBorder="1" applyAlignment="1" applyProtection="1">
      <alignment horizontal="left"/>
      <protection/>
    </xf>
    <xf numFmtId="5" fontId="3" fillId="0" borderId="0" xfId="0" applyNumberFormat="1" applyFont="1" applyBorder="1" applyAlignment="1" applyProtection="1">
      <alignment/>
      <protection/>
    </xf>
    <xf numFmtId="0" fontId="26" fillId="0" borderId="0" xfId="0" applyFont="1" applyBorder="1" applyAlignment="1" applyProtection="1">
      <alignment/>
      <protection/>
    </xf>
    <xf numFmtId="5" fontId="29" fillId="0" borderId="0" xfId="0" applyNumberFormat="1" applyFont="1" applyBorder="1" applyAlignment="1" applyProtection="1">
      <alignment/>
      <protection/>
    </xf>
    <xf numFmtId="0" fontId="29" fillId="0" borderId="0" xfId="0" applyFont="1" applyBorder="1" applyAlignment="1" applyProtection="1">
      <alignment/>
      <protection/>
    </xf>
    <xf numFmtId="5" fontId="29" fillId="0" borderId="0" xfId="0" applyNumberFormat="1" applyFont="1" applyBorder="1" applyAlignment="1" applyProtection="1">
      <alignment/>
      <protection/>
    </xf>
    <xf numFmtId="0" fontId="22" fillId="0" borderId="0" xfId="0" applyFont="1" applyBorder="1" applyAlignment="1" applyProtection="1">
      <alignment/>
      <protection/>
    </xf>
    <xf numFmtId="0" fontId="29" fillId="0" borderId="0" xfId="0" applyFont="1" applyBorder="1" applyAlignment="1" applyProtection="1">
      <alignment/>
      <protection/>
    </xf>
    <xf numFmtId="0" fontId="3" fillId="0" borderId="0" xfId="0" applyFont="1" applyBorder="1" applyAlignment="1" applyProtection="1">
      <alignment/>
      <protection/>
    </xf>
    <xf numFmtId="5" fontId="31" fillId="0" borderId="0" xfId="0" applyNumberFormat="1" applyFont="1" applyBorder="1" applyAlignment="1" applyProtection="1">
      <alignment/>
      <protection/>
    </xf>
    <xf numFmtId="0" fontId="31" fillId="0" borderId="0" xfId="0" applyFont="1" applyBorder="1" applyAlignment="1" applyProtection="1">
      <alignment/>
      <protection/>
    </xf>
    <xf numFmtId="0" fontId="44" fillId="0" borderId="0" xfId="0" applyFont="1" applyBorder="1" applyAlignment="1">
      <alignment/>
    </xf>
    <xf numFmtId="5" fontId="45" fillId="0" borderId="0" xfId="0" applyNumberFormat="1" applyFont="1" applyBorder="1" applyAlignment="1" applyProtection="1">
      <alignment/>
      <protection/>
    </xf>
    <xf numFmtId="0" fontId="26" fillId="0" borderId="0" xfId="0" applyFont="1" applyBorder="1" applyAlignment="1" applyProtection="1">
      <alignment horizontal="left"/>
      <protection/>
    </xf>
    <xf numFmtId="166" fontId="31" fillId="0" borderId="0" xfId="0" applyNumberFormat="1" applyFont="1" applyBorder="1" applyAlignment="1" applyProtection="1">
      <alignment/>
      <protection/>
    </xf>
    <xf numFmtId="5" fontId="0" fillId="0" borderId="0" xfId="0" applyNumberFormat="1" applyFont="1" applyBorder="1" applyAlignment="1">
      <alignment/>
    </xf>
    <xf numFmtId="0" fontId="3" fillId="0" borderId="0" xfId="0" applyFont="1" applyBorder="1" applyAlignment="1" applyProtection="1">
      <alignment horizontal="left"/>
      <protection/>
    </xf>
    <xf numFmtId="0" fontId="3" fillId="0" borderId="14" xfId="0" applyFont="1" applyBorder="1" applyAlignment="1" applyProtection="1">
      <alignment horizontal="left"/>
      <protection/>
    </xf>
    <xf numFmtId="166" fontId="3" fillId="0" borderId="0" xfId="0" applyNumberFormat="1" applyFont="1" applyBorder="1" applyAlignment="1" applyProtection="1">
      <alignment/>
      <protection/>
    </xf>
    <xf numFmtId="0" fontId="0" fillId="0" borderId="0" xfId="0" applyFont="1" applyBorder="1" applyAlignment="1">
      <alignment/>
    </xf>
    <xf numFmtId="166" fontId="4" fillId="0" borderId="0" xfId="0" applyNumberFormat="1" applyFont="1" applyBorder="1" applyAlignment="1" applyProtection="1">
      <alignment/>
      <protection/>
    </xf>
    <xf numFmtId="5" fontId="0" fillId="0" borderId="0" xfId="0" applyNumberFormat="1" applyFont="1" applyBorder="1" applyAlignment="1">
      <alignment/>
    </xf>
    <xf numFmtId="0" fontId="29" fillId="0" borderId="0" xfId="0" applyFont="1" applyBorder="1" applyAlignment="1" applyProtection="1">
      <alignment horizontal="left"/>
      <protection/>
    </xf>
    <xf numFmtId="0" fontId="12" fillId="0" borderId="0" xfId="0" applyFont="1" applyBorder="1" applyAlignment="1">
      <alignment/>
    </xf>
    <xf numFmtId="5" fontId="0" fillId="0" borderId="0" xfId="0" applyNumberFormat="1" applyBorder="1" applyAlignment="1" applyProtection="1">
      <alignment/>
      <protection/>
    </xf>
    <xf numFmtId="0" fontId="29" fillId="0" borderId="0" xfId="0" applyFont="1" applyBorder="1" applyAlignment="1" applyProtection="1">
      <alignment horizontal="left"/>
      <protection/>
    </xf>
    <xf numFmtId="5" fontId="29" fillId="0" borderId="0" xfId="0" applyNumberFormat="1" applyFont="1" applyBorder="1" applyAlignment="1" applyProtection="1">
      <alignment/>
      <protection/>
    </xf>
    <xf numFmtId="166" fontId="22" fillId="0" borderId="0" xfId="0" applyNumberFormat="1" applyFont="1" applyBorder="1" applyAlignment="1" applyProtection="1">
      <alignment/>
      <protection/>
    </xf>
    <xf numFmtId="5" fontId="23" fillId="0" borderId="0" xfId="0" applyNumberFormat="1" applyFont="1" applyBorder="1" applyAlignment="1" applyProtection="1">
      <alignment horizontal="left"/>
      <protection/>
    </xf>
    <xf numFmtId="5" fontId="23" fillId="0" borderId="0" xfId="0" applyNumberFormat="1" applyFont="1" applyBorder="1" applyAlignment="1" applyProtection="1">
      <alignment/>
      <protection/>
    </xf>
    <xf numFmtId="166" fontId="23" fillId="0" borderId="0" xfId="0" applyNumberFormat="1" applyFont="1" applyBorder="1" applyAlignment="1" applyProtection="1">
      <alignment/>
      <protection/>
    </xf>
    <xf numFmtId="0" fontId="0" fillId="0" borderId="0" xfId="0" applyFont="1" applyBorder="1" applyAlignment="1">
      <alignment/>
    </xf>
    <xf numFmtId="168" fontId="23" fillId="0" borderId="0" xfId="0" applyNumberFormat="1" applyFont="1" applyBorder="1" applyAlignment="1" applyProtection="1">
      <alignment/>
      <protection/>
    </xf>
    <xf numFmtId="169" fontId="23" fillId="0" borderId="0" xfId="0" applyNumberFormat="1" applyFont="1" applyBorder="1" applyAlignment="1" applyProtection="1">
      <alignment/>
      <protection/>
    </xf>
    <xf numFmtId="0" fontId="29" fillId="0" borderId="0" xfId="0" applyFont="1" applyBorder="1" applyAlignment="1">
      <alignment/>
    </xf>
    <xf numFmtId="0" fontId="0" fillId="0" borderId="0" xfId="53" applyFont="1" applyFill="1" applyBorder="1" applyAlignment="1" applyProtection="1">
      <alignmen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left" wrapText="1"/>
      <protection/>
    </xf>
    <xf numFmtId="0" fontId="4" fillId="0" borderId="0" xfId="0" applyFont="1" applyFill="1" applyBorder="1" applyAlignment="1" applyProtection="1">
      <alignment/>
      <protection/>
    </xf>
    <xf numFmtId="0" fontId="4" fillId="0" borderId="0" xfId="0" applyFont="1" applyFill="1" applyBorder="1" applyAlignment="1" applyProtection="1">
      <alignment/>
      <protection/>
    </xf>
    <xf numFmtId="0" fontId="29" fillId="0" borderId="0" xfId="0" applyFont="1" applyBorder="1" applyAlignment="1" applyProtection="1">
      <alignment horizontal="left" wrapText="1"/>
      <protection/>
    </xf>
    <xf numFmtId="5" fontId="4" fillId="0" borderId="0" xfId="0" applyNumberFormat="1" applyFont="1" applyFill="1" applyBorder="1" applyAlignment="1" applyProtection="1">
      <alignment/>
      <protection/>
    </xf>
    <xf numFmtId="0" fontId="29" fillId="0" borderId="0" xfId="0" applyFont="1" applyFill="1" applyBorder="1" applyAlignment="1" applyProtection="1">
      <alignment horizontal="left"/>
      <protection/>
    </xf>
    <xf numFmtId="0" fontId="29" fillId="0" borderId="0" xfId="0" applyFont="1" applyFill="1" applyBorder="1" applyAlignment="1" applyProtection="1">
      <alignment/>
      <protection/>
    </xf>
    <xf numFmtId="0" fontId="0" fillId="0" borderId="0" xfId="0" applyFill="1" applyBorder="1" applyAlignment="1">
      <alignment/>
    </xf>
    <xf numFmtId="5" fontId="29" fillId="0" borderId="0" xfId="0" applyNumberFormat="1" applyFont="1" applyFill="1" applyBorder="1" applyAlignment="1" applyProtection="1">
      <alignment/>
      <protection/>
    </xf>
    <xf numFmtId="5" fontId="3" fillId="0" borderId="0" xfId="0" applyNumberFormat="1" applyFont="1" applyFill="1" applyBorder="1" applyAlignment="1" applyProtection="1">
      <alignment/>
      <protection/>
    </xf>
    <xf numFmtId="5" fontId="29" fillId="0" borderId="0" xfId="0" applyNumberFormat="1" applyFont="1" applyFill="1" applyBorder="1" applyAlignment="1" applyProtection="1">
      <alignment/>
      <protection/>
    </xf>
    <xf numFmtId="0" fontId="29" fillId="0" borderId="0" xfId="0" applyFont="1" applyFill="1" applyBorder="1" applyAlignment="1" applyProtection="1">
      <alignment/>
      <protection/>
    </xf>
    <xf numFmtId="0" fontId="3" fillId="0" borderId="0" xfId="0" applyFont="1" applyFill="1" applyBorder="1" applyAlignment="1" applyProtection="1">
      <alignment/>
      <protection/>
    </xf>
    <xf numFmtId="5" fontId="31" fillId="0" borderId="0" xfId="0" applyNumberFormat="1" applyFont="1" applyFill="1" applyBorder="1" applyAlignment="1" applyProtection="1">
      <alignment/>
      <protection/>
    </xf>
    <xf numFmtId="0" fontId="31" fillId="0" borderId="0" xfId="0" applyFont="1" applyFill="1" applyBorder="1" applyAlignment="1" applyProtection="1">
      <alignment/>
      <protection/>
    </xf>
    <xf numFmtId="0" fontId="44" fillId="0" borderId="0" xfId="0" applyFont="1" applyFill="1" applyBorder="1" applyAlignment="1">
      <alignment/>
    </xf>
    <xf numFmtId="0" fontId="22" fillId="0" borderId="0" xfId="0" applyFont="1" applyFill="1" applyBorder="1" applyAlignment="1" applyProtection="1">
      <alignment/>
      <protection/>
    </xf>
    <xf numFmtId="5" fontId="45" fillId="0" borderId="0" xfId="0" applyNumberFormat="1" applyFont="1" applyFill="1" applyBorder="1" applyAlignment="1" applyProtection="1">
      <alignment/>
      <protection/>
    </xf>
    <xf numFmtId="166" fontId="31" fillId="0" borderId="0" xfId="0" applyNumberFormat="1" applyFont="1" applyFill="1" applyBorder="1" applyAlignment="1" applyProtection="1">
      <alignment/>
      <protection/>
    </xf>
    <xf numFmtId="5" fontId="0" fillId="0" borderId="0" xfId="0" applyNumberFormat="1" applyFont="1" applyFill="1" applyBorder="1" applyAlignment="1">
      <alignment/>
    </xf>
    <xf numFmtId="0" fontId="1" fillId="0" borderId="0" xfId="0" applyFont="1" applyFill="1" applyBorder="1" applyAlignment="1">
      <alignment/>
    </xf>
    <xf numFmtId="0" fontId="12" fillId="0" borderId="0" xfId="0" applyFont="1" applyFill="1" applyBorder="1" applyAlignment="1">
      <alignment/>
    </xf>
    <xf numFmtId="0" fontId="4" fillId="0" borderId="0" xfId="0" applyFont="1" applyFill="1" applyBorder="1" applyAlignment="1" applyProtection="1">
      <alignment horizontal="right"/>
      <protection/>
    </xf>
    <xf numFmtId="0" fontId="4" fillId="0" borderId="0" xfId="0" applyFont="1" applyBorder="1" applyAlignment="1" applyProtection="1">
      <alignment horizontal="right"/>
      <protection/>
    </xf>
    <xf numFmtId="0" fontId="4" fillId="0" borderId="0" xfId="0" applyFont="1" applyBorder="1" applyAlignment="1" applyProtection="1">
      <alignment horizontal="center"/>
      <protection/>
    </xf>
    <xf numFmtId="0" fontId="4" fillId="0" borderId="0" xfId="0" applyFont="1" applyFill="1" applyBorder="1" applyAlignment="1" applyProtection="1">
      <alignment horizontal="left"/>
      <protection/>
    </xf>
    <xf numFmtId="0" fontId="0" fillId="0" borderId="0" xfId="53" applyFont="1" applyFill="1" applyBorder="1" applyAlignment="1" applyProtection="1">
      <alignment horizontal="left"/>
      <protection/>
    </xf>
    <xf numFmtId="5" fontId="4" fillId="0" borderId="0" xfId="0" applyNumberFormat="1" applyFont="1" applyBorder="1" applyAlignment="1" applyProtection="1">
      <alignment/>
      <protection/>
    </xf>
    <xf numFmtId="166" fontId="4" fillId="0" borderId="0" xfId="0" applyNumberFormat="1" applyFont="1" applyBorder="1" applyAlignment="1" applyProtection="1">
      <alignment/>
      <protection/>
    </xf>
    <xf numFmtId="165" fontId="4" fillId="0" borderId="0" xfId="0" applyNumberFormat="1" applyFont="1" applyBorder="1" applyAlignment="1" applyProtection="1">
      <alignment/>
      <protection/>
    </xf>
    <xf numFmtId="0" fontId="4" fillId="0" borderId="10" xfId="0" applyFont="1" applyFill="1" applyBorder="1" applyAlignment="1" applyProtection="1">
      <alignment horizontal="left"/>
      <protection/>
    </xf>
    <xf numFmtId="0" fontId="29" fillId="0" borderId="10" xfId="0" applyFont="1" applyBorder="1" applyAlignment="1" applyProtection="1">
      <alignment/>
      <protection/>
    </xf>
    <xf numFmtId="5" fontId="4" fillId="0" borderId="10" xfId="0" applyNumberFormat="1" applyFont="1" applyBorder="1" applyAlignment="1" applyProtection="1">
      <alignment/>
      <protection/>
    </xf>
    <xf numFmtId="166" fontId="4" fillId="0" borderId="10" xfId="0" applyNumberFormat="1" applyFont="1" applyBorder="1" applyAlignment="1" applyProtection="1">
      <alignment/>
      <protection/>
    </xf>
    <xf numFmtId="0" fontId="0" fillId="0" borderId="10" xfId="0" applyBorder="1" applyAlignment="1">
      <alignment/>
    </xf>
    <xf numFmtId="5" fontId="0" fillId="0" borderId="10" xfId="0" applyNumberFormat="1" applyFont="1" applyBorder="1" applyAlignment="1">
      <alignment/>
    </xf>
    <xf numFmtId="0" fontId="0" fillId="20" borderId="0" xfId="0" applyFill="1" applyBorder="1" applyAlignment="1">
      <alignment/>
    </xf>
    <xf numFmtId="9" fontId="0" fillId="0" borderId="0" xfId="0" applyNumberFormat="1" applyFill="1" applyBorder="1" applyAlignment="1">
      <alignment/>
    </xf>
    <xf numFmtId="9" fontId="0" fillId="0" borderId="0" xfId="0" applyNumberFormat="1" applyBorder="1" applyAlignment="1" applyProtection="1">
      <alignment/>
      <protection/>
    </xf>
    <xf numFmtId="9" fontId="4" fillId="0" borderId="0" xfId="0" applyNumberFormat="1" applyFont="1" applyAlignment="1" applyProtection="1">
      <alignment/>
      <protection/>
    </xf>
    <xf numFmtId="9" fontId="0" fillId="0" borderId="10" xfId="0" applyNumberFormat="1" applyBorder="1" applyAlignment="1">
      <alignment/>
    </xf>
    <xf numFmtId="0" fontId="12" fillId="0" borderId="10" xfId="0" applyFont="1" applyBorder="1" applyAlignment="1">
      <alignment/>
    </xf>
    <xf numFmtId="0" fontId="29" fillId="0" borderId="10" xfId="0" applyFont="1" applyBorder="1" applyAlignment="1" applyProtection="1">
      <alignment horizontal="left"/>
      <protection/>
    </xf>
    <xf numFmtId="5" fontId="4" fillId="0" borderId="10" xfId="0" applyNumberFormat="1" applyFont="1" applyBorder="1" applyAlignment="1" applyProtection="1">
      <alignment/>
      <protection/>
    </xf>
    <xf numFmtId="166" fontId="4" fillId="0" borderId="10" xfId="0" applyNumberFormat="1" applyFont="1" applyBorder="1" applyAlignment="1" applyProtection="1">
      <alignment/>
      <protection/>
    </xf>
    <xf numFmtId="166" fontId="3" fillId="0" borderId="10" xfId="0" applyNumberFormat="1" applyFont="1" applyBorder="1" applyAlignment="1" applyProtection="1">
      <alignment/>
      <protection/>
    </xf>
    <xf numFmtId="5" fontId="0" fillId="0" borderId="10" xfId="0" applyNumberFormat="1" applyBorder="1" applyAlignment="1" applyProtection="1">
      <alignment/>
      <protection/>
    </xf>
    <xf numFmtId="166" fontId="0" fillId="0" borderId="10" xfId="0" applyNumberFormat="1" applyBorder="1" applyAlignment="1" applyProtection="1">
      <alignment/>
      <protection/>
    </xf>
    <xf numFmtId="5" fontId="0" fillId="0" borderId="10" xfId="0" applyNumberFormat="1" applyFont="1" applyBorder="1" applyAlignment="1">
      <alignment/>
    </xf>
    <xf numFmtId="0" fontId="1" fillId="0" borderId="0" xfId="0" applyFont="1" applyBorder="1" applyAlignment="1">
      <alignment horizontal="right"/>
    </xf>
    <xf numFmtId="166" fontId="4" fillId="0" borderId="0" xfId="0" applyNumberFormat="1" applyFont="1" applyFill="1" applyBorder="1" applyAlignment="1" applyProtection="1">
      <alignment/>
      <protection/>
    </xf>
    <xf numFmtId="165" fontId="3" fillId="0" borderId="0" xfId="0" applyNumberFormat="1" applyFont="1" applyFill="1" applyBorder="1" applyAlignment="1" applyProtection="1">
      <alignment/>
      <protection/>
    </xf>
    <xf numFmtId="166" fontId="22" fillId="0" borderId="0" xfId="0" applyNumberFormat="1" applyFont="1" applyFill="1" applyBorder="1" applyAlignment="1" applyProtection="1">
      <alignment/>
      <protection/>
    </xf>
    <xf numFmtId="0" fontId="4" fillId="0" borderId="0" xfId="0" applyFont="1" applyFill="1" applyAlignment="1" applyProtection="1">
      <alignment/>
      <protection/>
    </xf>
    <xf numFmtId="0" fontId="0" fillId="0" borderId="17" xfId="0" applyBorder="1" applyAlignment="1">
      <alignment/>
    </xf>
    <xf numFmtId="0" fontId="63" fillId="0" borderId="0" xfId="0" applyFont="1" applyAlignment="1">
      <alignment vertical="top"/>
    </xf>
    <xf numFmtId="0" fontId="0" fillId="0" borderId="0" xfId="0" applyFont="1" applyAlignment="1">
      <alignment vertical="top"/>
    </xf>
    <xf numFmtId="0" fontId="35" fillId="0" borderId="0" xfId="0" applyFont="1" applyAlignment="1">
      <alignment vertical="top"/>
    </xf>
    <xf numFmtId="0" fontId="0" fillId="0" borderId="0" xfId="0" applyAlignment="1">
      <alignment vertical="top" wrapText="1"/>
    </xf>
    <xf numFmtId="0" fontId="35" fillId="0" borderId="0" xfId="0" applyFont="1" applyAlignment="1">
      <alignment/>
    </xf>
    <xf numFmtId="0" fontId="34" fillId="0" borderId="0" xfId="0" applyFont="1" applyAlignment="1">
      <alignment/>
    </xf>
    <xf numFmtId="0" fontId="7" fillId="0" borderId="0" xfId="0" applyFont="1" applyAlignment="1">
      <alignment/>
    </xf>
    <xf numFmtId="0" fontId="7" fillId="0" borderId="0" xfId="0" applyFont="1" applyAlignment="1">
      <alignment wrapText="1"/>
    </xf>
    <xf numFmtId="0" fontId="0" fillId="0" borderId="0" xfId="0" applyAlignment="1">
      <alignment wrapText="1"/>
    </xf>
    <xf numFmtId="0" fontId="6" fillId="0" borderId="0" xfId="53" applyAlignment="1">
      <alignment/>
    </xf>
    <xf numFmtId="0" fontId="0" fillId="0" borderId="0" xfId="0" applyAlignment="1">
      <alignment vertical="top" wrapText="1"/>
    </xf>
    <xf numFmtId="0" fontId="0" fillId="0" borderId="0" xfId="0" applyAlignment="1">
      <alignment/>
    </xf>
    <xf numFmtId="0" fontId="7" fillId="0" borderId="0" xfId="0" applyFont="1" applyAlignment="1">
      <alignment vertical="top" wrapText="1"/>
    </xf>
    <xf numFmtId="0" fontId="11" fillId="25" borderId="23" xfId="0" applyFont="1" applyFill="1" applyBorder="1" applyAlignment="1">
      <alignment horizontal="center"/>
    </xf>
    <xf numFmtId="0" fontId="11" fillId="25" borderId="24" xfId="0" applyFont="1" applyFill="1" applyBorder="1" applyAlignment="1">
      <alignment horizontal="center"/>
    </xf>
    <xf numFmtId="0" fontId="11" fillId="25" borderId="15" xfId="0" applyFont="1" applyFill="1" applyBorder="1" applyAlignment="1">
      <alignment horizontal="center"/>
    </xf>
    <xf numFmtId="5" fontId="3" fillId="25" borderId="0" xfId="0" applyNumberFormat="1" applyFont="1" applyFill="1" applyBorder="1" applyAlignment="1" applyProtection="1">
      <alignment horizontal="left"/>
      <protection/>
    </xf>
    <xf numFmtId="0" fontId="0" fillId="25" borderId="0" xfId="0" applyFill="1" applyBorder="1" applyAlignment="1">
      <alignment horizontal="left"/>
    </xf>
    <xf numFmtId="9" fontId="4" fillId="0" borderId="0" xfId="0" applyNumberFormat="1" applyFont="1" applyAlignment="1" applyProtection="1">
      <alignment horizontal="left"/>
      <protection/>
    </xf>
    <xf numFmtId="0" fontId="0" fillId="0" borderId="0" xfId="0" applyFont="1" applyAlignment="1">
      <alignment horizontal="left"/>
    </xf>
    <xf numFmtId="9" fontId="0" fillId="0" borderId="0" xfId="0" applyNumberFormat="1" applyFont="1" applyAlignment="1">
      <alignment horizontal="left"/>
    </xf>
    <xf numFmtId="0" fontId="38" fillId="25" borderId="23" xfId="0" applyFont="1" applyFill="1" applyBorder="1" applyAlignment="1" applyProtection="1">
      <alignment horizontal="center"/>
      <protection/>
    </xf>
    <xf numFmtId="0" fontId="8" fillId="25" borderId="24" xfId="0" applyFont="1" applyFill="1" applyBorder="1" applyAlignment="1">
      <alignment horizontal="center"/>
    </xf>
    <xf numFmtId="0" fontId="8" fillId="25" borderId="15" xfId="0" applyFont="1" applyFill="1" applyBorder="1" applyAlignment="1">
      <alignment horizontal="center"/>
    </xf>
    <xf numFmtId="0" fontId="33" fillId="0" borderId="0" xfId="0" applyFont="1" applyBorder="1" applyAlignment="1" applyProtection="1">
      <alignment horizontal="center" wrapText="1"/>
      <protection/>
    </xf>
    <xf numFmtId="0" fontId="33" fillId="0" borderId="20" xfId="0" applyFont="1" applyBorder="1" applyAlignment="1" applyProtection="1">
      <alignment horizontal="center" wrapText="1"/>
      <protection/>
    </xf>
    <xf numFmtId="14" fontId="0" fillId="0" borderId="0" xfId="0" applyNumberFormat="1" applyFont="1" applyBorder="1" applyAlignment="1">
      <alignment/>
    </xf>
    <xf numFmtId="0" fontId="0" fillId="0" borderId="0" xfId="0" applyFont="1" applyBorder="1" applyAlignment="1">
      <alignment/>
    </xf>
    <xf numFmtId="0" fontId="0" fillId="0" borderId="0" xfId="57" applyFont="1" applyAlignment="1">
      <alignment vertical="top" wrapText="1"/>
      <protection/>
    </xf>
    <xf numFmtId="0" fontId="7" fillId="0" borderId="0" xfId="57" applyAlignment="1">
      <alignment/>
      <protection/>
    </xf>
    <xf numFmtId="0" fontId="12" fillId="0" borderId="0" xfId="57" applyFont="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FY2007\WkShtTemplate_FY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DIR Wksht#1"/>
      <sheetName val="DIR Wksht#2"/>
      <sheetName val="DIR Wksht#3"/>
      <sheetName val="AreaOfficeDetail#4"/>
    </sheetNames>
    <sheetDataSet>
      <sheetData sheetId="1">
        <row r="1">
          <cell r="E1" t="str">
            <v>TITLE  I or V</v>
          </cell>
        </row>
        <row r="6">
          <cell r="E6" t="str">
            <v>WANNABEE</v>
          </cell>
        </row>
        <row r="7">
          <cell r="E7" t="str">
            <v>(USA)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9"/>
  <sheetViews>
    <sheetView tabSelected="1" workbookViewId="0" topLeftCell="A1">
      <selection activeCell="I56" sqref="I56"/>
    </sheetView>
  </sheetViews>
  <sheetFormatPr defaultColWidth="9.140625" defaultRowHeight="12.75"/>
  <cols>
    <col min="9" max="9" width="52.8515625" style="0" customWidth="1"/>
  </cols>
  <sheetData>
    <row r="1" spans="1:8" ht="22.5">
      <c r="A1" s="273" t="s">
        <v>92</v>
      </c>
      <c r="C1" s="274"/>
      <c r="D1" s="274"/>
      <c r="E1" s="274"/>
      <c r="F1" s="274"/>
      <c r="G1" s="274"/>
      <c r="H1" s="274"/>
    </row>
    <row r="2" spans="1:8" ht="12.75">
      <c r="A2" s="274"/>
      <c r="B2" s="274"/>
      <c r="C2" s="274"/>
      <c r="D2" s="274"/>
      <c r="E2" s="274"/>
      <c r="F2" s="274"/>
      <c r="G2" s="274"/>
      <c r="H2" s="274"/>
    </row>
    <row r="3" spans="1:8" ht="15">
      <c r="A3" s="275" t="s">
        <v>93</v>
      </c>
      <c r="B3" s="274"/>
      <c r="C3" s="274"/>
      <c r="D3" s="274"/>
      <c r="E3" s="274"/>
      <c r="F3" s="274"/>
      <c r="G3" s="274"/>
      <c r="H3" s="274"/>
    </row>
    <row r="4" spans="1:8" ht="12.75">
      <c r="A4" s="274"/>
      <c r="B4" s="274"/>
      <c r="C4" s="274"/>
      <c r="D4" s="274"/>
      <c r="E4" s="274"/>
      <c r="F4" s="274"/>
      <c r="G4" s="274"/>
      <c r="H4" s="274"/>
    </row>
    <row r="5" spans="1:9" ht="12.75">
      <c r="A5" s="285" t="s">
        <v>94</v>
      </c>
      <c r="B5" s="285"/>
      <c r="C5" s="285"/>
      <c r="D5" s="285"/>
      <c r="E5" s="285"/>
      <c r="F5" s="285"/>
      <c r="G5" s="285"/>
      <c r="H5" s="285"/>
      <c r="I5" s="284"/>
    </row>
    <row r="6" spans="1:9" ht="12.75">
      <c r="A6" s="285"/>
      <c r="B6" s="285"/>
      <c r="C6" s="285"/>
      <c r="D6" s="285"/>
      <c r="E6" s="285"/>
      <c r="F6" s="285"/>
      <c r="G6" s="285"/>
      <c r="H6" s="285"/>
      <c r="I6" s="284"/>
    </row>
    <row r="7" spans="1:9" ht="12.75">
      <c r="A7" s="285"/>
      <c r="B7" s="285"/>
      <c r="C7" s="285"/>
      <c r="D7" s="285"/>
      <c r="E7" s="285"/>
      <c r="F7" s="285"/>
      <c r="G7" s="285"/>
      <c r="H7" s="285"/>
      <c r="I7" s="284"/>
    </row>
    <row r="8" spans="1:9" ht="12.75">
      <c r="A8" s="285"/>
      <c r="B8" s="285"/>
      <c r="C8" s="285"/>
      <c r="D8" s="285"/>
      <c r="E8" s="285"/>
      <c r="F8" s="285"/>
      <c r="G8" s="285"/>
      <c r="H8" s="285"/>
      <c r="I8" s="284"/>
    </row>
    <row r="9" spans="1:9" ht="15.75" customHeight="1">
      <c r="A9" s="285"/>
      <c r="B9" s="285"/>
      <c r="C9" s="285"/>
      <c r="D9" s="285"/>
      <c r="E9" s="285"/>
      <c r="F9" s="285"/>
      <c r="G9" s="285"/>
      <c r="H9" s="285"/>
      <c r="I9" s="284"/>
    </row>
    <row r="10" spans="1:9" ht="15.75" customHeight="1">
      <c r="A10" s="283"/>
      <c r="B10" s="283"/>
      <c r="C10" s="283"/>
      <c r="D10" s="283"/>
      <c r="E10" s="283"/>
      <c r="F10" s="283"/>
      <c r="G10" s="283"/>
      <c r="H10" s="283"/>
      <c r="I10" s="284"/>
    </row>
    <row r="11" spans="1:9" ht="0.75" customHeight="1">
      <c r="A11" s="284"/>
      <c r="B11" s="284"/>
      <c r="C11" s="284"/>
      <c r="D11" s="284"/>
      <c r="E11" s="284"/>
      <c r="F11" s="284"/>
      <c r="G11" s="284"/>
      <c r="H11" s="284"/>
      <c r="I11" s="284"/>
    </row>
    <row r="12" ht="15">
      <c r="A12" s="277" t="s">
        <v>95</v>
      </c>
    </row>
    <row r="13" ht="15">
      <c r="A13" s="278"/>
    </row>
    <row r="14" spans="1:9" ht="12.75">
      <c r="A14" s="285" t="s">
        <v>96</v>
      </c>
      <c r="B14" s="283"/>
      <c r="C14" s="283"/>
      <c r="D14" s="283"/>
      <c r="E14" s="283"/>
      <c r="F14" s="283"/>
      <c r="G14" s="283"/>
      <c r="H14" s="283"/>
      <c r="I14" s="284"/>
    </row>
    <row r="15" spans="1:9" ht="12.75">
      <c r="A15" s="283"/>
      <c r="B15" s="283"/>
      <c r="C15" s="283"/>
      <c r="D15" s="283"/>
      <c r="E15" s="283"/>
      <c r="F15" s="283"/>
      <c r="G15" s="283"/>
      <c r="H15" s="283"/>
      <c r="I15" s="284"/>
    </row>
    <row r="16" spans="1:9" ht="12.75">
      <c r="A16" s="283"/>
      <c r="B16" s="283"/>
      <c r="C16" s="283"/>
      <c r="D16" s="283"/>
      <c r="E16" s="283"/>
      <c r="F16" s="283"/>
      <c r="G16" s="283"/>
      <c r="H16" s="283"/>
      <c r="I16" s="284"/>
    </row>
    <row r="17" spans="1:9" ht="12.75">
      <c r="A17" s="283"/>
      <c r="B17" s="283"/>
      <c r="C17" s="283"/>
      <c r="D17" s="283"/>
      <c r="E17" s="283"/>
      <c r="F17" s="283"/>
      <c r="G17" s="283"/>
      <c r="H17" s="283"/>
      <c r="I17" s="284"/>
    </row>
    <row r="18" spans="1:9" ht="33" customHeight="1">
      <c r="A18" s="283"/>
      <c r="B18" s="283"/>
      <c r="C18" s="283"/>
      <c r="D18" s="283"/>
      <c r="E18" s="283"/>
      <c r="F18" s="283"/>
      <c r="G18" s="283"/>
      <c r="H18" s="283"/>
      <c r="I18" s="284"/>
    </row>
    <row r="19" ht="15">
      <c r="A19" s="279"/>
    </row>
    <row r="20" spans="1:9" ht="12.75">
      <c r="A20" s="285" t="s">
        <v>97</v>
      </c>
      <c r="B20" s="283"/>
      <c r="C20" s="283"/>
      <c r="D20" s="283"/>
      <c r="E20" s="283"/>
      <c r="F20" s="283"/>
      <c r="G20" s="283"/>
      <c r="H20" s="283"/>
      <c r="I20" s="284"/>
    </row>
    <row r="21" spans="1:9" ht="12.75">
      <c r="A21" s="283"/>
      <c r="B21" s="283"/>
      <c r="C21" s="283"/>
      <c r="D21" s="283"/>
      <c r="E21" s="283"/>
      <c r="F21" s="283"/>
      <c r="G21" s="283"/>
      <c r="H21" s="283"/>
      <c r="I21" s="284"/>
    </row>
    <row r="22" spans="1:9" ht="12.75">
      <c r="A22" s="283"/>
      <c r="B22" s="283"/>
      <c r="C22" s="283"/>
      <c r="D22" s="283"/>
      <c r="E22" s="283"/>
      <c r="F22" s="283"/>
      <c r="G22" s="283"/>
      <c r="H22" s="283"/>
      <c r="I22" s="284"/>
    </row>
    <row r="23" spans="1:9" ht="12.75">
      <c r="A23" s="283"/>
      <c r="B23" s="283"/>
      <c r="C23" s="283"/>
      <c r="D23" s="283"/>
      <c r="E23" s="283"/>
      <c r="F23" s="283"/>
      <c r="G23" s="283"/>
      <c r="H23" s="283"/>
      <c r="I23" s="284"/>
    </row>
    <row r="24" ht="15">
      <c r="A24" s="279"/>
    </row>
    <row r="25" spans="1:9" ht="12.75">
      <c r="A25" s="285" t="s">
        <v>98</v>
      </c>
      <c r="B25" s="283"/>
      <c r="C25" s="283"/>
      <c r="D25" s="283"/>
      <c r="E25" s="283"/>
      <c r="F25" s="283"/>
      <c r="G25" s="283"/>
      <c r="H25" s="283"/>
      <c r="I25" s="284"/>
    </row>
    <row r="26" spans="1:9" ht="12.75">
      <c r="A26" s="283"/>
      <c r="B26" s="283"/>
      <c r="C26" s="283"/>
      <c r="D26" s="283"/>
      <c r="E26" s="283"/>
      <c r="F26" s="283"/>
      <c r="G26" s="283"/>
      <c r="H26" s="283"/>
      <c r="I26" s="284"/>
    </row>
    <row r="27" spans="1:9" ht="12.75">
      <c r="A27" s="283"/>
      <c r="B27" s="283"/>
      <c r="C27" s="283"/>
      <c r="D27" s="283"/>
      <c r="E27" s="283"/>
      <c r="F27" s="283"/>
      <c r="G27" s="283"/>
      <c r="H27" s="283"/>
      <c r="I27" s="284"/>
    </row>
    <row r="28" spans="1:9" ht="12.75">
      <c r="A28" s="283"/>
      <c r="B28" s="283"/>
      <c r="C28" s="283"/>
      <c r="D28" s="283"/>
      <c r="E28" s="283"/>
      <c r="F28" s="283"/>
      <c r="G28" s="283"/>
      <c r="H28" s="283"/>
      <c r="I28" s="284"/>
    </row>
    <row r="29" spans="1:9" ht="12.75">
      <c r="A29" s="283"/>
      <c r="B29" s="283"/>
      <c r="C29" s="283"/>
      <c r="D29" s="283"/>
      <c r="E29" s="283"/>
      <c r="F29" s="283"/>
      <c r="G29" s="283"/>
      <c r="H29" s="283"/>
      <c r="I29" s="284"/>
    </row>
    <row r="30" spans="1:9" ht="12.75">
      <c r="A30" s="283"/>
      <c r="B30" s="283"/>
      <c r="C30" s="283"/>
      <c r="D30" s="283"/>
      <c r="E30" s="283"/>
      <c r="F30" s="283"/>
      <c r="G30" s="283"/>
      <c r="H30" s="283"/>
      <c r="I30" s="284"/>
    </row>
    <row r="31" spans="1:9" ht="15" customHeight="1" hidden="1">
      <c r="A31" s="283"/>
      <c r="B31" s="283"/>
      <c r="C31" s="283"/>
      <c r="D31" s="283"/>
      <c r="E31" s="283"/>
      <c r="F31" s="283"/>
      <c r="G31" s="283"/>
      <c r="H31" s="283"/>
      <c r="I31" s="284"/>
    </row>
    <row r="32" spans="1:8" ht="12.75">
      <c r="A32" s="276"/>
      <c r="B32" s="276"/>
      <c r="C32" s="276"/>
      <c r="D32" s="276"/>
      <c r="E32" s="276"/>
      <c r="F32" s="276"/>
      <c r="G32" s="276"/>
      <c r="H32" s="276"/>
    </row>
    <row r="33" spans="1:9" ht="12.75">
      <c r="A33" s="283" t="s">
        <v>99</v>
      </c>
      <c r="B33" s="283"/>
      <c r="C33" s="283"/>
      <c r="D33" s="283"/>
      <c r="E33" s="283"/>
      <c r="F33" s="283"/>
      <c r="G33" s="283"/>
      <c r="H33" s="283"/>
      <c r="I33" s="284"/>
    </row>
    <row r="34" spans="1:9" ht="12.75">
      <c r="A34" s="283"/>
      <c r="B34" s="283"/>
      <c r="C34" s="283"/>
      <c r="D34" s="283"/>
      <c r="E34" s="283"/>
      <c r="F34" s="283"/>
      <c r="G34" s="283"/>
      <c r="H34" s="283"/>
      <c r="I34" s="284"/>
    </row>
    <row r="35" spans="1:9" ht="12.75">
      <c r="A35" s="283"/>
      <c r="B35" s="283"/>
      <c r="C35" s="283"/>
      <c r="D35" s="283"/>
      <c r="E35" s="283"/>
      <c r="F35" s="283"/>
      <c r="G35" s="283"/>
      <c r="H35" s="283"/>
      <c r="I35" s="284"/>
    </row>
    <row r="36" spans="1:9" ht="12.75">
      <c r="A36" s="283"/>
      <c r="B36" s="283"/>
      <c r="C36" s="283"/>
      <c r="D36" s="283"/>
      <c r="E36" s="283"/>
      <c r="F36" s="283"/>
      <c r="G36" s="283"/>
      <c r="H36" s="283"/>
      <c r="I36" s="284"/>
    </row>
    <row r="37" ht="15">
      <c r="A37" s="279"/>
    </row>
    <row r="38" ht="15">
      <c r="A38" s="277" t="s">
        <v>100</v>
      </c>
    </row>
    <row r="39" ht="15">
      <c r="A39" s="279"/>
    </row>
    <row r="40" spans="1:9" ht="12.75">
      <c r="A40" s="285" t="s">
        <v>101</v>
      </c>
      <c r="B40" s="283"/>
      <c r="C40" s="283"/>
      <c r="D40" s="283"/>
      <c r="E40" s="283"/>
      <c r="F40" s="283"/>
      <c r="G40" s="283"/>
      <c r="H40" s="283"/>
      <c r="I40" s="284"/>
    </row>
    <row r="41" spans="1:9" ht="12.75">
      <c r="A41" s="283"/>
      <c r="B41" s="283"/>
      <c r="C41" s="283"/>
      <c r="D41" s="283"/>
      <c r="E41" s="283"/>
      <c r="F41" s="283"/>
      <c r="G41" s="283"/>
      <c r="H41" s="283"/>
      <c r="I41" s="284"/>
    </row>
    <row r="42" ht="15">
      <c r="A42" s="279"/>
    </row>
    <row r="43" spans="1:9" ht="12.75">
      <c r="A43" s="280" t="s">
        <v>102</v>
      </c>
      <c r="B43" s="281"/>
      <c r="C43" s="281"/>
      <c r="D43" s="281"/>
      <c r="E43" s="281"/>
      <c r="F43" s="281"/>
      <c r="G43" s="281"/>
      <c r="H43" s="281"/>
      <c r="I43" s="281"/>
    </row>
    <row r="44" spans="1:9" ht="12.75">
      <c r="A44" s="281"/>
      <c r="B44" s="281"/>
      <c r="C44" s="281"/>
      <c r="D44" s="281"/>
      <c r="E44" s="281"/>
      <c r="F44" s="281"/>
      <c r="G44" s="281"/>
      <c r="H44" s="281"/>
      <c r="I44" s="281"/>
    </row>
    <row r="45" ht="15">
      <c r="A45" s="279"/>
    </row>
    <row r="46" spans="1:9" ht="12.75">
      <c r="A46" s="280" t="s">
        <v>103</v>
      </c>
      <c r="B46" s="281"/>
      <c r="C46" s="281"/>
      <c r="D46" s="281"/>
      <c r="E46" s="281"/>
      <c r="F46" s="281"/>
      <c r="G46" s="281"/>
      <c r="H46" s="281"/>
      <c r="I46" s="281"/>
    </row>
    <row r="47" spans="1:9" ht="12.75">
      <c r="A47" s="281"/>
      <c r="B47" s="281"/>
      <c r="C47" s="281"/>
      <c r="D47" s="281"/>
      <c r="E47" s="281"/>
      <c r="F47" s="281"/>
      <c r="G47" s="281"/>
      <c r="H47" s="281"/>
      <c r="I47" s="281"/>
    </row>
    <row r="48" ht="15">
      <c r="A48" s="279"/>
    </row>
    <row r="49" spans="1:9" ht="12.75">
      <c r="A49" s="280" t="s">
        <v>104</v>
      </c>
      <c r="B49" s="281"/>
      <c r="C49" s="281"/>
      <c r="D49" s="281"/>
      <c r="E49" s="281"/>
      <c r="F49" s="281"/>
      <c r="G49" s="281"/>
      <c r="H49" s="281"/>
      <c r="I49" s="281"/>
    </row>
    <row r="50" spans="1:9" ht="12.75">
      <c r="A50" s="281"/>
      <c r="B50" s="281"/>
      <c r="C50" s="281"/>
      <c r="D50" s="281"/>
      <c r="E50" s="281"/>
      <c r="F50" s="281"/>
      <c r="G50" s="281"/>
      <c r="H50" s="281"/>
      <c r="I50" s="281"/>
    </row>
    <row r="51" spans="1:9" ht="12.75">
      <c r="A51" s="281"/>
      <c r="B51" s="281"/>
      <c r="C51" s="281"/>
      <c r="D51" s="281"/>
      <c r="E51" s="281"/>
      <c r="F51" s="281"/>
      <c r="G51" s="281"/>
      <c r="H51" s="281"/>
      <c r="I51" s="281"/>
    </row>
    <row r="52" ht="15">
      <c r="A52" s="279"/>
    </row>
    <row r="53" spans="1:7" ht="15">
      <c r="A53" s="279"/>
      <c r="C53" s="282"/>
      <c r="D53" s="282"/>
      <c r="E53" s="282"/>
      <c r="F53" s="282"/>
      <c r="G53" s="282"/>
    </row>
    <row r="54" ht="15">
      <c r="A54" s="277"/>
    </row>
    <row r="55" ht="15">
      <c r="A55" s="279"/>
    </row>
    <row r="56" ht="15">
      <c r="A56" s="279"/>
    </row>
    <row r="57" ht="15">
      <c r="A57" s="279"/>
    </row>
    <row r="58" ht="15">
      <c r="A58" s="279"/>
    </row>
    <row r="59" ht="15">
      <c r="A59" s="279"/>
    </row>
  </sheetData>
  <mergeCells count="10">
    <mergeCell ref="A5:I11"/>
    <mergeCell ref="A14:I18"/>
    <mergeCell ref="A20:I23"/>
    <mergeCell ref="A25:I31"/>
    <mergeCell ref="A49:I51"/>
    <mergeCell ref="C53:G53"/>
    <mergeCell ref="A33:I36"/>
    <mergeCell ref="A40:I41"/>
    <mergeCell ref="A43:I44"/>
    <mergeCell ref="A46:I4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Q59"/>
  <sheetViews>
    <sheetView zoomScale="80" zoomScaleNormal="80" zoomScalePageLayoutView="0" workbookViewId="0" topLeftCell="A6">
      <selection activeCell="D11" sqref="D11"/>
    </sheetView>
  </sheetViews>
  <sheetFormatPr defaultColWidth="12.00390625" defaultRowHeight="12.75"/>
  <cols>
    <col min="1" max="1" width="4.7109375" style="0" customWidth="1"/>
    <col min="2" max="2" width="44.8515625" style="0" customWidth="1"/>
    <col min="3" max="3" width="11.57421875" style="0" customWidth="1"/>
    <col min="4" max="4" width="9.28125" style="0" customWidth="1"/>
    <col min="5" max="5" width="2.8515625" style="0" customWidth="1"/>
    <col min="6" max="6" width="19.140625" style="0" customWidth="1"/>
    <col min="7" max="7" width="13.8515625" style="0" customWidth="1"/>
    <col min="8" max="8" width="14.7109375" style="0" customWidth="1"/>
    <col min="9" max="9" width="10.8515625" style="0" customWidth="1"/>
    <col min="10" max="10" width="7.57421875" style="0" customWidth="1"/>
    <col min="11" max="11" width="12.8515625" style="0" customWidth="1"/>
    <col min="12" max="12" width="14.421875" style="0" customWidth="1"/>
    <col min="13" max="13" width="14.421875" style="0" bestFit="1" customWidth="1"/>
  </cols>
  <sheetData>
    <row r="1" spans="2:11" ht="30.75">
      <c r="B1" s="38" t="s">
        <v>34</v>
      </c>
      <c r="C1" s="38"/>
      <c r="D1" s="39" t="s">
        <v>17</v>
      </c>
      <c r="E1" s="40"/>
      <c r="F1" s="40"/>
      <c r="G1" s="40"/>
      <c r="H1" s="143"/>
      <c r="I1" s="171" t="s">
        <v>88</v>
      </c>
      <c r="K1" s="42"/>
    </row>
    <row r="2" spans="2:12" ht="15.75" customHeight="1">
      <c r="B2" s="43"/>
      <c r="C2" s="43"/>
      <c r="D2" s="43"/>
      <c r="E2" s="43"/>
      <c r="F2" s="44"/>
      <c r="G2" s="44"/>
      <c r="H2" s="44"/>
      <c r="I2" s="44"/>
      <c r="J2" s="44"/>
      <c r="K2" s="44"/>
      <c r="L2" s="45"/>
    </row>
    <row r="3" spans="2:12" ht="22.5">
      <c r="B3" s="46" t="s">
        <v>35</v>
      </c>
      <c r="C3" s="46"/>
      <c r="D3" s="46"/>
      <c r="E3" s="46"/>
      <c r="G3" s="41"/>
      <c r="H3" s="47"/>
      <c r="I3" s="47"/>
      <c r="J3" s="41"/>
      <c r="K3" s="41"/>
      <c r="L3" s="45"/>
    </row>
    <row r="4" spans="2:12" ht="15.75" customHeight="1">
      <c r="B4" s="45"/>
      <c r="C4" s="45"/>
      <c r="D4" s="45"/>
      <c r="E4" s="45"/>
      <c r="F4" s="45"/>
      <c r="G4" s="41"/>
      <c r="H4" s="47"/>
      <c r="I4" s="47"/>
      <c r="J4" s="41"/>
      <c r="K4" s="41"/>
      <c r="L4" s="45"/>
    </row>
    <row r="5" spans="2:12" ht="15.75" customHeight="1">
      <c r="B5" s="45"/>
      <c r="C5" s="45"/>
      <c r="D5" s="45"/>
      <c r="E5" s="45"/>
      <c r="F5" s="45"/>
      <c r="G5" s="41"/>
      <c r="H5" s="47"/>
      <c r="I5" s="47"/>
      <c r="J5" s="41"/>
      <c r="K5" s="41"/>
      <c r="L5" s="45"/>
    </row>
    <row r="6" spans="2:12" ht="18" customHeight="1">
      <c r="B6" s="48"/>
      <c r="C6" s="48"/>
      <c r="D6" s="48"/>
      <c r="E6" s="48"/>
      <c r="F6" s="49" t="s">
        <v>18</v>
      </c>
      <c r="G6" s="50"/>
      <c r="H6" s="51"/>
      <c r="I6" s="45"/>
      <c r="J6" s="41"/>
      <c r="K6" s="41"/>
      <c r="L6" s="45"/>
    </row>
    <row r="7" spans="2:17" ht="18" customHeight="1">
      <c r="B7" s="45"/>
      <c r="C7" s="45"/>
      <c r="D7" s="45"/>
      <c r="E7" s="45"/>
      <c r="F7" s="52" t="s">
        <v>19</v>
      </c>
      <c r="I7" s="41"/>
      <c r="J7" s="41"/>
      <c r="K7" s="41"/>
      <c r="L7" s="45"/>
      <c r="Q7" s="1"/>
    </row>
    <row r="8" spans="2:12" ht="15.75" customHeight="1">
      <c r="B8" s="78" t="s">
        <v>20</v>
      </c>
      <c r="C8" s="78"/>
      <c r="D8" s="78"/>
      <c r="E8" s="78"/>
      <c r="F8" s="79"/>
      <c r="H8" s="53"/>
      <c r="I8" s="41"/>
      <c r="J8" s="41"/>
      <c r="K8" s="41"/>
      <c r="L8" s="45"/>
    </row>
    <row r="9" spans="2:12" ht="15.75" customHeight="1">
      <c r="B9" s="78"/>
      <c r="C9" s="78"/>
      <c r="D9" s="78"/>
      <c r="E9" s="78"/>
      <c r="F9" s="271"/>
      <c r="H9" s="53"/>
      <c r="I9" s="41"/>
      <c r="J9" s="41"/>
      <c r="K9" s="41"/>
      <c r="L9" s="45"/>
    </row>
    <row r="10" spans="2:12" ht="15.75" customHeight="1">
      <c r="B10" s="41" t="s">
        <v>85</v>
      </c>
      <c r="C10" s="144"/>
      <c r="D10" s="145">
        <v>12000</v>
      </c>
      <c r="E10" s="291">
        <v>1</v>
      </c>
      <c r="F10" s="292"/>
      <c r="J10" s="41"/>
      <c r="K10" s="41"/>
      <c r="L10" s="45"/>
    </row>
    <row r="11" spans="2:12" ht="15.75" customHeight="1">
      <c r="B11" s="41" t="s">
        <v>86</v>
      </c>
      <c r="C11" s="146"/>
      <c r="D11" s="145">
        <v>21000</v>
      </c>
      <c r="E11" s="291">
        <v>1</v>
      </c>
      <c r="F11" s="292"/>
      <c r="J11" s="41"/>
      <c r="K11" s="41"/>
      <c r="L11" s="54"/>
    </row>
    <row r="12" spans="2:12" ht="15">
      <c r="B12" s="41" t="s">
        <v>87</v>
      </c>
      <c r="C12" s="147">
        <v>82000</v>
      </c>
      <c r="D12" s="148">
        <f>C12*0.164</f>
        <v>13448</v>
      </c>
      <c r="E12" s="293">
        <v>1</v>
      </c>
      <c r="F12" s="292"/>
      <c r="J12" s="58"/>
      <c r="K12" s="57"/>
      <c r="L12" s="54"/>
    </row>
    <row r="13" spans="2:12" ht="15.75" thickBot="1">
      <c r="B13" s="149"/>
      <c r="C13" s="57"/>
      <c r="D13" s="150"/>
      <c r="E13" s="59"/>
      <c r="F13" s="57"/>
      <c r="J13" s="60"/>
      <c r="K13" s="57"/>
      <c r="L13" s="61"/>
    </row>
    <row r="14" spans="2:12" ht="15.75" thickTop="1">
      <c r="B14" s="63" t="s">
        <v>28</v>
      </c>
      <c r="C14" s="63"/>
      <c r="D14" s="151">
        <f>SUM(D10:D12)</f>
        <v>46448</v>
      </c>
      <c r="E14" s="63"/>
      <c r="F14" s="62"/>
      <c r="H14" s="63"/>
      <c r="I14" s="57"/>
      <c r="J14" s="63"/>
      <c r="K14" s="57"/>
      <c r="L14" s="64"/>
    </row>
    <row r="15" spans="2:12" ht="15">
      <c r="B15" s="55"/>
      <c r="C15" s="55"/>
      <c r="D15" s="55"/>
      <c r="E15" s="55"/>
      <c r="F15" s="47"/>
      <c r="G15" s="45"/>
      <c r="H15" s="41"/>
      <c r="I15" s="47"/>
      <c r="J15" s="47"/>
      <c r="K15" s="47"/>
      <c r="L15" s="45"/>
    </row>
    <row r="16" spans="3:12" ht="12.75">
      <c r="C16" s="41"/>
      <c r="D16" s="41"/>
      <c r="E16" s="41"/>
      <c r="F16" s="47"/>
      <c r="G16" s="67"/>
      <c r="H16" s="47"/>
      <c r="I16" s="67"/>
      <c r="J16" s="47"/>
      <c r="K16" s="67"/>
      <c r="L16" s="47"/>
    </row>
    <row r="17" spans="2:12" ht="24">
      <c r="B17" s="294" t="s">
        <v>41</v>
      </c>
      <c r="C17" s="295"/>
      <c r="D17" s="295"/>
      <c r="E17" s="295"/>
      <c r="F17" s="295"/>
      <c r="G17" s="295"/>
      <c r="H17" s="295"/>
      <c r="I17" s="295"/>
      <c r="J17" s="296"/>
      <c r="K17" s="67"/>
      <c r="L17" s="72"/>
    </row>
    <row r="18" spans="2:13" ht="15">
      <c r="B18" s="152" t="s">
        <v>42</v>
      </c>
      <c r="C18" s="153"/>
      <c r="D18" s="153"/>
      <c r="E18" s="153"/>
      <c r="F18" s="120"/>
      <c r="G18" s="154"/>
      <c r="H18" s="115"/>
      <c r="I18" s="120"/>
      <c r="J18" s="123"/>
      <c r="K18" s="92"/>
      <c r="L18" s="92"/>
      <c r="M18" s="92"/>
    </row>
    <row r="19" spans="2:13" ht="15">
      <c r="B19" s="130" t="s">
        <v>43</v>
      </c>
      <c r="C19" s="158">
        <f>D14*0.08</f>
        <v>3715.84</v>
      </c>
      <c r="D19" s="155">
        <v>0.08</v>
      </c>
      <c r="E19" s="153"/>
      <c r="F19" s="120"/>
      <c r="G19" s="154"/>
      <c r="H19" s="115"/>
      <c r="I19" s="120"/>
      <c r="J19" s="123"/>
      <c r="K19" s="92"/>
      <c r="L19" s="92"/>
      <c r="M19" s="92"/>
    </row>
    <row r="20" spans="2:10" ht="12.75">
      <c r="B20" s="156"/>
      <c r="C20" s="157"/>
      <c r="D20" s="157"/>
      <c r="E20" s="157"/>
      <c r="F20" s="126"/>
      <c r="G20" s="128"/>
      <c r="H20" s="126"/>
      <c r="I20" s="128"/>
      <c r="J20" s="129"/>
    </row>
    <row r="21" spans="2:14" ht="15">
      <c r="B21" s="73"/>
      <c r="C21" s="56"/>
      <c r="D21" s="56"/>
      <c r="E21" s="56"/>
      <c r="F21" s="47"/>
      <c r="G21" s="67"/>
      <c r="H21" s="47"/>
      <c r="I21" s="67"/>
      <c r="J21" s="47"/>
      <c r="K21" s="268"/>
      <c r="L21" s="72"/>
      <c r="N21" s="2"/>
    </row>
    <row r="22" spans="2:14" ht="24">
      <c r="B22" s="286" t="s">
        <v>15</v>
      </c>
      <c r="C22" s="287"/>
      <c r="D22" s="287"/>
      <c r="E22" s="287"/>
      <c r="F22" s="287"/>
      <c r="G22" s="287"/>
      <c r="H22" s="287"/>
      <c r="I22" s="287"/>
      <c r="J22" s="288"/>
      <c r="K22" s="269"/>
      <c r="L22" s="72"/>
      <c r="N22" s="2"/>
    </row>
    <row r="23" spans="2:14" ht="15">
      <c r="B23" s="95"/>
      <c r="C23" s="96"/>
      <c r="D23" s="96"/>
      <c r="E23" s="96"/>
      <c r="F23" s="96"/>
      <c r="G23" s="96"/>
      <c r="H23" s="96"/>
      <c r="I23" s="96"/>
      <c r="J23" s="97"/>
      <c r="K23" s="270"/>
      <c r="L23" s="72"/>
      <c r="M23" s="1"/>
      <c r="N23" s="2"/>
    </row>
    <row r="24" spans="2:14" ht="15">
      <c r="B24" s="141" t="s">
        <v>37</v>
      </c>
      <c r="C24" s="98">
        <f>D14*0.2</f>
        <v>9289.6</v>
      </c>
      <c r="D24" s="159">
        <v>0.2</v>
      </c>
      <c r="E24" s="99"/>
      <c r="F24" s="289" t="s">
        <v>38</v>
      </c>
      <c r="G24" s="290"/>
      <c r="H24" s="290"/>
      <c r="I24" s="98">
        <f>(D14*0.2)*65%</f>
        <v>6038.240000000001</v>
      </c>
      <c r="J24" s="160">
        <f>I24/D14</f>
        <v>0.13</v>
      </c>
      <c r="K24" s="162"/>
      <c r="L24" s="71"/>
      <c r="N24" s="2"/>
    </row>
    <row r="25" spans="2:14" ht="16.5" customHeight="1">
      <c r="B25" s="101" t="s">
        <v>27</v>
      </c>
      <c r="C25" s="102"/>
      <c r="D25" s="102"/>
      <c r="E25" s="103"/>
      <c r="F25" s="104" t="s">
        <v>90</v>
      </c>
      <c r="G25" s="105"/>
      <c r="H25" s="106"/>
      <c r="I25" s="107"/>
      <c r="J25" s="108"/>
      <c r="K25" s="68"/>
      <c r="N25" s="2"/>
    </row>
    <row r="26" spans="2:14" ht="15">
      <c r="B26" s="109" t="s">
        <v>26</v>
      </c>
      <c r="C26" s="102"/>
      <c r="D26" s="102"/>
      <c r="E26" s="103"/>
      <c r="F26" s="115" t="s">
        <v>31</v>
      </c>
      <c r="G26" s="110"/>
      <c r="H26" s="111"/>
      <c r="I26" s="107"/>
      <c r="J26" s="112"/>
      <c r="K26" s="67"/>
      <c r="N26" s="2"/>
    </row>
    <row r="27" spans="2:14" ht="15">
      <c r="B27" s="116" t="s">
        <v>90</v>
      </c>
      <c r="C27" s="113"/>
      <c r="D27" s="113"/>
      <c r="E27" s="114"/>
      <c r="F27" s="104" t="s">
        <v>91</v>
      </c>
      <c r="G27" s="110"/>
      <c r="H27" s="111"/>
      <c r="I27" s="107"/>
      <c r="J27" s="112"/>
      <c r="K27" s="67"/>
      <c r="L27" s="72"/>
      <c r="N27" s="2"/>
    </row>
    <row r="28" spans="2:14" ht="15">
      <c r="B28" s="116" t="s">
        <v>24</v>
      </c>
      <c r="C28" s="102"/>
      <c r="D28" s="102"/>
      <c r="E28" s="117"/>
      <c r="F28" s="1"/>
      <c r="G28" s="105"/>
      <c r="H28" s="106"/>
      <c r="I28" s="107"/>
      <c r="J28" s="108"/>
      <c r="K28" s="67"/>
      <c r="L28" s="72"/>
      <c r="N28" s="2"/>
    </row>
    <row r="29" spans="2:14" ht="15">
      <c r="B29" s="119" t="s">
        <v>31</v>
      </c>
      <c r="C29" s="102"/>
      <c r="D29" s="102"/>
      <c r="E29" s="103"/>
      <c r="F29" s="106"/>
      <c r="G29" s="105"/>
      <c r="H29" s="106"/>
      <c r="I29" s="118"/>
      <c r="J29" s="108"/>
      <c r="K29" s="67"/>
      <c r="L29" s="72"/>
      <c r="N29" s="2"/>
    </row>
    <row r="30" spans="2:14" ht="15">
      <c r="B30" s="272"/>
      <c r="C30" s="102"/>
      <c r="D30" s="102"/>
      <c r="E30" s="117"/>
      <c r="F30" s="120"/>
      <c r="G30" s="121"/>
      <c r="H30" s="120"/>
      <c r="I30" s="122"/>
      <c r="J30" s="123"/>
      <c r="K30" s="67"/>
      <c r="L30" s="72"/>
      <c r="N30" s="2"/>
    </row>
    <row r="31" spans="2:14" ht="15">
      <c r="B31" s="124"/>
      <c r="C31" s="125"/>
      <c r="D31" s="125"/>
      <c r="E31" s="125"/>
      <c r="F31" s="126"/>
      <c r="G31" s="127"/>
      <c r="H31" s="126"/>
      <c r="I31" s="128"/>
      <c r="J31" s="129"/>
      <c r="K31" s="67"/>
      <c r="L31" s="72"/>
      <c r="N31" s="2"/>
    </row>
    <row r="32" spans="8:14" ht="15">
      <c r="H32" s="47"/>
      <c r="I32" s="67"/>
      <c r="K32" s="67"/>
      <c r="L32" s="72"/>
      <c r="N32" s="2"/>
    </row>
    <row r="33" spans="2:14" ht="24">
      <c r="B33" s="286" t="s">
        <v>33</v>
      </c>
      <c r="C33" s="287"/>
      <c r="D33" s="287"/>
      <c r="E33" s="287"/>
      <c r="F33" s="287"/>
      <c r="G33" s="287"/>
      <c r="H33" s="287"/>
      <c r="I33" s="287"/>
      <c r="J33" s="288"/>
      <c r="K33" s="67"/>
      <c r="L33" s="72"/>
      <c r="N33" s="2"/>
    </row>
    <row r="34" spans="2:14" ht="15">
      <c r="B34" s="130"/>
      <c r="C34" s="107"/>
      <c r="D34" s="107"/>
      <c r="E34" s="107"/>
      <c r="F34" s="120"/>
      <c r="G34" s="121"/>
      <c r="H34" s="120"/>
      <c r="I34" s="122"/>
      <c r="J34" s="123"/>
      <c r="K34" s="68"/>
      <c r="L34" s="65"/>
      <c r="M34" s="69"/>
      <c r="N34" s="2"/>
    </row>
    <row r="35" spans="2:14" ht="15">
      <c r="B35" s="141" t="s">
        <v>36</v>
      </c>
      <c r="C35" s="131">
        <f>D14*0.72</f>
        <v>33442.56</v>
      </c>
      <c r="D35" s="159">
        <v>0.72</v>
      </c>
      <c r="E35" s="99"/>
      <c r="F35" s="289" t="s">
        <v>39</v>
      </c>
      <c r="G35" s="290"/>
      <c r="H35" s="290"/>
      <c r="I35" s="131">
        <f>(D14*0.72)*33%</f>
        <v>11036.0448</v>
      </c>
      <c r="J35" s="161">
        <f>I35/D14</f>
        <v>0.2376</v>
      </c>
      <c r="K35" s="162"/>
      <c r="L35" s="65"/>
      <c r="M35" s="69"/>
      <c r="N35" s="2"/>
    </row>
    <row r="36" spans="2:14" ht="12.75">
      <c r="B36" s="119" t="s">
        <v>16</v>
      </c>
      <c r="C36" s="107"/>
      <c r="D36" s="107"/>
      <c r="E36" s="107"/>
      <c r="F36" s="115" t="s">
        <v>23</v>
      </c>
      <c r="G36" s="107"/>
      <c r="H36" s="120"/>
      <c r="I36" s="122"/>
      <c r="J36" s="123"/>
      <c r="K36" s="2"/>
      <c r="N36" s="2"/>
    </row>
    <row r="37" spans="2:14" ht="13.5" customHeight="1">
      <c r="B37" s="116" t="s">
        <v>25</v>
      </c>
      <c r="C37" s="132"/>
      <c r="D37" s="133"/>
      <c r="E37" s="133"/>
      <c r="F37" s="115" t="s">
        <v>30</v>
      </c>
      <c r="G37" s="107"/>
      <c r="H37" s="120"/>
      <c r="I37" s="122"/>
      <c r="J37" s="123"/>
      <c r="K37" s="88"/>
      <c r="L37" s="72"/>
      <c r="N37" s="2"/>
    </row>
    <row r="38" spans="2:14" ht="13.5" customHeight="1">
      <c r="B38" s="119" t="s">
        <v>23</v>
      </c>
      <c r="C38" s="133"/>
      <c r="D38" s="133"/>
      <c r="E38" s="133"/>
      <c r="F38" s="115" t="s">
        <v>68</v>
      </c>
      <c r="G38" s="107"/>
      <c r="H38" s="106"/>
      <c r="I38" s="118"/>
      <c r="J38" s="108"/>
      <c r="K38" s="88"/>
      <c r="L38" s="72"/>
      <c r="N38" s="2"/>
    </row>
    <row r="39" spans="2:14" ht="13.5" customHeight="1">
      <c r="B39" s="119" t="s">
        <v>30</v>
      </c>
      <c r="C39" s="133"/>
      <c r="D39" s="133"/>
      <c r="E39" s="133"/>
      <c r="F39" s="115"/>
      <c r="G39" s="107"/>
      <c r="H39" s="106"/>
      <c r="I39" s="118"/>
      <c r="J39" s="108"/>
      <c r="K39" s="88"/>
      <c r="L39" s="72"/>
      <c r="N39" s="2"/>
    </row>
    <row r="40" spans="2:14" ht="13.5" customHeight="1">
      <c r="B40" s="119" t="s">
        <v>68</v>
      </c>
      <c r="C40" s="134"/>
      <c r="D40" s="99"/>
      <c r="E40" s="99"/>
      <c r="F40" s="99"/>
      <c r="G40" s="107"/>
      <c r="H40" s="107"/>
      <c r="I40" s="135"/>
      <c r="J40" s="100"/>
      <c r="K40" s="88"/>
      <c r="L40" s="72"/>
      <c r="N40" s="2"/>
    </row>
    <row r="41" spans="2:14" ht="13.5" customHeight="1">
      <c r="B41" s="119"/>
      <c r="C41" s="103"/>
      <c r="D41" s="103"/>
      <c r="E41" s="104"/>
      <c r="F41" s="120"/>
      <c r="G41" s="98"/>
      <c r="H41" s="120"/>
      <c r="I41" s="136"/>
      <c r="J41" s="123"/>
      <c r="K41" s="88"/>
      <c r="L41" s="72"/>
      <c r="N41" s="2"/>
    </row>
    <row r="42" spans="2:12" ht="15">
      <c r="B42" s="137"/>
      <c r="C42" s="138"/>
      <c r="D42" s="138"/>
      <c r="E42" s="139"/>
      <c r="F42" s="126"/>
      <c r="G42" s="127"/>
      <c r="H42" s="126"/>
      <c r="I42" s="140"/>
      <c r="J42" s="129"/>
      <c r="K42" s="67"/>
      <c r="L42" s="74"/>
    </row>
    <row r="43" spans="3:10" ht="15">
      <c r="C43" s="56"/>
      <c r="D43" s="56"/>
      <c r="E43" s="73"/>
      <c r="F43" s="47"/>
      <c r="G43" s="90"/>
      <c r="H43" s="47"/>
      <c r="I43" s="88"/>
      <c r="J43" s="47"/>
    </row>
    <row r="44" spans="2:14" ht="13.5" customHeight="1">
      <c r="B44" s="93"/>
      <c r="C44" s="91" t="s">
        <v>46</v>
      </c>
      <c r="D44" s="56"/>
      <c r="E44" s="73"/>
      <c r="F44" s="47">
        <f>C19+C24+C35</f>
        <v>46448</v>
      </c>
      <c r="G44" s="93"/>
      <c r="H44" s="47" t="s">
        <v>44</v>
      </c>
      <c r="I44" s="91">
        <f>I24+I35</f>
        <v>17074.2848</v>
      </c>
      <c r="J44" s="47"/>
      <c r="K44" s="75"/>
      <c r="L44" s="72"/>
      <c r="N44" s="2"/>
    </row>
    <row r="45" spans="3:14" ht="13.5" customHeight="1">
      <c r="C45" s="56"/>
      <c r="D45" s="56"/>
      <c r="E45" s="73"/>
      <c r="F45" s="47"/>
      <c r="G45" s="90"/>
      <c r="H45" s="47"/>
      <c r="I45" s="94"/>
      <c r="J45" s="47"/>
      <c r="K45" s="75"/>
      <c r="L45" s="72"/>
      <c r="N45" s="2"/>
    </row>
    <row r="46" spans="7:14" ht="13.5" customHeight="1">
      <c r="G46" s="75"/>
      <c r="H46" s="72"/>
      <c r="I46" s="67"/>
      <c r="J46" s="47"/>
      <c r="K46" s="75"/>
      <c r="L46" s="72"/>
      <c r="N46" s="2"/>
    </row>
    <row r="47" spans="2:14" ht="13.5" customHeight="1">
      <c r="B47" s="80" t="s">
        <v>32</v>
      </c>
      <c r="F47" s="81"/>
      <c r="G47" s="82"/>
      <c r="H47" s="81"/>
      <c r="I47" s="82"/>
      <c r="K47" s="75"/>
      <c r="L47" s="72"/>
      <c r="N47" s="2"/>
    </row>
    <row r="48" spans="2:14" ht="13.5" customHeight="1">
      <c r="B48" s="83">
        <f ca="1">NOW()</f>
        <v>39212.37053854167</v>
      </c>
      <c r="D48" s="84">
        <f ca="1">TODAY()</f>
        <v>39212</v>
      </c>
      <c r="E48" s="73"/>
      <c r="F48" s="74"/>
      <c r="G48" s="89"/>
      <c r="H48" s="74"/>
      <c r="I48" s="75"/>
      <c r="J48" s="45"/>
      <c r="K48" s="75"/>
      <c r="L48" s="72"/>
      <c r="N48" s="2"/>
    </row>
    <row r="49" spans="8:12" ht="15">
      <c r="H49" s="74"/>
      <c r="I49" s="75"/>
      <c r="J49" s="45"/>
      <c r="K49" s="66"/>
      <c r="L49" s="76"/>
    </row>
    <row r="50" spans="2:12" ht="15" thickBot="1">
      <c r="B50" s="3" t="s">
        <v>45</v>
      </c>
      <c r="C50" s="73"/>
      <c r="D50" s="73"/>
      <c r="E50" s="73"/>
      <c r="F50" s="74"/>
      <c r="G50" s="89"/>
      <c r="H50" s="74"/>
      <c r="I50" s="75"/>
      <c r="J50" s="45"/>
      <c r="K50" s="67"/>
      <c r="L50" s="74"/>
    </row>
    <row r="51" spans="3:12" ht="15" thickTop="1">
      <c r="C51" s="73"/>
      <c r="D51" s="73"/>
      <c r="E51" s="73"/>
      <c r="F51" s="74"/>
      <c r="G51" s="89"/>
      <c r="H51" s="74"/>
      <c r="I51" s="75"/>
      <c r="J51" s="45"/>
      <c r="K51" s="67"/>
      <c r="L51" s="74"/>
    </row>
    <row r="52" spans="3:12" ht="15">
      <c r="C52" s="73"/>
      <c r="D52" s="73"/>
      <c r="E52" s="73"/>
      <c r="F52" s="74"/>
      <c r="G52" s="89"/>
      <c r="H52" s="74"/>
      <c r="I52" s="75"/>
      <c r="J52" s="45"/>
      <c r="K52" s="67"/>
      <c r="L52" s="74"/>
    </row>
    <row r="53" spans="2:12" ht="15">
      <c r="B53" s="59"/>
      <c r="C53" s="59"/>
      <c r="D53" s="59"/>
      <c r="E53" s="59"/>
      <c r="F53" s="57"/>
      <c r="G53" s="66"/>
      <c r="H53" s="57"/>
      <c r="I53" s="66"/>
      <c r="J53" s="57"/>
      <c r="K53" s="67"/>
      <c r="L53" s="74"/>
    </row>
    <row r="54" spans="2:10" ht="12.75">
      <c r="B54" s="41"/>
      <c r="C54" s="41"/>
      <c r="D54" s="41"/>
      <c r="E54" s="41"/>
      <c r="F54" s="47"/>
      <c r="G54" s="67"/>
      <c r="H54" s="47"/>
      <c r="I54" s="67"/>
      <c r="J54" s="47"/>
    </row>
    <row r="55" spans="2:12" ht="15">
      <c r="B55" s="77"/>
      <c r="C55" s="77"/>
      <c r="D55" s="77"/>
      <c r="E55" s="77"/>
      <c r="F55" s="47"/>
      <c r="G55" s="67"/>
      <c r="H55" s="66"/>
      <c r="I55" s="67"/>
      <c r="J55" s="47"/>
      <c r="K55" s="67"/>
      <c r="L55" s="74"/>
    </row>
    <row r="56" spans="6:10" ht="15">
      <c r="F56" s="45"/>
      <c r="G56" s="75"/>
      <c r="I56" s="67"/>
      <c r="J56" s="47"/>
    </row>
    <row r="57" spans="2:10" ht="15">
      <c r="B57" s="70"/>
      <c r="C57" s="70"/>
      <c r="D57" s="70"/>
      <c r="E57" s="70"/>
      <c r="F57" s="45"/>
      <c r="G57" s="75"/>
      <c r="H57" s="72"/>
      <c r="I57" s="67"/>
      <c r="J57" s="47"/>
    </row>
    <row r="59" spans="9:10" ht="12.75">
      <c r="I59" s="67"/>
      <c r="J59" s="47"/>
    </row>
  </sheetData>
  <sheetProtection/>
  <mergeCells count="8">
    <mergeCell ref="B33:J33"/>
    <mergeCell ref="F35:H35"/>
    <mergeCell ref="E10:F10"/>
    <mergeCell ref="E11:F11"/>
    <mergeCell ref="E12:F12"/>
    <mergeCell ref="F24:H24"/>
    <mergeCell ref="B22:J22"/>
    <mergeCell ref="B17:J17"/>
  </mergeCells>
  <printOptions/>
  <pageMargins left="0.37" right="0.75" top="1" bottom="1" header="0.5" footer="0.5"/>
  <pageSetup fitToHeight="1" fitToWidth="1" horizontalDpi="600" verticalDpi="600" orientation="portrait" scale="68" r:id="rId1"/>
</worksheet>
</file>

<file path=xl/worksheets/sheet3.xml><?xml version="1.0" encoding="utf-8"?>
<worksheet xmlns="http://schemas.openxmlformats.org/spreadsheetml/2006/main" xmlns:r="http://schemas.openxmlformats.org/officeDocument/2006/relationships">
  <sheetPr>
    <pageSetUpPr fitToPage="1"/>
  </sheetPr>
  <dimension ref="A1:AN55"/>
  <sheetViews>
    <sheetView zoomScale="75" zoomScaleNormal="75" zoomScalePageLayoutView="0" workbookViewId="0" topLeftCell="A1">
      <selection activeCell="O44" sqref="O44"/>
    </sheetView>
  </sheetViews>
  <sheetFormatPr defaultColWidth="9.140625" defaultRowHeight="12.75"/>
  <cols>
    <col min="1" max="1" width="44.7109375" style="0" customWidth="1"/>
    <col min="2" max="3" width="3.28125" style="0" customWidth="1"/>
    <col min="4" max="4" width="3.8515625" style="0" customWidth="1"/>
    <col min="5" max="5" width="14.00390625" style="0" customWidth="1"/>
    <col min="6" max="6" width="10.28125" style="0" customWidth="1"/>
    <col min="7" max="7" width="16.421875" style="0" customWidth="1"/>
    <col min="8" max="8" width="11.28125" style="0" customWidth="1"/>
    <col min="9" max="9" width="13.8515625" style="0" customWidth="1"/>
    <col min="10" max="10" width="9.8515625" style="0" customWidth="1"/>
    <col min="11" max="11" width="2.28125" style="0" customWidth="1"/>
    <col min="12" max="12" width="11.00390625" style="0" customWidth="1"/>
    <col min="13" max="13" width="9.8515625" style="0" customWidth="1"/>
    <col min="15" max="15" width="35.57421875" style="0" customWidth="1"/>
    <col min="16" max="16" width="11.8515625" style="0" bestFit="1" customWidth="1"/>
    <col min="17" max="17" width="15.8515625" style="0" customWidth="1"/>
    <col min="18" max="18" width="12.00390625" style="0" bestFit="1" customWidth="1"/>
    <col min="19" max="19" width="9.421875" style="0" bestFit="1" customWidth="1"/>
    <col min="20" max="20" width="12.00390625" style="0" bestFit="1" customWidth="1"/>
    <col min="21" max="21" width="9.421875" style="0" bestFit="1" customWidth="1"/>
  </cols>
  <sheetData>
    <row r="1" spans="1:12" ht="30.75">
      <c r="A1" s="166" t="s">
        <v>34</v>
      </c>
      <c r="B1" s="167"/>
      <c r="C1" s="167"/>
      <c r="D1" s="167"/>
      <c r="E1" s="168" t="str">
        <f>+'[1]DIR Wksht#1'!E1</f>
        <v>TITLE  I or V</v>
      </c>
      <c r="F1" s="1"/>
      <c r="G1" s="169"/>
      <c r="H1" s="170"/>
      <c r="I1" s="171" t="s">
        <v>48</v>
      </c>
      <c r="J1" s="170"/>
      <c r="K1" s="1"/>
      <c r="L1" s="1"/>
    </row>
    <row r="2" spans="1:12" ht="15.75" customHeight="1">
      <c r="A2" s="80"/>
      <c r="B2" s="80"/>
      <c r="C2" s="80"/>
      <c r="D2" s="80"/>
      <c r="E2" s="172"/>
      <c r="F2" s="172"/>
      <c r="G2" s="172"/>
      <c r="H2" s="172"/>
      <c r="I2" s="172"/>
      <c r="J2" s="172"/>
      <c r="K2" s="1"/>
      <c r="L2" s="1"/>
    </row>
    <row r="3" spans="1:12" ht="22.5">
      <c r="A3" s="173" t="s">
        <v>83</v>
      </c>
      <c r="B3" s="173"/>
      <c r="C3" s="173"/>
      <c r="D3" s="173"/>
      <c r="E3" s="1"/>
      <c r="F3" s="170"/>
      <c r="G3" s="174"/>
      <c r="H3" s="174"/>
      <c r="I3" s="170"/>
      <c r="J3" s="170"/>
      <c r="K3" s="1"/>
      <c r="L3" s="1"/>
    </row>
    <row r="4" spans="1:12" ht="15">
      <c r="A4" s="1"/>
      <c r="B4" s="1"/>
      <c r="C4" s="1"/>
      <c r="D4" s="1"/>
      <c r="E4" s="169"/>
      <c r="F4" s="170"/>
      <c r="G4" s="174"/>
      <c r="H4" s="174"/>
      <c r="I4" s="170"/>
      <c r="J4" s="170"/>
      <c r="K4" s="1"/>
      <c r="L4" s="1"/>
    </row>
    <row r="5" spans="1:12" ht="15">
      <c r="A5" s="1"/>
      <c r="B5" s="1"/>
      <c r="C5" s="1"/>
      <c r="D5" s="1"/>
      <c r="E5" s="169"/>
      <c r="F5" s="170"/>
      <c r="G5" s="174"/>
      <c r="H5" s="174"/>
      <c r="I5" s="170"/>
      <c r="J5" s="170"/>
      <c r="K5" s="1"/>
      <c r="L5" s="1"/>
    </row>
    <row r="6" spans="1:12" ht="17.25">
      <c r="A6" s="175"/>
      <c r="B6" s="175"/>
      <c r="C6" s="175"/>
      <c r="D6" s="175"/>
      <c r="E6" s="176" t="str">
        <f>+'[1]DIR Wksht#1'!E6</f>
        <v>WANNABEE</v>
      </c>
      <c r="F6" s="177"/>
      <c r="G6" s="178">
        <f>E16+G16+I16</f>
        <v>46448</v>
      </c>
      <c r="H6" s="170"/>
      <c r="I6" s="170"/>
      <c r="J6" s="170"/>
      <c r="K6" s="1"/>
      <c r="L6" s="1"/>
    </row>
    <row r="7" spans="1:12" ht="18">
      <c r="A7" s="169"/>
      <c r="B7" s="169"/>
      <c r="C7" s="169"/>
      <c r="D7" s="169"/>
      <c r="E7" s="179" t="str">
        <f>+'[1]DIR Wksht#1'!E7</f>
        <v>(USA)</v>
      </c>
      <c r="F7" s="177"/>
      <c r="G7" s="180"/>
      <c r="H7" s="170"/>
      <c r="I7" s="170"/>
      <c r="J7" s="170"/>
      <c r="K7" s="1"/>
      <c r="L7" s="1"/>
    </row>
    <row r="8" spans="1:12" ht="15.75" customHeight="1">
      <c r="A8" s="169"/>
      <c r="B8" s="169"/>
      <c r="C8" s="169"/>
      <c r="D8" s="169"/>
      <c r="E8" s="179"/>
      <c r="F8" s="177"/>
      <c r="G8" s="180"/>
      <c r="H8" s="170"/>
      <c r="I8" s="170"/>
      <c r="J8" s="170"/>
      <c r="K8" s="1"/>
      <c r="L8" s="1"/>
    </row>
    <row r="9" spans="1:12" ht="15.75" customHeight="1">
      <c r="A9" s="169"/>
      <c r="B9" s="169"/>
      <c r="C9" s="169"/>
      <c r="D9" s="169"/>
      <c r="E9" s="179"/>
      <c r="F9" s="177"/>
      <c r="G9" s="180"/>
      <c r="H9" s="170"/>
      <c r="I9" s="170"/>
      <c r="J9" s="170"/>
      <c r="K9" s="1"/>
      <c r="L9" s="1"/>
    </row>
    <row r="10" spans="1:12" ht="15">
      <c r="A10" s="169"/>
      <c r="B10" s="169"/>
      <c r="C10" s="169"/>
      <c r="D10" s="169"/>
      <c r="E10" s="181"/>
      <c r="F10" s="169"/>
      <c r="G10" s="182"/>
      <c r="H10" s="170"/>
      <c r="I10" s="170"/>
      <c r="J10" s="170"/>
      <c r="K10" s="1"/>
      <c r="L10" s="1"/>
    </row>
    <row r="11" spans="1:40" ht="15">
      <c r="A11" s="183" t="s">
        <v>49</v>
      </c>
      <c r="B11" s="183"/>
      <c r="C11" s="183"/>
      <c r="D11" s="183"/>
      <c r="E11" s="184" t="s">
        <v>50</v>
      </c>
      <c r="F11" s="1"/>
      <c r="G11" s="185" t="s">
        <v>51</v>
      </c>
      <c r="H11" s="182"/>
      <c r="I11" s="186" t="s">
        <v>52</v>
      </c>
      <c r="J11" s="182"/>
      <c r="K11" s="1"/>
      <c r="L11" s="1"/>
      <c r="N11" s="225"/>
      <c r="O11" s="225"/>
      <c r="P11" s="226"/>
      <c r="Q11" s="225"/>
      <c r="R11" s="224"/>
      <c r="S11" s="227"/>
      <c r="T11" s="228"/>
      <c r="U11" s="227"/>
      <c r="V11" s="225"/>
      <c r="W11" s="225"/>
      <c r="X11" s="225"/>
      <c r="Y11" s="225"/>
      <c r="Z11" s="225"/>
      <c r="AA11" s="225"/>
      <c r="AB11" s="225"/>
      <c r="AC11" s="225"/>
      <c r="AD11" s="225"/>
      <c r="AE11" s="225"/>
      <c r="AF11" s="225"/>
      <c r="AG11" s="225"/>
      <c r="AH11" s="225"/>
      <c r="AI11" s="225"/>
      <c r="AJ11" s="225"/>
      <c r="AK11" s="225"/>
      <c r="AL11" s="225"/>
      <c r="AM11" s="225"/>
      <c r="AN11" s="225"/>
    </row>
    <row r="12" spans="1:40" ht="15">
      <c r="A12" s="187"/>
      <c r="B12" s="183"/>
      <c r="C12" s="183"/>
      <c r="D12" s="183"/>
      <c r="E12" s="182" t="s">
        <v>53</v>
      </c>
      <c r="F12" s="188"/>
      <c r="G12" s="189" t="s">
        <v>54</v>
      </c>
      <c r="H12" s="182"/>
      <c r="I12" s="189" t="s">
        <v>55</v>
      </c>
      <c r="J12" s="182"/>
      <c r="K12" s="1"/>
      <c r="L12" s="1"/>
      <c r="N12" s="225"/>
      <c r="O12" s="225"/>
      <c r="P12" s="227"/>
      <c r="Q12" s="229"/>
      <c r="R12" s="230"/>
      <c r="S12" s="227"/>
      <c r="T12" s="230"/>
      <c r="U12" s="227"/>
      <c r="V12" s="225"/>
      <c r="W12" s="225"/>
      <c r="X12" s="225"/>
      <c r="Y12" s="225"/>
      <c r="Z12" s="225"/>
      <c r="AA12" s="225"/>
      <c r="AB12" s="225"/>
      <c r="AC12" s="225"/>
      <c r="AD12" s="225"/>
      <c r="AE12" s="225"/>
      <c r="AF12" s="225"/>
      <c r="AG12" s="225"/>
      <c r="AH12" s="225"/>
      <c r="AI12" s="225"/>
      <c r="AJ12" s="225"/>
      <c r="AK12" s="225"/>
      <c r="AL12" s="225"/>
      <c r="AM12" s="225"/>
      <c r="AN12" s="225"/>
    </row>
    <row r="13" spans="1:40" ht="15">
      <c r="A13" s="187"/>
      <c r="B13" s="183"/>
      <c r="C13" s="183"/>
      <c r="D13" s="183"/>
      <c r="E13" s="190" t="s">
        <v>56</v>
      </c>
      <c r="F13" s="188"/>
      <c r="G13" s="191" t="s">
        <v>57</v>
      </c>
      <c r="H13" s="182"/>
      <c r="I13" s="191" t="s">
        <v>58</v>
      </c>
      <c r="J13" s="182"/>
      <c r="K13" s="1"/>
      <c r="L13" s="192" t="s">
        <v>59</v>
      </c>
      <c r="N13" s="225"/>
      <c r="O13" s="225"/>
      <c r="P13" s="231"/>
      <c r="Q13" s="229"/>
      <c r="R13" s="232"/>
      <c r="S13" s="227"/>
      <c r="T13" s="232"/>
      <c r="U13" s="227"/>
      <c r="V13" s="225"/>
      <c r="W13" s="233"/>
      <c r="X13" s="225"/>
      <c r="Y13" s="225"/>
      <c r="Z13" s="225"/>
      <c r="AA13" s="225"/>
      <c r="AB13" s="225"/>
      <c r="AC13" s="225"/>
      <c r="AD13" s="225"/>
      <c r="AE13" s="225"/>
      <c r="AF13" s="225"/>
      <c r="AG13" s="225"/>
      <c r="AH13" s="225"/>
      <c r="AI13" s="225"/>
      <c r="AJ13" s="225"/>
      <c r="AK13" s="225"/>
      <c r="AL13" s="225"/>
      <c r="AM13" s="225"/>
      <c r="AN13" s="225"/>
    </row>
    <row r="14" spans="1:40" ht="15">
      <c r="A14" s="187"/>
      <c r="B14" s="183"/>
      <c r="C14" s="183"/>
      <c r="D14" s="183"/>
      <c r="E14" s="174" t="s">
        <v>60</v>
      </c>
      <c r="F14" s="169"/>
      <c r="G14" s="170"/>
      <c r="H14" s="174"/>
      <c r="I14" s="174"/>
      <c r="J14" s="174"/>
      <c r="K14" s="1"/>
      <c r="L14" s="1"/>
      <c r="N14" s="225"/>
      <c r="O14" s="225"/>
      <c r="P14" s="222"/>
      <c r="Q14" s="234"/>
      <c r="R14" s="220"/>
      <c r="S14" s="222"/>
      <c r="T14" s="222"/>
      <c r="U14" s="222"/>
      <c r="V14" s="225"/>
      <c r="W14" s="225"/>
      <c r="X14" s="225"/>
      <c r="Y14" s="225"/>
      <c r="Z14" s="225"/>
      <c r="AA14" s="225"/>
      <c r="AB14" s="225"/>
      <c r="AC14" s="225"/>
      <c r="AD14" s="225"/>
      <c r="AE14" s="225"/>
      <c r="AF14" s="225"/>
      <c r="AG14" s="225"/>
      <c r="AH14" s="225"/>
      <c r="AI14" s="225"/>
      <c r="AJ14" s="225"/>
      <c r="AK14" s="225"/>
      <c r="AL14" s="225"/>
      <c r="AM14" s="225"/>
      <c r="AN14" s="225"/>
    </row>
    <row r="15" spans="1:40" ht="12.75" customHeight="1">
      <c r="A15" s="170"/>
      <c r="B15" s="297" t="s">
        <v>61</v>
      </c>
      <c r="C15" s="297"/>
      <c r="D15" s="297"/>
      <c r="E15" s="1"/>
      <c r="F15" s="193"/>
      <c r="G15" s="1"/>
      <c r="H15" s="174"/>
      <c r="I15" s="1"/>
      <c r="J15" s="174"/>
      <c r="K15" s="1"/>
      <c r="L15" s="1"/>
      <c r="N15" s="225"/>
      <c r="O15" s="225"/>
      <c r="P15" s="225"/>
      <c r="Q15" s="235"/>
      <c r="R15" s="225"/>
      <c r="S15" s="222"/>
      <c r="T15" s="225"/>
      <c r="U15" s="222"/>
      <c r="V15" s="225"/>
      <c r="W15" s="225"/>
      <c r="X15" s="225"/>
      <c r="Y15" s="225"/>
      <c r="Z15" s="225"/>
      <c r="AA15" s="225"/>
      <c r="AB15" s="225"/>
      <c r="AC15" s="225"/>
      <c r="AD15" s="225"/>
      <c r="AE15" s="225"/>
      <c r="AF15" s="225"/>
      <c r="AG15" s="225"/>
      <c r="AH15" s="225"/>
      <c r="AI15" s="225"/>
      <c r="AJ15" s="225"/>
      <c r="AK15" s="225"/>
      <c r="AL15" s="225"/>
      <c r="AM15" s="225"/>
      <c r="AN15" s="225"/>
    </row>
    <row r="16" spans="1:40" ht="15">
      <c r="A16" s="194" t="s">
        <v>62</v>
      </c>
      <c r="B16" s="298"/>
      <c r="C16" s="298"/>
      <c r="D16" s="298"/>
      <c r="E16" s="190">
        <f>'DirWrkSht#1'!D10</f>
        <v>12000</v>
      </c>
      <c r="F16" s="195">
        <v>1</v>
      </c>
      <c r="G16" s="190">
        <f>'DirWrkSht#1'!D11</f>
        <v>21000</v>
      </c>
      <c r="H16" s="195">
        <v>1</v>
      </c>
      <c r="I16" s="190">
        <f>'DirWrkSht#1'!D12</f>
        <v>13448</v>
      </c>
      <c r="J16" s="195">
        <v>1</v>
      </c>
      <c r="K16" s="1"/>
      <c r="L16" s="196">
        <f>+E16+G16+I16</f>
        <v>46448</v>
      </c>
      <c r="N16" s="225"/>
      <c r="O16" s="225"/>
      <c r="P16" s="231"/>
      <c r="Q16" s="236"/>
      <c r="R16" s="231"/>
      <c r="S16" s="236"/>
      <c r="T16" s="231"/>
      <c r="U16" s="236"/>
      <c r="V16" s="225"/>
      <c r="W16" s="237"/>
      <c r="X16" s="225"/>
      <c r="Y16" s="225"/>
      <c r="Z16" s="225"/>
      <c r="AA16" s="225"/>
      <c r="AB16" s="225"/>
      <c r="AC16" s="225"/>
      <c r="AD16" s="225"/>
      <c r="AE16" s="225"/>
      <c r="AF16" s="225"/>
      <c r="AG16" s="225"/>
      <c r="AH16" s="225"/>
      <c r="AI16" s="225"/>
      <c r="AJ16" s="225"/>
      <c r="AK16" s="225"/>
      <c r="AL16" s="225"/>
      <c r="AM16" s="225"/>
      <c r="AN16" s="225"/>
    </row>
    <row r="17" spans="1:40" ht="12.75">
      <c r="A17" s="197"/>
      <c r="B17" s="198">
        <v>1</v>
      </c>
      <c r="C17" s="198">
        <v>2</v>
      </c>
      <c r="D17" s="198"/>
      <c r="E17" s="182"/>
      <c r="F17" s="199"/>
      <c r="G17" s="182"/>
      <c r="H17" s="199"/>
      <c r="I17" s="182"/>
      <c r="J17" s="199"/>
      <c r="K17" s="1"/>
      <c r="L17" s="200"/>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row>
    <row r="18" spans="1:40" ht="12.75">
      <c r="A18" s="170"/>
      <c r="B18" s="170"/>
      <c r="C18" s="170"/>
      <c r="D18" s="170"/>
      <c r="E18" s="174"/>
      <c r="F18" s="201"/>
      <c r="G18" s="174"/>
      <c r="H18" s="201"/>
      <c r="I18" s="174"/>
      <c r="J18" s="201"/>
      <c r="K18" s="1"/>
      <c r="L18" s="200"/>
      <c r="N18" s="225"/>
      <c r="O18" s="238"/>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row>
    <row r="19" spans="1:40" ht="12.75">
      <c r="A19" s="189" t="s">
        <v>69</v>
      </c>
      <c r="B19" s="189"/>
      <c r="C19" s="189"/>
      <c r="D19" s="189"/>
      <c r="E19" s="182">
        <f>F19*E16</f>
        <v>960</v>
      </c>
      <c r="F19" s="199">
        <v>0.08</v>
      </c>
      <c r="G19" s="182">
        <f>H19*G16</f>
        <v>1680</v>
      </c>
      <c r="H19" s="199">
        <v>0.08</v>
      </c>
      <c r="I19" s="182">
        <f>J19*I16</f>
        <v>1075.84</v>
      </c>
      <c r="J19" s="199">
        <v>0.08</v>
      </c>
      <c r="K19" s="1"/>
      <c r="L19" s="196">
        <f>+E19+G19+I19</f>
        <v>3715.84</v>
      </c>
      <c r="M19" s="257">
        <f>L19/L16*1</f>
        <v>0.08</v>
      </c>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row>
    <row r="20" spans="1:40" ht="15.75" thickBot="1">
      <c r="A20" s="242" t="s">
        <v>70</v>
      </c>
      <c r="B20" s="259" t="s">
        <v>63</v>
      </c>
      <c r="C20" s="260"/>
      <c r="D20" s="260"/>
      <c r="E20" s="261">
        <f>F19*E16</f>
        <v>960</v>
      </c>
      <c r="F20" s="262">
        <v>1</v>
      </c>
      <c r="G20" s="250">
        <f>H20*G19</f>
        <v>1680</v>
      </c>
      <c r="H20" s="263">
        <v>1</v>
      </c>
      <c r="I20" s="250">
        <f>J20*I19</f>
        <v>1075.84</v>
      </c>
      <c r="J20" s="262">
        <v>1</v>
      </c>
      <c r="K20" s="252"/>
      <c r="L20" s="253">
        <f>+E20+G20+I20</f>
        <v>3715.84</v>
      </c>
      <c r="M20" s="258">
        <f>+L20/L16</f>
        <v>0.08</v>
      </c>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row>
    <row r="21" spans="1:40" ht="15.75" thickTop="1">
      <c r="A21" s="241" t="s">
        <v>64</v>
      </c>
      <c r="B21" s="185"/>
      <c r="C21" s="185"/>
      <c r="D21" s="185"/>
      <c r="E21" s="174">
        <f aca="true" t="shared" si="0" ref="E21:J21">SUM(E20:E20)</f>
        <v>960</v>
      </c>
      <c r="F21" s="201">
        <f t="shared" si="0"/>
        <v>1</v>
      </c>
      <c r="G21" s="174">
        <f t="shared" si="0"/>
        <v>1680</v>
      </c>
      <c r="H21" s="201">
        <f t="shared" si="0"/>
        <v>1</v>
      </c>
      <c r="I21" s="174">
        <f t="shared" si="0"/>
        <v>1075.84</v>
      </c>
      <c r="J21" s="201">
        <f t="shared" si="0"/>
        <v>1</v>
      </c>
      <c r="K21" s="1"/>
      <c r="L21" s="202">
        <f>+E21+G21+I21</f>
        <v>3715.84</v>
      </c>
      <c r="M21" s="2">
        <f>L21/L16</f>
        <v>0.08</v>
      </c>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row>
    <row r="22" spans="1:40" ht="15">
      <c r="A22" s="170"/>
      <c r="B22" s="185"/>
      <c r="C22" s="185"/>
      <c r="D22" s="185"/>
      <c r="E22" s="174"/>
      <c r="F22" s="201"/>
      <c r="G22" s="174"/>
      <c r="H22" s="201"/>
      <c r="I22" s="174"/>
      <c r="J22" s="201"/>
      <c r="K22" s="1"/>
      <c r="L22" s="200"/>
      <c r="M22" s="2"/>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row>
    <row r="23" spans="1:40" ht="15">
      <c r="A23" s="170"/>
      <c r="B23" s="185"/>
      <c r="C23" s="185"/>
      <c r="D23" s="185"/>
      <c r="E23" s="174"/>
      <c r="F23" s="201"/>
      <c r="G23" s="174"/>
      <c r="H23" s="201"/>
      <c r="I23" s="174"/>
      <c r="J23" s="201"/>
      <c r="K23" s="1"/>
      <c r="L23" s="200"/>
      <c r="M23" s="2"/>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row>
    <row r="24" spans="1:40" ht="15">
      <c r="A24" s="197" t="s">
        <v>15</v>
      </c>
      <c r="B24" s="203"/>
      <c r="C24" s="203"/>
      <c r="D24" s="203"/>
      <c r="E24" s="182">
        <f>F24*E16</f>
        <v>2400</v>
      </c>
      <c r="F24" s="199">
        <v>0.2</v>
      </c>
      <c r="G24" s="182">
        <f>H24*G16</f>
        <v>4200</v>
      </c>
      <c r="H24" s="199">
        <v>0.2</v>
      </c>
      <c r="I24" s="182">
        <f>J24*I16</f>
        <v>2689.6000000000004</v>
      </c>
      <c r="J24" s="199">
        <v>0.2</v>
      </c>
      <c r="K24" s="1"/>
      <c r="L24" s="196">
        <f>+E24+G24+I24</f>
        <v>9289.6</v>
      </c>
      <c r="M24" s="257">
        <f>L24/L16*1</f>
        <v>0.2</v>
      </c>
      <c r="N24" s="225"/>
      <c r="O24" s="239"/>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row>
    <row r="25" spans="1:40" ht="15">
      <c r="A25" s="244" t="s">
        <v>77</v>
      </c>
      <c r="B25" s="221" t="s">
        <v>63</v>
      </c>
      <c r="C25" s="221"/>
      <c r="D25" s="221"/>
      <c r="E25" s="174">
        <f>F25*E24</f>
        <v>624</v>
      </c>
      <c r="F25" s="201">
        <v>0.26</v>
      </c>
      <c r="G25" s="174">
        <f>H25*G24</f>
        <v>1092</v>
      </c>
      <c r="H25" s="201">
        <v>0.26</v>
      </c>
      <c r="I25" s="174">
        <f>J25*I24</f>
        <v>699.2960000000002</v>
      </c>
      <c r="J25" s="201">
        <v>0.26</v>
      </c>
      <c r="K25" s="1"/>
      <c r="L25" s="202">
        <f>+E25+G25+I25</f>
        <v>2415.2960000000003</v>
      </c>
      <c r="M25" s="2">
        <f>+L25/L16</f>
        <v>0.052000000000000005</v>
      </c>
      <c r="N25" s="225"/>
      <c r="O25" s="216"/>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row>
    <row r="26" spans="1:40" ht="15">
      <c r="A26" s="218" t="s">
        <v>78</v>
      </c>
      <c r="B26" s="215" t="s">
        <v>63</v>
      </c>
      <c r="C26" s="215"/>
      <c r="D26" s="215"/>
      <c r="E26" s="174">
        <f>F26*E24</f>
        <v>240</v>
      </c>
      <c r="F26" s="201">
        <v>0.1</v>
      </c>
      <c r="G26" s="174">
        <f>H26*G24</f>
        <v>420</v>
      </c>
      <c r="H26" s="201">
        <v>0.1</v>
      </c>
      <c r="I26" s="174">
        <f>J26*I24</f>
        <v>268.96000000000004</v>
      </c>
      <c r="J26" s="201">
        <v>0.1</v>
      </c>
      <c r="K26" s="1"/>
      <c r="L26" s="202">
        <f>+E26+G26+I26</f>
        <v>928.96</v>
      </c>
      <c r="M26" s="2">
        <f>+L26/L16</f>
        <v>0.02</v>
      </c>
      <c r="N26" s="225"/>
      <c r="O26" s="218"/>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row>
    <row r="27" spans="1:40" ht="15">
      <c r="A27" s="217" t="s">
        <v>81</v>
      </c>
      <c r="B27" s="185" t="s">
        <v>63</v>
      </c>
      <c r="C27" s="185" t="s">
        <v>63</v>
      </c>
      <c r="D27" s="185"/>
      <c r="E27" s="174">
        <f>F27*E24</f>
        <v>1104</v>
      </c>
      <c r="F27" s="201">
        <v>0.46</v>
      </c>
      <c r="G27" s="174">
        <f>H27*G24</f>
        <v>1932</v>
      </c>
      <c r="H27" s="201">
        <v>0.46</v>
      </c>
      <c r="I27" s="174">
        <f>J27*I24</f>
        <v>1237.2160000000001</v>
      </c>
      <c r="J27" s="201">
        <v>0.46</v>
      </c>
      <c r="K27" s="1"/>
      <c r="L27" s="202">
        <f>+E27+G27+I27</f>
        <v>4273.216</v>
      </c>
      <c r="M27" s="2">
        <f>+L27/L16</f>
        <v>0.09200000000000001</v>
      </c>
      <c r="N27" s="254"/>
      <c r="O27" s="217"/>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row>
    <row r="28" spans="1:40" ht="15">
      <c r="A28" s="243" t="s">
        <v>79</v>
      </c>
      <c r="B28" s="185" t="s">
        <v>63</v>
      </c>
      <c r="C28" s="185" t="s">
        <v>63</v>
      </c>
      <c r="D28" s="185"/>
      <c r="E28" s="174">
        <f>E24*F28</f>
        <v>384</v>
      </c>
      <c r="F28" s="201">
        <v>0.16</v>
      </c>
      <c r="G28" s="174">
        <f>G24*H28</f>
        <v>672</v>
      </c>
      <c r="H28" s="201">
        <v>0.16</v>
      </c>
      <c r="I28" s="174">
        <f>I24*J28</f>
        <v>430.33600000000007</v>
      </c>
      <c r="J28" s="201">
        <v>0.16</v>
      </c>
      <c r="K28" s="1"/>
      <c r="L28" s="196">
        <f>E28+G28+I28</f>
        <v>1486.336</v>
      </c>
      <c r="M28" s="2">
        <f>L28/L16</f>
        <v>0.032</v>
      </c>
      <c r="N28" s="254"/>
      <c r="O28" s="219"/>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row>
    <row r="29" spans="1:40" ht="15.75" thickBot="1">
      <c r="A29" s="217" t="s">
        <v>80</v>
      </c>
      <c r="B29" s="259" t="s">
        <v>63</v>
      </c>
      <c r="C29" s="259" t="s">
        <v>63</v>
      </c>
      <c r="D29" s="259"/>
      <c r="E29" s="264">
        <f>E24*F29</f>
        <v>48</v>
      </c>
      <c r="F29" s="265">
        <v>0.02</v>
      </c>
      <c r="G29" s="264">
        <f>G24*H29</f>
        <v>84</v>
      </c>
      <c r="H29" s="265">
        <v>0.02</v>
      </c>
      <c r="I29" s="264">
        <f>I24*J29</f>
        <v>53.79200000000001</v>
      </c>
      <c r="J29" s="265">
        <v>0.02</v>
      </c>
      <c r="K29" s="252"/>
      <c r="L29" s="266">
        <f>E29+G29+I29</f>
        <v>185.792</v>
      </c>
      <c r="M29" s="258">
        <f>L29/L16</f>
        <v>0.004</v>
      </c>
      <c r="N29" s="254"/>
      <c r="O29" s="220"/>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row>
    <row r="30" spans="1:40" ht="15.75" thickTop="1">
      <c r="A30" s="240" t="s">
        <v>71</v>
      </c>
      <c r="B30" s="204"/>
      <c r="C30" s="204"/>
      <c r="D30" s="204"/>
      <c r="E30" s="205">
        <f aca="true" t="shared" si="1" ref="E30:J30">SUM(E25:E29)</f>
        <v>2400</v>
      </c>
      <c r="F30" s="256">
        <f t="shared" si="1"/>
        <v>1</v>
      </c>
      <c r="G30" s="205">
        <f t="shared" si="1"/>
        <v>4200</v>
      </c>
      <c r="H30" s="256">
        <f t="shared" si="1"/>
        <v>1</v>
      </c>
      <c r="I30" s="205">
        <f t="shared" si="1"/>
        <v>2689.6000000000004</v>
      </c>
      <c r="J30" s="256">
        <f t="shared" si="1"/>
        <v>1</v>
      </c>
      <c r="K30" s="1"/>
      <c r="L30" s="196">
        <f>SUM(L25:L29)</f>
        <v>9289.6</v>
      </c>
      <c r="M30" s="2">
        <f>SUM(M25:M29)</f>
        <v>0.20000000000000004</v>
      </c>
      <c r="N30" s="255">
        <f>SUM(M27:M29)</f>
        <v>0.128</v>
      </c>
      <c r="O30" s="220"/>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row>
    <row r="31" spans="1:40" ht="15">
      <c r="A31" s="240"/>
      <c r="B31" s="204"/>
      <c r="C31" s="204"/>
      <c r="D31" s="204"/>
      <c r="E31" s="205"/>
      <c r="F31" s="256"/>
      <c r="G31" s="205"/>
      <c r="H31" s="256"/>
      <c r="I31" s="205"/>
      <c r="J31" s="256"/>
      <c r="K31" s="1"/>
      <c r="L31" s="200"/>
      <c r="M31" s="2"/>
      <c r="N31" s="225"/>
      <c r="O31" s="220"/>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row>
    <row r="32" spans="1:40" ht="15">
      <c r="A32" s="197" t="s">
        <v>67</v>
      </c>
      <c r="B32" s="203"/>
      <c r="C32" s="203"/>
      <c r="D32" s="203"/>
      <c r="E32" s="182">
        <f>F32*E16</f>
        <v>8640</v>
      </c>
      <c r="F32" s="199">
        <v>0.72</v>
      </c>
      <c r="G32" s="182">
        <f>G16*H32</f>
        <v>15120</v>
      </c>
      <c r="H32" s="199">
        <v>0.72</v>
      </c>
      <c r="I32" s="182">
        <f>J32*I16</f>
        <v>9682.56</v>
      </c>
      <c r="J32" s="199">
        <v>0.72</v>
      </c>
      <c r="K32" s="1"/>
      <c r="L32" s="196">
        <f>+E32+G32+I32</f>
        <v>33442.56</v>
      </c>
      <c r="M32" s="257">
        <f>L32/L16*1</f>
        <v>0.72</v>
      </c>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row>
    <row r="33" spans="1:40" ht="15">
      <c r="A33" s="217" t="s">
        <v>72</v>
      </c>
      <c r="B33" s="203" t="s">
        <v>63</v>
      </c>
      <c r="C33" s="203"/>
      <c r="D33" s="203"/>
      <c r="E33" s="245">
        <f>E32*F33</f>
        <v>2246.4</v>
      </c>
      <c r="F33" s="246">
        <v>0.26</v>
      </c>
      <c r="G33" s="245">
        <f>G32*H33</f>
        <v>3931.2000000000003</v>
      </c>
      <c r="H33" s="246">
        <v>0.26</v>
      </c>
      <c r="I33" s="245">
        <f>I32*J33</f>
        <v>2517.4656</v>
      </c>
      <c r="J33" s="246">
        <v>0.26</v>
      </c>
      <c r="K33" s="212"/>
      <c r="L33" s="196">
        <f>E33+G33+I33</f>
        <v>8695.0656</v>
      </c>
      <c r="M33" s="257">
        <f>L33/L16</f>
        <v>0.1872</v>
      </c>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row>
    <row r="34" spans="1:40" ht="15">
      <c r="A34" s="243" t="s">
        <v>73</v>
      </c>
      <c r="B34" s="224" t="s">
        <v>63</v>
      </c>
      <c r="C34" s="224"/>
      <c r="D34" s="224"/>
      <c r="E34" s="174">
        <f>F34*E32</f>
        <v>3542.3999999999996</v>
      </c>
      <c r="F34" s="201">
        <v>0.41</v>
      </c>
      <c r="G34" s="174">
        <f>G32*H34</f>
        <v>6199.2</v>
      </c>
      <c r="H34" s="201">
        <v>0.41</v>
      </c>
      <c r="I34" s="174">
        <f>J34*I32</f>
        <v>3969.8495999999996</v>
      </c>
      <c r="J34" s="201">
        <v>0.41</v>
      </c>
      <c r="K34" s="1"/>
      <c r="L34" s="202">
        <f>+E34+G34+I34</f>
        <v>13711.449599999998</v>
      </c>
      <c r="M34" s="2">
        <f>+L34/L16</f>
        <v>0.29519999999999996</v>
      </c>
      <c r="N34" s="225"/>
      <c r="O34" s="238"/>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row>
    <row r="35" spans="1:40" ht="15">
      <c r="A35" s="217" t="s">
        <v>74</v>
      </c>
      <c r="B35" s="223" t="s">
        <v>63</v>
      </c>
      <c r="C35" s="223" t="s">
        <v>63</v>
      </c>
      <c r="D35" s="223"/>
      <c r="E35" s="222">
        <f>F35*E32</f>
        <v>864</v>
      </c>
      <c r="F35" s="201">
        <v>0.1</v>
      </c>
      <c r="G35" s="174">
        <f>H35*G32</f>
        <v>1512</v>
      </c>
      <c r="H35" s="201">
        <v>0.1</v>
      </c>
      <c r="I35" s="174">
        <f>J35*I32</f>
        <v>968.256</v>
      </c>
      <c r="J35" s="201">
        <v>0.1</v>
      </c>
      <c r="K35" s="1"/>
      <c r="L35" s="202">
        <f>+E35+G35+I35</f>
        <v>3344.256</v>
      </c>
      <c r="M35" s="2">
        <f>+L35/L16</f>
        <v>0.072</v>
      </c>
      <c r="N35" s="254"/>
      <c r="O35" s="220"/>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row>
    <row r="36" spans="1:40" ht="15">
      <c r="A36" s="217" t="s">
        <v>75</v>
      </c>
      <c r="B36" s="223" t="s">
        <v>63</v>
      </c>
      <c r="C36" s="223" t="s">
        <v>63</v>
      </c>
      <c r="D36" s="223"/>
      <c r="E36" s="174">
        <f>F36*E32</f>
        <v>1555.2</v>
      </c>
      <c r="F36" s="201">
        <v>0.18</v>
      </c>
      <c r="G36" s="174">
        <f>H36*G32</f>
        <v>2721.6</v>
      </c>
      <c r="H36" s="201">
        <v>0.18</v>
      </c>
      <c r="I36" s="174">
        <f>J36*I32</f>
        <v>1742.8608</v>
      </c>
      <c r="J36" s="201">
        <v>0.18</v>
      </c>
      <c r="K36" s="1"/>
      <c r="L36" s="202">
        <f>+E36+G36+I36</f>
        <v>6019.6608</v>
      </c>
      <c r="M36" s="2">
        <f>+L36/L16</f>
        <v>0.1296</v>
      </c>
      <c r="N36" s="254"/>
      <c r="O36" s="219"/>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row>
    <row r="37" spans="1:40" ht="15.75" thickBot="1">
      <c r="A37" s="248" t="s">
        <v>76</v>
      </c>
      <c r="B37" s="249" t="s">
        <v>63</v>
      </c>
      <c r="C37" s="249" t="s">
        <v>63</v>
      </c>
      <c r="D37" s="249"/>
      <c r="E37" s="250">
        <f>E32*F37</f>
        <v>432</v>
      </c>
      <c r="F37" s="251">
        <v>0.05</v>
      </c>
      <c r="G37" s="250">
        <f>G32*H37</f>
        <v>756</v>
      </c>
      <c r="H37" s="251">
        <v>0.05</v>
      </c>
      <c r="I37" s="250">
        <f>I32*J37</f>
        <v>484.128</v>
      </c>
      <c r="J37" s="251">
        <v>0.05</v>
      </c>
      <c r="K37" s="252"/>
      <c r="L37" s="253">
        <f>+E37+G37+I37</f>
        <v>1672.128</v>
      </c>
      <c r="M37" s="258">
        <f>+L37/L16</f>
        <v>0.036</v>
      </c>
      <c r="N37" s="254"/>
      <c r="O37" s="220"/>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row>
    <row r="38" spans="1:40" ht="15.75" thickTop="1">
      <c r="A38" s="241" t="s">
        <v>71</v>
      </c>
      <c r="B38" s="185"/>
      <c r="C38" s="185"/>
      <c r="D38" s="185"/>
      <c r="E38" s="247">
        <f aca="true" t="shared" si="2" ref="E38:J38">SUM(E33:E37)</f>
        <v>8640</v>
      </c>
      <c r="F38" s="201">
        <f t="shared" si="2"/>
        <v>1</v>
      </c>
      <c r="G38" s="247">
        <f t="shared" si="2"/>
        <v>15120</v>
      </c>
      <c r="H38" s="201">
        <f t="shared" si="2"/>
        <v>1</v>
      </c>
      <c r="I38" s="247">
        <f t="shared" si="2"/>
        <v>9682.56</v>
      </c>
      <c r="J38" s="201">
        <f t="shared" si="2"/>
        <v>1</v>
      </c>
      <c r="K38" s="1"/>
      <c r="L38" s="202">
        <f>SUM(L33:L37)</f>
        <v>33442.56</v>
      </c>
      <c r="M38" s="2">
        <f>SUM(M33:M37)</f>
        <v>0.72</v>
      </c>
      <c r="N38" s="255">
        <f>SUM(M35:M37)</f>
        <v>0.2376</v>
      </c>
      <c r="O38" s="220"/>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row>
    <row r="39" spans="1:40" ht="15.75" thickBot="1">
      <c r="A39" s="170"/>
      <c r="B39" s="185"/>
      <c r="C39" s="249"/>
      <c r="D39" s="249"/>
      <c r="E39" s="250"/>
      <c r="F39" s="251"/>
      <c r="G39" s="250"/>
      <c r="H39" s="251"/>
      <c r="I39" s="250"/>
      <c r="J39" s="251"/>
      <c r="K39" s="252"/>
      <c r="L39" s="253"/>
      <c r="M39" s="252"/>
      <c r="N39" s="225"/>
      <c r="O39" s="220"/>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row>
    <row r="40" spans="1:40" ht="15.75" thickTop="1">
      <c r="A40" s="241" t="s">
        <v>82</v>
      </c>
      <c r="B40" s="185"/>
      <c r="C40" s="185"/>
      <c r="D40" s="185"/>
      <c r="E40" s="174">
        <f>E21+E30+E38</f>
        <v>12000</v>
      </c>
      <c r="F40" s="201"/>
      <c r="G40" s="174">
        <f>G21+G30+G38</f>
        <v>21000</v>
      </c>
      <c r="H40" s="201"/>
      <c r="I40" s="174">
        <f>I21+I30+I38</f>
        <v>13448</v>
      </c>
      <c r="J40" s="201"/>
      <c r="K40" s="1"/>
      <c r="L40" s="200"/>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row>
    <row r="41" spans="1:40" ht="12.75">
      <c r="A41" s="170"/>
      <c r="B41" s="170"/>
      <c r="C41" s="170"/>
      <c r="D41" s="170"/>
      <c r="E41" s="174"/>
      <c r="F41" s="201"/>
      <c r="G41" s="174"/>
      <c r="H41" s="201"/>
      <c r="I41" s="174"/>
      <c r="J41" s="201"/>
      <c r="K41" s="1"/>
      <c r="L41" s="1"/>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row>
    <row r="42" spans="1:40" ht="15">
      <c r="A42" s="206" t="s">
        <v>65</v>
      </c>
      <c r="B42" s="206"/>
      <c r="C42" s="206"/>
      <c r="D42" s="206"/>
      <c r="E42" s="207">
        <f>E40+G40+I40</f>
        <v>46448</v>
      </c>
      <c r="F42" s="208"/>
      <c r="G42" s="1"/>
      <c r="H42" s="201"/>
      <c r="I42" s="174"/>
      <c r="J42" s="201"/>
      <c r="K42" s="1"/>
      <c r="L42" s="1"/>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row>
    <row r="43" spans="1:40" ht="12.75">
      <c r="A43" s="197"/>
      <c r="B43" s="197"/>
      <c r="C43" s="197"/>
      <c r="D43" s="197"/>
      <c r="E43" s="170"/>
      <c r="F43" s="201"/>
      <c r="G43" s="182"/>
      <c r="H43" s="201"/>
      <c r="I43" s="174"/>
      <c r="J43" s="201"/>
      <c r="K43" s="1"/>
      <c r="L43" s="1"/>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row>
    <row r="44" spans="1:40" ht="12.75">
      <c r="A44" s="1"/>
      <c r="B44" s="1"/>
      <c r="C44" s="1"/>
      <c r="D44" s="1"/>
      <c r="E44" s="1"/>
      <c r="F44" s="1"/>
      <c r="G44" s="1"/>
      <c r="H44" s="1"/>
      <c r="I44" s="1"/>
      <c r="J44" s="1"/>
      <c r="K44" s="1"/>
      <c r="L44" s="1"/>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row>
    <row r="45" spans="1:40" ht="12.75">
      <c r="A45" s="209" t="s">
        <v>66</v>
      </c>
      <c r="B45" s="209"/>
      <c r="C45" s="209"/>
      <c r="D45" s="209"/>
      <c r="E45" s="210"/>
      <c r="F45" s="211"/>
      <c r="G45" s="210"/>
      <c r="H45" s="211"/>
      <c r="I45" s="1"/>
      <c r="J45" s="1"/>
      <c r="K45" s="1"/>
      <c r="L45" s="1"/>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row>
    <row r="46" spans="1:40" ht="12.75">
      <c r="A46" s="1"/>
      <c r="B46" s="1"/>
      <c r="C46" s="1"/>
      <c r="D46" s="1"/>
      <c r="E46" s="1"/>
      <c r="F46" s="1"/>
      <c r="G46" s="1"/>
      <c r="H46" s="1"/>
      <c r="I46" s="1"/>
      <c r="J46" s="1"/>
      <c r="K46" s="1"/>
      <c r="L46" s="1"/>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row>
    <row r="47" spans="1:40" ht="12.75">
      <c r="A47" s="267" t="s">
        <v>84</v>
      </c>
      <c r="B47" s="299">
        <f ca="1">TODAY()</f>
        <v>39212</v>
      </c>
      <c r="C47" s="300"/>
      <c r="D47" s="300"/>
      <c r="E47" s="1"/>
      <c r="F47" s="1"/>
      <c r="G47" s="1"/>
      <c r="H47" s="1"/>
      <c r="I47" s="213">
        <f ca="1">NOW()</f>
        <v>39212.37053854167</v>
      </c>
      <c r="J47" s="214">
        <f ca="1">TODAY()</f>
        <v>39212</v>
      </c>
      <c r="K47" s="1"/>
      <c r="L47" s="1"/>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row>
    <row r="48" spans="14:40" ht="12.7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row>
    <row r="49" spans="14:40" ht="12.7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row>
    <row r="50" spans="14:40" ht="12.7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row>
    <row r="51" spans="14:40" ht="12.7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row>
    <row r="52" spans="14:40" ht="12.7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row>
    <row r="53" spans="14:40" ht="12.7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row>
    <row r="54" spans="14:40" ht="12.7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row>
    <row r="55" spans="14:40" ht="12.7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row>
  </sheetData>
  <sheetProtection/>
  <mergeCells count="2">
    <mergeCell ref="B15:D16"/>
    <mergeCell ref="B47:D47"/>
  </mergeCells>
  <printOptions/>
  <pageMargins left="0.75" right="0.75" top="1" bottom="1" header="0.5" footer="0.5"/>
  <pageSetup fitToHeight="1" fitToWidth="1" horizontalDpi="600" verticalDpi="600" orientation="landscape" scale="64" r:id="rId1"/>
</worksheet>
</file>

<file path=xl/worksheets/sheet4.xml><?xml version="1.0" encoding="utf-8"?>
<worksheet xmlns="http://schemas.openxmlformats.org/spreadsheetml/2006/main" xmlns:r="http://schemas.openxmlformats.org/officeDocument/2006/relationships">
  <sheetPr>
    <pageSetUpPr fitToPage="1"/>
  </sheetPr>
  <dimension ref="A1:H23"/>
  <sheetViews>
    <sheetView zoomScale="80" zoomScaleNormal="80" zoomScalePageLayoutView="0" workbookViewId="0" topLeftCell="A1">
      <selection activeCell="C38" sqref="C38"/>
    </sheetView>
  </sheetViews>
  <sheetFormatPr defaultColWidth="9.140625" defaultRowHeight="12.75"/>
  <cols>
    <col min="1" max="1" width="36.7109375" style="0" customWidth="1"/>
    <col min="2" max="2" width="19.7109375" style="0" customWidth="1"/>
    <col min="3" max="3" width="18.28125" style="0" customWidth="1"/>
    <col min="4" max="4" width="26.140625" style="0" customWidth="1"/>
    <col min="5" max="5" width="9.00390625" style="0" bestFit="1" customWidth="1"/>
    <col min="6" max="6" width="27.7109375" style="0" customWidth="1"/>
    <col min="7" max="7" width="12.28125" style="0" customWidth="1"/>
    <col min="8" max="8" width="12.140625" style="0" bestFit="1" customWidth="1"/>
  </cols>
  <sheetData>
    <row r="1" spans="1:8" ht="30">
      <c r="A1" s="4" t="s">
        <v>3</v>
      </c>
      <c r="B1" s="4"/>
      <c r="C1" s="5"/>
      <c r="D1" s="6" t="s">
        <v>47</v>
      </c>
      <c r="E1" s="5"/>
      <c r="F1" s="171" t="s">
        <v>89</v>
      </c>
      <c r="G1" s="7"/>
      <c r="H1" s="5"/>
    </row>
    <row r="2" spans="1:8" ht="46.5">
      <c r="A2" s="8" t="s">
        <v>0</v>
      </c>
      <c r="B2" s="164" t="s">
        <v>42</v>
      </c>
      <c r="C2" s="10"/>
      <c r="D2" s="9" t="s">
        <v>21</v>
      </c>
      <c r="E2" s="11"/>
      <c r="F2" s="9" t="s">
        <v>22</v>
      </c>
      <c r="G2" s="37"/>
      <c r="H2" s="12" t="s">
        <v>5</v>
      </c>
    </row>
    <row r="3" spans="1:8" ht="22.5">
      <c r="A3" s="13" t="s">
        <v>8</v>
      </c>
      <c r="B3" s="163" t="s">
        <v>13</v>
      </c>
      <c r="C3" s="15"/>
      <c r="D3" s="14" t="s">
        <v>13</v>
      </c>
      <c r="E3" s="15"/>
      <c r="F3" s="14" t="s">
        <v>13</v>
      </c>
      <c r="G3" s="15"/>
      <c r="H3" s="16" t="s">
        <v>2</v>
      </c>
    </row>
    <row r="4" spans="1:8" ht="17.25">
      <c r="A4" s="17" t="s">
        <v>4</v>
      </c>
      <c r="B4" s="18">
        <f>'DirWrkSht#1'!C19</f>
        <v>3715.84</v>
      </c>
      <c r="C4" s="19">
        <v>1</v>
      </c>
      <c r="D4" s="18">
        <f>'DirWrkSht#1'!C24</f>
        <v>9289.6</v>
      </c>
      <c r="E4" s="19">
        <v>1</v>
      </c>
      <c r="F4" s="18">
        <f>'DirWrkSht#1'!C35</f>
        <v>33442.56</v>
      </c>
      <c r="G4" s="19">
        <v>1</v>
      </c>
      <c r="H4" s="20"/>
    </row>
    <row r="5" spans="1:8" ht="21">
      <c r="A5" s="21" t="s">
        <v>7</v>
      </c>
      <c r="B5" s="22">
        <v>0</v>
      </c>
      <c r="C5" s="23"/>
      <c r="D5" s="22">
        <v>0</v>
      </c>
      <c r="E5" s="23"/>
      <c r="F5" s="22">
        <v>0</v>
      </c>
      <c r="G5" s="23"/>
      <c r="H5" s="25">
        <f>D5+F5+B5</f>
        <v>0</v>
      </c>
    </row>
    <row r="6" spans="1:8" ht="15">
      <c r="A6" s="5"/>
      <c r="B6" s="5"/>
      <c r="C6" s="20"/>
      <c r="D6" s="26"/>
      <c r="E6" s="20"/>
      <c r="F6" s="26"/>
      <c r="G6" s="20"/>
      <c r="H6" s="27"/>
    </row>
    <row r="7" spans="1:8" ht="22.5">
      <c r="A7" s="13" t="s">
        <v>9</v>
      </c>
      <c r="B7" s="13"/>
      <c r="C7" s="28"/>
      <c r="D7" s="14" t="s">
        <v>14</v>
      </c>
      <c r="E7" s="28"/>
      <c r="F7" s="14" t="s">
        <v>14</v>
      </c>
      <c r="G7" s="28"/>
      <c r="H7" s="29"/>
    </row>
    <row r="8" spans="1:8" ht="21">
      <c r="A8" s="17" t="s">
        <v>4</v>
      </c>
      <c r="B8" s="24"/>
      <c r="C8" s="24"/>
      <c r="D8" s="18">
        <f>'DirWrkSht#1'!I24</f>
        <v>6038.240000000001</v>
      </c>
      <c r="E8" s="19">
        <v>0.13</v>
      </c>
      <c r="F8" s="18">
        <f>'DirWrkSht#1'!I35</f>
        <v>11036.0448</v>
      </c>
      <c r="G8" s="19">
        <f>'DirWrkSht#1'!J35</f>
        <v>0.2376</v>
      </c>
      <c r="H8" s="30"/>
    </row>
    <row r="9" spans="1:8" ht="21">
      <c r="A9" s="17" t="s">
        <v>7</v>
      </c>
      <c r="B9" s="24"/>
      <c r="C9" s="24"/>
      <c r="D9" s="31">
        <v>0</v>
      </c>
      <c r="E9" s="24"/>
      <c r="F9" s="31">
        <v>0</v>
      </c>
      <c r="G9" s="24"/>
      <c r="H9" s="25">
        <f>D9+F9</f>
        <v>0</v>
      </c>
    </row>
    <row r="10" spans="1:8" ht="15.75" thickBot="1">
      <c r="A10" s="32"/>
      <c r="B10" s="32"/>
      <c r="C10" s="20"/>
      <c r="D10" s="26"/>
      <c r="E10" s="20"/>
      <c r="F10" s="26"/>
      <c r="G10" s="20"/>
      <c r="H10" s="27"/>
    </row>
    <row r="11" spans="1:8" ht="23.25" thickTop="1">
      <c r="A11" s="5"/>
      <c r="B11" s="5"/>
      <c r="C11" s="5"/>
      <c r="D11" s="33">
        <f>H11/H12</f>
        <v>0</v>
      </c>
      <c r="E11" s="34" t="s">
        <v>10</v>
      </c>
      <c r="F11" s="36" t="s">
        <v>6</v>
      </c>
      <c r="H11" s="85">
        <f>H5+H9</f>
        <v>0</v>
      </c>
    </row>
    <row r="12" spans="1:8" ht="22.5">
      <c r="A12" s="35" t="s">
        <v>11</v>
      </c>
      <c r="B12" s="35"/>
      <c r="C12" s="5"/>
      <c r="D12" s="5"/>
      <c r="E12" s="5"/>
      <c r="F12" s="36" t="s">
        <v>1</v>
      </c>
      <c r="H12" s="87">
        <f>'DirWrkSht#1'!D14</f>
        <v>46448</v>
      </c>
    </row>
    <row r="13" spans="1:8" ht="15">
      <c r="A13" s="5"/>
      <c r="B13" s="5"/>
      <c r="C13" s="5"/>
      <c r="D13" s="5"/>
      <c r="E13" s="5"/>
      <c r="F13" s="5"/>
      <c r="G13" s="5"/>
      <c r="H13" s="86"/>
    </row>
    <row r="14" spans="1:8" ht="15">
      <c r="A14" s="303" t="s">
        <v>29</v>
      </c>
      <c r="B14" s="303"/>
      <c r="C14" s="303"/>
      <c r="D14" s="303"/>
      <c r="E14" s="303"/>
      <c r="F14" s="303"/>
      <c r="G14" s="5"/>
      <c r="H14" s="86"/>
    </row>
    <row r="15" spans="1:8" ht="15">
      <c r="A15" s="5"/>
      <c r="B15" s="5"/>
      <c r="C15" s="5"/>
      <c r="D15" s="5"/>
      <c r="E15" s="5"/>
      <c r="F15" s="5"/>
      <c r="G15" s="5"/>
      <c r="H15" s="86"/>
    </row>
    <row r="16" spans="1:8" ht="12.75">
      <c r="A16" s="301" t="s">
        <v>12</v>
      </c>
      <c r="B16" s="301"/>
      <c r="C16" s="302"/>
      <c r="D16" s="302"/>
      <c r="E16" s="302"/>
      <c r="F16" s="302"/>
      <c r="G16" s="302"/>
      <c r="H16" s="302"/>
    </row>
    <row r="17" spans="1:8" ht="12.75">
      <c r="A17" s="302"/>
      <c r="B17" s="302"/>
      <c r="C17" s="302"/>
      <c r="D17" s="302"/>
      <c r="E17" s="302"/>
      <c r="F17" s="302"/>
      <c r="G17" s="302"/>
      <c r="H17" s="302"/>
    </row>
    <row r="18" spans="1:8" ht="12.75">
      <c r="A18" s="302"/>
      <c r="B18" s="302"/>
      <c r="C18" s="302"/>
      <c r="D18" s="302"/>
      <c r="E18" s="302"/>
      <c r="F18" s="302"/>
      <c r="G18" s="302"/>
      <c r="H18" s="302"/>
    </row>
    <row r="19" spans="1:8" ht="12.75">
      <c r="A19" s="301" t="s">
        <v>40</v>
      </c>
      <c r="B19" s="301"/>
      <c r="C19" s="302"/>
      <c r="D19" s="302"/>
      <c r="E19" s="302"/>
      <c r="F19" s="302"/>
      <c r="G19" s="302"/>
      <c r="H19" s="302"/>
    </row>
    <row r="20" spans="1:8" ht="12.75">
      <c r="A20" s="302"/>
      <c r="B20" s="302"/>
      <c r="C20" s="302"/>
      <c r="D20" s="302"/>
      <c r="E20" s="302"/>
      <c r="F20" s="302"/>
      <c r="G20" s="302"/>
      <c r="H20" s="302"/>
    </row>
    <row r="21" spans="1:8" ht="12.75">
      <c r="A21" s="302"/>
      <c r="B21" s="302"/>
      <c r="C21" s="302"/>
      <c r="D21" s="302"/>
      <c r="E21" s="302"/>
      <c r="F21" s="302"/>
      <c r="G21" s="302"/>
      <c r="H21" s="302"/>
    </row>
    <row r="23" spans="1:2" ht="13.5" thickBot="1">
      <c r="A23" s="165" t="str">
        <f>'DirWrkSht#1'!B50</f>
        <v>*DRAFT revised 04-17-2007</v>
      </c>
      <c r="B23" s="142"/>
    </row>
    <row r="24" ht="13.5" thickTop="1"/>
  </sheetData>
  <sheetProtection/>
  <mergeCells count="3">
    <mergeCell ref="A19:H21"/>
    <mergeCell ref="A16:H18"/>
    <mergeCell ref="A14:F14"/>
  </mergeCells>
  <hyperlinks>
    <hyperlink ref="D3" location="'Telecomm MGMT services'!A1" display="PREMIER"/>
    <hyperlink ref="D7" location="'Telecomm MGMT services'!A84" display="REGULAR"/>
    <hyperlink ref="F7" location="'Software Development Services'!A65" display="REGULAR"/>
    <hyperlink ref="A12" location="'Service Level Agreement'!A1" display="OVERVIEW OF SERVICE LEVELS"/>
    <hyperlink ref="F3" location="'Telecomm MGMT services'!A1" display="PREMIER"/>
  </hyperlinks>
  <printOptions gridLines="1"/>
  <pageMargins left="0.75" right="0.75" top="1" bottom="1" header="0.5" footer="0.5"/>
  <pageSetup fitToHeight="1"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 Health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Berry</dc:creator>
  <cp:keywords/>
  <dc:description/>
  <cp:lastModifiedBy>Sam Berry</cp:lastModifiedBy>
  <cp:lastPrinted>2007-04-24T18:29:09Z</cp:lastPrinted>
  <dcterms:created xsi:type="dcterms:W3CDTF">2006-11-03T15:56:01Z</dcterms:created>
  <dcterms:modified xsi:type="dcterms:W3CDTF">2007-05-10T14:53:42Z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