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015" windowHeight="8160" tabRatio="514" firstSheet="1" activeTab="1"/>
  </bookViews>
  <sheets>
    <sheet name="Camden Apart Adj" sheetId="1" r:id="rId1"/>
    <sheet name="Sample Form" sheetId="2" r:id="rId2"/>
    <sheet name="Adjustments" sheetId="3" r:id="rId3"/>
  </sheets>
  <definedNames>
    <definedName name="_xlnm.Print_Area" localSheetId="2">'Adjustments'!$A$1:$C$14</definedName>
    <definedName name="_xlnm.Print_Area" localSheetId="0">'Camden Apart Adj'!$B$1:$O$48</definedName>
    <definedName name="_xlnm.Print_Area" localSheetId="1">'Sample Form'!$A$1:$P$74</definedName>
  </definedNames>
  <calcPr fullCalcOnLoad="1"/>
</workbook>
</file>

<file path=xl/sharedStrings.xml><?xml version="1.0" encoding="utf-8"?>
<sst xmlns="http://schemas.openxmlformats.org/spreadsheetml/2006/main" count="189" uniqueCount="57">
  <si>
    <t>Jul.</t>
  </si>
  <si>
    <t>Aug.</t>
  </si>
  <si>
    <t>Sep.</t>
  </si>
  <si>
    <t>Oct.</t>
  </si>
  <si>
    <t>Nov.</t>
  </si>
  <si>
    <t>Dec.</t>
  </si>
  <si>
    <t>Jan.</t>
  </si>
  <si>
    <t>Feb.</t>
  </si>
  <si>
    <t>Mar.</t>
  </si>
  <si>
    <t>Apr.</t>
  </si>
  <si>
    <t>May</t>
  </si>
  <si>
    <t>Jun.</t>
  </si>
  <si>
    <t>Electric (kWh)</t>
  </si>
  <si>
    <t>Total</t>
  </si>
  <si>
    <t>Water &amp; Sewer (cf)</t>
  </si>
  <si>
    <t>Adjusted Baseline</t>
  </si>
  <si>
    <t>Difference</t>
  </si>
  <si>
    <t>Actual Information</t>
  </si>
  <si>
    <t>No Adjustment</t>
  </si>
  <si>
    <t>Adjusted Three Yr</t>
  </si>
  <si>
    <t>Rolling Baseline</t>
  </si>
  <si>
    <t>Gas (ccf)</t>
  </si>
  <si>
    <t xml:space="preserve">Water and Sewer Baseline Adjustment </t>
  </si>
  <si>
    <t>Adjustment Types</t>
  </si>
  <si>
    <t>Electric and Naural Gas Baseline Adjustment</t>
  </si>
  <si>
    <t>NA</t>
  </si>
  <si>
    <t>Note:  Explain in detail the basis for any adjustements to the baseline data.</t>
  </si>
  <si>
    <t>3 Year Base</t>
  </si>
  <si>
    <t>Actual</t>
  </si>
  <si>
    <t>Adjusted</t>
  </si>
  <si>
    <t>Actual Information   Must match the 52722 form</t>
  </si>
  <si>
    <r>
      <t xml:space="preserve">Difference </t>
    </r>
    <r>
      <rPr>
        <b/>
        <sz val="10"/>
        <color indexed="10"/>
        <rFont val="Arial"/>
        <family val="2"/>
      </rPr>
      <t>*</t>
    </r>
  </si>
  <si>
    <t>Initial Baseline Adjustements</t>
  </si>
  <si>
    <t>1.  Normalization of HDD to 30 Year National Average</t>
  </si>
  <si>
    <t>Comments</t>
  </si>
  <si>
    <t>Methodology</t>
  </si>
  <si>
    <t>Needs to be defined.  It cannot be accomplished proportionally because we want to adjust for heat usage only.  On approach is regression analysis but is complicated for most Field Office Staff to understand.</t>
  </si>
  <si>
    <t>2.  Occupancy Adjustments</t>
  </si>
  <si>
    <t>The PHA may desire this approach or HUD  may want to mandate this adjustement if the occupancy level during the baseline years has significantly changed.</t>
  </si>
  <si>
    <t xml:space="preserve">The current 990 CFR allows adjustments for occupancy.  </t>
  </si>
  <si>
    <r>
      <t xml:space="preserve">Water </t>
    </r>
    <r>
      <rPr>
        <sz val="10"/>
        <rFont val="Arial"/>
        <family val="0"/>
      </rPr>
      <t>- best relationship is number of people.</t>
    </r>
  </si>
  <si>
    <t>3.  Incorrect Meters or Billing</t>
  </si>
  <si>
    <t>It is common to see an error in very old water meters.  They tend to run slow.</t>
  </si>
  <si>
    <r>
      <t>Electricity</t>
    </r>
    <r>
      <rPr>
        <sz val="10"/>
        <rFont val="Arial"/>
        <family val="0"/>
      </rPr>
      <t xml:space="preserve"> - Needs to be defined.  Tricky since general lighting can be related to the number of units or people but if electricity is used for heating then same problems as natural gas exist.</t>
    </r>
  </si>
  <si>
    <t>Needs to be resolved on a case by case basis and documented.  Field Offices should documenting the files similar to a procurement determination and finding to support any basis for a change.</t>
  </si>
  <si>
    <t>This should only be allowed if HDD are not adjusted yearly.  It is dependent upon the yearly methodology approach.  HUD may want to mandate this since we could be at risk if the baseline years were extremly cold.</t>
  </si>
  <si>
    <t>Yearly Adjustments to Actual Data</t>
  </si>
  <si>
    <t>1.  Heating Degree Days</t>
  </si>
  <si>
    <t>HUD Washington has ruled that it is allowed although not sited in the current CFR.</t>
  </si>
  <si>
    <t>Strongly recommend that HUD define the methodology that is to be used.  If we do not, it becomes to confussing for the HUD Field Office personnel to review the numbes on a yearly basis.</t>
  </si>
  <si>
    <t>See my defined guidance with defines the methodology and approach.</t>
  </si>
  <si>
    <t>2.  Occupancy</t>
  </si>
  <si>
    <t>Similar to above concerns.</t>
  </si>
  <si>
    <t>3.  Cooling degree days</t>
  </si>
  <si>
    <t>Not allowed by HUD</t>
  </si>
  <si>
    <r>
      <t>Natural Gas</t>
    </r>
    <r>
      <rPr>
        <sz val="10"/>
        <rFont val="Arial"/>
        <family val="0"/>
      </rPr>
      <t xml:space="preserve"> -Needs to be defined.  Tricky since domestic hot water is related to number of people while heating is related to square footage, but vacant units are still heated to a minimum temperature.</t>
    </r>
  </si>
  <si>
    <t>AMP Group and Project Name</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</si>
</sst>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 #,##0.0_);_(* \(#,##0.0\);_(* &quot;-&quot;??_);_(@_)"/>
    <numFmt numFmtId="166" formatCode="_(* #,##0_);_(* \(#,##0\);_(* &quot;-&quot;??_);_(@_)"/>
    <numFmt numFmtId="167" formatCode="0.0000"/>
    <numFmt numFmtId="168" formatCode="&quot;$&quot;#,##0.00"/>
    <numFmt numFmtId="169" formatCode="0.0"/>
    <numFmt numFmtId="170" formatCode="&quot;$&quot;#,##0"/>
    <numFmt numFmtId="171" formatCode="#,##0.0_);\(#,##0.0\)"/>
    <numFmt numFmtId="172" formatCode="#,##0.0"/>
    <numFmt numFmtId="173" formatCode="_(&quot;$&quot;* #,##0.0_);_(&quot;$&quot;* \(#,##0.0\);_(&quot;$&quot;* &quot;-&quot;??_);_(@_)"/>
    <numFmt numFmtId="174" formatCode="_(&quot;$&quot;* #,##0_);_(&quot;$&quot;* \(#,##0\);_(&quot;$&quot;* &quot;-&quot;??_);_(@_)"/>
    <numFmt numFmtId="175" formatCode="#,##0.000"/>
    <numFmt numFmtId="176" formatCode="_(* #,##0.000_);_(* \(#,##0.000\);_(* &quot;-&quot;??_);_(@_)"/>
    <numFmt numFmtId="177" formatCode="0.000"/>
    <numFmt numFmtId="178" formatCode="0.00000000"/>
    <numFmt numFmtId="179" formatCode="0.000000000"/>
    <numFmt numFmtId="180" formatCode="0.0000000"/>
    <numFmt numFmtId="181" formatCode="0.000000"/>
    <numFmt numFmtId="182" formatCode="0.00000"/>
    <numFmt numFmtId="183" formatCode="&quot;$&quot;#,##0.000"/>
    <numFmt numFmtId="184" formatCode="&quot;Yes&quot;;&quot;Yes&quot;;&quot;No&quot;"/>
    <numFmt numFmtId="185" formatCode="&quot;True&quot;;&quot;True&quot;;&quot;False&quot;"/>
    <numFmt numFmtId="186" formatCode="&quot;On&quot;;&quot;On&quot;;&quot;Off&quot;"/>
    <numFmt numFmtId="187" formatCode="[$€-2]\ #,##0.00_);[Red]\([$€-2]\ #,##0.00\)"/>
    <numFmt numFmtId="188" formatCode="_(* #,##0.0000_);_(* \(#,##0.0000\);_(* &quot;-&quot;????_);_(@_)"/>
    <numFmt numFmtId="189" formatCode="_(* #,##0.00000000_);_(* \(#,##0.00000000\);_(* &quot;-&quot;????????_);_(@_)"/>
    <numFmt numFmtId="190" formatCode="&quot;$&quot;#,##0.0000"/>
    <numFmt numFmtId="191" formatCode="0.0%"/>
    <numFmt numFmtId="192" formatCode="_(&quot;$&quot;* #,##0.00000_);_(&quot;$&quot;* \(#,##0.00000\);_(&quot;$&quot;* &quot;-&quot;?????_);_(@_)"/>
    <numFmt numFmtId="193" formatCode="_(&quot;$&quot;* #,##0.000000_);_(&quot;$&quot;* \(#,##0.000000\);_(&quot;$&quot;* &quot;-&quot;?????_);_(@_)"/>
    <numFmt numFmtId="194" formatCode="_(&quot;$&quot;* #,##0.0000_);_(&quot;$&quot;* \(#,##0.0000\);_(&quot;$&quot;* &quot;-&quot;?????_);_(@_)"/>
    <numFmt numFmtId="195" formatCode="_(&quot;$&quot;* #,##0.000_);_(&quot;$&quot;* \(#,##0.000\);_(&quot;$&quot;* &quot;-&quot;??_);_(@_)"/>
    <numFmt numFmtId="196" formatCode="_(&quot;$&quot;* #,##0.0000_);_(&quot;$&quot;* \(#,##0.0000\);_(&quot;$&quot;* &quot;-&quot;??_);_(@_)"/>
    <numFmt numFmtId="197" formatCode="_(* #,##0.0_);_(* \(#,##0.0\);_(* &quot;-&quot;?_);_(@_)"/>
    <numFmt numFmtId="198" formatCode="0_)"/>
    <numFmt numFmtId="199" formatCode="General_)"/>
    <numFmt numFmtId="200" formatCode="0.00_)"/>
    <numFmt numFmtId="201" formatCode="&quot;$&quot;#,##0.0"/>
    <numFmt numFmtId="202" formatCode="_(* #,##0.000_);_(* \(#,##0.000\);_(* &quot;-&quot;???_);_(@_)"/>
    <numFmt numFmtId="203" formatCode="_(* #,##0.0000_);_(* \(#,##0.0000\);_(* &quot;-&quot;??_);_(@_)"/>
    <numFmt numFmtId="204" formatCode="&quot;$&quot;#,##0.000_);\(&quot;$&quot;#,##0.000\)"/>
    <numFmt numFmtId="205" formatCode="#,##0.000_);\(#,##0.000\)"/>
    <numFmt numFmtId="206" formatCode="mmm\-yyyy"/>
  </numFmts>
  <fonts count="9">
    <font>
      <sz val="10"/>
      <name val="Arial"/>
      <family val="0"/>
    </font>
    <font>
      <u val="single"/>
      <sz val="7"/>
      <color indexed="12"/>
      <name val="Arial"/>
      <family val="0"/>
    </font>
    <font>
      <u val="single"/>
      <sz val="7"/>
      <color indexed="36"/>
      <name val="Arial"/>
      <family val="0"/>
    </font>
    <font>
      <u val="single"/>
      <sz val="10"/>
      <name val="Arial"/>
      <family val="0"/>
    </font>
    <font>
      <b/>
      <sz val="14"/>
      <name val="Arial"/>
      <family val="0"/>
    </font>
    <font>
      <b/>
      <sz val="10"/>
      <name val="Arial"/>
      <family val="2"/>
    </font>
    <font>
      <b/>
      <sz val="12"/>
      <name val="Arial"/>
      <family val="2"/>
    </font>
    <font>
      <b/>
      <sz val="11"/>
      <color indexed="10"/>
      <name val="Arial"/>
      <family val="2"/>
    </font>
    <font>
      <b/>
      <sz val="10"/>
      <color indexed="10"/>
      <name val="Arial"/>
      <family val="2"/>
    </font>
  </fonts>
  <fills count="4">
    <fill>
      <patternFill/>
    </fill>
    <fill>
      <patternFill patternType="gray125"/>
    </fill>
    <fill>
      <patternFill patternType="solid">
        <fgColor indexed="42"/>
        <bgColor indexed="64"/>
      </patternFill>
    </fill>
    <fill>
      <patternFill patternType="solid">
        <fgColor indexed="26"/>
        <bgColor indexed="64"/>
      </patternFill>
    </fill>
  </fills>
  <borders count="22">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3" fontId="0" fillId="0" borderId="1" xfId="0" applyNumberFormat="1" applyFont="1" applyFill="1" applyBorder="1" applyAlignment="1">
      <alignment horizontal="center"/>
    </xf>
    <xf numFmtId="3" fontId="0" fillId="0" borderId="2" xfId="0" applyNumberFormat="1" applyFont="1" applyFill="1" applyBorder="1" applyAlignment="1">
      <alignment horizontal="center"/>
    </xf>
    <xf numFmtId="17" fontId="0" fillId="0" borderId="3" xfId="0" applyNumberFormat="1" applyFont="1" applyFill="1" applyBorder="1" applyAlignment="1">
      <alignment horizontal="center"/>
    </xf>
    <xf numFmtId="17" fontId="0" fillId="0" borderId="4" xfId="0" applyNumberFormat="1" applyFont="1" applyFill="1" applyBorder="1" applyAlignment="1">
      <alignment horizontal="center"/>
    </xf>
    <xf numFmtId="17" fontId="0" fillId="0" borderId="1" xfId="0" applyNumberFormat="1" applyFont="1" applyFill="1" applyBorder="1" applyAlignment="1">
      <alignment horizontal="center"/>
    </xf>
    <xf numFmtId="17" fontId="0" fillId="0" borderId="5" xfId="0" applyNumberFormat="1" applyFont="1" applyFill="1" applyBorder="1" applyAlignment="1">
      <alignment horizontal="center"/>
    </xf>
    <xf numFmtId="17" fontId="0" fillId="0" borderId="6" xfId="0" applyNumberFormat="1" applyFont="1" applyFill="1" applyBorder="1" applyAlignment="1">
      <alignment horizontal="center"/>
    </xf>
    <xf numFmtId="17" fontId="0" fillId="0" borderId="7" xfId="0" applyNumberFormat="1" applyFont="1" applyFill="1" applyBorder="1" applyAlignment="1">
      <alignment horizontal="center"/>
    </xf>
    <xf numFmtId="0" fontId="0" fillId="0" borderId="3" xfId="0" applyFont="1" applyBorder="1" applyAlignment="1">
      <alignment horizontal="left"/>
    </xf>
    <xf numFmtId="3" fontId="0" fillId="0" borderId="8" xfId="0" applyNumberFormat="1" applyFont="1" applyFill="1" applyBorder="1" applyAlignment="1">
      <alignment horizontal="center"/>
    </xf>
    <xf numFmtId="3" fontId="0" fillId="0" borderId="1" xfId="0" applyNumberFormat="1" applyFont="1" applyFill="1" applyBorder="1" applyAlignment="1">
      <alignment horizontal="center"/>
    </xf>
    <xf numFmtId="0" fontId="0" fillId="0" borderId="2" xfId="0" applyFont="1" applyBorder="1" applyAlignment="1">
      <alignment horizontal="left"/>
    </xf>
    <xf numFmtId="3" fontId="0" fillId="0" borderId="2" xfId="0" applyNumberFormat="1" applyFont="1" applyFill="1" applyBorder="1" applyAlignment="1">
      <alignment horizontal="center"/>
    </xf>
    <xf numFmtId="17" fontId="0" fillId="0" borderId="3" xfId="0" applyNumberFormat="1" applyFont="1" applyFill="1" applyBorder="1" applyAlignment="1">
      <alignment horizontal="center"/>
    </xf>
    <xf numFmtId="17" fontId="0" fillId="0" borderId="4" xfId="0" applyNumberFormat="1"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3" fillId="0" borderId="0" xfId="0" applyFont="1" applyFill="1" applyAlignment="1">
      <alignment/>
    </xf>
    <xf numFmtId="0" fontId="0" fillId="0" borderId="0" xfId="0" applyFont="1" applyFill="1" applyAlignment="1">
      <alignment/>
    </xf>
    <xf numFmtId="17" fontId="0" fillId="0" borderId="1" xfId="0" applyNumberFormat="1" applyFont="1" applyFill="1" applyBorder="1" applyAlignment="1">
      <alignment horizontal="center"/>
    </xf>
    <xf numFmtId="0" fontId="0" fillId="0" borderId="3" xfId="0" applyFont="1" applyFill="1" applyBorder="1" applyAlignment="1">
      <alignment horizontal="left"/>
    </xf>
    <xf numFmtId="3" fontId="0" fillId="0" borderId="8" xfId="15" applyNumberFormat="1" applyFont="1" applyFill="1" applyBorder="1" applyAlignment="1">
      <alignment horizontal="center"/>
    </xf>
    <xf numFmtId="166" fontId="0" fillId="0" borderId="0" xfId="15" applyNumberFormat="1" applyFont="1" applyFill="1" applyAlignment="1">
      <alignment horizontal="center"/>
    </xf>
    <xf numFmtId="0" fontId="0" fillId="0" borderId="1" xfId="0" applyFont="1" applyFill="1" applyBorder="1" applyAlignment="1">
      <alignment horizontal="left"/>
    </xf>
    <xf numFmtId="3" fontId="0" fillId="0" borderId="1" xfId="15" applyNumberFormat="1" applyFont="1" applyFill="1" applyBorder="1" applyAlignment="1">
      <alignment horizontal="center"/>
    </xf>
    <xf numFmtId="0" fontId="0" fillId="0" borderId="2" xfId="0" applyFont="1" applyFill="1" applyBorder="1" applyAlignment="1">
      <alignment horizontal="left"/>
    </xf>
    <xf numFmtId="3" fontId="0" fillId="0" borderId="2" xfId="15" applyNumberFormat="1" applyFont="1" applyFill="1" applyBorder="1" applyAlignment="1">
      <alignment horizontal="center"/>
    </xf>
    <xf numFmtId="0" fontId="0" fillId="0" borderId="0" xfId="0" applyFont="1" applyFill="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0" fillId="0" borderId="7" xfId="0" applyNumberFormat="1" applyFont="1" applyFill="1" applyBorder="1" applyAlignment="1">
      <alignment horizontal="center"/>
    </xf>
    <xf numFmtId="166" fontId="0" fillId="0" borderId="0" xfId="15" applyNumberFormat="1" applyFont="1" applyFill="1" applyAlignment="1">
      <alignment horizontal="center"/>
    </xf>
    <xf numFmtId="0" fontId="0" fillId="0" borderId="1" xfId="0" applyFont="1" applyFill="1" applyBorder="1" applyAlignment="1">
      <alignment horizontal="left"/>
    </xf>
    <xf numFmtId="3" fontId="0" fillId="0" borderId="1" xfId="15" applyNumberFormat="1" applyFont="1" applyFill="1" applyBorder="1" applyAlignment="1">
      <alignment horizontal="center"/>
    </xf>
    <xf numFmtId="3" fontId="0" fillId="0" borderId="2" xfId="15" applyNumberFormat="1" applyFont="1" applyFill="1" applyBorder="1" applyAlignment="1">
      <alignment horizontal="center"/>
    </xf>
    <xf numFmtId="17" fontId="0" fillId="0" borderId="9" xfId="0" applyNumberFormat="1" applyFont="1" applyFill="1" applyBorder="1" applyAlignment="1">
      <alignment horizontal="center"/>
    </xf>
    <xf numFmtId="0" fontId="0" fillId="0" borderId="0" xfId="0" applyFont="1" applyFill="1" applyAlignment="1">
      <alignment horizontal="center"/>
    </xf>
    <xf numFmtId="166" fontId="0" fillId="0" borderId="0" xfId="15" applyNumberFormat="1" applyFont="1" applyFill="1" applyBorder="1" applyAlignment="1">
      <alignment horizontal="center"/>
    </xf>
    <xf numFmtId="3" fontId="0" fillId="0" borderId="0" xfId="15" applyNumberFormat="1" applyFont="1" applyFill="1" applyBorder="1" applyAlignment="1">
      <alignment horizontal="center"/>
    </xf>
    <xf numFmtId="3" fontId="0" fillId="0" borderId="7" xfId="15" applyNumberFormat="1" applyFont="1" applyFill="1" applyBorder="1" applyAlignment="1">
      <alignment horizontal="center"/>
    </xf>
    <xf numFmtId="3" fontId="0" fillId="0" borderId="5" xfId="15" applyNumberFormat="1" applyFont="1" applyFill="1" applyBorder="1" applyAlignment="1">
      <alignment horizontal="center"/>
    </xf>
    <xf numFmtId="0" fontId="5"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5" xfId="0" applyFont="1" applyFill="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5" xfId="0" applyFont="1" applyBorder="1" applyAlignment="1">
      <alignment/>
    </xf>
    <xf numFmtId="0" fontId="7" fillId="0" borderId="0" xfId="0" applyFont="1" applyFill="1" applyAlignment="1">
      <alignment/>
    </xf>
    <xf numFmtId="0" fontId="0" fillId="0" borderId="1" xfId="0" applyFont="1" applyFill="1" applyBorder="1" applyAlignment="1">
      <alignment/>
    </xf>
    <xf numFmtId="166" fontId="5" fillId="0" borderId="0" xfId="15" applyNumberFormat="1" applyFont="1" applyFill="1" applyBorder="1" applyAlignment="1">
      <alignment horizontal="center"/>
    </xf>
    <xf numFmtId="166" fontId="0" fillId="0" borderId="1" xfId="15" applyNumberFormat="1" applyFont="1" applyFill="1" applyBorder="1" applyAlignment="1">
      <alignment horizontal="center"/>
    </xf>
    <xf numFmtId="0" fontId="0" fillId="0" borderId="1" xfId="0" applyFont="1" applyBorder="1" applyAlignment="1">
      <alignment horizontal="center"/>
    </xf>
    <xf numFmtId="0" fontId="0" fillId="0" borderId="0" xfId="0" applyFont="1" applyBorder="1" applyAlignment="1">
      <alignment horizontal="center"/>
    </xf>
    <xf numFmtId="3" fontId="0" fillId="0" borderId="0" xfId="0" applyNumberFormat="1" applyFont="1" applyFill="1" applyBorder="1" applyAlignment="1">
      <alignment horizontal="center"/>
    </xf>
    <xf numFmtId="0" fontId="0" fillId="0" borderId="3" xfId="0" applyFont="1" applyFill="1" applyBorder="1" applyAlignment="1">
      <alignment horizontal="center" vertical="center" wrapText="1"/>
    </xf>
    <xf numFmtId="0" fontId="0" fillId="0" borderId="0" xfId="0" applyFont="1" applyFill="1" applyAlignment="1">
      <alignment vertical="center"/>
    </xf>
    <xf numFmtId="3" fontId="0" fillId="0" borderId="8" xfId="0" applyNumberFormat="1" applyFont="1" applyFill="1" applyBorder="1" applyAlignment="1">
      <alignment horizontal="center" vertical="center"/>
    </xf>
    <xf numFmtId="3" fontId="0" fillId="0" borderId="8" xfId="15" applyNumberFormat="1" applyFont="1" applyFill="1" applyBorder="1" applyAlignment="1">
      <alignment horizontal="center" vertical="center"/>
    </xf>
    <xf numFmtId="0" fontId="0" fillId="0" borderId="2" xfId="0" applyFont="1" applyFill="1" applyBorder="1" applyAlignment="1">
      <alignment horizontal="center"/>
    </xf>
    <xf numFmtId="0" fontId="0" fillId="0" borderId="0" xfId="0" applyFont="1" applyFill="1" applyBorder="1" applyAlignment="1">
      <alignment horizontal="center"/>
    </xf>
    <xf numFmtId="3" fontId="0" fillId="0" borderId="6" xfId="0" applyNumberFormat="1" applyFont="1" applyFill="1" applyBorder="1" applyAlignment="1">
      <alignment horizontal="center"/>
    </xf>
    <xf numFmtId="3" fontId="0" fillId="0" borderId="6" xfId="15" applyNumberFormat="1" applyFont="1" applyFill="1" applyBorder="1" applyAlignment="1">
      <alignment horizontal="center"/>
    </xf>
    <xf numFmtId="0" fontId="0" fillId="0" borderId="1" xfId="0" applyFont="1" applyFill="1" applyBorder="1" applyAlignment="1">
      <alignment horizontal="center" vertical="center" wrapText="1"/>
    </xf>
    <xf numFmtId="3" fontId="0" fillId="0" borderId="1" xfId="0" applyNumberFormat="1" applyFont="1" applyFill="1"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left" vertical="center" wrapText="1"/>
    </xf>
    <xf numFmtId="0" fontId="0" fillId="0" borderId="0" xfId="0" applyAlignment="1">
      <alignment vertical="center"/>
    </xf>
    <xf numFmtId="0" fontId="5" fillId="0" borderId="0" xfId="0" applyFont="1" applyAlignment="1">
      <alignment horizontal="left" vertical="center" wrapText="1"/>
    </xf>
    <xf numFmtId="0" fontId="0" fillId="0" borderId="0" xfId="0" applyFont="1" applyAlignment="1">
      <alignment horizontal="left" vertical="center" wrapText="1"/>
    </xf>
    <xf numFmtId="0" fontId="5" fillId="2" borderId="0" xfId="0" applyFont="1" applyFill="1" applyAlignment="1">
      <alignment vertical="center"/>
    </xf>
    <xf numFmtId="0" fontId="0" fillId="2" borderId="0" xfId="0" applyFill="1" applyAlignment="1">
      <alignment vertical="center" wrapText="1"/>
    </xf>
    <xf numFmtId="0" fontId="0" fillId="2" borderId="0" xfId="0" applyFill="1" applyAlignment="1">
      <alignment horizontal="center"/>
    </xf>
    <xf numFmtId="0" fontId="0" fillId="2" borderId="0" xfId="0" applyFill="1" applyAlignment="1">
      <alignment horizontal="center" vertical="center" wrapText="1"/>
    </xf>
    <xf numFmtId="0" fontId="5" fillId="0" borderId="18" xfId="0" applyFont="1" applyBorder="1" applyAlignment="1">
      <alignment horizontal="center" vertical="center" wrapText="1"/>
    </xf>
    <xf numFmtId="0" fontId="0" fillId="0" borderId="18" xfId="0" applyBorder="1" applyAlignment="1">
      <alignment vertical="center"/>
    </xf>
    <xf numFmtId="0" fontId="4" fillId="2" borderId="19" xfId="0" applyFont="1" applyFill="1" applyBorder="1" applyAlignment="1">
      <alignment horizontal="center"/>
    </xf>
    <xf numFmtId="0" fontId="4" fillId="2" borderId="20" xfId="0" applyFont="1" applyFill="1" applyBorder="1" applyAlignment="1">
      <alignment horizontal="center"/>
    </xf>
    <xf numFmtId="0" fontId="4" fillId="2" borderId="21"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4" fillId="3" borderId="21" xfId="0" applyFont="1" applyFill="1" applyBorder="1" applyAlignment="1">
      <alignment horizontal="center"/>
    </xf>
    <xf numFmtId="0" fontId="6" fillId="0" borderId="0" xfId="0" applyFont="1" applyFill="1" applyAlignment="1">
      <alignment horizontal="center"/>
    </xf>
    <xf numFmtId="0" fontId="0" fillId="0" borderId="0" xfId="0"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323850</xdr:colOff>
      <xdr:row>11</xdr:row>
      <xdr:rowOff>0</xdr:rowOff>
    </xdr:from>
    <xdr:to>
      <xdr:col>9</xdr:col>
      <xdr:colOff>285750</xdr:colOff>
      <xdr:row>13</xdr:row>
      <xdr:rowOff>38100</xdr:rowOff>
    </xdr:to>
    <xdr:sp>
      <xdr:nvSpPr>
        <xdr:cNvPr id="1" name="AutoShape 1"/>
        <xdr:cNvSpPr>
          <a:spLocks/>
        </xdr:cNvSpPr>
      </xdr:nvSpPr>
      <xdr:spPr>
        <a:xfrm rot="19926163">
          <a:off x="4495800" y="2333625"/>
          <a:ext cx="1790700" cy="685800"/>
        </a:xfrm>
        <a:prstGeom prst="rect"/>
        <a:noFill/>
      </xdr:spPr>
      <xdr:txBody>
        <a:bodyPr fromWordArt="1" wrap="none">
          <a:prstTxWarp prst="textPlain"/>
        </a:bodyPr>
        <a:p>
          <a:pPr algn="ctr"/>
          <a:r>
            <a:rPr sz="2000" kern="10" spc="0">
              <a:ln w="12700" cmpd="sng">
                <a:solidFill>
                  <a:srgbClr val="3333CC"/>
                </a:solidFill>
                <a:headEnd type="none"/>
                <a:tailEnd type="none"/>
              </a:ln>
              <a:solidFill>
                <a:srgbClr val="3333CC"/>
              </a:solidFill>
              <a:effectLst>
                <a:outerShdw dist="45790" dir="2021404" algn="ctr">
                  <a:srgbClr val="9999FF">
                    <a:alpha val="100000"/>
                  </a:srgbClr>
                </a:outerShdw>
              </a:effectLst>
              <a:latin typeface="Arial Black"/>
              <a:cs typeface="Arial Black"/>
            </a:rPr>
            <a:t>Sample Data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O51"/>
  <sheetViews>
    <sheetView zoomScale="85" zoomScaleNormal="85" zoomScaleSheetLayoutView="70" workbookViewId="0" topLeftCell="A1">
      <selection activeCell="G54" sqref="G54"/>
    </sheetView>
  </sheetViews>
  <sheetFormatPr defaultColWidth="9.140625" defaultRowHeight="12.75"/>
  <cols>
    <col min="1" max="1" width="9.00390625" style="17" customWidth="1"/>
    <col min="2" max="2" width="16.140625" style="17" bestFit="1" customWidth="1"/>
    <col min="3" max="3" width="9.140625" style="17" customWidth="1"/>
    <col min="4" max="4" width="9.28125" style="17" bestFit="1" customWidth="1"/>
    <col min="5" max="9" width="9.140625" style="17" customWidth="1"/>
    <col min="10" max="10" width="9.28125" style="17" bestFit="1" customWidth="1"/>
    <col min="11" max="13" width="9.140625" style="17" customWidth="1"/>
    <col min="14" max="14" width="9.8515625" style="17" customWidth="1"/>
    <col min="15" max="15" width="10.8515625" style="17" bestFit="1" customWidth="1"/>
    <col min="16" max="16384" width="9.140625" style="17" customWidth="1"/>
  </cols>
  <sheetData>
    <row r="1" s="16" customFormat="1" ht="13.5" thickBot="1"/>
    <row r="2" spans="1:15" ht="18.75" thickBot="1">
      <c r="A2" s="16"/>
      <c r="B2" s="16"/>
      <c r="C2" s="82" t="s">
        <v>14</v>
      </c>
      <c r="D2" s="83"/>
      <c r="E2" s="83"/>
      <c r="F2" s="83"/>
      <c r="G2" s="83"/>
      <c r="H2" s="83"/>
      <c r="I2" s="83"/>
      <c r="J2" s="83"/>
      <c r="K2" s="83"/>
      <c r="L2" s="83"/>
      <c r="M2" s="83"/>
      <c r="N2" s="83"/>
      <c r="O2" s="84"/>
    </row>
    <row r="3" s="19" customFormat="1" ht="12.75">
      <c r="A3" s="18"/>
    </row>
    <row r="4" spans="3:15" s="19" customFormat="1" ht="12.75">
      <c r="C4" s="20">
        <v>37073</v>
      </c>
      <c r="D4" s="20">
        <v>37104</v>
      </c>
      <c r="E4" s="20">
        <v>37135</v>
      </c>
      <c r="F4" s="20">
        <v>37165</v>
      </c>
      <c r="G4" s="20">
        <v>37196</v>
      </c>
      <c r="H4" s="20">
        <v>37226</v>
      </c>
      <c r="I4" s="20">
        <v>37257</v>
      </c>
      <c r="J4" s="20">
        <v>37288</v>
      </c>
      <c r="K4" s="20">
        <v>37316</v>
      </c>
      <c r="L4" s="20">
        <v>37347</v>
      </c>
      <c r="M4" s="20">
        <v>37377</v>
      </c>
      <c r="N4" s="20">
        <v>37408</v>
      </c>
      <c r="O4" s="20" t="s">
        <v>13</v>
      </c>
    </row>
    <row r="5" spans="2:15" s="19" customFormat="1" ht="12.75">
      <c r="B5" s="21" t="s">
        <v>17</v>
      </c>
      <c r="C5" s="10">
        <v>7333.333333333333</v>
      </c>
      <c r="D5" s="10">
        <v>4000</v>
      </c>
      <c r="E5" s="10">
        <v>4000</v>
      </c>
      <c r="F5" s="10">
        <v>4000</v>
      </c>
      <c r="G5" s="10">
        <v>6233.333333333333</v>
      </c>
      <c r="H5" s="10">
        <v>6233.333333333333</v>
      </c>
      <c r="I5" s="10">
        <v>6233.333333333333</v>
      </c>
      <c r="J5" s="10">
        <v>6233.333333333333</v>
      </c>
      <c r="K5" s="10">
        <v>6233.333333333333</v>
      </c>
      <c r="L5" s="10">
        <v>6233.333333333333</v>
      </c>
      <c r="M5" s="10">
        <v>5241</v>
      </c>
      <c r="N5" s="10">
        <v>3421</v>
      </c>
      <c r="O5" s="22">
        <f>SUM(C5:N5)</f>
        <v>65395.333333333336</v>
      </c>
    </row>
    <row r="6" spans="2:15" s="23" customFormat="1" ht="12.75">
      <c r="B6" s="24" t="s">
        <v>15</v>
      </c>
      <c r="C6" s="11">
        <v>7333.333333333333</v>
      </c>
      <c r="D6" s="11">
        <v>4000</v>
      </c>
      <c r="E6" s="11">
        <v>4000</v>
      </c>
      <c r="F6" s="11">
        <v>4000</v>
      </c>
      <c r="G6" s="11">
        <v>6233.333333333333</v>
      </c>
      <c r="H6" s="11">
        <v>6233.333333333333</v>
      </c>
      <c r="I6" s="11">
        <v>6233.333333333333</v>
      </c>
      <c r="J6" s="11">
        <v>6233.333333333333</v>
      </c>
      <c r="K6" s="11">
        <v>6233.333333333333</v>
      </c>
      <c r="L6" s="11">
        <v>6233.333333333333</v>
      </c>
      <c r="M6" s="11">
        <f>(C10)</f>
        <v>8150</v>
      </c>
      <c r="N6" s="11">
        <v>8150</v>
      </c>
      <c r="O6" s="25">
        <f>SUM(C6:N6)</f>
        <v>73033.33333333334</v>
      </c>
    </row>
    <row r="7" spans="2:15" s="19" customFormat="1" ht="12.75">
      <c r="B7" s="26" t="s">
        <v>16</v>
      </c>
      <c r="C7" s="13">
        <f aca="true" t="shared" si="0" ref="C7:N7">C6-C5</f>
        <v>0</v>
      </c>
      <c r="D7" s="13">
        <f t="shared" si="0"/>
        <v>0</v>
      </c>
      <c r="E7" s="13">
        <f t="shared" si="0"/>
        <v>0</v>
      </c>
      <c r="F7" s="13">
        <f t="shared" si="0"/>
        <v>0</v>
      </c>
      <c r="G7" s="13">
        <f t="shared" si="0"/>
        <v>0</v>
      </c>
      <c r="H7" s="13">
        <f t="shared" si="0"/>
        <v>0</v>
      </c>
      <c r="I7" s="13">
        <f t="shared" si="0"/>
        <v>0</v>
      </c>
      <c r="J7" s="13">
        <f t="shared" si="0"/>
        <v>0</v>
      </c>
      <c r="K7" s="13">
        <f t="shared" si="0"/>
        <v>0</v>
      </c>
      <c r="L7" s="13">
        <f t="shared" si="0"/>
        <v>0</v>
      </c>
      <c r="M7" s="13">
        <f t="shared" si="0"/>
        <v>2909</v>
      </c>
      <c r="N7" s="13">
        <f t="shared" si="0"/>
        <v>4729</v>
      </c>
      <c r="O7" s="27">
        <f>SUM(C7:N7)</f>
        <v>7638</v>
      </c>
    </row>
    <row r="8" spans="2:3" s="19" customFormat="1" ht="12.75">
      <c r="B8" s="28"/>
      <c r="C8" s="29"/>
    </row>
    <row r="9" spans="3:15" s="19" customFormat="1" ht="12.75">
      <c r="C9" s="20">
        <v>37438</v>
      </c>
      <c r="D9" s="20">
        <v>37469</v>
      </c>
      <c r="E9" s="20">
        <v>37500</v>
      </c>
      <c r="F9" s="20">
        <v>37530</v>
      </c>
      <c r="G9" s="20">
        <v>37561</v>
      </c>
      <c r="H9" s="20">
        <v>37591</v>
      </c>
      <c r="I9" s="20">
        <v>37622</v>
      </c>
      <c r="J9" s="20">
        <v>37653</v>
      </c>
      <c r="K9" s="20">
        <v>37681</v>
      </c>
      <c r="L9" s="20">
        <v>37712</v>
      </c>
      <c r="M9" s="20">
        <v>37742</v>
      </c>
      <c r="N9" s="20">
        <v>37773</v>
      </c>
      <c r="O9" s="20" t="s">
        <v>13</v>
      </c>
    </row>
    <row r="10" spans="2:15" s="23" customFormat="1" ht="12.75">
      <c r="B10" s="24" t="s">
        <v>18</v>
      </c>
      <c r="C10" s="11">
        <v>8150</v>
      </c>
      <c r="D10" s="11">
        <v>7933.333333333334</v>
      </c>
      <c r="E10" s="11">
        <v>7933.333333333334</v>
      </c>
      <c r="F10" s="11">
        <v>7933.333333333334</v>
      </c>
      <c r="G10" s="11">
        <v>6516.666666666667</v>
      </c>
      <c r="H10" s="11">
        <v>6516.666666666667</v>
      </c>
      <c r="I10" s="11">
        <v>6516.666666666667</v>
      </c>
      <c r="J10" s="11">
        <v>6266.666666666667</v>
      </c>
      <c r="K10" s="11">
        <v>6266.666666666667</v>
      </c>
      <c r="L10" s="11">
        <v>6266.666666666667</v>
      </c>
      <c r="M10" s="11">
        <v>7700</v>
      </c>
      <c r="N10" s="11">
        <v>7700</v>
      </c>
      <c r="O10" s="25">
        <f>SUM(C10:N10)</f>
        <v>85699.99999999999</v>
      </c>
    </row>
    <row r="11" spans="3:15" s="19" customFormat="1" ht="12.75">
      <c r="C11" s="30"/>
      <c r="D11" s="30"/>
      <c r="E11" s="30"/>
      <c r="F11" s="30"/>
      <c r="G11" s="30"/>
      <c r="H11" s="30"/>
      <c r="I11" s="30"/>
      <c r="J11" s="30"/>
      <c r="K11" s="30"/>
      <c r="L11" s="30"/>
      <c r="M11" s="30"/>
      <c r="N11" s="30"/>
      <c r="O11" s="30"/>
    </row>
    <row r="12" spans="3:15" s="19" customFormat="1" ht="12.75">
      <c r="C12" s="20">
        <v>37803</v>
      </c>
      <c r="D12" s="20">
        <v>37834</v>
      </c>
      <c r="E12" s="20">
        <v>37865</v>
      </c>
      <c r="F12" s="20">
        <v>37895</v>
      </c>
      <c r="G12" s="20">
        <v>37926</v>
      </c>
      <c r="H12" s="20">
        <v>37956</v>
      </c>
      <c r="I12" s="20">
        <v>37987</v>
      </c>
      <c r="J12" s="20">
        <v>38018</v>
      </c>
      <c r="K12" s="20">
        <v>38047</v>
      </c>
      <c r="L12" s="20">
        <v>38078</v>
      </c>
      <c r="M12" s="20">
        <v>38108</v>
      </c>
      <c r="N12" s="20">
        <v>38139</v>
      </c>
      <c r="O12" s="20" t="s">
        <v>13</v>
      </c>
    </row>
    <row r="13" spans="2:15" s="23" customFormat="1" ht="12.75">
      <c r="B13" s="24" t="s">
        <v>18</v>
      </c>
      <c r="C13" s="11">
        <v>7700</v>
      </c>
      <c r="D13" s="11">
        <v>8350</v>
      </c>
      <c r="E13" s="11">
        <v>8650</v>
      </c>
      <c r="F13" s="11">
        <v>8350</v>
      </c>
      <c r="G13" s="11">
        <v>6783</v>
      </c>
      <c r="H13" s="11">
        <v>6783</v>
      </c>
      <c r="I13" s="11">
        <v>6783</v>
      </c>
      <c r="J13" s="11">
        <v>5567</v>
      </c>
      <c r="K13" s="11">
        <v>5567</v>
      </c>
      <c r="L13" s="11">
        <v>5567</v>
      </c>
      <c r="M13" s="11">
        <v>5000</v>
      </c>
      <c r="N13" s="11">
        <v>5000</v>
      </c>
      <c r="O13" s="25">
        <f>SUM(C13:N13)</f>
        <v>80100</v>
      </c>
    </row>
    <row r="14" spans="3:15" s="19" customFormat="1" ht="12.75">
      <c r="C14" s="30"/>
      <c r="D14" s="30"/>
      <c r="E14" s="30"/>
      <c r="F14" s="30"/>
      <c r="G14" s="30"/>
      <c r="H14" s="30"/>
      <c r="I14" s="30"/>
      <c r="J14" s="30"/>
      <c r="K14" s="30"/>
      <c r="L14" s="30"/>
      <c r="M14" s="30"/>
      <c r="N14" s="30"/>
      <c r="O14" s="30"/>
    </row>
    <row r="15" spans="2:15" s="19" customFormat="1" ht="12.75">
      <c r="B15" s="9" t="s">
        <v>19</v>
      </c>
      <c r="C15" s="14" t="s">
        <v>0</v>
      </c>
      <c r="D15" s="14" t="s">
        <v>1</v>
      </c>
      <c r="E15" s="14" t="s">
        <v>2</v>
      </c>
      <c r="F15" s="14" t="s">
        <v>3</v>
      </c>
      <c r="G15" s="14" t="s">
        <v>4</v>
      </c>
      <c r="H15" s="14" t="s">
        <v>5</v>
      </c>
      <c r="I15" s="14" t="s">
        <v>6</v>
      </c>
      <c r="J15" s="14" t="s">
        <v>7</v>
      </c>
      <c r="K15" s="14" t="s">
        <v>8</v>
      </c>
      <c r="L15" s="14" t="s">
        <v>9</v>
      </c>
      <c r="M15" s="14" t="s">
        <v>10</v>
      </c>
      <c r="N15" s="15" t="s">
        <v>11</v>
      </c>
      <c r="O15" s="14" t="s">
        <v>13</v>
      </c>
    </row>
    <row r="16" spans="2:15" s="23" customFormat="1" ht="12.75">
      <c r="B16" s="12" t="s">
        <v>20</v>
      </c>
      <c r="C16" s="11">
        <f aca="true" t="shared" si="1" ref="C16:N16">(C6+C10+C13)/3</f>
        <v>7727.777777777777</v>
      </c>
      <c r="D16" s="11">
        <f t="shared" si="1"/>
        <v>6761.111111111112</v>
      </c>
      <c r="E16" s="11">
        <f t="shared" si="1"/>
        <v>6861.111111111112</v>
      </c>
      <c r="F16" s="11">
        <f t="shared" si="1"/>
        <v>6761.111111111112</v>
      </c>
      <c r="G16" s="11">
        <f t="shared" si="1"/>
        <v>6511</v>
      </c>
      <c r="H16" s="11">
        <f t="shared" si="1"/>
        <v>6511</v>
      </c>
      <c r="I16" s="11">
        <f t="shared" si="1"/>
        <v>6511</v>
      </c>
      <c r="J16" s="11">
        <f t="shared" si="1"/>
        <v>6022.333333333333</v>
      </c>
      <c r="K16" s="11">
        <f t="shared" si="1"/>
        <v>6022.333333333333</v>
      </c>
      <c r="L16" s="11">
        <f t="shared" si="1"/>
        <v>6022.333333333333</v>
      </c>
      <c r="M16" s="11">
        <f t="shared" si="1"/>
        <v>6950</v>
      </c>
      <c r="N16" s="11">
        <f t="shared" si="1"/>
        <v>6950</v>
      </c>
      <c r="O16" s="31">
        <f>SUM(C16:N16)</f>
        <v>79611.11111111112</v>
      </c>
    </row>
    <row r="17" s="19" customFormat="1" ht="12.75"/>
    <row r="18" s="19" customFormat="1" ht="13.5" thickBot="1"/>
    <row r="19" spans="1:15" ht="18.75" thickBot="1">
      <c r="A19" s="19"/>
      <c r="B19" s="19"/>
      <c r="C19" s="85" t="s">
        <v>12</v>
      </c>
      <c r="D19" s="86"/>
      <c r="E19" s="86"/>
      <c r="F19" s="86"/>
      <c r="G19" s="86"/>
      <c r="H19" s="86"/>
      <c r="I19" s="86"/>
      <c r="J19" s="86"/>
      <c r="K19" s="86"/>
      <c r="L19" s="86"/>
      <c r="M19" s="86"/>
      <c r="N19" s="86"/>
      <c r="O19" s="87"/>
    </row>
    <row r="21" spans="3:15" ht="12.75">
      <c r="C21" s="5">
        <v>37073</v>
      </c>
      <c r="D21" s="5">
        <v>37104</v>
      </c>
      <c r="E21" s="5">
        <v>37135</v>
      </c>
      <c r="F21" s="5">
        <v>37165</v>
      </c>
      <c r="G21" s="5">
        <v>37196</v>
      </c>
      <c r="H21" s="5">
        <v>37226</v>
      </c>
      <c r="I21" s="5">
        <v>37257</v>
      </c>
      <c r="J21" s="5">
        <v>37288</v>
      </c>
      <c r="K21" s="5">
        <v>37316</v>
      </c>
      <c r="L21" s="5">
        <v>37347</v>
      </c>
      <c r="M21" s="5">
        <v>37377</v>
      </c>
      <c r="N21" s="5">
        <v>37408</v>
      </c>
      <c r="O21" s="5" t="s">
        <v>13</v>
      </c>
    </row>
    <row r="22" spans="2:15" ht="12.75">
      <c r="B22" s="33" t="s">
        <v>18</v>
      </c>
      <c r="C22" s="1">
        <v>4857</v>
      </c>
      <c r="D22" s="1">
        <v>4553</v>
      </c>
      <c r="E22" s="1">
        <v>4122</v>
      </c>
      <c r="F22" s="1">
        <v>3550</v>
      </c>
      <c r="G22" s="1">
        <v>3974</v>
      </c>
      <c r="H22" s="1">
        <v>4688</v>
      </c>
      <c r="I22" s="1">
        <v>4888</v>
      </c>
      <c r="J22" s="1">
        <v>4070</v>
      </c>
      <c r="K22" s="1">
        <v>3998</v>
      </c>
      <c r="L22" s="1">
        <v>4476</v>
      </c>
      <c r="M22" s="1">
        <v>3735</v>
      </c>
      <c r="N22" s="1">
        <v>4271</v>
      </c>
      <c r="O22" s="34">
        <f>SUM(C22:N22)</f>
        <v>51182</v>
      </c>
    </row>
    <row r="24" spans="3:15" ht="12.75">
      <c r="C24" s="36">
        <v>37438</v>
      </c>
      <c r="D24" s="36">
        <v>37469</v>
      </c>
      <c r="E24" s="36">
        <v>37500</v>
      </c>
      <c r="F24" s="36">
        <v>37530</v>
      </c>
      <c r="G24" s="36">
        <v>37561</v>
      </c>
      <c r="H24" s="36">
        <v>37591</v>
      </c>
      <c r="I24" s="36">
        <v>37622</v>
      </c>
      <c r="J24" s="36">
        <v>37653</v>
      </c>
      <c r="K24" s="36">
        <v>37681</v>
      </c>
      <c r="L24" s="36">
        <v>37712</v>
      </c>
      <c r="M24" s="36">
        <v>37742</v>
      </c>
      <c r="N24" s="36">
        <v>37773</v>
      </c>
      <c r="O24" s="5" t="s">
        <v>13</v>
      </c>
    </row>
    <row r="25" spans="2:15" s="32" customFormat="1" ht="12.75">
      <c r="B25" s="33" t="s">
        <v>18</v>
      </c>
      <c r="C25" s="1">
        <v>5044</v>
      </c>
      <c r="D25" s="1">
        <v>4842</v>
      </c>
      <c r="E25" s="1">
        <v>4656</v>
      </c>
      <c r="F25" s="1">
        <v>3899</v>
      </c>
      <c r="G25" s="1">
        <v>4062</v>
      </c>
      <c r="H25" s="1">
        <v>4603</v>
      </c>
      <c r="I25" s="1">
        <v>4636</v>
      </c>
      <c r="J25" s="1">
        <v>4170</v>
      </c>
      <c r="K25" s="1">
        <v>3869</v>
      </c>
      <c r="L25" s="1">
        <v>2591</v>
      </c>
      <c r="M25" s="1">
        <v>3511</v>
      </c>
      <c r="N25" s="1">
        <v>4754</v>
      </c>
      <c r="O25" s="34">
        <f>SUM(C25:N25)</f>
        <v>50637</v>
      </c>
    </row>
    <row r="26" spans="3:15" ht="12.75">
      <c r="C26" s="37"/>
      <c r="D26" s="37"/>
      <c r="E26" s="37"/>
      <c r="F26" s="37"/>
      <c r="G26" s="37"/>
      <c r="H26" s="37"/>
      <c r="I26" s="37"/>
      <c r="J26" s="37"/>
      <c r="K26" s="37"/>
      <c r="L26" s="37"/>
      <c r="M26" s="37"/>
      <c r="N26" s="37"/>
      <c r="O26" s="37"/>
    </row>
    <row r="27" spans="3:15" ht="12.75">
      <c r="C27" s="36">
        <v>37803</v>
      </c>
      <c r="D27" s="36">
        <v>37834</v>
      </c>
      <c r="E27" s="36">
        <v>37865</v>
      </c>
      <c r="F27" s="36">
        <v>37895</v>
      </c>
      <c r="G27" s="36">
        <v>37926</v>
      </c>
      <c r="H27" s="36">
        <v>37956</v>
      </c>
      <c r="I27" s="36">
        <v>37987</v>
      </c>
      <c r="J27" s="36">
        <v>38018</v>
      </c>
      <c r="K27" s="36">
        <v>38047</v>
      </c>
      <c r="L27" s="36">
        <v>38078</v>
      </c>
      <c r="M27" s="36">
        <v>38108</v>
      </c>
      <c r="N27" s="36">
        <v>38139</v>
      </c>
      <c r="O27" s="5" t="s">
        <v>13</v>
      </c>
    </row>
    <row r="28" spans="2:15" s="32" customFormat="1" ht="12.75">
      <c r="B28" s="33" t="s">
        <v>18</v>
      </c>
      <c r="C28" s="1">
        <v>5089</v>
      </c>
      <c r="D28" s="1">
        <v>5622</v>
      </c>
      <c r="E28" s="1">
        <v>4136</v>
      </c>
      <c r="F28" s="1">
        <v>3788</v>
      </c>
      <c r="G28" s="1">
        <v>4322</v>
      </c>
      <c r="H28" s="1">
        <v>5325</v>
      </c>
      <c r="I28" s="1">
        <v>5998</v>
      </c>
      <c r="J28" s="1">
        <v>8733</v>
      </c>
      <c r="K28" s="1">
        <v>4100</v>
      </c>
      <c r="L28" s="1">
        <v>3990</v>
      </c>
      <c r="M28" s="1">
        <v>7300</v>
      </c>
      <c r="N28" s="1">
        <v>8314</v>
      </c>
      <c r="O28" s="34">
        <f>SUM(C28:N28)</f>
        <v>66717</v>
      </c>
    </row>
    <row r="29" spans="3:15" ht="12.75">
      <c r="C29" s="37"/>
      <c r="D29" s="37"/>
      <c r="E29" s="37"/>
      <c r="F29" s="37"/>
      <c r="G29" s="37"/>
      <c r="H29" s="37"/>
      <c r="I29" s="37"/>
      <c r="J29" s="37"/>
      <c r="K29" s="37"/>
      <c r="L29" s="37"/>
      <c r="M29" s="37"/>
      <c r="N29" s="37"/>
      <c r="O29" s="37"/>
    </row>
    <row r="30" spans="2:15" ht="12.75">
      <c r="B30" s="9" t="s">
        <v>19</v>
      </c>
      <c r="C30" s="3" t="s">
        <v>0</v>
      </c>
      <c r="D30" s="3" t="s">
        <v>1</v>
      </c>
      <c r="E30" s="5" t="s">
        <v>2</v>
      </c>
      <c r="F30" s="5" t="s">
        <v>3</v>
      </c>
      <c r="G30" s="5" t="s">
        <v>4</v>
      </c>
      <c r="H30" s="5" t="s">
        <v>5</v>
      </c>
      <c r="I30" s="5" t="s">
        <v>6</v>
      </c>
      <c r="J30" s="5" t="s">
        <v>7</v>
      </c>
      <c r="K30" s="5" t="s">
        <v>8</v>
      </c>
      <c r="L30" s="5" t="s">
        <v>9</v>
      </c>
      <c r="M30" s="5" t="s">
        <v>10</v>
      </c>
      <c r="N30" s="4" t="s">
        <v>11</v>
      </c>
      <c r="O30" s="3" t="s">
        <v>13</v>
      </c>
    </row>
    <row r="31" spans="2:15" s="32" customFormat="1" ht="12.75">
      <c r="B31" s="12" t="s">
        <v>20</v>
      </c>
      <c r="C31" s="1">
        <f aca="true" t="shared" si="2" ref="C31:N31">(C22+C25+C28)/3</f>
        <v>4996.666666666667</v>
      </c>
      <c r="D31" s="1">
        <f t="shared" si="2"/>
        <v>5005.666666666667</v>
      </c>
      <c r="E31" s="1">
        <f t="shared" si="2"/>
        <v>4304.666666666667</v>
      </c>
      <c r="F31" s="1">
        <f t="shared" si="2"/>
        <v>3745.6666666666665</v>
      </c>
      <c r="G31" s="1">
        <f t="shared" si="2"/>
        <v>4119.333333333333</v>
      </c>
      <c r="H31" s="1">
        <f t="shared" si="2"/>
        <v>4872</v>
      </c>
      <c r="I31" s="1">
        <f t="shared" si="2"/>
        <v>5174</v>
      </c>
      <c r="J31" s="1">
        <f t="shared" si="2"/>
        <v>5657.666666666667</v>
      </c>
      <c r="K31" s="1">
        <f t="shared" si="2"/>
        <v>3989</v>
      </c>
      <c r="L31" s="1">
        <f t="shared" si="2"/>
        <v>3685.6666666666665</v>
      </c>
      <c r="M31" s="1">
        <f t="shared" si="2"/>
        <v>4848.666666666667</v>
      </c>
      <c r="N31" s="1">
        <f t="shared" si="2"/>
        <v>5779.666666666667</v>
      </c>
      <c r="O31" s="40">
        <f>SUM(C31:N31)</f>
        <v>56178.66666666666</v>
      </c>
    </row>
    <row r="33" ht="13.5" thickBot="1"/>
    <row r="34" spans="3:15" ht="18.75" thickBot="1">
      <c r="C34" s="85" t="s">
        <v>21</v>
      </c>
      <c r="D34" s="86"/>
      <c r="E34" s="86"/>
      <c r="F34" s="86"/>
      <c r="G34" s="86"/>
      <c r="H34" s="86"/>
      <c r="I34" s="86"/>
      <c r="J34" s="86"/>
      <c r="K34" s="86"/>
      <c r="L34" s="86"/>
      <c r="M34" s="86"/>
      <c r="N34" s="86"/>
      <c r="O34" s="87"/>
    </row>
    <row r="36" spans="3:15" ht="12.75">
      <c r="C36" s="5">
        <v>37073</v>
      </c>
      <c r="D36" s="5">
        <v>37104</v>
      </c>
      <c r="E36" s="5">
        <v>37135</v>
      </c>
      <c r="F36" s="5">
        <v>37165</v>
      </c>
      <c r="G36" s="5">
        <v>37196</v>
      </c>
      <c r="H36" s="5">
        <v>37226</v>
      </c>
      <c r="I36" s="5">
        <v>37257</v>
      </c>
      <c r="J36" s="5">
        <v>37288</v>
      </c>
      <c r="K36" s="5">
        <v>37316</v>
      </c>
      <c r="L36" s="5">
        <v>37347</v>
      </c>
      <c r="M36" s="5">
        <v>37377</v>
      </c>
      <c r="N36" s="5">
        <v>37408</v>
      </c>
      <c r="O36" s="5" t="s">
        <v>13</v>
      </c>
    </row>
    <row r="37" spans="2:15" ht="12.75">
      <c r="B37" s="33" t="s">
        <v>18</v>
      </c>
      <c r="C37" s="1">
        <v>255</v>
      </c>
      <c r="D37" s="1">
        <v>160</v>
      </c>
      <c r="E37" s="1">
        <v>288</v>
      </c>
      <c r="F37" s="1">
        <v>382</v>
      </c>
      <c r="G37" s="1">
        <v>488</v>
      </c>
      <c r="H37" s="1">
        <v>802</v>
      </c>
      <c r="I37" s="1">
        <v>965</v>
      </c>
      <c r="J37" s="1">
        <v>875</v>
      </c>
      <c r="K37" s="1">
        <v>726</v>
      </c>
      <c r="L37" s="1">
        <v>1030</v>
      </c>
      <c r="M37" s="1">
        <v>452</v>
      </c>
      <c r="N37" s="1">
        <v>115</v>
      </c>
      <c r="O37" s="34">
        <f>SUM(C37:N37)</f>
        <v>6538</v>
      </c>
    </row>
    <row r="38" spans="3:15" ht="12.75">
      <c r="C38" s="37"/>
      <c r="D38" s="37"/>
      <c r="E38" s="37"/>
      <c r="F38" s="37"/>
      <c r="G38" s="37"/>
      <c r="H38" s="37"/>
      <c r="I38" s="37"/>
      <c r="J38" s="37"/>
      <c r="K38" s="37"/>
      <c r="L38" s="37"/>
      <c r="M38" s="37"/>
      <c r="N38" s="37"/>
      <c r="O38" s="37"/>
    </row>
    <row r="39" spans="3:15" ht="12.75">
      <c r="C39" s="5">
        <v>37438</v>
      </c>
      <c r="D39" s="5">
        <v>37469</v>
      </c>
      <c r="E39" s="5">
        <v>37500</v>
      </c>
      <c r="F39" s="5">
        <v>37530</v>
      </c>
      <c r="G39" s="5">
        <v>37561</v>
      </c>
      <c r="H39" s="5">
        <v>37591</v>
      </c>
      <c r="I39" s="5">
        <v>37622</v>
      </c>
      <c r="J39" s="5">
        <v>37653</v>
      </c>
      <c r="K39" s="5">
        <v>37681</v>
      </c>
      <c r="L39" s="5">
        <v>37712</v>
      </c>
      <c r="M39" s="5">
        <v>37742</v>
      </c>
      <c r="N39" s="8">
        <v>37773</v>
      </c>
      <c r="O39" s="5" t="s">
        <v>13</v>
      </c>
    </row>
    <row r="40" spans="2:15" ht="12.75">
      <c r="B40" s="33" t="s">
        <v>18</v>
      </c>
      <c r="C40" s="34">
        <v>213</v>
      </c>
      <c r="D40" s="34">
        <v>40</v>
      </c>
      <c r="E40" s="34">
        <v>265</v>
      </c>
      <c r="F40" s="34">
        <v>408</v>
      </c>
      <c r="G40" s="34">
        <v>709</v>
      </c>
      <c r="H40" s="34">
        <v>954</v>
      </c>
      <c r="I40" s="34">
        <v>1297</v>
      </c>
      <c r="J40" s="34">
        <v>744</v>
      </c>
      <c r="K40" s="34">
        <v>826</v>
      </c>
      <c r="L40" s="34">
        <v>355.7</v>
      </c>
      <c r="M40" s="34">
        <v>355.7</v>
      </c>
      <c r="N40" s="40">
        <v>355.6</v>
      </c>
      <c r="O40" s="34">
        <f>SUM(C40:N40)</f>
        <v>6523</v>
      </c>
    </row>
    <row r="41" spans="3:15" ht="12.75">
      <c r="C41" s="37"/>
      <c r="D41" s="37"/>
      <c r="E41" s="37"/>
      <c r="F41" s="37"/>
      <c r="G41" s="37"/>
      <c r="H41" s="37"/>
      <c r="I41" s="37"/>
      <c r="J41" s="37"/>
      <c r="K41" s="37"/>
      <c r="L41" s="37"/>
      <c r="M41" s="37"/>
      <c r="N41" s="37"/>
      <c r="O41" s="37"/>
    </row>
    <row r="42" spans="3:15" ht="12.75">
      <c r="C42" s="5">
        <v>37803</v>
      </c>
      <c r="D42" s="5">
        <v>37834</v>
      </c>
      <c r="E42" s="5">
        <v>37865</v>
      </c>
      <c r="F42" s="5">
        <v>37895</v>
      </c>
      <c r="G42" s="5">
        <v>37926</v>
      </c>
      <c r="H42" s="5">
        <v>37956</v>
      </c>
      <c r="I42" s="5">
        <v>37987</v>
      </c>
      <c r="J42" s="5">
        <v>38018</v>
      </c>
      <c r="K42" s="5">
        <v>38047</v>
      </c>
      <c r="L42" s="5">
        <v>38078</v>
      </c>
      <c r="M42" s="5">
        <v>38108</v>
      </c>
      <c r="N42" s="8">
        <v>38139</v>
      </c>
      <c r="O42" s="5" t="s">
        <v>13</v>
      </c>
    </row>
    <row r="43" spans="2:15" ht="12.75">
      <c r="B43" s="33" t="s">
        <v>18</v>
      </c>
      <c r="C43" s="34">
        <v>234</v>
      </c>
      <c r="D43" s="34">
        <v>315</v>
      </c>
      <c r="E43" s="34">
        <v>197</v>
      </c>
      <c r="F43" s="34">
        <v>504</v>
      </c>
      <c r="G43" s="34">
        <v>554</v>
      </c>
      <c r="H43" s="34">
        <v>1055</v>
      </c>
      <c r="I43" s="34">
        <v>1147</v>
      </c>
      <c r="J43" s="34">
        <v>801</v>
      </c>
      <c r="K43" s="34">
        <v>858</v>
      </c>
      <c r="L43" s="34">
        <v>563</v>
      </c>
      <c r="M43" s="34">
        <v>563</v>
      </c>
      <c r="N43" s="40">
        <v>563</v>
      </c>
      <c r="O43" s="34">
        <f>SUM(C43:N43)</f>
        <v>7354</v>
      </c>
    </row>
    <row r="44" spans="3:15" ht="12.75">
      <c r="C44" s="37"/>
      <c r="D44" s="37"/>
      <c r="E44" s="37"/>
      <c r="F44" s="37"/>
      <c r="G44" s="37"/>
      <c r="H44" s="37"/>
      <c r="I44" s="37"/>
      <c r="J44" s="37"/>
      <c r="K44" s="37"/>
      <c r="L44" s="37"/>
      <c r="M44" s="37"/>
      <c r="N44" s="37"/>
      <c r="O44" s="37"/>
    </row>
    <row r="45" spans="2:15" ht="12.75">
      <c r="B45" s="9" t="s">
        <v>19</v>
      </c>
      <c r="C45" s="6" t="s">
        <v>0</v>
      </c>
      <c r="D45" s="7" t="s">
        <v>1</v>
      </c>
      <c r="E45" s="7" t="s">
        <v>2</v>
      </c>
      <c r="F45" s="7" t="s">
        <v>3</v>
      </c>
      <c r="G45" s="7" t="s">
        <v>4</v>
      </c>
      <c r="H45" s="7" t="s">
        <v>5</v>
      </c>
      <c r="I45" s="7" t="s">
        <v>6</v>
      </c>
      <c r="J45" s="7" t="s">
        <v>7</v>
      </c>
      <c r="K45" s="7" t="s">
        <v>8</v>
      </c>
      <c r="L45" s="7" t="s">
        <v>9</v>
      </c>
      <c r="M45" s="7" t="s">
        <v>10</v>
      </c>
      <c r="N45" s="8" t="s">
        <v>11</v>
      </c>
      <c r="O45" s="5" t="s">
        <v>13</v>
      </c>
    </row>
    <row r="46" spans="2:15" ht="12.75">
      <c r="B46" s="12" t="s">
        <v>20</v>
      </c>
      <c r="C46" s="41">
        <f aca="true" t="shared" si="3" ref="C46:N46">(C37+C40+C43)/3</f>
        <v>234</v>
      </c>
      <c r="D46" s="41">
        <f t="shared" si="3"/>
        <v>171.66666666666666</v>
      </c>
      <c r="E46" s="41">
        <f t="shared" si="3"/>
        <v>250</v>
      </c>
      <c r="F46" s="41">
        <f t="shared" si="3"/>
        <v>431.3333333333333</v>
      </c>
      <c r="G46" s="41">
        <f t="shared" si="3"/>
        <v>583.6666666666666</v>
      </c>
      <c r="H46" s="41">
        <f t="shared" si="3"/>
        <v>937</v>
      </c>
      <c r="I46" s="41">
        <f t="shared" si="3"/>
        <v>1136.3333333333333</v>
      </c>
      <c r="J46" s="41">
        <f t="shared" si="3"/>
        <v>806.6666666666666</v>
      </c>
      <c r="K46" s="41">
        <f t="shared" si="3"/>
        <v>803.3333333333334</v>
      </c>
      <c r="L46" s="41">
        <f t="shared" si="3"/>
        <v>649.5666666666667</v>
      </c>
      <c r="M46" s="41">
        <f t="shared" si="3"/>
        <v>456.90000000000003</v>
      </c>
      <c r="N46" s="41">
        <f t="shared" si="3"/>
        <v>344.5333333333333</v>
      </c>
      <c r="O46" s="34">
        <f>SUM(C46:N46)</f>
        <v>6805</v>
      </c>
    </row>
    <row r="48" ht="13.5" thickBot="1"/>
    <row r="49" spans="2:12" ht="12.75">
      <c r="B49" s="42" t="s">
        <v>22</v>
      </c>
      <c r="C49" s="43"/>
      <c r="D49" s="43"/>
      <c r="E49" s="44"/>
      <c r="H49" s="42" t="s">
        <v>24</v>
      </c>
      <c r="I49" s="43"/>
      <c r="J49" s="43"/>
      <c r="K49" s="43"/>
      <c r="L49" s="44"/>
    </row>
    <row r="50" spans="2:12" ht="12.75">
      <c r="B50" s="45"/>
      <c r="C50" s="46"/>
      <c r="D50" s="46"/>
      <c r="E50" s="47"/>
      <c r="H50" s="45"/>
      <c r="I50" s="46"/>
      <c r="J50" s="46"/>
      <c r="K50" s="46"/>
      <c r="L50" s="47"/>
    </row>
    <row r="51" spans="2:12" ht="13.5" thickBot="1">
      <c r="B51" s="48" t="s">
        <v>23</v>
      </c>
      <c r="C51" s="49"/>
      <c r="D51" s="49">
        <v>3</v>
      </c>
      <c r="E51" s="50"/>
      <c r="H51" s="51" t="s">
        <v>23</v>
      </c>
      <c r="I51" s="49"/>
      <c r="J51" s="49"/>
      <c r="K51" s="49" t="s">
        <v>25</v>
      </c>
      <c r="L51" s="50"/>
    </row>
  </sheetData>
  <mergeCells count="3">
    <mergeCell ref="C2:O2"/>
    <mergeCell ref="C19:O19"/>
    <mergeCell ref="C34:O34"/>
  </mergeCells>
  <printOptions horizontalCentered="1"/>
  <pageMargins left="0.75" right="0.75" top="1" bottom="1" header="0.5" footer="0.5"/>
  <pageSetup fitToHeight="1" fitToWidth="1" horizontalDpi="600" verticalDpi="600" orientation="portrait" scale="66" r:id="rId1"/>
  <headerFooter alignWithMargins="0">
    <oddHeader>&amp;C&amp;"Arial,Bold"&amp;16
&amp;A</oddHeader>
    <oddFooter>&amp;L&amp;"Arial,Bold"Siemens Building Technologies, Inc. Confidential</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72"/>
  <sheetViews>
    <sheetView tabSelected="1" zoomScale="85" zoomScaleNormal="85" zoomScaleSheetLayoutView="70" workbookViewId="0" topLeftCell="A1">
      <selection activeCell="I9" sqref="I9"/>
    </sheetView>
  </sheetViews>
  <sheetFormatPr defaultColWidth="9.140625" defaultRowHeight="12.75"/>
  <cols>
    <col min="1" max="1" width="9.00390625" style="19" customWidth="1"/>
    <col min="2" max="2" width="16.8515625" style="19" customWidth="1"/>
    <col min="3" max="3" width="9.140625" style="19" customWidth="1"/>
    <col min="4" max="4" width="9.28125" style="19" bestFit="1" customWidth="1"/>
    <col min="5" max="9" width="9.140625" style="19" customWidth="1"/>
    <col min="10" max="10" width="9.28125" style="19" bestFit="1" customWidth="1"/>
    <col min="11" max="13" width="9.140625" style="19" customWidth="1"/>
    <col min="14" max="14" width="9.8515625" style="19" customWidth="1"/>
    <col min="15" max="15" width="10.8515625" style="19" bestFit="1" customWidth="1"/>
    <col min="16" max="16" width="10.57421875" style="19" bestFit="1" customWidth="1"/>
    <col min="17" max="16384" width="9.140625" style="19" customWidth="1"/>
  </cols>
  <sheetData>
    <row r="1" spans="1:16" ht="23.25" customHeight="1">
      <c r="A1" s="88" t="s">
        <v>56</v>
      </c>
      <c r="B1" s="88"/>
      <c r="C1" s="88"/>
      <c r="D1" s="88"/>
      <c r="E1" s="88"/>
      <c r="F1" s="88"/>
      <c r="G1" s="88"/>
      <c r="H1" s="88"/>
      <c r="I1" s="88"/>
      <c r="J1" s="88"/>
      <c r="K1" s="88"/>
      <c r="L1" s="88"/>
      <c r="M1" s="88"/>
      <c r="N1" s="88"/>
      <c r="O1" s="88"/>
      <c r="P1" s="88"/>
    </row>
    <row r="3" s="16" customFormat="1" ht="13.5" thickBot="1"/>
    <row r="4" spans="1:15" s="17" customFormat="1" ht="18.75" thickBot="1">
      <c r="A4" s="16"/>
      <c r="B4" s="16"/>
      <c r="C4" s="82" t="s">
        <v>14</v>
      </c>
      <c r="D4" s="83"/>
      <c r="E4" s="83"/>
      <c r="F4" s="83"/>
      <c r="G4" s="83"/>
      <c r="H4" s="83"/>
      <c r="I4" s="83"/>
      <c r="J4" s="83"/>
      <c r="K4" s="83"/>
      <c r="L4" s="83"/>
      <c r="M4" s="83"/>
      <c r="N4" s="83"/>
      <c r="O4" s="84"/>
    </row>
    <row r="5" ht="12.75">
      <c r="A5" s="18"/>
    </row>
    <row r="6" spans="3:15" ht="12.75">
      <c r="C6" s="20">
        <v>37073</v>
      </c>
      <c r="D6" s="20">
        <v>37104</v>
      </c>
      <c r="E6" s="20">
        <v>37135</v>
      </c>
      <c r="F6" s="20">
        <v>37165</v>
      </c>
      <c r="G6" s="20">
        <v>37196</v>
      </c>
      <c r="H6" s="20">
        <v>37226</v>
      </c>
      <c r="I6" s="20">
        <v>37257</v>
      </c>
      <c r="J6" s="20">
        <v>37288</v>
      </c>
      <c r="K6" s="20">
        <v>37316</v>
      </c>
      <c r="L6" s="20">
        <v>37347</v>
      </c>
      <c r="M6" s="20">
        <v>37377</v>
      </c>
      <c r="N6" s="20">
        <v>37408</v>
      </c>
      <c r="O6" s="20" t="s">
        <v>13</v>
      </c>
    </row>
    <row r="7" spans="2:15" s="60" customFormat="1" ht="39" customHeight="1">
      <c r="B7" s="59" t="s">
        <v>30</v>
      </c>
      <c r="C7" s="61">
        <v>12786</v>
      </c>
      <c r="D7" s="61">
        <v>12730</v>
      </c>
      <c r="E7" s="61">
        <v>4666.666666666667</v>
      </c>
      <c r="F7" s="61">
        <v>4666.666666666667</v>
      </c>
      <c r="G7" s="61">
        <v>4666.666666666667</v>
      </c>
      <c r="H7" s="61">
        <v>5698</v>
      </c>
      <c r="I7" s="61">
        <v>5698</v>
      </c>
      <c r="J7" s="61">
        <v>5698</v>
      </c>
      <c r="K7" s="61">
        <v>6891</v>
      </c>
      <c r="L7" s="61">
        <v>9866</v>
      </c>
      <c r="M7" s="61">
        <v>89633</v>
      </c>
      <c r="N7" s="61">
        <v>9633</v>
      </c>
      <c r="O7" s="62">
        <f>SUM(C7:N7)</f>
        <v>172633</v>
      </c>
    </row>
    <row r="8" spans="2:15" s="23" customFormat="1" ht="12.75">
      <c r="B8" s="24" t="s">
        <v>15</v>
      </c>
      <c r="C8" s="11">
        <v>26257.75</v>
      </c>
      <c r="D8" s="11">
        <v>26257.75</v>
      </c>
      <c r="E8" s="11">
        <v>26257.75</v>
      </c>
      <c r="F8" s="11">
        <v>29068.5</v>
      </c>
      <c r="G8" s="11">
        <v>29068.5</v>
      </c>
      <c r="H8" s="11">
        <v>34690</v>
      </c>
      <c r="I8" s="11">
        <v>34690</v>
      </c>
      <c r="J8" s="11">
        <v>34690</v>
      </c>
      <c r="K8" s="11">
        <v>23447</v>
      </c>
      <c r="L8" s="11">
        <v>23447</v>
      </c>
      <c r="M8" s="11">
        <v>23447</v>
      </c>
      <c r="N8" s="11">
        <v>29068.5</v>
      </c>
      <c r="O8" s="25">
        <f>SUM(C8:N8)</f>
        <v>340389.75</v>
      </c>
    </row>
    <row r="9" spans="2:16" ht="12.75">
      <c r="B9" s="63" t="s">
        <v>31</v>
      </c>
      <c r="C9" s="13">
        <f aca="true" t="shared" si="0" ref="C9:N9">C8-C7</f>
        <v>13471.75</v>
      </c>
      <c r="D9" s="13">
        <f t="shared" si="0"/>
        <v>13527.75</v>
      </c>
      <c r="E9" s="13">
        <f t="shared" si="0"/>
        <v>21591.083333333332</v>
      </c>
      <c r="F9" s="13">
        <f t="shared" si="0"/>
        <v>24401.833333333332</v>
      </c>
      <c r="G9" s="13">
        <f t="shared" si="0"/>
        <v>24401.833333333332</v>
      </c>
      <c r="H9" s="13">
        <f t="shared" si="0"/>
        <v>28992</v>
      </c>
      <c r="I9" s="13">
        <f t="shared" si="0"/>
        <v>28992</v>
      </c>
      <c r="J9" s="13">
        <f t="shared" si="0"/>
        <v>28992</v>
      </c>
      <c r="K9" s="13">
        <f t="shared" si="0"/>
        <v>16556</v>
      </c>
      <c r="L9" s="13">
        <f t="shared" si="0"/>
        <v>13581</v>
      </c>
      <c r="M9" s="13">
        <f t="shared" si="0"/>
        <v>-66186</v>
      </c>
      <c r="N9" s="13">
        <f t="shared" si="0"/>
        <v>19435.5</v>
      </c>
      <c r="O9" s="27">
        <f>SUM(C9:N9)</f>
        <v>167756.75</v>
      </c>
      <c r="P9" s="23"/>
    </row>
    <row r="10" spans="2:16" ht="12.75">
      <c r="B10" s="28"/>
      <c r="C10" s="29"/>
      <c r="P10" s="23"/>
    </row>
    <row r="11" spans="3:16" ht="12.75">
      <c r="C11" s="20">
        <v>37438</v>
      </c>
      <c r="D11" s="20">
        <v>37469</v>
      </c>
      <c r="E11" s="20">
        <v>37500</v>
      </c>
      <c r="F11" s="20">
        <v>37530</v>
      </c>
      <c r="G11" s="20">
        <v>37561</v>
      </c>
      <c r="H11" s="20">
        <v>37591</v>
      </c>
      <c r="I11" s="20">
        <v>37622</v>
      </c>
      <c r="J11" s="20">
        <v>37653</v>
      </c>
      <c r="K11" s="20">
        <v>37681</v>
      </c>
      <c r="L11" s="20">
        <v>37712</v>
      </c>
      <c r="M11" s="20">
        <v>37742</v>
      </c>
      <c r="N11" s="20">
        <v>37773</v>
      </c>
      <c r="O11" s="20" t="s">
        <v>13</v>
      </c>
      <c r="P11" s="23"/>
    </row>
    <row r="12" spans="2:16" ht="38.25">
      <c r="B12" s="59" t="s">
        <v>30</v>
      </c>
      <c r="C12" s="61">
        <v>4396.666666666666</v>
      </c>
      <c r="D12" s="61">
        <v>4396.666666666666</v>
      </c>
      <c r="E12" s="61">
        <v>4586.666666666666</v>
      </c>
      <c r="F12" s="61">
        <v>4586.666666666666</v>
      </c>
      <c r="G12" s="61">
        <v>4586.666666666666</v>
      </c>
      <c r="H12" s="61">
        <v>4220</v>
      </c>
      <c r="I12" s="61">
        <v>4220</v>
      </c>
      <c r="J12" s="61">
        <v>4220</v>
      </c>
      <c r="K12" s="61">
        <v>23890.333333333332</v>
      </c>
      <c r="L12" s="61">
        <v>23890.333333333332</v>
      </c>
      <c r="M12" s="61">
        <v>23890</v>
      </c>
      <c r="N12" s="61">
        <v>7324</v>
      </c>
      <c r="O12" s="61">
        <f>SUM(C12:N12)</f>
        <v>114207.99999999999</v>
      </c>
      <c r="P12" s="23"/>
    </row>
    <row r="13" spans="2:15" s="23" customFormat="1" ht="12.75">
      <c r="B13" s="24" t="s">
        <v>15</v>
      </c>
      <c r="C13" s="11">
        <v>26257.75</v>
      </c>
      <c r="D13" s="11">
        <v>26257.75</v>
      </c>
      <c r="E13" s="11">
        <v>26257.75</v>
      </c>
      <c r="F13" s="11">
        <v>29068.5</v>
      </c>
      <c r="G13" s="11">
        <v>29068.5</v>
      </c>
      <c r="H13" s="11">
        <v>34690</v>
      </c>
      <c r="I13" s="11">
        <v>34690</v>
      </c>
      <c r="J13" s="11">
        <v>34690</v>
      </c>
      <c r="K13" s="11">
        <v>23890.333333333332</v>
      </c>
      <c r="L13" s="11">
        <v>23890.333333333332</v>
      </c>
      <c r="M13" s="11">
        <v>23890</v>
      </c>
      <c r="N13" s="11">
        <v>29068.5</v>
      </c>
      <c r="O13" s="25">
        <f>SUM(C13:N13)</f>
        <v>341719.4166666666</v>
      </c>
    </row>
    <row r="14" spans="2:16" ht="12.75">
      <c r="B14" s="63" t="s">
        <v>31</v>
      </c>
      <c r="C14" s="13">
        <f aca="true" t="shared" si="1" ref="C14:N14">C13-C12</f>
        <v>21861.083333333336</v>
      </c>
      <c r="D14" s="13">
        <f t="shared" si="1"/>
        <v>21861.083333333336</v>
      </c>
      <c r="E14" s="13">
        <f t="shared" si="1"/>
        <v>21671.083333333336</v>
      </c>
      <c r="F14" s="13">
        <f t="shared" si="1"/>
        <v>24481.833333333336</v>
      </c>
      <c r="G14" s="13">
        <f t="shared" si="1"/>
        <v>24481.833333333336</v>
      </c>
      <c r="H14" s="13">
        <f t="shared" si="1"/>
        <v>30470</v>
      </c>
      <c r="I14" s="13">
        <f t="shared" si="1"/>
        <v>30470</v>
      </c>
      <c r="J14" s="13">
        <f t="shared" si="1"/>
        <v>30470</v>
      </c>
      <c r="K14" s="13">
        <f t="shared" si="1"/>
        <v>0</v>
      </c>
      <c r="L14" s="13">
        <f t="shared" si="1"/>
        <v>0</v>
      </c>
      <c r="M14" s="13">
        <f t="shared" si="1"/>
        <v>0</v>
      </c>
      <c r="N14" s="13">
        <f t="shared" si="1"/>
        <v>21744.5</v>
      </c>
      <c r="O14" s="27">
        <f>SUM(C14:N14)</f>
        <v>227511.4166666667</v>
      </c>
      <c r="P14" s="23"/>
    </row>
    <row r="15" spans="3:16" ht="12.75">
      <c r="C15" s="30"/>
      <c r="D15" s="30"/>
      <c r="E15" s="30"/>
      <c r="F15" s="30"/>
      <c r="G15" s="30"/>
      <c r="H15" s="30"/>
      <c r="I15" s="30"/>
      <c r="J15" s="30"/>
      <c r="K15" s="30"/>
      <c r="L15" s="30"/>
      <c r="M15" s="30"/>
      <c r="N15" s="30"/>
      <c r="O15" s="30"/>
      <c r="P15" s="23"/>
    </row>
    <row r="16" spans="3:16" ht="12.75">
      <c r="C16" s="20">
        <v>37803</v>
      </c>
      <c r="D16" s="20">
        <v>37834</v>
      </c>
      <c r="E16" s="20">
        <v>37865</v>
      </c>
      <c r="F16" s="20">
        <v>37895</v>
      </c>
      <c r="G16" s="20">
        <v>37926</v>
      </c>
      <c r="H16" s="20">
        <v>37956</v>
      </c>
      <c r="I16" s="20">
        <v>37987</v>
      </c>
      <c r="J16" s="20">
        <v>38018</v>
      </c>
      <c r="K16" s="20">
        <v>38047</v>
      </c>
      <c r="L16" s="20">
        <v>38078</v>
      </c>
      <c r="M16" s="20">
        <v>38108</v>
      </c>
      <c r="N16" s="20">
        <v>38139</v>
      </c>
      <c r="O16" s="20" t="s">
        <v>13</v>
      </c>
      <c r="P16" s="23"/>
    </row>
    <row r="17" spans="2:16" ht="37.5" customHeight="1">
      <c r="B17" s="59" t="s">
        <v>30</v>
      </c>
      <c r="C17" s="61">
        <v>7324</v>
      </c>
      <c r="D17" s="61">
        <v>7324</v>
      </c>
      <c r="E17" s="61">
        <v>2000</v>
      </c>
      <c r="F17" s="61">
        <v>2000</v>
      </c>
      <c r="G17" s="61">
        <v>2000</v>
      </c>
      <c r="H17" s="61">
        <v>34690</v>
      </c>
      <c r="I17" s="61">
        <v>34690</v>
      </c>
      <c r="J17" s="61">
        <v>34690</v>
      </c>
      <c r="K17" s="61">
        <v>23447</v>
      </c>
      <c r="L17" s="61">
        <v>23447</v>
      </c>
      <c r="M17" s="61">
        <v>23447</v>
      </c>
      <c r="N17" s="61">
        <v>144000</v>
      </c>
      <c r="O17" s="61">
        <f>SUM(C17:N17)</f>
        <v>339059</v>
      </c>
      <c r="P17" s="23"/>
    </row>
    <row r="18" spans="2:15" s="23" customFormat="1" ht="12.75">
      <c r="B18" s="24" t="s">
        <v>15</v>
      </c>
      <c r="C18" s="11">
        <f>(M17+N18)/2</f>
        <v>26257.75</v>
      </c>
      <c r="D18" s="11">
        <v>26257.75</v>
      </c>
      <c r="E18" s="11">
        <v>26257.75</v>
      </c>
      <c r="F18" s="11">
        <f>(J17+K17)/2</f>
        <v>29068.5</v>
      </c>
      <c r="G18" s="11">
        <v>29068.5</v>
      </c>
      <c r="H18" s="11">
        <v>34690</v>
      </c>
      <c r="I18" s="11">
        <v>34690</v>
      </c>
      <c r="J18" s="11">
        <v>34690</v>
      </c>
      <c r="K18" s="11">
        <v>23447</v>
      </c>
      <c r="L18" s="11">
        <v>23447</v>
      </c>
      <c r="M18" s="11">
        <v>23447</v>
      </c>
      <c r="N18" s="11">
        <f>(K17+J17)/2</f>
        <v>29068.5</v>
      </c>
      <c r="O18" s="25">
        <f>SUM(C18:N18)</f>
        <v>340389.75</v>
      </c>
    </row>
    <row r="19" spans="2:15" ht="12.75">
      <c r="B19" s="63" t="s">
        <v>31</v>
      </c>
      <c r="C19" s="13">
        <f aca="true" t="shared" si="2" ref="C19:N19">C18-C17</f>
        <v>18933.75</v>
      </c>
      <c r="D19" s="13">
        <f t="shared" si="2"/>
        <v>18933.75</v>
      </c>
      <c r="E19" s="13">
        <f t="shared" si="2"/>
        <v>24257.75</v>
      </c>
      <c r="F19" s="13">
        <f t="shared" si="2"/>
        <v>27068.5</v>
      </c>
      <c r="G19" s="13">
        <f t="shared" si="2"/>
        <v>27068.5</v>
      </c>
      <c r="H19" s="13">
        <f t="shared" si="2"/>
        <v>0</v>
      </c>
      <c r="I19" s="13">
        <f t="shared" si="2"/>
        <v>0</v>
      </c>
      <c r="J19" s="13">
        <f t="shared" si="2"/>
        <v>0</v>
      </c>
      <c r="K19" s="13">
        <f t="shared" si="2"/>
        <v>0</v>
      </c>
      <c r="L19" s="13">
        <f t="shared" si="2"/>
        <v>0</v>
      </c>
      <c r="M19" s="13">
        <f t="shared" si="2"/>
        <v>0</v>
      </c>
      <c r="N19" s="13">
        <f t="shared" si="2"/>
        <v>-114931.5</v>
      </c>
      <c r="O19" s="25">
        <f>SUM(C19:N19)</f>
        <v>1330.75</v>
      </c>
    </row>
    <row r="20" spans="3:15" ht="12.75">
      <c r="C20" s="30"/>
      <c r="D20" s="30"/>
      <c r="E20" s="30"/>
      <c r="F20" s="30"/>
      <c r="G20" s="30"/>
      <c r="H20" s="30"/>
      <c r="I20" s="30"/>
      <c r="J20" s="30"/>
      <c r="K20" s="30"/>
      <c r="L20" s="30"/>
      <c r="M20" s="30"/>
      <c r="N20" s="30"/>
      <c r="O20" s="30"/>
    </row>
    <row r="21" spans="2:15" s="32" customFormat="1" ht="12.75">
      <c r="B21" s="54" t="s">
        <v>27</v>
      </c>
      <c r="C21" s="3" t="s">
        <v>0</v>
      </c>
      <c r="D21" s="3" t="s">
        <v>1</v>
      </c>
      <c r="E21" s="3" t="s">
        <v>2</v>
      </c>
      <c r="F21" s="3" t="s">
        <v>3</v>
      </c>
      <c r="G21" s="3" t="s">
        <v>4</v>
      </c>
      <c r="H21" s="3" t="s">
        <v>5</v>
      </c>
      <c r="I21" s="3" t="s">
        <v>6</v>
      </c>
      <c r="J21" s="3" t="s">
        <v>7</v>
      </c>
      <c r="K21" s="3" t="s">
        <v>8</v>
      </c>
      <c r="L21" s="3" t="s">
        <v>9</v>
      </c>
      <c r="M21" s="3" t="s">
        <v>10</v>
      </c>
      <c r="N21" s="4" t="s">
        <v>11</v>
      </c>
      <c r="O21" s="3" t="s">
        <v>13</v>
      </c>
    </row>
    <row r="22" spans="2:15" s="32" customFormat="1" ht="12.75">
      <c r="B22" s="55" t="s">
        <v>28</v>
      </c>
      <c r="C22" s="1">
        <f>(C7+C12+C17)/3</f>
        <v>8168.888888888888</v>
      </c>
      <c r="D22" s="1">
        <f aca="true" t="shared" si="3" ref="D22:O22">(D7+D12+D17)/3</f>
        <v>8150.222222222222</v>
      </c>
      <c r="E22" s="1">
        <f t="shared" si="3"/>
        <v>3751.111111111111</v>
      </c>
      <c r="F22" s="1">
        <f t="shared" si="3"/>
        <v>3751.111111111111</v>
      </c>
      <c r="G22" s="1">
        <f t="shared" si="3"/>
        <v>3751.111111111111</v>
      </c>
      <c r="H22" s="1">
        <f t="shared" si="3"/>
        <v>14869.333333333334</v>
      </c>
      <c r="I22" s="1">
        <f t="shared" si="3"/>
        <v>14869.333333333334</v>
      </c>
      <c r="J22" s="1">
        <f t="shared" si="3"/>
        <v>14869.333333333334</v>
      </c>
      <c r="K22" s="1">
        <f t="shared" si="3"/>
        <v>18076.11111111111</v>
      </c>
      <c r="L22" s="1">
        <f t="shared" si="3"/>
        <v>19067.777777777777</v>
      </c>
      <c r="M22" s="1">
        <f t="shared" si="3"/>
        <v>45656.666666666664</v>
      </c>
      <c r="N22" s="1">
        <f t="shared" si="3"/>
        <v>53652.333333333336</v>
      </c>
      <c r="O22" s="1">
        <f t="shared" si="3"/>
        <v>208633.33333333334</v>
      </c>
    </row>
    <row r="23" spans="2:19" s="17" customFormat="1" ht="12.75">
      <c r="B23" s="56" t="s">
        <v>29</v>
      </c>
      <c r="C23" s="1">
        <f aca="true" t="shared" si="4" ref="C23:O24">(C8+C13+C18)/3</f>
        <v>26257.75</v>
      </c>
      <c r="D23" s="1">
        <f t="shared" si="4"/>
        <v>26257.75</v>
      </c>
      <c r="E23" s="1">
        <f t="shared" si="4"/>
        <v>26257.75</v>
      </c>
      <c r="F23" s="1">
        <f t="shared" si="4"/>
        <v>29068.5</v>
      </c>
      <c r="G23" s="1">
        <f t="shared" si="4"/>
        <v>29068.5</v>
      </c>
      <c r="H23" s="1">
        <f t="shared" si="4"/>
        <v>34690</v>
      </c>
      <c r="I23" s="1">
        <f t="shared" si="4"/>
        <v>34690</v>
      </c>
      <c r="J23" s="1">
        <f t="shared" si="4"/>
        <v>34690</v>
      </c>
      <c r="K23" s="1">
        <f t="shared" si="4"/>
        <v>23594.777777777777</v>
      </c>
      <c r="L23" s="1">
        <f t="shared" si="4"/>
        <v>23594.777777777777</v>
      </c>
      <c r="M23" s="1">
        <f t="shared" si="4"/>
        <v>23594.666666666668</v>
      </c>
      <c r="N23" s="1">
        <f t="shared" si="4"/>
        <v>29068.5</v>
      </c>
      <c r="O23" s="1">
        <f t="shared" si="4"/>
        <v>340832.9722222222</v>
      </c>
      <c r="Q23" s="32"/>
      <c r="R23" s="32"/>
      <c r="S23" s="32"/>
    </row>
    <row r="24" spans="2:15" s="32" customFormat="1" ht="12.75">
      <c r="B24" s="63" t="s">
        <v>31</v>
      </c>
      <c r="C24" s="1">
        <f t="shared" si="4"/>
        <v>18088.861111111113</v>
      </c>
      <c r="D24" s="1">
        <f t="shared" si="4"/>
        <v>18107.527777777777</v>
      </c>
      <c r="E24" s="1">
        <f t="shared" si="4"/>
        <v>22506.63888888889</v>
      </c>
      <c r="F24" s="1">
        <f t="shared" si="4"/>
        <v>25317.38888888889</v>
      </c>
      <c r="G24" s="1">
        <f t="shared" si="4"/>
        <v>25317.38888888889</v>
      </c>
      <c r="H24" s="1">
        <f t="shared" si="4"/>
        <v>19820.666666666668</v>
      </c>
      <c r="I24" s="1">
        <f t="shared" si="4"/>
        <v>19820.666666666668</v>
      </c>
      <c r="J24" s="1">
        <f t="shared" si="4"/>
        <v>19820.666666666668</v>
      </c>
      <c r="K24" s="1">
        <f t="shared" si="4"/>
        <v>5518.666666666667</v>
      </c>
      <c r="L24" s="1">
        <f t="shared" si="4"/>
        <v>4527</v>
      </c>
      <c r="M24" s="1">
        <f t="shared" si="4"/>
        <v>-22062</v>
      </c>
      <c r="N24" s="1">
        <f t="shared" si="4"/>
        <v>-24583.833333333332</v>
      </c>
      <c r="O24" s="1">
        <f t="shared" si="4"/>
        <v>132199.6388888889</v>
      </c>
    </row>
    <row r="25" spans="2:15" s="32" customFormat="1" ht="24.75" customHeight="1" thickBot="1">
      <c r="B25" s="57"/>
      <c r="C25" s="58"/>
      <c r="D25" s="58"/>
      <c r="E25" s="58"/>
      <c r="F25" s="58"/>
      <c r="G25" s="58"/>
      <c r="H25" s="58"/>
      <c r="I25" s="58"/>
      <c r="J25" s="58"/>
      <c r="K25" s="58"/>
      <c r="L25" s="58"/>
      <c r="M25" s="58"/>
      <c r="N25" s="58"/>
      <c r="O25" s="39"/>
    </row>
    <row r="26" spans="2:15" s="17" customFormat="1" ht="18.75" thickBot="1">
      <c r="B26" s="19"/>
      <c r="C26" s="85" t="s">
        <v>12</v>
      </c>
      <c r="D26" s="86"/>
      <c r="E26" s="86"/>
      <c r="F26" s="86"/>
      <c r="G26" s="86"/>
      <c r="H26" s="86"/>
      <c r="I26" s="86"/>
      <c r="J26" s="86"/>
      <c r="K26" s="86"/>
      <c r="L26" s="86"/>
      <c r="M26" s="86"/>
      <c r="N26" s="86"/>
      <c r="O26" s="87"/>
    </row>
    <row r="28" spans="3:15" s="17" customFormat="1" ht="12.75">
      <c r="C28" s="5">
        <v>37073</v>
      </c>
      <c r="D28" s="5">
        <v>37104</v>
      </c>
      <c r="E28" s="5">
        <v>37135</v>
      </c>
      <c r="F28" s="5">
        <v>37165</v>
      </c>
      <c r="G28" s="5">
        <v>37196</v>
      </c>
      <c r="H28" s="5">
        <v>37226</v>
      </c>
      <c r="I28" s="5">
        <v>37257</v>
      </c>
      <c r="J28" s="5">
        <v>37288</v>
      </c>
      <c r="K28" s="5">
        <v>37316</v>
      </c>
      <c r="L28" s="5">
        <v>37347</v>
      </c>
      <c r="M28" s="5">
        <v>37377</v>
      </c>
      <c r="N28" s="5">
        <v>37408</v>
      </c>
      <c r="O28" s="5" t="s">
        <v>13</v>
      </c>
    </row>
    <row r="29" spans="2:15" s="17" customFormat="1" ht="38.25">
      <c r="B29" s="59" t="s">
        <v>30</v>
      </c>
      <c r="C29" s="61">
        <v>11840</v>
      </c>
      <c r="D29" s="61">
        <v>16960</v>
      </c>
      <c r="E29" s="61">
        <v>32000</v>
      </c>
      <c r="F29" s="61">
        <v>36320</v>
      </c>
      <c r="G29" s="61">
        <v>56320</v>
      </c>
      <c r="H29" s="61">
        <v>53920</v>
      </c>
      <c r="I29" s="61">
        <v>52800</v>
      </c>
      <c r="J29" s="61">
        <v>48880</v>
      </c>
      <c r="K29" s="61">
        <v>38400</v>
      </c>
      <c r="L29" s="61">
        <v>28240</v>
      </c>
      <c r="M29" s="61">
        <v>15280</v>
      </c>
      <c r="N29" s="61">
        <v>16555</v>
      </c>
      <c r="O29" s="61">
        <f>SUM(C29:N29)</f>
        <v>407515</v>
      </c>
    </row>
    <row r="30" spans="2:15" s="23" customFormat="1" ht="12.75">
      <c r="B30" s="24" t="s">
        <v>15</v>
      </c>
      <c r="C30" s="11">
        <f>(M29+N30)/2</f>
        <v>29460</v>
      </c>
      <c r="D30" s="11">
        <v>26257.75</v>
      </c>
      <c r="E30" s="11">
        <v>26257.75</v>
      </c>
      <c r="F30" s="11">
        <f>(J29+K29)/2</f>
        <v>43640</v>
      </c>
      <c r="G30" s="11">
        <v>29068.5</v>
      </c>
      <c r="H30" s="11">
        <v>34690</v>
      </c>
      <c r="I30" s="11">
        <v>34690</v>
      </c>
      <c r="J30" s="11">
        <v>34690</v>
      </c>
      <c r="K30" s="11">
        <v>23447</v>
      </c>
      <c r="L30" s="11">
        <v>23447</v>
      </c>
      <c r="M30" s="11">
        <v>23447</v>
      </c>
      <c r="N30" s="11">
        <f>(K29+J29)/2</f>
        <v>43640</v>
      </c>
      <c r="O30" s="25">
        <f>SUM(C30:N30)</f>
        <v>372735</v>
      </c>
    </row>
    <row r="31" spans="2:15" ht="12.75">
      <c r="B31" s="63" t="s">
        <v>31</v>
      </c>
      <c r="C31" s="13">
        <f aca="true" t="shared" si="5" ref="C31:N31">C30-C29</f>
        <v>17620</v>
      </c>
      <c r="D31" s="13">
        <f t="shared" si="5"/>
        <v>9297.75</v>
      </c>
      <c r="E31" s="13">
        <f t="shared" si="5"/>
        <v>-5742.25</v>
      </c>
      <c r="F31" s="13">
        <f t="shared" si="5"/>
        <v>7320</v>
      </c>
      <c r="G31" s="13">
        <f t="shared" si="5"/>
        <v>-27251.5</v>
      </c>
      <c r="H31" s="13">
        <f t="shared" si="5"/>
        <v>-19230</v>
      </c>
      <c r="I31" s="13">
        <f t="shared" si="5"/>
        <v>-18110</v>
      </c>
      <c r="J31" s="13">
        <f t="shared" si="5"/>
        <v>-14190</v>
      </c>
      <c r="K31" s="13">
        <f t="shared" si="5"/>
        <v>-14953</v>
      </c>
      <c r="L31" s="13">
        <f t="shared" si="5"/>
        <v>-4793</v>
      </c>
      <c r="M31" s="13">
        <f t="shared" si="5"/>
        <v>8167</v>
      </c>
      <c r="N31" s="13">
        <f t="shared" si="5"/>
        <v>27085</v>
      </c>
      <c r="O31" s="25">
        <f>SUM(C31:N31)</f>
        <v>-34780</v>
      </c>
    </row>
    <row r="32" spans="2:15" ht="12.75">
      <c r="B32" s="64"/>
      <c r="C32" s="65"/>
      <c r="D32" s="65"/>
      <c r="E32" s="65"/>
      <c r="F32" s="65"/>
      <c r="G32" s="65"/>
      <c r="H32" s="65"/>
      <c r="I32" s="65"/>
      <c r="J32" s="65"/>
      <c r="K32" s="65"/>
      <c r="L32" s="65"/>
      <c r="M32" s="65"/>
      <c r="N32" s="65"/>
      <c r="O32" s="66"/>
    </row>
    <row r="33" spans="3:16" ht="12.75">
      <c r="C33" s="20">
        <v>37438</v>
      </c>
      <c r="D33" s="20">
        <v>37469</v>
      </c>
      <c r="E33" s="20">
        <v>37500</v>
      </c>
      <c r="F33" s="20">
        <v>37530</v>
      </c>
      <c r="G33" s="20">
        <v>37561</v>
      </c>
      <c r="H33" s="20">
        <v>37591</v>
      </c>
      <c r="I33" s="20">
        <v>37622</v>
      </c>
      <c r="J33" s="20">
        <v>37653</v>
      </c>
      <c r="K33" s="20">
        <v>37681</v>
      </c>
      <c r="L33" s="20">
        <v>37712</v>
      </c>
      <c r="M33" s="20">
        <v>37742</v>
      </c>
      <c r="N33" s="20">
        <v>37773</v>
      </c>
      <c r="O33" s="20" t="s">
        <v>13</v>
      </c>
      <c r="P33" s="23"/>
    </row>
    <row r="34" spans="2:15" s="32" customFormat="1" ht="38.25">
      <c r="B34" s="59" t="s">
        <v>30</v>
      </c>
      <c r="C34" s="61">
        <v>15280</v>
      </c>
      <c r="D34" s="61">
        <v>12080</v>
      </c>
      <c r="E34" s="61">
        <v>13840</v>
      </c>
      <c r="F34" s="61">
        <v>14560</v>
      </c>
      <c r="G34" s="61">
        <v>35200</v>
      </c>
      <c r="H34" s="61">
        <v>55280</v>
      </c>
      <c r="I34" s="61">
        <v>57280</v>
      </c>
      <c r="J34" s="61">
        <v>67200</v>
      </c>
      <c r="K34" s="61">
        <v>66480</v>
      </c>
      <c r="L34" s="61">
        <v>38160</v>
      </c>
      <c r="M34" s="61">
        <v>27280</v>
      </c>
      <c r="N34" s="61">
        <v>67392</v>
      </c>
      <c r="O34" s="61">
        <f>SUM(C34:N34)</f>
        <v>470032</v>
      </c>
    </row>
    <row r="35" spans="2:15" s="32" customFormat="1" ht="12.75">
      <c r="B35" s="33" t="s">
        <v>15</v>
      </c>
      <c r="C35" s="1">
        <v>15280</v>
      </c>
      <c r="D35" s="1">
        <v>12080</v>
      </c>
      <c r="E35" s="1">
        <f>E34-F36-G36-N36</f>
        <v>28354.5</v>
      </c>
      <c r="F35" s="1">
        <f>AVERAGE(F29,F39)</f>
        <v>33000</v>
      </c>
      <c r="G35" s="1">
        <f>AVERAGE(G29,G39)</f>
        <v>50560</v>
      </c>
      <c r="H35" s="1">
        <v>55280</v>
      </c>
      <c r="I35" s="1">
        <v>57280</v>
      </c>
      <c r="J35" s="1">
        <v>67200</v>
      </c>
      <c r="K35" s="1">
        <v>66480</v>
      </c>
      <c r="L35" s="1">
        <v>38160</v>
      </c>
      <c r="M35" s="1">
        <v>27280</v>
      </c>
      <c r="N35" s="1">
        <f>AVERAGE(N29,N39)</f>
        <v>19077.5</v>
      </c>
      <c r="O35" s="34">
        <f>SUM(C35:N35)</f>
        <v>470032</v>
      </c>
    </row>
    <row r="36" spans="2:15" s="32" customFormat="1" ht="12.75">
      <c r="B36" s="63" t="s">
        <v>31</v>
      </c>
      <c r="C36" s="2">
        <f aca="true" t="shared" si="6" ref="C36:N36">C35-C34</f>
        <v>0</v>
      </c>
      <c r="D36" s="2">
        <f t="shared" si="6"/>
        <v>0</v>
      </c>
      <c r="E36" s="2">
        <f t="shared" si="6"/>
        <v>14514.5</v>
      </c>
      <c r="F36" s="2">
        <f t="shared" si="6"/>
        <v>18440</v>
      </c>
      <c r="G36" s="2">
        <f t="shared" si="6"/>
        <v>15360</v>
      </c>
      <c r="H36" s="2">
        <f t="shared" si="6"/>
        <v>0</v>
      </c>
      <c r="I36" s="2">
        <f t="shared" si="6"/>
        <v>0</v>
      </c>
      <c r="J36" s="2">
        <f t="shared" si="6"/>
        <v>0</v>
      </c>
      <c r="K36" s="2">
        <f t="shared" si="6"/>
        <v>0</v>
      </c>
      <c r="L36" s="2">
        <f t="shared" si="6"/>
        <v>0</v>
      </c>
      <c r="M36" s="2">
        <f t="shared" si="6"/>
        <v>0</v>
      </c>
      <c r="N36" s="2">
        <f t="shared" si="6"/>
        <v>-48314.5</v>
      </c>
      <c r="O36" s="35">
        <f>SUM(C36:N36)</f>
        <v>0</v>
      </c>
    </row>
    <row r="37" spans="3:19" s="17" customFormat="1" ht="12.75">
      <c r="C37" s="37"/>
      <c r="D37" s="37"/>
      <c r="E37" s="37"/>
      <c r="F37" s="37"/>
      <c r="G37" s="37"/>
      <c r="H37" s="37"/>
      <c r="I37" s="37"/>
      <c r="J37" s="37"/>
      <c r="K37" s="37"/>
      <c r="L37" s="37"/>
      <c r="M37" s="37"/>
      <c r="N37" s="37"/>
      <c r="O37" s="37"/>
      <c r="Q37" s="32"/>
      <c r="R37" s="32"/>
      <c r="S37" s="32"/>
    </row>
    <row r="38" spans="3:19" s="17" customFormat="1" ht="12.75">
      <c r="C38" s="36">
        <v>37803</v>
      </c>
      <c r="D38" s="36">
        <v>37834</v>
      </c>
      <c r="E38" s="36">
        <v>37865</v>
      </c>
      <c r="F38" s="36">
        <v>37895</v>
      </c>
      <c r="G38" s="36">
        <v>37926</v>
      </c>
      <c r="H38" s="36">
        <v>37956</v>
      </c>
      <c r="I38" s="36">
        <v>37987</v>
      </c>
      <c r="J38" s="36">
        <v>38018</v>
      </c>
      <c r="K38" s="36">
        <v>38047</v>
      </c>
      <c r="L38" s="36">
        <v>38078</v>
      </c>
      <c r="M38" s="36">
        <v>38108</v>
      </c>
      <c r="N38" s="36">
        <v>38139</v>
      </c>
      <c r="O38" s="5" t="s">
        <v>13</v>
      </c>
      <c r="Q38" s="32"/>
      <c r="R38" s="32"/>
      <c r="S38" s="32"/>
    </row>
    <row r="39" spans="2:15" s="32" customFormat="1" ht="38.25">
      <c r="B39" s="59" t="s">
        <v>30</v>
      </c>
      <c r="C39" s="61">
        <v>13200</v>
      </c>
      <c r="D39" s="61">
        <v>14800</v>
      </c>
      <c r="E39" s="61">
        <v>20480</v>
      </c>
      <c r="F39" s="61">
        <v>29680</v>
      </c>
      <c r="G39" s="61">
        <v>44800</v>
      </c>
      <c r="H39" s="61">
        <v>59600</v>
      </c>
      <c r="I39" s="61">
        <v>72720</v>
      </c>
      <c r="J39" s="61">
        <v>55520</v>
      </c>
      <c r="K39" s="61">
        <v>56320</v>
      </c>
      <c r="L39" s="61">
        <v>37280</v>
      </c>
      <c r="M39" s="61">
        <v>22240</v>
      </c>
      <c r="N39" s="61">
        <v>21600</v>
      </c>
      <c r="O39" s="61">
        <f>SUM(C39:N39)</f>
        <v>448240</v>
      </c>
    </row>
    <row r="40" spans="2:15" s="23" customFormat="1" ht="12.75">
      <c r="B40" s="24" t="s">
        <v>15</v>
      </c>
      <c r="C40" s="11">
        <f>(M39+N40)/2</f>
        <v>39080</v>
      </c>
      <c r="D40" s="11">
        <v>26257.75</v>
      </c>
      <c r="E40" s="11">
        <v>26257.75</v>
      </c>
      <c r="F40" s="11">
        <f>(J39+K39)/2</f>
        <v>55920</v>
      </c>
      <c r="G40" s="11">
        <v>29068.5</v>
      </c>
      <c r="H40" s="11">
        <v>34690</v>
      </c>
      <c r="I40" s="11">
        <v>34690</v>
      </c>
      <c r="J40" s="11">
        <v>34690</v>
      </c>
      <c r="K40" s="11">
        <v>23447</v>
      </c>
      <c r="L40" s="11">
        <v>23447</v>
      </c>
      <c r="M40" s="11">
        <v>23447</v>
      </c>
      <c r="N40" s="11">
        <f>(K39+J39)/2</f>
        <v>55920</v>
      </c>
      <c r="O40" s="25">
        <f>SUM(C40:N40)</f>
        <v>406915</v>
      </c>
    </row>
    <row r="41" spans="2:15" ht="12.75">
      <c r="B41" s="63" t="s">
        <v>31</v>
      </c>
      <c r="C41" s="13">
        <f aca="true" t="shared" si="7" ref="C41:N41">C40-C39</f>
        <v>25880</v>
      </c>
      <c r="D41" s="13">
        <f t="shared" si="7"/>
        <v>11457.75</v>
      </c>
      <c r="E41" s="13">
        <f t="shared" si="7"/>
        <v>5777.75</v>
      </c>
      <c r="F41" s="13">
        <f t="shared" si="7"/>
        <v>26240</v>
      </c>
      <c r="G41" s="13">
        <f t="shared" si="7"/>
        <v>-15731.5</v>
      </c>
      <c r="H41" s="13">
        <f t="shared" si="7"/>
        <v>-24910</v>
      </c>
      <c r="I41" s="13">
        <f t="shared" si="7"/>
        <v>-38030</v>
      </c>
      <c r="J41" s="13">
        <f t="shared" si="7"/>
        <v>-20830</v>
      </c>
      <c r="K41" s="13">
        <f t="shared" si="7"/>
        <v>-32873</v>
      </c>
      <c r="L41" s="13">
        <f t="shared" si="7"/>
        <v>-13833</v>
      </c>
      <c r="M41" s="13">
        <f t="shared" si="7"/>
        <v>1207</v>
      </c>
      <c r="N41" s="13">
        <f t="shared" si="7"/>
        <v>34320</v>
      </c>
      <c r="O41" s="25">
        <f>SUM(C41:N41)</f>
        <v>-41325</v>
      </c>
    </row>
    <row r="42" spans="2:15" s="32" customFormat="1" ht="12.75">
      <c r="B42" s="38"/>
      <c r="C42" s="39"/>
      <c r="D42" s="39"/>
      <c r="E42" s="39"/>
      <c r="F42" s="39"/>
      <c r="G42" s="39"/>
      <c r="H42" s="39"/>
      <c r="I42" s="39"/>
      <c r="J42" s="39"/>
      <c r="K42" s="39"/>
      <c r="L42" s="39"/>
      <c r="M42" s="39"/>
      <c r="N42" s="39"/>
      <c r="O42" s="39"/>
    </row>
    <row r="43" spans="2:15" s="32" customFormat="1" ht="12.75">
      <c r="B43" s="54" t="s">
        <v>27</v>
      </c>
      <c r="C43" s="3" t="s">
        <v>0</v>
      </c>
      <c r="D43" s="3" t="s">
        <v>1</v>
      </c>
      <c r="E43" s="3" t="s">
        <v>2</v>
      </c>
      <c r="F43" s="3" t="s">
        <v>3</v>
      </c>
      <c r="G43" s="3" t="s">
        <v>4</v>
      </c>
      <c r="H43" s="3" t="s">
        <v>5</v>
      </c>
      <c r="I43" s="3" t="s">
        <v>6</v>
      </c>
      <c r="J43" s="3" t="s">
        <v>7</v>
      </c>
      <c r="K43" s="3" t="s">
        <v>8</v>
      </c>
      <c r="L43" s="3" t="s">
        <v>9</v>
      </c>
      <c r="M43" s="3" t="s">
        <v>10</v>
      </c>
      <c r="N43" s="4" t="s">
        <v>11</v>
      </c>
      <c r="O43" s="3" t="s">
        <v>13</v>
      </c>
    </row>
    <row r="44" spans="2:15" s="32" customFormat="1" ht="12.75">
      <c r="B44" s="55" t="s">
        <v>28</v>
      </c>
      <c r="C44" s="5"/>
      <c r="D44" s="5"/>
      <c r="E44" s="5"/>
      <c r="F44" s="5"/>
      <c r="G44" s="5"/>
      <c r="H44" s="5"/>
      <c r="I44" s="5"/>
      <c r="J44" s="5"/>
      <c r="K44" s="5"/>
      <c r="L44" s="5"/>
      <c r="M44" s="5"/>
      <c r="N44" s="5"/>
      <c r="O44" s="5"/>
    </row>
    <row r="45" spans="2:19" s="17" customFormat="1" ht="12.75">
      <c r="B45" s="56" t="s">
        <v>29</v>
      </c>
      <c r="C45" s="53"/>
      <c r="D45" s="53"/>
      <c r="E45" s="53"/>
      <c r="F45" s="53"/>
      <c r="G45" s="53"/>
      <c r="H45" s="53"/>
      <c r="I45" s="53"/>
      <c r="J45" s="53"/>
      <c r="K45" s="53"/>
      <c r="L45" s="53"/>
      <c r="M45" s="53"/>
      <c r="N45" s="53"/>
      <c r="O45" s="53"/>
      <c r="Q45" s="32"/>
      <c r="R45" s="32"/>
      <c r="S45" s="32"/>
    </row>
    <row r="46" spans="2:15" s="32" customFormat="1" ht="12.75">
      <c r="B46" s="63" t="s">
        <v>31</v>
      </c>
      <c r="C46" s="1"/>
      <c r="D46" s="1"/>
      <c r="E46" s="1"/>
      <c r="F46" s="1"/>
      <c r="G46" s="1"/>
      <c r="H46" s="1"/>
      <c r="I46" s="1"/>
      <c r="J46" s="1"/>
      <c r="K46" s="1"/>
      <c r="L46" s="1"/>
      <c r="M46" s="1"/>
      <c r="N46" s="1"/>
      <c r="O46" s="34"/>
    </row>
    <row r="47" spans="2:15" s="32" customFormat="1" ht="32.25" customHeight="1" thickBot="1">
      <c r="B47" s="57"/>
      <c r="C47" s="58"/>
      <c r="D47" s="58"/>
      <c r="E47" s="58"/>
      <c r="F47" s="58"/>
      <c r="G47" s="58"/>
      <c r="H47" s="58"/>
      <c r="I47" s="58"/>
      <c r="J47" s="58"/>
      <c r="K47" s="58"/>
      <c r="L47" s="58"/>
      <c r="M47" s="58"/>
      <c r="N47" s="58"/>
      <c r="O47" s="39"/>
    </row>
    <row r="48" spans="2:15" s="17" customFormat="1" ht="18.75" thickBot="1">
      <c r="B48" s="19"/>
      <c r="C48" s="85" t="s">
        <v>21</v>
      </c>
      <c r="D48" s="86"/>
      <c r="E48" s="86"/>
      <c r="F48" s="86"/>
      <c r="G48" s="86"/>
      <c r="H48" s="86"/>
      <c r="I48" s="86"/>
      <c r="J48" s="86"/>
      <c r="K48" s="86"/>
      <c r="L48" s="86"/>
      <c r="M48" s="86"/>
      <c r="N48" s="86"/>
      <c r="O48" s="87"/>
    </row>
    <row r="50" spans="3:15" s="17" customFormat="1" ht="12.75">
      <c r="C50" s="5">
        <v>37073</v>
      </c>
      <c r="D50" s="5">
        <v>37104</v>
      </c>
      <c r="E50" s="5">
        <v>37135</v>
      </c>
      <c r="F50" s="5">
        <v>37165</v>
      </c>
      <c r="G50" s="5">
        <v>37196</v>
      </c>
      <c r="H50" s="5">
        <v>37226</v>
      </c>
      <c r="I50" s="5">
        <v>37257</v>
      </c>
      <c r="J50" s="5">
        <v>37288</v>
      </c>
      <c r="K50" s="5">
        <v>37316</v>
      </c>
      <c r="L50" s="5">
        <v>37347</v>
      </c>
      <c r="M50" s="5">
        <v>37377</v>
      </c>
      <c r="N50" s="5">
        <v>37408</v>
      </c>
      <c r="O50" s="5" t="s">
        <v>13</v>
      </c>
    </row>
    <row r="51" spans="2:15" s="17" customFormat="1" ht="38.25">
      <c r="B51" s="59" t="s">
        <v>30</v>
      </c>
      <c r="C51" s="61">
        <v>11840</v>
      </c>
      <c r="D51" s="61">
        <v>16960</v>
      </c>
      <c r="E51" s="61">
        <v>32000</v>
      </c>
      <c r="F51" s="61">
        <v>36320</v>
      </c>
      <c r="G51" s="61">
        <v>56320</v>
      </c>
      <c r="H51" s="61">
        <v>53920</v>
      </c>
      <c r="I51" s="61">
        <v>52800</v>
      </c>
      <c r="J51" s="61">
        <v>48880</v>
      </c>
      <c r="K51" s="61">
        <v>38400</v>
      </c>
      <c r="L51" s="61">
        <v>28240</v>
      </c>
      <c r="M51" s="61">
        <v>15280</v>
      </c>
      <c r="N51" s="61">
        <v>16555</v>
      </c>
      <c r="O51" s="61">
        <f>SUM(C51:N51)</f>
        <v>407515</v>
      </c>
    </row>
    <row r="52" spans="2:15" s="23" customFormat="1" ht="12.75">
      <c r="B52" s="24" t="s">
        <v>15</v>
      </c>
      <c r="C52" s="11">
        <f>(M51+N52)/2</f>
        <v>29460</v>
      </c>
      <c r="D52" s="11">
        <v>26257.75</v>
      </c>
      <c r="E52" s="11">
        <v>26257.75</v>
      </c>
      <c r="F52" s="11">
        <f>(J51+K51)/2</f>
        <v>43640</v>
      </c>
      <c r="G52" s="11">
        <v>29068.5</v>
      </c>
      <c r="H52" s="11">
        <v>34690</v>
      </c>
      <c r="I52" s="11">
        <v>34690</v>
      </c>
      <c r="J52" s="11">
        <v>34690</v>
      </c>
      <c r="K52" s="11">
        <v>23447</v>
      </c>
      <c r="L52" s="11">
        <v>23447</v>
      </c>
      <c r="M52" s="11">
        <v>23447</v>
      </c>
      <c r="N52" s="11">
        <f>(K51+J51)/2</f>
        <v>43640</v>
      </c>
      <c r="O52" s="25">
        <f>SUM(C52:N52)</f>
        <v>372735</v>
      </c>
    </row>
    <row r="53" spans="2:15" ht="12.75">
      <c r="B53" s="63" t="s">
        <v>31</v>
      </c>
      <c r="C53" s="13">
        <f aca="true" t="shared" si="8" ref="C53:N53">C52-C51</f>
        <v>17620</v>
      </c>
      <c r="D53" s="13">
        <f t="shared" si="8"/>
        <v>9297.75</v>
      </c>
      <c r="E53" s="13">
        <f t="shared" si="8"/>
        <v>-5742.25</v>
      </c>
      <c r="F53" s="13">
        <f t="shared" si="8"/>
        <v>7320</v>
      </c>
      <c r="G53" s="13">
        <f t="shared" si="8"/>
        <v>-27251.5</v>
      </c>
      <c r="H53" s="13">
        <f t="shared" si="8"/>
        <v>-19230</v>
      </c>
      <c r="I53" s="13">
        <f t="shared" si="8"/>
        <v>-18110</v>
      </c>
      <c r="J53" s="13">
        <f t="shared" si="8"/>
        <v>-14190</v>
      </c>
      <c r="K53" s="13">
        <f t="shared" si="8"/>
        <v>-14953</v>
      </c>
      <c r="L53" s="13">
        <f t="shared" si="8"/>
        <v>-4793</v>
      </c>
      <c r="M53" s="13">
        <f t="shared" si="8"/>
        <v>8167</v>
      </c>
      <c r="N53" s="13">
        <f t="shared" si="8"/>
        <v>27085</v>
      </c>
      <c r="O53" s="25">
        <f>SUM(C53:N53)</f>
        <v>-34780</v>
      </c>
    </row>
    <row r="54" spans="2:15" ht="12.75">
      <c r="B54" s="64"/>
      <c r="C54" s="65"/>
      <c r="D54" s="65"/>
      <c r="E54" s="65"/>
      <c r="F54" s="65"/>
      <c r="G54" s="65"/>
      <c r="H54" s="65"/>
      <c r="I54" s="65"/>
      <c r="J54" s="65"/>
      <c r="K54" s="65"/>
      <c r="L54" s="65"/>
      <c r="M54" s="65"/>
      <c r="N54" s="65"/>
      <c r="O54" s="66"/>
    </row>
    <row r="55" spans="3:16" ht="12.75">
      <c r="C55" s="20">
        <v>37438</v>
      </c>
      <c r="D55" s="20">
        <v>37469</v>
      </c>
      <c r="E55" s="20">
        <v>37500</v>
      </c>
      <c r="F55" s="20">
        <v>37530</v>
      </c>
      <c r="G55" s="20">
        <v>37561</v>
      </c>
      <c r="H55" s="20">
        <v>37591</v>
      </c>
      <c r="I55" s="20">
        <v>37622</v>
      </c>
      <c r="J55" s="20">
        <v>37653</v>
      </c>
      <c r="K55" s="20">
        <v>37681</v>
      </c>
      <c r="L55" s="20">
        <v>37712</v>
      </c>
      <c r="M55" s="20">
        <v>37742</v>
      </c>
      <c r="N55" s="20">
        <v>37773</v>
      </c>
      <c r="O55" s="20" t="s">
        <v>13</v>
      </c>
      <c r="P55" s="23"/>
    </row>
    <row r="56" spans="2:15" s="32" customFormat="1" ht="38.25">
      <c r="B56" s="67" t="s">
        <v>30</v>
      </c>
      <c r="C56" s="68">
        <v>15280</v>
      </c>
      <c r="D56" s="68">
        <v>12080</v>
      </c>
      <c r="E56" s="68">
        <f>E55-F58-G58-N58</f>
        <v>-65137.5</v>
      </c>
      <c r="F56" s="68">
        <f>AVERAGE(F51,F61)</f>
        <v>33000</v>
      </c>
      <c r="G56" s="68">
        <f>AVERAGE(G51,G61)</f>
        <v>50560</v>
      </c>
      <c r="H56" s="68">
        <v>55280</v>
      </c>
      <c r="I56" s="68">
        <v>57280</v>
      </c>
      <c r="J56" s="68">
        <v>67200</v>
      </c>
      <c r="K56" s="68">
        <v>66480</v>
      </c>
      <c r="L56" s="68">
        <v>38160</v>
      </c>
      <c r="M56" s="68">
        <v>27280</v>
      </c>
      <c r="N56" s="68">
        <f>AVERAGE(N51,N61)</f>
        <v>19077.5</v>
      </c>
      <c r="O56" s="68">
        <f>SUM(C56:N56)</f>
        <v>376540</v>
      </c>
    </row>
    <row r="57" spans="2:15" s="23" customFormat="1" ht="12.75">
      <c r="B57" s="24" t="s">
        <v>15</v>
      </c>
      <c r="C57" s="11">
        <v>0</v>
      </c>
      <c r="D57" s="11">
        <v>0</v>
      </c>
      <c r="E57" s="11">
        <v>0</v>
      </c>
      <c r="F57" s="11">
        <v>0</v>
      </c>
      <c r="G57" s="11">
        <v>0</v>
      </c>
      <c r="H57" s="11">
        <v>0</v>
      </c>
      <c r="I57" s="11">
        <v>0</v>
      </c>
      <c r="J57" s="11">
        <v>0</v>
      </c>
      <c r="K57" s="11">
        <v>0</v>
      </c>
      <c r="L57" s="11">
        <v>0</v>
      </c>
      <c r="M57" s="11">
        <v>0</v>
      </c>
      <c r="N57" s="11">
        <v>0</v>
      </c>
      <c r="O57" s="11">
        <v>0</v>
      </c>
    </row>
    <row r="58" spans="2:15" s="32" customFormat="1" ht="12.75">
      <c r="B58" s="63" t="s">
        <v>31</v>
      </c>
      <c r="C58" s="2">
        <f>C56-C57</f>
        <v>15280</v>
      </c>
      <c r="D58" s="2">
        <f aca="true" t="shared" si="9" ref="D58:O58">D56-D57</f>
        <v>12080</v>
      </c>
      <c r="E58" s="2">
        <f t="shared" si="9"/>
        <v>-65137.5</v>
      </c>
      <c r="F58" s="2">
        <f t="shared" si="9"/>
        <v>33000</v>
      </c>
      <c r="G58" s="2">
        <f t="shared" si="9"/>
        <v>50560</v>
      </c>
      <c r="H58" s="2">
        <f t="shared" si="9"/>
        <v>55280</v>
      </c>
      <c r="I58" s="2">
        <f t="shared" si="9"/>
        <v>57280</v>
      </c>
      <c r="J58" s="2">
        <f t="shared" si="9"/>
        <v>67200</v>
      </c>
      <c r="K58" s="2">
        <f t="shared" si="9"/>
        <v>66480</v>
      </c>
      <c r="L58" s="2">
        <f t="shared" si="9"/>
        <v>38160</v>
      </c>
      <c r="M58" s="2">
        <f t="shared" si="9"/>
        <v>27280</v>
      </c>
      <c r="N58" s="2">
        <f t="shared" si="9"/>
        <v>19077.5</v>
      </c>
      <c r="O58" s="2">
        <f t="shared" si="9"/>
        <v>376540</v>
      </c>
    </row>
    <row r="59" spans="3:19" s="17" customFormat="1" ht="12.75">
      <c r="C59" s="37"/>
      <c r="D59" s="37"/>
      <c r="E59" s="37"/>
      <c r="F59" s="37"/>
      <c r="G59" s="37"/>
      <c r="H59" s="37"/>
      <c r="I59" s="37"/>
      <c r="J59" s="37"/>
      <c r="K59" s="37"/>
      <c r="L59" s="37"/>
      <c r="M59" s="37"/>
      <c r="N59" s="37"/>
      <c r="O59" s="37"/>
      <c r="Q59" s="32"/>
      <c r="R59" s="32"/>
      <c r="S59" s="32"/>
    </row>
    <row r="60" spans="3:19" s="17" customFormat="1" ht="12.75">
      <c r="C60" s="36">
        <v>37803</v>
      </c>
      <c r="D60" s="36">
        <v>37834</v>
      </c>
      <c r="E60" s="36">
        <v>37865</v>
      </c>
      <c r="F60" s="36">
        <v>37895</v>
      </c>
      <c r="G60" s="36">
        <v>37926</v>
      </c>
      <c r="H60" s="36">
        <v>37956</v>
      </c>
      <c r="I60" s="36">
        <v>37987</v>
      </c>
      <c r="J60" s="36">
        <v>38018</v>
      </c>
      <c r="K60" s="36">
        <v>38047</v>
      </c>
      <c r="L60" s="36">
        <v>38078</v>
      </c>
      <c r="M60" s="36">
        <v>38108</v>
      </c>
      <c r="N60" s="36">
        <v>38139</v>
      </c>
      <c r="O60" s="5" t="s">
        <v>13</v>
      </c>
      <c r="Q60" s="32"/>
      <c r="R60" s="32"/>
      <c r="S60" s="32"/>
    </row>
    <row r="61" spans="2:15" s="32" customFormat="1" ht="38.25">
      <c r="B61" s="67" t="s">
        <v>30</v>
      </c>
      <c r="C61" s="68">
        <v>13200</v>
      </c>
      <c r="D61" s="68">
        <v>14800</v>
      </c>
      <c r="E61" s="68">
        <v>20480</v>
      </c>
      <c r="F61" s="68">
        <v>29680</v>
      </c>
      <c r="G61" s="68">
        <v>44800</v>
      </c>
      <c r="H61" s="68">
        <v>59600</v>
      </c>
      <c r="I61" s="68">
        <v>72720</v>
      </c>
      <c r="J61" s="68">
        <v>55520</v>
      </c>
      <c r="K61" s="68">
        <v>56320</v>
      </c>
      <c r="L61" s="68">
        <v>37280</v>
      </c>
      <c r="M61" s="68">
        <v>22240</v>
      </c>
      <c r="N61" s="68">
        <v>21600</v>
      </c>
      <c r="O61" s="68">
        <f>SUM(C61:N61)</f>
        <v>448240</v>
      </c>
    </row>
    <row r="62" spans="2:15" s="23" customFormat="1" ht="12.75">
      <c r="B62" s="24" t="s">
        <v>15</v>
      </c>
      <c r="C62" s="11">
        <f>(M61+N62)/2</f>
        <v>39080</v>
      </c>
      <c r="D62" s="11">
        <v>26257.75</v>
      </c>
      <c r="E62" s="11">
        <v>26257.75</v>
      </c>
      <c r="F62" s="11">
        <f>(J61+K61)/2</f>
        <v>55920</v>
      </c>
      <c r="G62" s="11">
        <v>29068.5</v>
      </c>
      <c r="H62" s="11">
        <v>34690</v>
      </c>
      <c r="I62" s="11">
        <v>34690</v>
      </c>
      <c r="J62" s="11">
        <v>34690</v>
      </c>
      <c r="K62" s="11">
        <v>23447</v>
      </c>
      <c r="L62" s="11">
        <v>23447</v>
      </c>
      <c r="M62" s="11">
        <v>23447</v>
      </c>
      <c r="N62" s="11">
        <f>(K61+J61)/2</f>
        <v>55920</v>
      </c>
      <c r="O62" s="25">
        <f>SUM(C62:N62)</f>
        <v>406915</v>
      </c>
    </row>
    <row r="63" spans="2:15" ht="12.75">
      <c r="B63" s="63" t="s">
        <v>31</v>
      </c>
      <c r="C63" s="13">
        <f aca="true" t="shared" si="10" ref="C63:N63">C62-C61</f>
        <v>25880</v>
      </c>
      <c r="D63" s="13">
        <f t="shared" si="10"/>
        <v>11457.75</v>
      </c>
      <c r="E63" s="13">
        <f t="shared" si="10"/>
        <v>5777.75</v>
      </c>
      <c r="F63" s="13">
        <f t="shared" si="10"/>
        <v>26240</v>
      </c>
      <c r="G63" s="13">
        <f t="shared" si="10"/>
        <v>-15731.5</v>
      </c>
      <c r="H63" s="13">
        <f t="shared" si="10"/>
        <v>-24910</v>
      </c>
      <c r="I63" s="13">
        <f t="shared" si="10"/>
        <v>-38030</v>
      </c>
      <c r="J63" s="13">
        <f t="shared" si="10"/>
        <v>-20830</v>
      </c>
      <c r="K63" s="13">
        <f t="shared" si="10"/>
        <v>-32873</v>
      </c>
      <c r="L63" s="13">
        <f t="shared" si="10"/>
        <v>-13833</v>
      </c>
      <c r="M63" s="13">
        <f t="shared" si="10"/>
        <v>1207</v>
      </c>
      <c r="N63" s="13">
        <f t="shared" si="10"/>
        <v>34320</v>
      </c>
      <c r="O63" s="25">
        <f>SUM(C63:N63)</f>
        <v>-41325</v>
      </c>
    </row>
    <row r="64" spans="2:15" s="32" customFormat="1" ht="12.75">
      <c r="B64" s="38"/>
      <c r="C64" s="39"/>
      <c r="D64" s="39"/>
      <c r="E64" s="39"/>
      <c r="F64" s="39"/>
      <c r="G64" s="39"/>
      <c r="H64" s="39"/>
      <c r="I64" s="39"/>
      <c r="J64" s="39"/>
      <c r="K64" s="39"/>
      <c r="L64" s="39"/>
      <c r="M64" s="39"/>
      <c r="N64" s="39"/>
      <c r="O64" s="39"/>
    </row>
    <row r="65" spans="2:15" s="32" customFormat="1" ht="12.75">
      <c r="B65" s="54" t="s">
        <v>27</v>
      </c>
      <c r="C65" s="3" t="s">
        <v>0</v>
      </c>
      <c r="D65" s="3" t="s">
        <v>1</v>
      </c>
      <c r="E65" s="3" t="s">
        <v>2</v>
      </c>
      <c r="F65" s="3" t="s">
        <v>3</v>
      </c>
      <c r="G65" s="3" t="s">
        <v>4</v>
      </c>
      <c r="H65" s="3" t="s">
        <v>5</v>
      </c>
      <c r="I65" s="3" t="s">
        <v>6</v>
      </c>
      <c r="J65" s="3" t="s">
        <v>7</v>
      </c>
      <c r="K65" s="3" t="s">
        <v>8</v>
      </c>
      <c r="L65" s="3" t="s">
        <v>9</v>
      </c>
      <c r="M65" s="3" t="s">
        <v>10</v>
      </c>
      <c r="N65" s="4" t="s">
        <v>11</v>
      </c>
      <c r="O65" s="3" t="s">
        <v>13</v>
      </c>
    </row>
    <row r="66" spans="2:15" s="32" customFormat="1" ht="12.75">
      <c r="B66" s="55" t="s">
        <v>28</v>
      </c>
      <c r="C66" s="5"/>
      <c r="D66" s="5"/>
      <c r="E66" s="5"/>
      <c r="F66" s="5"/>
      <c r="G66" s="5"/>
      <c r="H66" s="5"/>
      <c r="I66" s="5"/>
      <c r="J66" s="5"/>
      <c r="K66" s="5"/>
      <c r="L66" s="5"/>
      <c r="M66" s="5"/>
      <c r="N66" s="5"/>
      <c r="O66" s="5"/>
    </row>
    <row r="67" spans="2:19" s="17" customFormat="1" ht="12.75">
      <c r="B67" s="56" t="s">
        <v>29</v>
      </c>
      <c r="C67" s="53"/>
      <c r="D67" s="53"/>
      <c r="E67" s="53"/>
      <c r="F67" s="53"/>
      <c r="G67" s="53"/>
      <c r="H67" s="53"/>
      <c r="I67" s="53"/>
      <c r="J67" s="53"/>
      <c r="K67" s="53"/>
      <c r="L67" s="53"/>
      <c r="M67" s="53"/>
      <c r="N67" s="53"/>
      <c r="O67" s="53"/>
      <c r="Q67" s="32"/>
      <c r="R67" s="32"/>
      <c r="S67" s="32"/>
    </row>
    <row r="68" spans="2:15" s="32" customFormat="1" ht="12.75">
      <c r="B68" s="63" t="s">
        <v>31</v>
      </c>
      <c r="C68" s="1"/>
      <c r="D68" s="1"/>
      <c r="E68" s="1"/>
      <c r="F68" s="1"/>
      <c r="G68" s="1"/>
      <c r="H68" s="1"/>
      <c r="I68" s="1"/>
      <c r="J68" s="1"/>
      <c r="K68" s="1"/>
      <c r="L68" s="1"/>
      <c r="M68" s="1"/>
      <c r="N68" s="1"/>
      <c r="O68" s="34"/>
    </row>
    <row r="72" spans="2:7" ht="15">
      <c r="B72" s="52" t="s">
        <v>26</v>
      </c>
      <c r="C72" s="52"/>
      <c r="D72" s="52"/>
      <c r="E72" s="52"/>
      <c r="F72" s="52"/>
      <c r="G72" s="52"/>
    </row>
  </sheetData>
  <mergeCells count="4">
    <mergeCell ref="C4:O4"/>
    <mergeCell ref="C26:O26"/>
    <mergeCell ref="C48:O48"/>
    <mergeCell ref="A1:P1"/>
  </mergeCells>
  <printOptions horizontalCentered="1"/>
  <pageMargins left="0.75" right="0.75" top="1" bottom="1" header="0.5" footer="0.5"/>
  <pageSetup fitToHeight="1" fitToWidth="1" horizontalDpi="600" verticalDpi="600" orientation="portrait" scale="53" r:id="rId2"/>
  <headerFooter alignWithMargins="0">
    <oddHeader>&amp;C&amp;"Arial,Bold"&amp;16
</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C21"/>
  <sheetViews>
    <sheetView workbookViewId="0" topLeftCell="A1">
      <selection activeCell="A1" sqref="A1:C14"/>
    </sheetView>
  </sheetViews>
  <sheetFormatPr defaultColWidth="9.140625" defaultRowHeight="12.75"/>
  <cols>
    <col min="1" max="1" width="45.7109375" style="73" customWidth="1"/>
    <col min="2" max="2" width="39.140625" style="69" customWidth="1"/>
    <col min="3" max="3" width="35.57421875" style="71" customWidth="1"/>
  </cols>
  <sheetData>
    <row r="1" spans="1:3" ht="24" customHeight="1">
      <c r="A1" s="81"/>
      <c r="B1" s="80" t="s">
        <v>34</v>
      </c>
      <c r="C1" s="80" t="s">
        <v>35</v>
      </c>
    </row>
    <row r="2" spans="1:3" ht="12.75">
      <c r="A2" s="76" t="s">
        <v>32</v>
      </c>
      <c r="B2" s="77"/>
      <c r="C2" s="78"/>
    </row>
    <row r="4" spans="1:3" ht="76.5">
      <c r="A4" s="73" t="s">
        <v>33</v>
      </c>
      <c r="B4" s="69" t="s">
        <v>45</v>
      </c>
      <c r="C4" s="72" t="s">
        <v>36</v>
      </c>
    </row>
    <row r="5" spans="1:3" ht="25.5">
      <c r="A5" s="73" t="s">
        <v>37</v>
      </c>
      <c r="B5" s="69" t="s">
        <v>39</v>
      </c>
      <c r="C5" s="74" t="s">
        <v>40</v>
      </c>
    </row>
    <row r="6" spans="2:3" ht="76.5">
      <c r="B6" s="69" t="s">
        <v>38</v>
      </c>
      <c r="C6" s="74" t="s">
        <v>55</v>
      </c>
    </row>
    <row r="7" ht="63.75">
      <c r="C7" s="74" t="s">
        <v>43</v>
      </c>
    </row>
    <row r="8" spans="1:3" ht="63.75">
      <c r="A8" s="73" t="s">
        <v>41</v>
      </c>
      <c r="B8" s="69" t="s">
        <v>42</v>
      </c>
      <c r="C8" s="75" t="s">
        <v>44</v>
      </c>
    </row>
    <row r="9" ht="12.75">
      <c r="C9" s="70"/>
    </row>
    <row r="10" spans="1:3" ht="12.75">
      <c r="A10" s="76" t="s">
        <v>46</v>
      </c>
      <c r="B10" s="77"/>
      <c r="C10" s="79"/>
    </row>
    <row r="11" spans="1:3" ht="25.5">
      <c r="A11" s="73" t="s">
        <v>47</v>
      </c>
      <c r="B11" s="69" t="s">
        <v>48</v>
      </c>
      <c r="C11" s="69" t="s">
        <v>50</v>
      </c>
    </row>
    <row r="12" spans="2:3" ht="63.75">
      <c r="B12" s="70" t="s">
        <v>49</v>
      </c>
      <c r="C12" s="70"/>
    </row>
    <row r="13" spans="1:3" ht="12.75">
      <c r="A13" s="73" t="s">
        <v>51</v>
      </c>
      <c r="B13" s="89" t="s">
        <v>52</v>
      </c>
      <c r="C13" s="89"/>
    </row>
    <row r="14" spans="1:3" ht="12.75">
      <c r="A14" s="73" t="s">
        <v>53</v>
      </c>
      <c r="B14" s="89" t="s">
        <v>54</v>
      </c>
      <c r="C14" s="89"/>
    </row>
    <row r="15" ht="12.75">
      <c r="C15" s="70"/>
    </row>
    <row r="16" ht="12.75">
      <c r="C16" s="70"/>
    </row>
    <row r="17" ht="12.75">
      <c r="C17" s="70"/>
    </row>
    <row r="18" ht="12.75">
      <c r="C18" s="70"/>
    </row>
    <row r="19" ht="12.75">
      <c r="C19" s="70"/>
    </row>
    <row r="20" ht="12.75">
      <c r="C20" s="70"/>
    </row>
    <row r="21" ht="12.75">
      <c r="C21" s="70"/>
    </row>
  </sheetData>
  <mergeCells count="2">
    <mergeCell ref="B13:C13"/>
    <mergeCell ref="B14:C14"/>
  </mergeCells>
  <printOptions/>
  <pageMargins left="0.75" right="0.75" top="0.75" bottom="0.75" header="0.5" footer="0.5"/>
  <pageSetup fitToHeight="2"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 O'Connor</dc:creator>
  <cp:keywords/>
  <dc:description/>
  <cp:lastModifiedBy>valencia</cp:lastModifiedBy>
  <cp:lastPrinted>2007-01-11T19:11:01Z</cp:lastPrinted>
  <dcterms:created xsi:type="dcterms:W3CDTF">2004-12-22T17:07:21Z</dcterms:created>
  <dcterms:modified xsi:type="dcterms:W3CDTF">2008-01-21T20:58:19Z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