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506" windowWidth="10860" windowHeight="6150" activeTab="0"/>
  </bookViews>
  <sheets>
    <sheet name="Base costs - oil (REVISED)" sheetId="1" r:id="rId1"/>
    <sheet name="OPERATING HRS" sheetId="2" r:id="rId2"/>
  </sheets>
  <definedNames/>
  <calcPr fullCalcOnLoad="1"/>
</workbook>
</file>

<file path=xl/comments1.xml><?xml version="1.0" encoding="utf-8"?>
<comments xmlns="http://schemas.openxmlformats.org/spreadsheetml/2006/main">
  <authors>
    <author>James H. Turner</author>
  </authors>
  <commentList>
    <comment ref="AX2" authorId="0">
      <text>
        <r>
          <rPr>
            <b/>
            <sz val="8"/>
            <rFont val="Tahoma"/>
            <family val="0"/>
          </rPr>
          <t>James H. Turner:  0.163 tons/y solid waste/MW from ESP costing sheets - cost manual basis.  8760 h/y</t>
        </r>
        <r>
          <rPr>
            <sz val="8"/>
            <rFont val="Tahoma"/>
            <family val="0"/>
          </rPr>
          <t xml:space="preserve">
</t>
        </r>
      </text>
    </comment>
    <comment ref="AV2" authorId="0">
      <text>
        <r>
          <rPr>
            <b/>
            <sz val="8"/>
            <rFont val="Tahoma"/>
            <family val="0"/>
          </rPr>
          <t>James H. Turner:  ek, ew, mc = control (cold-side ESP, hot-side ESP, cyclone or multicyclone.  If these controls aer present, emissions are reduced.  Emission rate is 0.012 lb/MWh x MW x h/y. existing ESP averages 80 % efficiency, MC assumed to be 70 %.</t>
        </r>
        <r>
          <rPr>
            <sz val="8"/>
            <rFont val="Tahoma"/>
            <family val="0"/>
          </rPr>
          <t xml:space="preserve">
</t>
        </r>
      </text>
    </comment>
    <comment ref="AU2" authorId="0">
      <text>
        <r>
          <rPr>
            <b/>
            <sz val="8"/>
            <rFont val="Tahoma"/>
            <family val="0"/>
          </rPr>
          <t>James H. Turner:    28873 = kWh/MW-y from ESP costing sheets.</t>
        </r>
        <r>
          <rPr>
            <sz val="8"/>
            <rFont val="Tahoma"/>
            <family val="0"/>
          </rPr>
          <t xml:space="preserve">
</t>
        </r>
      </text>
    </comment>
    <comment ref="AT2" authorId="0">
      <text>
        <r>
          <rPr>
            <b/>
            <sz val="8"/>
            <rFont val="Tahoma"/>
            <family val="0"/>
          </rPr>
          <t>James H. Turner:  Costing equations from ESP costing sheets - adaptations based on five sizes costed from manual.</t>
        </r>
      </text>
    </comment>
    <comment ref="Y2" authorId="0">
      <text>
        <r>
          <rPr>
            <b/>
            <sz val="8"/>
            <rFont val="Tahoma"/>
            <family val="0"/>
          </rPr>
          <t>James H. Turner: Based on average of hours reported by plants in Heat Content Comparisons tab of this workbook</t>
        </r>
        <r>
          <rPr>
            <sz val="8"/>
            <rFont val="Tahoma"/>
            <family val="0"/>
          </rPr>
          <t xml:space="preserve">
</t>
        </r>
      </text>
    </comment>
    <comment ref="E2" authorId="0">
      <text>
        <r>
          <rPr>
            <b/>
            <sz val="8"/>
            <rFont val="Tahoma"/>
            <family val="0"/>
          </rPr>
          <t>James H. Turner:  Reported values by plants from DOE form.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8"/>
            <rFont val="Tahoma"/>
            <family val="0"/>
          </rPr>
          <t>James H. Turner:  Summed from units in adjacent column ® at same plant and not over about 200 or so MW - judgement call.</t>
        </r>
        <r>
          <rPr>
            <sz val="8"/>
            <rFont val="Tahoma"/>
            <family val="0"/>
          </rPr>
          <t xml:space="preserve">
</t>
        </r>
      </text>
    </comment>
    <comment ref="C2" authorId="0">
      <text>
        <r>
          <rPr>
            <b/>
            <sz val="8"/>
            <rFont val="Tahoma"/>
            <family val="0"/>
          </rPr>
          <t>James H. Turner:  From DOE form.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<sst xmlns="http://schemas.openxmlformats.org/spreadsheetml/2006/main" count="2265" uniqueCount="153">
  <si>
    <t>UTILITY_CODE</t>
  </si>
  <si>
    <t>PLANT_CODE</t>
  </si>
  <si>
    <t>BOILER_ID</t>
  </si>
  <si>
    <r>
      <t xml:space="preserve">Capacity, MW </t>
    </r>
    <r>
      <rPr>
        <b/>
        <sz val="10"/>
        <color indexed="12"/>
        <rFont val="Arial"/>
        <family val="2"/>
      </rPr>
      <t>(Nameplate Rating, mW)</t>
    </r>
    <r>
      <rPr>
        <sz val="10"/>
        <rFont val="Arial"/>
        <family val="0"/>
      </rPr>
      <t xml:space="preserve"> </t>
    </r>
  </si>
  <si>
    <t>COLLECTOR TYPE 1</t>
  </si>
  <si>
    <t>COLLECTOR TYPE 2</t>
  </si>
  <si>
    <t>COLLECTOR TYPE 3</t>
  </si>
  <si>
    <t>JAN_HEAT_CONTENT</t>
  </si>
  <si>
    <t>FEB_HEAT_CONTENT</t>
  </si>
  <si>
    <t>MAR_HEAT_CONTENT</t>
  </si>
  <si>
    <t>APR_HEAT_CONTENT</t>
  </si>
  <si>
    <t>MAY_HEAT_CONTENT</t>
  </si>
  <si>
    <t>JUN_HEAT_CONTENT</t>
  </si>
  <si>
    <t>JUL_HEAT_CONTENT</t>
  </si>
  <si>
    <t>AUG_HEAT_CONTENT</t>
  </si>
  <si>
    <t>SEP_HEAT_CONTENT</t>
  </si>
  <si>
    <t>OCT_HEAT_CONTENT</t>
  </si>
  <si>
    <t>NOV_HEAT_CONTENT</t>
  </si>
  <si>
    <t>DEC_HEAT_CONTENT</t>
  </si>
  <si>
    <t>Total Btu</t>
  </si>
  <si>
    <t xml:space="preserve">Subject to Subpart D, Da, or N </t>
  </si>
  <si>
    <t>In Service Date</t>
  </si>
  <si>
    <t>1</t>
  </si>
  <si>
    <t/>
  </si>
  <si>
    <t>No Control</t>
  </si>
  <si>
    <t>N</t>
  </si>
  <si>
    <t>2</t>
  </si>
  <si>
    <t>01</t>
  </si>
  <si>
    <t>3</t>
  </si>
  <si>
    <t>MC</t>
  </si>
  <si>
    <t>D</t>
  </si>
  <si>
    <t>4</t>
  </si>
  <si>
    <t>5</t>
  </si>
  <si>
    <t>EK</t>
  </si>
  <si>
    <t>8</t>
  </si>
  <si>
    <t>6</t>
  </si>
  <si>
    <t>EH</t>
  </si>
  <si>
    <t>16</t>
  </si>
  <si>
    <t>EW</t>
  </si>
  <si>
    <t>PCC1</t>
  </si>
  <si>
    <t>PCC2</t>
  </si>
  <si>
    <t>PPE1</t>
  </si>
  <si>
    <t>PPE2</t>
  </si>
  <si>
    <t>PPE3</t>
  </si>
  <si>
    <t>PPE4</t>
  </si>
  <si>
    <t>PRV3</t>
  </si>
  <si>
    <t>PRV4</t>
  </si>
  <si>
    <t>PSN3</t>
  </si>
  <si>
    <t>PSN4</t>
  </si>
  <si>
    <t>PTP1</t>
  </si>
  <si>
    <t>PTP2</t>
  </si>
  <si>
    <t>PMT1</t>
  </si>
  <si>
    <t>PMT2</t>
  </si>
  <si>
    <t>PMR1</t>
  </si>
  <si>
    <t>7</t>
  </si>
  <si>
    <t>B1</t>
  </si>
  <si>
    <t>A4</t>
  </si>
  <si>
    <t>MB3</t>
  </si>
  <si>
    <t>MB4</t>
  </si>
  <si>
    <t>10</t>
  </si>
  <si>
    <t>20</t>
  </si>
  <si>
    <t>30</t>
  </si>
  <si>
    <t>15</t>
  </si>
  <si>
    <t>71</t>
  </si>
  <si>
    <t>81</t>
  </si>
  <si>
    <t>11</t>
  </si>
  <si>
    <t>13</t>
  </si>
  <si>
    <t>SC</t>
  </si>
  <si>
    <t>6-1</t>
  </si>
  <si>
    <t>K-2</t>
  </si>
  <si>
    <t>HB01</t>
  </si>
  <si>
    <t>HB02</t>
  </si>
  <si>
    <t>HB03</t>
  </si>
  <si>
    <t>HB04</t>
  </si>
  <si>
    <t>HB05</t>
  </si>
  <si>
    <t>9</t>
  </si>
  <si>
    <t>OT</t>
  </si>
  <si>
    <t>BHB1</t>
  </si>
  <si>
    <t>BHB2</t>
  </si>
  <si>
    <t>NHB1</t>
  </si>
  <si>
    <t>40</t>
  </si>
  <si>
    <t>50</t>
  </si>
  <si>
    <t>HOURS_UNDER_LOAD</t>
  </si>
  <si>
    <t>100</t>
  </si>
  <si>
    <t>PB1</t>
  </si>
  <si>
    <t>PB2</t>
  </si>
  <si>
    <t>PB3</t>
  </si>
  <si>
    <t>PB4</t>
  </si>
  <si>
    <t>HRSG11</t>
  </si>
  <si>
    <t>HRSG12</t>
  </si>
  <si>
    <t>HRSG21</t>
  </si>
  <si>
    <t>HRSG22</t>
  </si>
  <si>
    <t>BW2</t>
  </si>
  <si>
    <t>BW3</t>
  </si>
  <si>
    <t>CE1</t>
  </si>
  <si>
    <t>A2</t>
  </si>
  <si>
    <t>A3</t>
  </si>
  <si>
    <t>MB1</t>
  </si>
  <si>
    <t>MB2</t>
  </si>
  <si>
    <t>1A</t>
  </si>
  <si>
    <t>1B</t>
  </si>
  <si>
    <t>B2</t>
  </si>
  <si>
    <t>B3</t>
  </si>
  <si>
    <t>2PWR</t>
  </si>
  <si>
    <t>001</t>
  </si>
  <si>
    <t>07</t>
  </si>
  <si>
    <t>08</t>
  </si>
  <si>
    <t>K-1</t>
  </si>
  <si>
    <t>PB06</t>
  </si>
  <si>
    <t>3-1</t>
  </si>
  <si>
    <t>S-2</t>
  </si>
  <si>
    <t>HB06</t>
  </si>
  <si>
    <t>17</t>
  </si>
  <si>
    <t>PKG</t>
  </si>
  <si>
    <t>Solid waste, tpy</t>
  </si>
  <si>
    <t>TOTAL</t>
  </si>
  <si>
    <t>COUNT</t>
  </si>
  <si>
    <t>AVERAGE</t>
  </si>
  <si>
    <t>MAX</t>
  </si>
  <si>
    <t>MIN</t>
  </si>
  <si>
    <r>
      <t xml:space="preserve">Capacity for plant, MW </t>
    </r>
    <r>
      <rPr>
        <b/>
        <sz val="10"/>
        <color indexed="12"/>
        <rFont val="Arial"/>
        <family val="2"/>
      </rPr>
      <t>(Nameplate Rating, mW)</t>
    </r>
    <r>
      <rPr>
        <sz val="10"/>
        <rFont val="Arial"/>
        <family val="0"/>
      </rPr>
      <t xml:space="preserve"> </t>
    </r>
  </si>
  <si>
    <t>ESP Capital cost for combined units, $</t>
  </si>
  <si>
    <t>ESP annual cost for combined units, $/y</t>
  </si>
  <si>
    <t>Oil Btu</t>
  </si>
  <si>
    <t>Operating time, h/y</t>
  </si>
  <si>
    <t>Controlled emission rate, Ni, lb/y</t>
  </si>
  <si>
    <r>
      <t xml:space="preserve">90 % Dist. oil capital costs </t>
    </r>
    <r>
      <rPr>
        <b/>
        <sz val="10"/>
        <rFont val="Arial"/>
        <family val="2"/>
      </rPr>
      <t>to be subtracted</t>
    </r>
  </si>
  <si>
    <r>
      <t xml:space="preserve">98 % Dist. oil capital costs </t>
    </r>
    <r>
      <rPr>
        <b/>
        <sz val="10"/>
        <rFont val="Arial"/>
        <family val="2"/>
      </rPr>
      <t>to be subtracted</t>
    </r>
  </si>
  <si>
    <r>
      <t xml:space="preserve">ESP Capital costs </t>
    </r>
    <r>
      <rPr>
        <b/>
        <sz val="10"/>
        <rFont val="Arial"/>
        <family val="2"/>
      </rPr>
      <t>to be subtracted</t>
    </r>
    <r>
      <rPr>
        <sz val="10"/>
        <rFont val="Arial"/>
        <family val="0"/>
      </rPr>
      <t xml:space="preserve"> for units with MC, $</t>
    </r>
  </si>
  <si>
    <r>
      <t xml:space="preserve">Controlled emission rate, PM, 90 % distl, lb/y </t>
    </r>
    <r>
      <rPr>
        <b/>
        <sz val="10"/>
        <rFont val="Arial"/>
        <family val="2"/>
      </rPr>
      <t>to be subtracted</t>
    </r>
  </si>
  <si>
    <r>
      <t xml:space="preserve">Controlled emission rate, Ni, 90 % distl, lb/y </t>
    </r>
    <r>
      <rPr>
        <b/>
        <sz val="10"/>
        <rFont val="Arial"/>
        <family val="2"/>
      </rPr>
      <t>to be subtracted</t>
    </r>
  </si>
  <si>
    <r>
      <t xml:space="preserve">Controlled emission rate, PM, 98 % distl, lb/y </t>
    </r>
    <r>
      <rPr>
        <b/>
        <sz val="10"/>
        <rFont val="Arial"/>
        <family val="2"/>
      </rPr>
      <t>to be subtracted</t>
    </r>
  </si>
  <si>
    <r>
      <t xml:space="preserve">Controlled emission rate, Ni, 98 % distl, lb/y </t>
    </r>
    <r>
      <rPr>
        <b/>
        <sz val="10"/>
        <rFont val="Arial"/>
        <family val="2"/>
      </rPr>
      <t>to be subtracted</t>
    </r>
  </si>
  <si>
    <r>
      <t xml:space="preserve">Controlled emission rate, PM, MC, lb/y </t>
    </r>
    <r>
      <rPr>
        <b/>
        <sz val="10"/>
        <rFont val="Arial"/>
        <family val="2"/>
      </rPr>
      <t>to be subtracted</t>
    </r>
  </si>
  <si>
    <r>
      <t xml:space="preserve">Controlled emission rate, Ni, MC, lb/y </t>
    </r>
    <r>
      <rPr>
        <b/>
        <sz val="10"/>
        <rFont val="Arial"/>
        <family val="2"/>
      </rPr>
      <t>to be subtracted</t>
    </r>
  </si>
  <si>
    <t>Energy usage for combined units, kWh/y</t>
  </si>
  <si>
    <t>Incremental impacts for oil-fired utility boiler emission reductions</t>
  </si>
  <si>
    <t>Impact</t>
  </si>
  <si>
    <t>Capital cost, $</t>
  </si>
  <si>
    <t>Annual cost, $/y</t>
  </si>
  <si>
    <t>Energy, kWh/y</t>
  </si>
  <si>
    <t>PM control, all plants</t>
  </si>
  <si>
    <t>Baseline Ni emissions, combined units, lb/y</t>
  </si>
  <si>
    <t>Controlled Ni emissions, combined units, lb/y</t>
  </si>
  <si>
    <t>Ni reduction</t>
  </si>
  <si>
    <t>tpy</t>
  </si>
  <si>
    <t>Solid waste,</t>
  </si>
  <si>
    <t>Post-rule solid waste, combined, tpy</t>
  </si>
  <si>
    <t>Post-rule solid waste, combined, 90 % D.O. tpy</t>
  </si>
  <si>
    <t>millions, 2001</t>
  </si>
  <si>
    <t>millions</t>
  </si>
  <si>
    <t>Incremental impacts for oil-fired utility boiler emission reductions, rounded</t>
  </si>
  <si>
    <t>HOURS BY PLANT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</si>
</sst>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00"/>
    <numFmt numFmtId="167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3" fillId="3" borderId="1" xfId="0" applyFont="1" applyFill="1" applyBorder="1" applyAlignment="1">
      <alignment horizontal="right" wrapText="1"/>
    </xf>
    <xf numFmtId="14" fontId="0" fillId="0" borderId="0" xfId="0" applyNumberFormat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right" wrapText="1"/>
    </xf>
    <xf numFmtId="0" fontId="3" fillId="6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right" wrapText="1"/>
    </xf>
    <xf numFmtId="0" fontId="3" fillId="6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3" fillId="7" borderId="1" xfId="0" applyFont="1" applyFill="1" applyBorder="1" applyAlignment="1">
      <alignment horizontal="right" wrapText="1"/>
    </xf>
    <xf numFmtId="0" fontId="3" fillId="7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left"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0" fontId="3" fillId="3" borderId="0" xfId="0" applyFont="1" applyFill="1" applyBorder="1" applyAlignment="1">
      <alignment horizontal="right" wrapText="1"/>
    </xf>
    <xf numFmtId="3" fontId="1" fillId="0" borderId="0" xfId="0" applyNumberFormat="1" applyFont="1" applyAlignment="1">
      <alignment/>
    </xf>
    <xf numFmtId="3" fontId="0" fillId="2" borderId="0" xfId="0" applyNumberFormat="1" applyFill="1" applyAlignment="1">
      <alignment/>
    </xf>
    <xf numFmtId="3" fontId="0" fillId="5" borderId="0" xfId="0" applyNumberFormat="1" applyFill="1" applyAlignment="1">
      <alignment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ill="1" applyAlignment="1">
      <alignment/>
    </xf>
    <xf numFmtId="166" fontId="0" fillId="0" borderId="0" xfId="0" applyNumberFormat="1" applyAlignment="1">
      <alignment wrapText="1"/>
    </xf>
    <xf numFmtId="167" fontId="0" fillId="0" borderId="0" xfId="0" applyNumberFormat="1" applyAlignment="1">
      <alignment/>
    </xf>
    <xf numFmtId="37" fontId="0" fillId="0" borderId="0" xfId="0" applyNumberFormat="1" applyAlignment="1">
      <alignment/>
    </xf>
    <xf numFmtId="3" fontId="0" fillId="0" borderId="0" xfId="0" applyNumberFormat="1" applyAlignment="1">
      <alignment horizontal="centerContinuous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37" fontId="0" fillId="0" borderId="0" xfId="0" applyNumberFormat="1" applyAlignment="1">
      <alignment horizontal="center"/>
    </xf>
    <xf numFmtId="3" fontId="0" fillId="0" borderId="3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Continuous"/>
    </xf>
    <xf numFmtId="3" fontId="1" fillId="0" borderId="0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 horizontal="centerContinuous"/>
    </xf>
    <xf numFmtId="3" fontId="1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45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421875" style="0" customWidth="1"/>
    <col min="2" max="2" width="5.28125" style="0" customWidth="1"/>
    <col min="3" max="3" width="11.7109375" style="0" customWidth="1"/>
    <col min="4" max="4" width="11.57421875" style="0" customWidth="1"/>
    <col min="5" max="5" width="8.7109375" style="0" customWidth="1"/>
    <col min="6" max="7" width="19.421875" style="0" hidden="1" customWidth="1"/>
    <col min="8" max="9" width="20.421875" style="0" hidden="1" customWidth="1"/>
    <col min="10" max="10" width="7.57421875" style="0" hidden="1" customWidth="1"/>
    <col min="11" max="11" width="20.7109375" style="0" hidden="1" customWidth="1"/>
    <col min="12" max="12" width="20.8515625" style="0" hidden="1" customWidth="1"/>
    <col min="13" max="13" width="16.7109375" style="0" hidden="1" customWidth="1"/>
    <col min="14" max="14" width="20.28125" style="0" hidden="1" customWidth="1"/>
    <col min="15" max="15" width="20.8515625" style="0" hidden="1" customWidth="1"/>
    <col min="16" max="16" width="14.421875" style="0" hidden="1" customWidth="1"/>
    <col min="17" max="17" width="20.7109375" style="0" hidden="1" customWidth="1"/>
    <col min="18" max="18" width="20.8515625" style="0" hidden="1" customWidth="1"/>
    <col min="19" max="19" width="20.57421875" style="0" hidden="1" customWidth="1"/>
    <col min="20" max="20" width="17.00390625" style="0" hidden="1" customWidth="1"/>
    <col min="21" max="21" width="11.7109375" style="0" hidden="1" customWidth="1"/>
    <col min="22" max="22" width="13.421875" style="0" hidden="1" customWidth="1"/>
    <col min="23" max="24" width="13.421875" style="25" hidden="1" customWidth="1"/>
    <col min="25" max="25" width="13.140625" style="31" customWidth="1"/>
    <col min="26" max="26" width="21.421875" style="25" customWidth="1"/>
    <col min="27" max="27" width="13.8515625" style="25" customWidth="1"/>
    <col min="28" max="28" width="15.140625" style="25" customWidth="1"/>
    <col min="29" max="29" width="14.28125" style="25" customWidth="1"/>
    <col min="30" max="31" width="13.28125" style="25" customWidth="1"/>
    <col min="32" max="32" width="0.13671875" style="25" customWidth="1"/>
    <col min="33" max="34" width="12.00390625" style="25" hidden="1" customWidth="1"/>
    <col min="35" max="35" width="11.8515625" style="25" hidden="1" customWidth="1"/>
    <col min="36" max="38" width="12.7109375" style="25" hidden="1" customWidth="1"/>
    <col min="39" max="39" width="10.7109375" style="0" hidden="1" customWidth="1"/>
    <col min="40" max="40" width="9.140625" style="0" hidden="1" customWidth="1"/>
    <col min="42" max="42" width="12.7109375" style="0" customWidth="1"/>
    <col min="43" max="43" width="11.28125" style="25" hidden="1" customWidth="1"/>
    <col min="44" max="44" width="12.8515625" style="25" hidden="1" customWidth="1"/>
    <col min="45" max="45" width="11.00390625" style="0" hidden="1" customWidth="1"/>
    <col min="46" max="46" width="12.00390625" style="0" customWidth="1"/>
    <col min="47" max="47" width="13.7109375" style="0" customWidth="1"/>
    <col min="48" max="48" width="12.28125" style="0" customWidth="1"/>
    <col min="49" max="49" width="12.57421875" style="0" customWidth="1"/>
    <col min="50" max="50" width="15.7109375" style="0" customWidth="1"/>
    <col min="51" max="51" width="12.8515625" style="0" hidden="1" customWidth="1"/>
  </cols>
  <sheetData>
    <row r="1" spans="1:51" s="1" customFormat="1" ht="87" customHeight="1">
      <c r="A1" s="2" t="s">
        <v>0</v>
      </c>
      <c r="B1" s="2" t="s">
        <v>1</v>
      </c>
      <c r="C1" s="1" t="s">
        <v>3</v>
      </c>
      <c r="D1" s="1" t="s">
        <v>120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123</v>
      </c>
      <c r="V1" s="2" t="s">
        <v>1</v>
      </c>
      <c r="W1" s="27"/>
      <c r="X1" s="27"/>
      <c r="Y1" s="30" t="s">
        <v>124</v>
      </c>
      <c r="Z1" s="32"/>
      <c r="AA1" s="32"/>
      <c r="AB1" s="32"/>
      <c r="AC1" s="32"/>
      <c r="AD1" s="32"/>
      <c r="AE1" s="32"/>
      <c r="AF1" s="24" t="s">
        <v>125</v>
      </c>
      <c r="AG1" s="32" t="s">
        <v>129</v>
      </c>
      <c r="AH1" s="32" t="s">
        <v>130</v>
      </c>
      <c r="AI1" s="32" t="s">
        <v>131</v>
      </c>
      <c r="AJ1" s="32" t="s">
        <v>132</v>
      </c>
      <c r="AK1" s="32" t="s">
        <v>133</v>
      </c>
      <c r="AL1" s="32" t="s">
        <v>134</v>
      </c>
      <c r="AM1" s="1" t="s">
        <v>20</v>
      </c>
      <c r="AN1" s="1" t="s">
        <v>21</v>
      </c>
      <c r="AO1" s="1" t="s">
        <v>114</v>
      </c>
      <c r="AP1" s="1" t="s">
        <v>121</v>
      </c>
      <c r="AQ1" s="24" t="s">
        <v>126</v>
      </c>
      <c r="AR1" s="24" t="s">
        <v>127</v>
      </c>
      <c r="AS1" s="1" t="s">
        <v>128</v>
      </c>
      <c r="AT1" s="1" t="s">
        <v>122</v>
      </c>
      <c r="AU1" s="1" t="s">
        <v>135</v>
      </c>
      <c r="AV1" s="1" t="s">
        <v>142</v>
      </c>
      <c r="AW1" s="1" t="s">
        <v>143</v>
      </c>
      <c r="AX1" s="1" t="s">
        <v>147</v>
      </c>
      <c r="AY1" s="1" t="s">
        <v>148</v>
      </c>
    </row>
    <row r="2" spans="1:51" ht="12.75">
      <c r="A2" s="3">
        <v>803</v>
      </c>
      <c r="B2" s="3">
        <v>116</v>
      </c>
      <c r="C2" s="3">
        <v>114</v>
      </c>
      <c r="D2" s="3"/>
      <c r="E2" s="3" t="s">
        <v>24</v>
      </c>
      <c r="F2" s="3" t="s">
        <v>24</v>
      </c>
      <c r="G2" s="3" t="s">
        <v>24</v>
      </c>
      <c r="H2" s="3">
        <v>145780</v>
      </c>
      <c r="I2" s="3" t="s">
        <v>23</v>
      </c>
      <c r="J2" s="3" t="s">
        <v>23</v>
      </c>
      <c r="K2" s="3" t="s">
        <v>23</v>
      </c>
      <c r="L2" s="3">
        <v>145780</v>
      </c>
      <c r="M2" s="3" t="s">
        <v>23</v>
      </c>
      <c r="N2" s="3" t="s">
        <v>23</v>
      </c>
      <c r="O2" s="3" t="s">
        <v>23</v>
      </c>
      <c r="P2" s="3" t="s">
        <v>23</v>
      </c>
      <c r="Q2" s="3" t="s">
        <v>23</v>
      </c>
      <c r="R2" s="3" t="s">
        <v>23</v>
      </c>
      <c r="S2" s="3" t="s">
        <v>23</v>
      </c>
      <c r="T2" s="4">
        <v>303860</v>
      </c>
      <c r="U2" s="13">
        <v>291560</v>
      </c>
      <c r="V2" s="3">
        <v>116</v>
      </c>
      <c r="W2" s="28">
        <f>AVERAGE(H2:S2)</f>
        <v>145780</v>
      </c>
      <c r="X2" s="28">
        <f>SUM(H2:S2)</f>
        <v>291560</v>
      </c>
      <c r="Y2" s="31">
        <v>3656</v>
      </c>
      <c r="AF2" s="25" t="e">
        <f>0.014*#REF!</f>
        <v>#REF!</v>
      </c>
      <c r="AG2" s="25" t="e">
        <f>IF(#REF!=1,#REF!,"")</f>
        <v>#REF!</v>
      </c>
      <c r="AH2" s="25" t="e">
        <f>IF(#REF!=1,AF2,"")</f>
        <v>#REF!</v>
      </c>
      <c r="AI2" s="25" t="e">
        <f>IF(#REF!=1,#REF!,"")</f>
        <v>#REF!</v>
      </c>
      <c r="AJ2" s="25" t="e">
        <f>IF(#REF!=1,AF2,"")</f>
        <v>#REF!</v>
      </c>
      <c r="AK2" s="25" t="e">
        <f>IF(#REF!=1,#REF!,"")</f>
        <v>#REF!</v>
      </c>
      <c r="AL2" s="25" t="e">
        <f>IF(#REF!=1,AF2,"")</f>
        <v>#REF!</v>
      </c>
      <c r="AM2" t="s">
        <v>25</v>
      </c>
      <c r="AN2" s="5">
        <v>22068</v>
      </c>
      <c r="AO2" s="25">
        <f>(IF($E2="EK",0.163*C2*Y2/8760,IF($E2="ws",0.163*C2*Y2/8760,IF($E2="mc",0.7*0.163*C2*Y2/8760,""))))</f>
      </c>
      <c r="AP2" s="25">
        <f>IF($E2="EK","",IF($D2="","",(IF($D2&lt;83,(-162853*LN($D2)+813007)*$D2,(-24890*LN($D2)+204138)*$D2))))</f>
      </c>
      <c r="AQ2" s="25" t="e">
        <f>IF(#REF!=1,AP2,"")</f>
        <v>#REF!</v>
      </c>
      <c r="AR2" s="25" t="e">
        <f>IF(#REF!=1,AP2,"")</f>
        <v>#REF!</v>
      </c>
      <c r="AS2" s="25">
        <f>IF($E2="EK","",IF($D2="","",IF(#REF!&gt;1,"",(IF($D2&lt;83,(-162853*LN($D2)+813007)*$D2*0.34,(-24890*LN($D2)+204138)*$D2*0.34)))))</f>
      </c>
      <c r="AT2" s="25">
        <f>IF($E2="EK","",IF($D2="","",(IF($D2&lt;83,(-23373*LN($D2)+118878)*$D2,(-3538.9*LN($D2)+31394)*$D2))))</f>
      </c>
      <c r="AU2" s="25">
        <f>IF($E2="EK","",IF(D2&gt;1,28873*D2,""))</f>
      </c>
      <c r="AV2" s="25">
        <f>IF($E2="ek",D2*Y2*(1-0.8)*0.012,IF($E2="ew",D2*Y2*(1-0.8)*0.012,IF($E2="MC",D2*Y2*(1-0.7)*0.012,D2*Y2*0.012)))</f>
        <v>0</v>
      </c>
      <c r="AW2" s="25">
        <f>IF($AV2&gt;1,D2*Y2*0.002,"")</f>
      </c>
      <c r="AX2" s="25">
        <f>0.163*D2*Y2/8760</f>
        <v>0</v>
      </c>
      <c r="AY2" s="25" t="e">
        <f>IF(#REF!=1,AX2,"")</f>
        <v>#REF!</v>
      </c>
    </row>
    <row r="3" spans="1:51" ht="12.75">
      <c r="A3" s="3">
        <v>803</v>
      </c>
      <c r="B3" s="3">
        <v>116</v>
      </c>
      <c r="C3" s="3">
        <v>114</v>
      </c>
      <c r="D3" s="3">
        <f>SUM(C2:C3)</f>
        <v>228</v>
      </c>
      <c r="E3" s="3" t="s">
        <v>24</v>
      </c>
      <c r="F3" s="3" t="s">
        <v>24</v>
      </c>
      <c r="G3" s="3" t="s">
        <v>24</v>
      </c>
      <c r="H3" s="3" t="s">
        <v>23</v>
      </c>
      <c r="I3" s="3" t="s">
        <v>23</v>
      </c>
      <c r="J3" s="3" t="s">
        <v>23</v>
      </c>
      <c r="K3" s="3" t="s">
        <v>23</v>
      </c>
      <c r="L3" s="3">
        <v>145780</v>
      </c>
      <c r="M3" s="3" t="s">
        <v>23</v>
      </c>
      <c r="N3" s="3" t="s">
        <v>23</v>
      </c>
      <c r="O3" s="3" t="s">
        <v>23</v>
      </c>
      <c r="P3" s="3" t="s">
        <v>23</v>
      </c>
      <c r="Q3" s="3" t="s">
        <v>23</v>
      </c>
      <c r="R3" s="3" t="s">
        <v>23</v>
      </c>
      <c r="S3" s="3" t="s">
        <v>23</v>
      </c>
      <c r="T3" s="6">
        <v>158080</v>
      </c>
      <c r="U3" s="13">
        <v>145780</v>
      </c>
      <c r="V3" s="3">
        <v>116</v>
      </c>
      <c r="W3" s="28">
        <f aca="true" t="shared" si="0" ref="W3:W11">AVERAGE(H3:S3)</f>
        <v>145780</v>
      </c>
      <c r="X3" s="28">
        <f aca="true" t="shared" si="1" ref="X3:X11">SUM(H3:S3)</f>
        <v>145780</v>
      </c>
      <c r="Y3" s="31">
        <v>3656</v>
      </c>
      <c r="AF3" s="25" t="e">
        <f>0.014*#REF!</f>
        <v>#REF!</v>
      </c>
      <c r="AG3" s="25" t="e">
        <f>IF(#REF!=1,#REF!,"")</f>
        <v>#REF!</v>
      </c>
      <c r="AH3" s="25" t="e">
        <f>IF(#REF!=1,AF3,"")</f>
        <v>#REF!</v>
      </c>
      <c r="AI3" s="25" t="e">
        <f>IF(#REF!=1,#REF!,"")</f>
        <v>#REF!</v>
      </c>
      <c r="AJ3" s="25" t="e">
        <f>IF(#REF!=1,AF3,"")</f>
        <v>#REF!</v>
      </c>
      <c r="AK3" s="25" t="e">
        <f>IF(#REF!=1,#REF!,"")</f>
        <v>#REF!</v>
      </c>
      <c r="AL3" s="25" t="e">
        <f>IF(#REF!=1,AF3,"")</f>
        <v>#REF!</v>
      </c>
      <c r="AM3" t="s">
        <v>25</v>
      </c>
      <c r="AN3" s="5">
        <v>21976</v>
      </c>
      <c r="AO3" s="25">
        <f>(IF($E3="EK",0.163*C3*Y3/8760,IF($E3="ws",0.163*C3*Y3/8760,IF($E3="mc",0.7*0.163*C3*Y3/8760,""))))</f>
      </c>
      <c r="AP3" s="25">
        <f>IF($E3="EK","",IF(D3="","",(IF($D3&lt;83,(-162853*LN($D3)+813007)*$D3,(-24890*LN($D3)+204138)*$D3))))</f>
        <v>15732361.903333863</v>
      </c>
      <c r="AQ3" s="25" t="e">
        <f>IF(#REF!=1,AP3,"")</f>
        <v>#REF!</v>
      </c>
      <c r="AR3" s="25" t="e">
        <f>IF(#REF!=1,AP3,"")</f>
        <v>#REF!</v>
      </c>
      <c r="AS3" s="25" t="e">
        <f>IF($E3="EK","",IF($D3="","",IF(#REF!&gt;1,"",(IF($D3&lt;83,(-162853*LN($D3)+813007)*$D3*0.34,(-24890*LN($D3)+204138)*$D3*0.34)))))</f>
        <v>#REF!</v>
      </c>
      <c r="AT3" s="25">
        <f>IF($E3="EK","",IF($D3="","",(IF($D3&lt;83,(-23373*LN($D3)+118878)*$D3,(-3538.9*LN($D3)+31394)*$D3))))</f>
        <v>2777060.2358420338</v>
      </c>
      <c r="AU3" s="25">
        <f>IF($E3="EK","",IF(D3&gt;1,28873*D3,""))</f>
        <v>6583044</v>
      </c>
      <c r="AV3" s="25">
        <f>IF($E3="ek",D3*Y3*(1-0.8)*0.012,IF($E3="ew",D3*Y3*(1-0.8)*0.012,IF($E3="MC",D3*Y3*(1-0.7)*0.012,D3*Y3*0.012)))</f>
        <v>10002.816</v>
      </c>
      <c r="AW3" s="25">
        <f>IF($AV3&gt;1,D3*Y3*0.002,"")</f>
        <v>1667.136</v>
      </c>
      <c r="AX3" s="25">
        <f>0.163*D3*Y3/8760</f>
        <v>15.510454794520548</v>
      </c>
      <c r="AY3" s="25" t="e">
        <f>IF(#REF!=1,AX3,"")</f>
        <v>#REF!</v>
      </c>
    </row>
    <row r="4" spans="1:51" ht="12.75">
      <c r="A4" s="3">
        <v>803</v>
      </c>
      <c r="B4" s="3">
        <v>118</v>
      </c>
      <c r="C4" s="3">
        <v>125</v>
      </c>
      <c r="D4" s="3"/>
      <c r="E4" s="3" t="s">
        <v>24</v>
      </c>
      <c r="F4" s="3" t="s">
        <v>24</v>
      </c>
      <c r="G4" s="3" t="s">
        <v>24</v>
      </c>
      <c r="H4" s="3">
        <v>1031</v>
      </c>
      <c r="I4" s="3">
        <v>1025</v>
      </c>
      <c r="J4" s="3">
        <v>1028</v>
      </c>
      <c r="K4" s="3">
        <v>1029</v>
      </c>
      <c r="L4" s="3">
        <v>1029</v>
      </c>
      <c r="M4" s="3">
        <v>1032</v>
      </c>
      <c r="N4" s="3">
        <v>1032</v>
      </c>
      <c r="O4" s="3">
        <v>1032</v>
      </c>
      <c r="P4" s="3">
        <v>1027</v>
      </c>
      <c r="Q4" s="3">
        <v>1029</v>
      </c>
      <c r="R4" s="3">
        <v>1030</v>
      </c>
      <c r="S4" s="3">
        <v>1027</v>
      </c>
      <c r="T4" s="6">
        <v>466340</v>
      </c>
      <c r="U4" s="13">
        <v>453989</v>
      </c>
      <c r="V4" s="3">
        <v>118</v>
      </c>
      <c r="W4" s="28">
        <f t="shared" si="0"/>
        <v>1029.25</v>
      </c>
      <c r="X4" s="28">
        <f t="shared" si="1"/>
        <v>12351</v>
      </c>
      <c r="Y4" s="31">
        <v>3656</v>
      </c>
      <c r="AF4" s="25" t="e">
        <f>0.014*#REF!</f>
        <v>#REF!</v>
      </c>
      <c r="AG4" s="25" t="e">
        <f>IF(#REF!=1,#REF!,"")</f>
        <v>#REF!</v>
      </c>
      <c r="AH4" s="25" t="e">
        <f>IF(#REF!=1,AF4,"")</f>
        <v>#REF!</v>
      </c>
      <c r="AI4" s="25" t="e">
        <f>IF(#REF!=1,#REF!,"")</f>
        <v>#REF!</v>
      </c>
      <c r="AJ4" s="25" t="e">
        <f>IF(#REF!=1,AF4,"")</f>
        <v>#REF!</v>
      </c>
      <c r="AK4" s="25" t="e">
        <f>IF(#REF!=1,#REF!,"")</f>
        <v>#REF!</v>
      </c>
      <c r="AL4" s="25" t="e">
        <f>IF(#REF!=1,AF4,"")</f>
        <v>#REF!</v>
      </c>
      <c r="AM4" t="s">
        <v>25</v>
      </c>
      <c r="AN4" s="5">
        <v>19906</v>
      </c>
      <c r="AO4" s="25">
        <f>(IF($E4="EK",0.163*C4*Y4/8760,IF($E4="ws",0.163*C4*Y4/8760,IF($E4="mc",0.7*0.163*C4*Y4/8760,""))))</f>
      </c>
      <c r="AP4" s="25">
        <f>IF($E4="EK","",IF(D4="","",(IF($D4&lt;83,(-162853*LN($D4)+813007)*$D4,(-24890*LN($D4)+204138)*$D4))))</f>
      </c>
      <c r="AQ4" s="25" t="e">
        <f>IF(#REF!=1,AP4,"")</f>
        <v>#REF!</v>
      </c>
      <c r="AR4" s="25" t="e">
        <f>IF(#REF!=1,AP4,"")</f>
        <v>#REF!</v>
      </c>
      <c r="AS4" s="25">
        <f>IF($E4="EK","",IF($D4="","",IF(#REF!&gt;1,"",(IF($D4&lt;83,(-162853*LN($D4)+813007)*$D4*0.34,(-24890*LN($D4)+204138)*$D4*0.34)))))</f>
      </c>
      <c r="AT4" s="25">
        <f>IF($E4="EK","",IF($D4="","",(IF($D4&lt;83,(-23373*LN($D4)+118878)*$D4,(-3538.9*LN($D4)+31394)*$D4))))</f>
      </c>
      <c r="AU4" s="25">
        <f>IF($E4="EK","",IF(D4&gt;1,28873*D4,""))</f>
      </c>
      <c r="AV4" s="25">
        <f>IF($E4="ek",D4*Y4*(1-0.8)*0.012,IF($E4="ew",D4*Y4*(1-0.8)*0.012,IF($E4="MC",D4*Y4*(1-0.7)*0.012,D4*Y4*0.012)))</f>
        <v>0</v>
      </c>
      <c r="AW4" s="25">
        <f>IF($AV4&gt;1,D4*Y4*0.002,"")</f>
      </c>
      <c r="AX4" s="25">
        <f>0.163*D4*Y4/8760</f>
        <v>0</v>
      </c>
      <c r="AY4" s="25" t="e">
        <f>IF(#REF!=1,AX4,"")</f>
        <v>#REF!</v>
      </c>
    </row>
    <row r="5" spans="1:51" ht="12.75">
      <c r="A5" s="3">
        <v>803</v>
      </c>
      <c r="B5" s="3">
        <v>118</v>
      </c>
      <c r="C5" s="3">
        <v>125</v>
      </c>
      <c r="D5" s="3">
        <f>SUM(C4:C5)</f>
        <v>250</v>
      </c>
      <c r="E5" s="3" t="s">
        <v>24</v>
      </c>
      <c r="F5" s="3" t="s">
        <v>24</v>
      </c>
      <c r="G5" s="3" t="s">
        <v>24</v>
      </c>
      <c r="H5" s="3" t="s">
        <v>23</v>
      </c>
      <c r="I5" s="3">
        <v>1025</v>
      </c>
      <c r="J5" s="3">
        <v>1028</v>
      </c>
      <c r="K5" s="3">
        <v>1029</v>
      </c>
      <c r="L5" s="3">
        <v>1029</v>
      </c>
      <c r="M5" s="3">
        <v>1032</v>
      </c>
      <c r="N5" s="3">
        <v>1032</v>
      </c>
      <c r="O5" s="3">
        <v>1032</v>
      </c>
      <c r="P5" s="3">
        <v>1027</v>
      </c>
      <c r="Q5" s="3">
        <v>1029</v>
      </c>
      <c r="R5" s="3">
        <v>1030</v>
      </c>
      <c r="S5" s="3">
        <v>1027</v>
      </c>
      <c r="T5" s="4">
        <v>767892</v>
      </c>
      <c r="U5" s="13">
        <v>756572</v>
      </c>
      <c r="V5" s="3">
        <v>118</v>
      </c>
      <c r="W5" s="28">
        <f t="shared" si="0"/>
        <v>1029.090909090909</v>
      </c>
      <c r="X5" s="28">
        <f t="shared" si="1"/>
        <v>11320</v>
      </c>
      <c r="Y5" s="31">
        <v>3656</v>
      </c>
      <c r="AF5" s="25" t="e">
        <f>0.014*#REF!</f>
        <v>#REF!</v>
      </c>
      <c r="AG5" s="25" t="e">
        <f>IF(#REF!=1,#REF!,"")</f>
        <v>#REF!</v>
      </c>
      <c r="AH5" s="25" t="e">
        <f>IF(#REF!=1,AF5,"")</f>
        <v>#REF!</v>
      </c>
      <c r="AI5" s="25" t="e">
        <f>IF(#REF!=1,#REF!,"")</f>
        <v>#REF!</v>
      </c>
      <c r="AJ5" s="25" t="e">
        <f>IF(#REF!=1,AF5,"")</f>
        <v>#REF!</v>
      </c>
      <c r="AK5" s="25" t="e">
        <f>IF(#REF!=1,#REF!,"")</f>
        <v>#REF!</v>
      </c>
      <c r="AL5" s="25" t="e">
        <f>IF(#REF!=1,AF5,"")</f>
        <v>#REF!</v>
      </c>
      <c r="AM5" t="s">
        <v>25</v>
      </c>
      <c r="AN5" s="5">
        <v>20241</v>
      </c>
      <c r="AO5" s="25">
        <f>(IF($E5="EK",0.163*C5*Y5/8760,IF($E5="ws",0.163*C5*Y5/8760,IF($E5="mc",0.7*0.163*C5*Y5/8760,""))))</f>
      </c>
      <c r="AP5" s="25">
        <f>IF($E5="EK","",IF(D5="","",(IF($D5&lt;83,(-162853*LN($D5)+813007)*$D5,(-24890*LN($D5)+204138)*$D5))))</f>
        <v>16677209.43860217</v>
      </c>
      <c r="AQ5" s="25" t="e">
        <f>IF(#REF!=1,AP5,"")</f>
        <v>#REF!</v>
      </c>
      <c r="AR5" s="25" t="e">
        <f>IF(#REF!=1,AP5,"")</f>
        <v>#REF!</v>
      </c>
      <c r="AS5" s="25" t="e">
        <f>IF($E5="EK","",IF($D5="","",IF(#REF!&gt;1,"",(IF($D5&lt;83,(-162853*LN($D5)+813007)*$D5*0.34,(-24890*LN($D5)+204138)*$D5*0.34)))))</f>
        <v>#REF!</v>
      </c>
      <c r="AT5" s="25">
        <f>IF($E5="EK","",IF($D5="","",(IF($D5&lt;83,(-23373*LN($D5)+118878)*$D5,(-3538.9*LN($D5)+31394)*$D5))))</f>
        <v>2963525.4894443243</v>
      </c>
      <c r="AU5" s="25">
        <f>IF($E5="EK","",IF(D5&gt;1,28873*D5,""))</f>
        <v>7218250</v>
      </c>
      <c r="AV5" s="25">
        <f>IF($E5="ek",D5*Y5*(1-0.8)*0.012,IF($E5="ew",D5*Y5*(1-0.8)*0.012,IF($E5="MC",D5*Y5*(1-0.7)*0.012,D5*Y5*0.012)))</f>
        <v>10968</v>
      </c>
      <c r="AW5" s="25">
        <f>IF($AV5&gt;1,D5*Y5*0.002,"")</f>
        <v>1828</v>
      </c>
      <c r="AX5" s="25">
        <f>0.163*D5*Y5/8760</f>
        <v>17.007077625570776</v>
      </c>
      <c r="AY5" s="25" t="e">
        <f>IF(#REF!=1,AX5,"")</f>
        <v>#REF!</v>
      </c>
    </row>
    <row r="6" spans="1:51" ht="12.75">
      <c r="A6" s="3">
        <v>807</v>
      </c>
      <c r="B6" s="3">
        <v>202</v>
      </c>
      <c r="C6" s="3">
        <v>122</v>
      </c>
      <c r="D6" s="3">
        <v>122</v>
      </c>
      <c r="E6" s="3" t="s">
        <v>24</v>
      </c>
      <c r="F6" s="3" t="s">
        <v>24</v>
      </c>
      <c r="G6" s="3" t="s">
        <v>24</v>
      </c>
      <c r="H6" s="3">
        <v>1018</v>
      </c>
      <c r="I6" s="3">
        <v>1010</v>
      </c>
      <c r="J6" s="3">
        <v>1012</v>
      </c>
      <c r="K6" s="3">
        <v>1011</v>
      </c>
      <c r="L6" s="3">
        <v>1012</v>
      </c>
      <c r="M6" s="3">
        <v>1013</v>
      </c>
      <c r="N6" s="3">
        <v>1014</v>
      </c>
      <c r="O6" s="3">
        <v>1015</v>
      </c>
      <c r="P6" s="3">
        <v>1016</v>
      </c>
      <c r="Q6" s="3">
        <v>1016</v>
      </c>
      <c r="R6" s="3" t="s">
        <v>23</v>
      </c>
      <c r="S6" s="3" t="s">
        <v>23</v>
      </c>
      <c r="T6" s="6">
        <v>1404137</v>
      </c>
      <c r="U6" s="13">
        <v>1394000</v>
      </c>
      <c r="V6" s="3">
        <v>202</v>
      </c>
      <c r="W6" s="28">
        <f t="shared" si="0"/>
        <v>1013.7</v>
      </c>
      <c r="X6" s="28">
        <f t="shared" si="1"/>
        <v>10137</v>
      </c>
      <c r="Y6" s="31">
        <v>3656</v>
      </c>
      <c r="AF6" s="25" t="e">
        <f>0.014*#REF!</f>
        <v>#REF!</v>
      </c>
      <c r="AG6" s="25" t="e">
        <f>IF(#REF!=1,#REF!,"")</f>
        <v>#REF!</v>
      </c>
      <c r="AH6" s="25" t="e">
        <f>IF(#REF!=1,AF6,"")</f>
        <v>#REF!</v>
      </c>
      <c r="AI6" s="25" t="e">
        <f>IF(#REF!=1,#REF!,"")</f>
        <v>#REF!</v>
      </c>
      <c r="AJ6" s="25" t="e">
        <f>IF(#REF!=1,AF6,"")</f>
        <v>#REF!</v>
      </c>
      <c r="AK6" s="25" t="e">
        <f>IF(#REF!=1,#REF!,"")</f>
        <v>#REF!</v>
      </c>
      <c r="AL6" s="25" t="e">
        <f>IF(#REF!=1,AF6,"")</f>
        <v>#REF!</v>
      </c>
      <c r="AM6" t="s">
        <v>25</v>
      </c>
      <c r="AN6" s="5">
        <v>24289</v>
      </c>
      <c r="AO6" s="25">
        <f>(IF($E6="EK",0.163*C6*Y6/8760,IF($E6="ws",0.163*C6*Y6/8760,IF($E6="mc",0.7*0.163*C6*Y6/8760,""))))</f>
      </c>
      <c r="AP6" s="25">
        <f>IF($E6="EK","",IF(D6="","",(IF($D6&lt;83,(-162853*LN($D6)+813007)*$D6,(-24890*LN($D6)+204138)*$D6))))</f>
        <v>10317041.775983887</v>
      </c>
      <c r="AQ6" s="25" t="e">
        <f>IF(#REF!=1,AP6,"")</f>
        <v>#REF!</v>
      </c>
      <c r="AR6" s="25" t="e">
        <f>IF(#REF!=1,AP6,"")</f>
        <v>#REF!</v>
      </c>
      <c r="AS6" s="25" t="e">
        <f>IF($E6="EK","",IF($D6="","",IF(#REF!&gt;1,"",(IF($D6&lt;83,(-162853*LN($D6)+813007)*$D6*0.34,(-24890*LN($D6)+204138)*$D6*0.34)))))</f>
        <v>#REF!</v>
      </c>
      <c r="AT6" s="25">
        <f>IF($E6="EK","",IF($D6="","",(IF($D6&lt;83,(-23373*LN($D6)+118878)*$D6,(-3538.9*LN($D6)+31394)*$D6))))</f>
        <v>1755952.0908248043</v>
      </c>
      <c r="AU6" s="25">
        <f>IF($E6="EK","",IF(D6&gt;1,28873*D6,""))</f>
        <v>3522506</v>
      </c>
      <c r="AV6" s="25">
        <f>IF($E6="ek",D6*Y6*(1-0.8)*0.012,IF($E6="ew",D6*Y6*(1-0.8)*0.012,IF($E6="MC",D6*Y6*(1-0.7)*0.012,D6*Y6*0.012)))</f>
        <v>5352.384</v>
      </c>
      <c r="AW6" s="25">
        <f>IF($AV6&gt;1,D6*Y6*0.002,"")</f>
        <v>892.064</v>
      </c>
      <c r="AX6" s="25">
        <f>0.163*D6*Y6/8760</f>
        <v>8.29945388127854</v>
      </c>
      <c r="AY6" s="25" t="e">
        <f>IF(#REF!=1,AX6,"")</f>
        <v>#REF!</v>
      </c>
    </row>
    <row r="7" spans="1:51" ht="12.75">
      <c r="A7" s="3">
        <v>807</v>
      </c>
      <c r="B7" s="3">
        <v>203</v>
      </c>
      <c r="C7" s="3">
        <v>133</v>
      </c>
      <c r="D7" s="3">
        <v>133</v>
      </c>
      <c r="E7" s="3" t="s">
        <v>24</v>
      </c>
      <c r="F7" s="3" t="s">
        <v>24</v>
      </c>
      <c r="G7" s="3" t="s">
        <v>24</v>
      </c>
      <c r="H7" s="3" t="s">
        <v>23</v>
      </c>
      <c r="I7" s="3">
        <v>1050</v>
      </c>
      <c r="J7" s="3" t="s">
        <v>23</v>
      </c>
      <c r="K7" s="3">
        <v>1039</v>
      </c>
      <c r="L7" s="3">
        <v>1040</v>
      </c>
      <c r="M7" s="3">
        <v>1022</v>
      </c>
      <c r="N7" s="3">
        <v>1025</v>
      </c>
      <c r="O7" s="3">
        <v>1033</v>
      </c>
      <c r="P7" s="3">
        <v>1040</v>
      </c>
      <c r="Q7" s="3">
        <v>1055</v>
      </c>
      <c r="R7" s="3">
        <v>1043</v>
      </c>
      <c r="S7" s="3" t="s">
        <v>23</v>
      </c>
      <c r="T7" s="6">
        <v>1217347</v>
      </c>
      <c r="U7" s="13">
        <v>1208000</v>
      </c>
      <c r="V7" s="3">
        <v>203</v>
      </c>
      <c r="W7" s="28">
        <f t="shared" si="0"/>
        <v>1038.5555555555557</v>
      </c>
      <c r="X7" s="28">
        <f t="shared" si="1"/>
        <v>9347</v>
      </c>
      <c r="Y7" s="31">
        <v>3656</v>
      </c>
      <c r="AF7" s="25" t="e">
        <f>0.014*#REF!</f>
        <v>#REF!</v>
      </c>
      <c r="AG7" s="25" t="e">
        <f>IF(#REF!=1,#REF!,"")</f>
        <v>#REF!</v>
      </c>
      <c r="AH7" s="25" t="e">
        <f>IF(#REF!=1,AF7,"")</f>
        <v>#REF!</v>
      </c>
      <c r="AI7" s="25" t="e">
        <f>IF(#REF!=1,#REF!,"")</f>
        <v>#REF!</v>
      </c>
      <c r="AJ7" s="25" t="e">
        <f>IF(#REF!=1,AF7,"")</f>
        <v>#REF!</v>
      </c>
      <c r="AK7" s="25" t="e">
        <f>IF(#REF!=1,#REF!,"")</f>
        <v>#REF!</v>
      </c>
      <c r="AL7" s="25" t="e">
        <f>IF(#REF!=1,AF7,"")</f>
        <v>#REF!</v>
      </c>
      <c r="AM7" t="s">
        <v>25</v>
      </c>
      <c r="AN7" s="5">
        <v>26420</v>
      </c>
      <c r="AO7" s="25">
        <f>(IF($E7="EK",0.163*C7*Y7/8760,IF($E7="ws",0.163*C7*Y7/8760,IF($E7="mc",0.7*0.163*C7*Y7/8760,""))))</f>
      </c>
      <c r="AP7" s="25">
        <f>IF($E7="EK","",IF(D7="","",(IF($D7&lt;83,(-162853*LN($D7)+813007)*$D7,(-24890*LN($D7)+204138)*$D7))))</f>
        <v>10961488.956408555</v>
      </c>
      <c r="AQ7" s="25" t="e">
        <f>IF(#REF!=1,AP7,"")</f>
        <v>#REF!</v>
      </c>
      <c r="AR7" s="25" t="e">
        <f>IF(#REF!=1,AP7,"")</f>
        <v>#REF!</v>
      </c>
      <c r="AS7" s="25" t="e">
        <f>IF($E7="EK","",IF($D7="","",IF(#REF!&gt;1,"",(IF($D7&lt;83,(-162853*LN($D7)+813007)*$D7*0.34,(-24890*LN($D7)+204138)*$D7*0.34)))))</f>
        <v>#REF!</v>
      </c>
      <c r="AT7" s="25">
        <f>IF($E7="EK","",IF($D7="","",(IF($D7&lt;83,(-23373*LN($D7)+118878)*$D7,(-3538.9*LN($D7)+31394)*$D7))))</f>
        <v>1873643.2815280927</v>
      </c>
      <c r="AU7" s="25">
        <f>IF($E7="EK","",IF(D7&gt;1,28873*D7,""))</f>
        <v>3840109</v>
      </c>
      <c r="AV7" s="25">
        <f>IF($E7="ek",D7*Y7*(1-0.8)*0.012,IF($E7="ew",D7*Y7*(1-0.8)*0.012,IF($E7="MC",D7*Y7*(1-0.7)*0.012,D7*Y7*0.012)))</f>
        <v>5834.976000000001</v>
      </c>
      <c r="AW7" s="25">
        <f>IF($AV7&gt;1,D7*Y7*0.002,"")</f>
        <v>972.496</v>
      </c>
      <c r="AX7" s="25">
        <f>0.163*D7*Y7/8760</f>
        <v>9.047765296803654</v>
      </c>
      <c r="AY7" s="25" t="e">
        <f>IF(#REF!=1,AX7,"")</f>
        <v>#REF!</v>
      </c>
    </row>
    <row r="8" spans="1:51" ht="12.75">
      <c r="A8" s="3">
        <v>963</v>
      </c>
      <c r="B8" s="3">
        <v>2378</v>
      </c>
      <c r="C8" s="3">
        <v>176</v>
      </c>
      <c r="D8" s="3">
        <v>176</v>
      </c>
      <c r="E8" s="3" t="s">
        <v>29</v>
      </c>
      <c r="F8" s="3" t="s">
        <v>24</v>
      </c>
      <c r="G8" s="3" t="s">
        <v>24</v>
      </c>
      <c r="H8" s="3">
        <v>142247</v>
      </c>
      <c r="I8" s="3">
        <v>140250</v>
      </c>
      <c r="J8" s="3">
        <v>143410</v>
      </c>
      <c r="K8" s="3">
        <v>140093</v>
      </c>
      <c r="L8" s="3" t="s">
        <v>23</v>
      </c>
      <c r="M8" s="3">
        <v>140866</v>
      </c>
      <c r="N8" s="3">
        <v>142015</v>
      </c>
      <c r="O8" s="3">
        <v>140037</v>
      </c>
      <c r="P8" s="3">
        <v>140024</v>
      </c>
      <c r="Q8" s="3">
        <v>140540</v>
      </c>
      <c r="R8" s="3" t="s">
        <v>23</v>
      </c>
      <c r="S8" s="3" t="s">
        <v>23</v>
      </c>
      <c r="T8" s="6">
        <v>2760879</v>
      </c>
      <c r="U8" s="6">
        <v>2760879</v>
      </c>
      <c r="V8" s="3">
        <v>2378</v>
      </c>
      <c r="W8" s="28">
        <f t="shared" si="0"/>
        <v>141053.55555555556</v>
      </c>
      <c r="X8" s="28">
        <f t="shared" si="1"/>
        <v>1269482</v>
      </c>
      <c r="Y8" s="31">
        <v>3656</v>
      </c>
      <c r="AF8" s="25" t="e">
        <f>0.014*#REF!</f>
        <v>#REF!</v>
      </c>
      <c r="AG8" s="25" t="e">
        <f>IF(#REF!=1,#REF!,"")</f>
        <v>#REF!</v>
      </c>
      <c r="AH8" s="25" t="e">
        <f>IF(#REF!=1,AF8,"")</f>
        <v>#REF!</v>
      </c>
      <c r="AI8" s="25" t="e">
        <f>IF(#REF!=1,#REF!,"")</f>
        <v>#REF!</v>
      </c>
      <c r="AJ8" s="25" t="e">
        <f>IF(#REF!=1,AF8,"")</f>
        <v>#REF!</v>
      </c>
      <c r="AK8" s="25" t="e">
        <f>IF(#REF!=1,#REF!,"")</f>
        <v>#REF!</v>
      </c>
      <c r="AL8" s="25" t="e">
        <f>IF(#REF!=1,AF8,"")</f>
        <v>#REF!</v>
      </c>
      <c r="AM8" t="s">
        <v>25</v>
      </c>
      <c r="AN8" s="5">
        <v>27364</v>
      </c>
      <c r="AO8" s="25">
        <f>(IF($E8="EK",0.163*C8*Y8/8760,IF($E8="ws",0.163*C8*Y8/8760,IF($E8="mc",0.7*0.163*C8*Y8/8760,""))))</f>
        <v>8.381087853881278</v>
      </c>
      <c r="AP8" s="25">
        <f>IF($E8="EK","",IF(D8="","",(IF($D8&lt;83,(-162853*LN($D8)+813007)*$D8,(-24890*LN($D8)+204138)*$D8))))</f>
        <v>13278258.991976073</v>
      </c>
      <c r="AQ8" s="25" t="e">
        <f>IF(#REF!=1,AP8,"")</f>
        <v>#REF!</v>
      </c>
      <c r="AR8" s="25" t="e">
        <f>IF(#REF!=1,AP8,"")</f>
        <v>#REF!</v>
      </c>
      <c r="AS8" s="25" t="e">
        <f>IF($E8="EK","",IF($D8="","",IF(#REF!&gt;1,"",(IF($D8&lt;83,(-162853*LN($D8)+813007)*$D8*0.34,(-24890*LN($D8)+204138)*$D8*0.34)))))</f>
        <v>#REF!</v>
      </c>
      <c r="AT8" s="25">
        <f>IF($E8="EK","",IF($D8="","",(IF($D8&lt;83,(-23373*LN($D8)+118878)*$D8,(-3538.9*LN($D8)+31394)*$D8))))</f>
        <v>2304926.6574328695</v>
      </c>
      <c r="AU8" s="25">
        <f>IF($E8="EK","",IF(D8&gt;1,28873*D8,""))</f>
        <v>5081648</v>
      </c>
      <c r="AV8" s="25">
        <f>IF($E8="ek",D8*Y8*(1-0.8)*0.012,IF($E8="ew",D8*Y8*(1-0.8)*0.012,IF($E8="MC",D8*Y8*(1-0.7)*0.012,D8*Y8*0.012)))</f>
        <v>2316.4416</v>
      </c>
      <c r="AW8" s="25">
        <f>IF($AV8&gt;1,D8*Y8*0.002,"")</f>
        <v>1286.912</v>
      </c>
      <c r="AX8" s="25">
        <f>0.163*D8*Y8/8760</f>
        <v>11.972982648401828</v>
      </c>
      <c r="AY8" s="25" t="e">
        <f>IF(#REF!=1,AX8,"")</f>
        <v>#REF!</v>
      </c>
    </row>
    <row r="9" spans="1:51" ht="12.75">
      <c r="A9" s="3">
        <v>1015</v>
      </c>
      <c r="B9" s="3">
        <v>3548</v>
      </c>
      <c r="C9" s="3">
        <v>321</v>
      </c>
      <c r="D9" s="3"/>
      <c r="E9" s="3" t="s">
        <v>24</v>
      </c>
      <c r="F9" s="3" t="s">
        <v>24</v>
      </c>
      <c r="G9" s="3" t="s">
        <v>24</v>
      </c>
      <c r="H9" s="3">
        <v>137500</v>
      </c>
      <c r="I9" s="3" t="s">
        <v>23</v>
      </c>
      <c r="J9" s="3" t="s">
        <v>23</v>
      </c>
      <c r="K9" s="3" t="s">
        <v>23</v>
      </c>
      <c r="L9" s="3" t="s">
        <v>23</v>
      </c>
      <c r="M9" s="3" t="s">
        <v>23</v>
      </c>
      <c r="N9" s="3" t="s">
        <v>23</v>
      </c>
      <c r="O9" s="3" t="s">
        <v>23</v>
      </c>
      <c r="P9" s="3" t="s">
        <v>23</v>
      </c>
      <c r="Q9" s="3" t="s">
        <v>23</v>
      </c>
      <c r="R9" s="3" t="s">
        <v>23</v>
      </c>
      <c r="S9" s="3" t="s">
        <v>23</v>
      </c>
      <c r="T9" s="6">
        <v>146832</v>
      </c>
      <c r="U9" s="13">
        <v>137500</v>
      </c>
      <c r="V9" s="3">
        <v>3548</v>
      </c>
      <c r="W9" s="28">
        <f t="shared" si="0"/>
        <v>137500</v>
      </c>
      <c r="X9" s="28">
        <f t="shared" si="1"/>
        <v>137500</v>
      </c>
      <c r="Y9" s="31">
        <v>3656</v>
      </c>
      <c r="AF9" s="25" t="e">
        <f>0.014*#REF!</f>
        <v>#REF!</v>
      </c>
      <c r="AG9" s="25" t="e">
        <f>IF(#REF!=1,#REF!,"")</f>
        <v>#REF!</v>
      </c>
      <c r="AH9" s="25" t="e">
        <f>IF(#REF!=1,AF9,"")</f>
        <v>#REF!</v>
      </c>
      <c r="AI9" s="25" t="e">
        <f>IF(#REF!=1,#REF!,"")</f>
        <v>#REF!</v>
      </c>
      <c r="AJ9" s="25" t="e">
        <f>IF(#REF!=1,AF9,"")</f>
        <v>#REF!</v>
      </c>
      <c r="AK9" s="25" t="e">
        <f>IF(#REF!=1,#REF!,"")</f>
        <v>#REF!</v>
      </c>
      <c r="AL9" s="25" t="e">
        <f>IF(#REF!=1,AF9,"")</f>
        <v>#REF!</v>
      </c>
      <c r="AM9" t="s">
        <v>25</v>
      </c>
      <c r="AN9" s="5">
        <v>26115</v>
      </c>
      <c r="AO9" s="25">
        <f>(IF($E9="EK",0.163*C9*Y9/8760,IF($E9="ws",0.163*C9*Y9/8760,IF($E9="mc",0.7*0.163*C9*Y9/8760,""))))</f>
      </c>
      <c r="AP9" s="25">
        <f>IF($E9="EK","",IF(D9="","",(IF($D9&lt;83,(-162853*LN($D9)+813007)*$D9,(-24890*LN($D9)+204138)*$D9))))</f>
      </c>
      <c r="AQ9" s="25" t="e">
        <f>IF(#REF!=1,AP9,"")</f>
        <v>#REF!</v>
      </c>
      <c r="AR9" s="25" t="e">
        <f>IF(#REF!=1,AP9,"")</f>
        <v>#REF!</v>
      </c>
      <c r="AS9" s="25">
        <f>IF($E9="EK","",IF($D9="","",IF(#REF!&gt;1,"",(IF($D9&lt;83,(-162853*LN($D9)+813007)*$D9*0.34,(-24890*LN($D9)+204138)*$D9*0.34)))))</f>
      </c>
      <c r="AT9" s="25">
        <f>IF($E9="EK","",IF($D9="","",(IF($D9&lt;83,(-23373*LN($D9)+118878)*$D9,(-3538.9*LN($D9)+31394)*$D9))))</f>
      </c>
      <c r="AU9" s="25">
        <f>IF($E9="EK","",IF(D9&gt;1,28873*D9,""))</f>
      </c>
      <c r="AV9" s="25">
        <f>IF($E9="ek",D9*Y9*(1-0.8)*0.012,IF($E9="ew",D9*Y9*(1-0.8)*0.012,IF($E9="MC",D9*Y9*(1-0.7)*0.012,D9*Y9*0.012)))</f>
        <v>0</v>
      </c>
      <c r="AW9" s="25">
        <f>IF($AV9&gt;1,D9*Y9*0.002,"")</f>
      </c>
      <c r="AX9" s="25">
        <f>0.163*D9*Y9/8760</f>
        <v>0</v>
      </c>
      <c r="AY9" s="25" t="e">
        <f>IF(#REF!=1,AX9,"")</f>
        <v>#REF!</v>
      </c>
    </row>
    <row r="10" spans="1:51" ht="12.75">
      <c r="A10" s="3">
        <v>1015</v>
      </c>
      <c r="B10" s="3">
        <v>3548</v>
      </c>
      <c r="C10" s="3">
        <v>405</v>
      </c>
      <c r="D10" s="3">
        <f>SUM(C9:C10)</f>
        <v>726</v>
      </c>
      <c r="E10" s="3" t="s">
        <v>24</v>
      </c>
      <c r="F10" s="3" t="s">
        <v>24</v>
      </c>
      <c r="G10" s="3" t="s">
        <v>24</v>
      </c>
      <c r="H10" s="3">
        <v>137500</v>
      </c>
      <c r="I10" s="3" t="s">
        <v>23</v>
      </c>
      <c r="J10" s="3" t="s">
        <v>23</v>
      </c>
      <c r="K10" s="3" t="s">
        <v>23</v>
      </c>
      <c r="L10" s="3" t="s">
        <v>23</v>
      </c>
      <c r="M10" s="3" t="s">
        <v>23</v>
      </c>
      <c r="N10" s="3" t="s">
        <v>23</v>
      </c>
      <c r="O10" s="3" t="s">
        <v>23</v>
      </c>
      <c r="P10" s="3" t="s">
        <v>23</v>
      </c>
      <c r="Q10" s="3" t="s">
        <v>23</v>
      </c>
      <c r="R10" s="3" t="s">
        <v>23</v>
      </c>
      <c r="S10" s="3" t="s">
        <v>23</v>
      </c>
      <c r="T10" s="6">
        <v>149944</v>
      </c>
      <c r="U10" s="13">
        <v>137500</v>
      </c>
      <c r="V10" s="3">
        <v>3548</v>
      </c>
      <c r="W10" s="28">
        <f t="shared" si="0"/>
        <v>137500</v>
      </c>
      <c r="X10" s="28">
        <f t="shared" si="1"/>
        <v>137500</v>
      </c>
      <c r="Y10" s="31">
        <v>3656</v>
      </c>
      <c r="AF10" s="25" t="e">
        <f>0.014*#REF!</f>
        <v>#REF!</v>
      </c>
      <c r="AG10" s="25" t="e">
        <f>IF(#REF!=1,#REF!,"")</f>
        <v>#REF!</v>
      </c>
      <c r="AH10" s="25" t="e">
        <f>IF(#REF!=1,AF10,"")</f>
        <v>#REF!</v>
      </c>
      <c r="AI10" s="25" t="e">
        <f>IF(#REF!=1,#REF!,"")</f>
        <v>#REF!</v>
      </c>
      <c r="AJ10" s="25" t="e">
        <f>IF(#REF!=1,AF10,"")</f>
        <v>#REF!</v>
      </c>
      <c r="AK10" s="25" t="e">
        <f>IF(#REF!=1,#REF!,"")</f>
        <v>#REF!</v>
      </c>
      <c r="AL10" s="25" t="e">
        <f>IF(#REF!=1,AF10,"")</f>
        <v>#REF!</v>
      </c>
      <c r="AM10" t="s">
        <v>30</v>
      </c>
      <c r="AN10" s="5">
        <v>28338</v>
      </c>
      <c r="AO10" s="25">
        <f>(IF($E10="EK",0.163*C10*Y10/8760,IF($E10="ws",0.163*C10*Y10/8760,IF($E10="mc",0.7*0.163*C10*Y10/8760,""))))</f>
      </c>
      <c r="AP10" s="25">
        <f>IF($E10="EK","",IF(D10="","",(IF($D10&lt;83,(-162853*LN($D10)+813007)*$D10,(-24890*LN($D10)+204138)*$D10))))</f>
        <v>29166236.97511387</v>
      </c>
      <c r="AQ10" s="25" t="e">
        <f>IF(#REF!=1,AP10,"")</f>
        <v>#REF!</v>
      </c>
      <c r="AR10" s="25" t="e">
        <f>IF(#REF!=1,AP10,"")</f>
        <v>#REF!</v>
      </c>
      <c r="AS10" s="25" t="e">
        <f>IF($E10="EK","",IF($D10="","",IF(#REF!&gt;1,"",(IF($D10&lt;83,(-162853*LN($D10)+813007)*$D10*0.34,(-24890*LN($D10)+204138)*$D10*0.34)))))</f>
        <v>#REF!</v>
      </c>
      <c r="AT10" s="25">
        <f>IF($E10="EK","",IF($D10="","",(IF($D10&lt;83,(-23373*LN($D10)+118878)*$D10,(-3538.9*LN($D10)+31394)*$D10))))</f>
        <v>5867037.777341521</v>
      </c>
      <c r="AU10" s="25">
        <f>IF($E10="EK","",IF(D10&gt;1,28873*D10,""))</f>
        <v>20961798</v>
      </c>
      <c r="AV10" s="25">
        <f>IF($E10="ek",D10*Y10*(1-0.8)*0.012,IF($E10="ew",D10*Y10*(1-0.8)*0.012,IF($E10="MC",D10*Y10*(1-0.7)*0.012,D10*Y10*0.012)))</f>
        <v>31851.072</v>
      </c>
      <c r="AW10" s="25">
        <f>IF($AV10&gt;1,D10*Y10*0.002,"")</f>
        <v>5308.512</v>
      </c>
      <c r="AX10" s="25">
        <f>0.163*D10*Y10/8760</f>
        <v>49.38855342465754</v>
      </c>
      <c r="AY10" s="25" t="e">
        <f>IF(#REF!=1,AX10,"")</f>
        <v>#REF!</v>
      </c>
    </row>
    <row r="11" spans="1:51" ht="12.75">
      <c r="A11" s="3">
        <v>2172</v>
      </c>
      <c r="B11" s="3">
        <v>3628</v>
      </c>
      <c r="C11" s="3">
        <v>200</v>
      </c>
      <c r="D11" s="3">
        <v>200</v>
      </c>
      <c r="E11" s="3" t="s">
        <v>24</v>
      </c>
      <c r="F11" s="3" t="s">
        <v>24</v>
      </c>
      <c r="G11" s="3" t="s">
        <v>24</v>
      </c>
      <c r="H11" s="3" t="s">
        <v>23</v>
      </c>
      <c r="I11" s="3" t="s">
        <v>23</v>
      </c>
      <c r="J11" s="3" t="s">
        <v>23</v>
      </c>
      <c r="K11" s="3" t="s">
        <v>23</v>
      </c>
      <c r="L11" s="3" t="s">
        <v>23</v>
      </c>
      <c r="M11" s="3" t="s">
        <v>23</v>
      </c>
      <c r="N11" s="3" t="s">
        <v>23</v>
      </c>
      <c r="O11" s="3" t="s">
        <v>23</v>
      </c>
      <c r="P11" s="3" t="s">
        <v>23</v>
      </c>
      <c r="Q11" s="3" t="s">
        <v>23</v>
      </c>
      <c r="R11" s="3">
        <v>138000</v>
      </c>
      <c r="S11" s="3" t="s">
        <v>23</v>
      </c>
      <c r="T11" s="6">
        <v>149292</v>
      </c>
      <c r="U11" s="13">
        <v>138000</v>
      </c>
      <c r="V11" s="3">
        <v>3628</v>
      </c>
      <c r="W11" s="28">
        <f t="shared" si="0"/>
        <v>138000</v>
      </c>
      <c r="X11" s="28">
        <f t="shared" si="1"/>
        <v>138000</v>
      </c>
      <c r="Y11" s="31">
        <v>3656</v>
      </c>
      <c r="AF11" s="25" t="e">
        <f>0.014*#REF!</f>
        <v>#REF!</v>
      </c>
      <c r="AG11" s="25" t="e">
        <f>IF(#REF!=1,#REF!,"")</f>
        <v>#REF!</v>
      </c>
      <c r="AH11" s="25" t="e">
        <f>IF(#REF!=1,AF11,"")</f>
        <v>#REF!</v>
      </c>
      <c r="AI11" s="25" t="e">
        <f>IF(#REF!=1,#REF!,"")</f>
        <v>#REF!</v>
      </c>
      <c r="AJ11" s="25" t="e">
        <f>IF(#REF!=1,AF11,"")</f>
        <v>#REF!</v>
      </c>
      <c r="AK11" s="25" t="e">
        <f>IF(#REF!=1,#REF!,"")</f>
        <v>#REF!</v>
      </c>
      <c r="AL11" s="25" t="e">
        <f>IF(#REF!=1,AF11,"")</f>
        <v>#REF!</v>
      </c>
      <c r="AM11" t="s">
        <v>30</v>
      </c>
      <c r="AN11" s="5">
        <v>27607</v>
      </c>
      <c r="AO11" s="25">
        <f>(IF($E11="EK",0.163*C11*Y11/8760,IF($E11="ws",0.163*C11*Y11/8760,IF($E11="mc",0.7*0.163*C11*Y11/8760,""))))</f>
      </c>
      <c r="AP11" s="25">
        <f>IF($E11="EK","",IF(D11="","",(IF($D11&lt;83,(-162853*LN($D11)+813007)*$D11,(-24890*LN($D11)+204138)*$D11))))</f>
        <v>14452576.149323873</v>
      </c>
      <c r="AQ11" s="25" t="e">
        <f>IF(#REF!=1,AP11,"")</f>
        <v>#REF!</v>
      </c>
      <c r="AR11" s="25" t="e">
        <f>IF(#REF!=1,AP11,"")</f>
        <v>#REF!</v>
      </c>
      <c r="AS11" s="25" t="e">
        <f>IF($E11="EK","",IF($D11="","",IF(#REF!&gt;1,"",(IF($D11&lt;83,(-162853*LN($D11)+813007)*$D11*0.34,(-24890*LN($D11)+204138)*$D11*0.34)))))</f>
        <v>#REF!</v>
      </c>
      <c r="AT11" s="25">
        <f>IF($E11="EK","",IF($D11="","",(IF($D11&lt;83,(-23373*LN($D11)+118878)*$D11,(-3538.9*LN($D11)+31394)*$D11))))</f>
        <v>2528756.934304631</v>
      </c>
      <c r="AU11" s="25">
        <f>IF($E11="EK","",IF(D11&gt;1,28873*D11,""))</f>
        <v>5774600</v>
      </c>
      <c r="AV11" s="25">
        <f>IF($E11="ek",D11*Y11*(1-0.8)*0.012,IF($E11="ew",D11*Y11*(1-0.8)*0.012,IF($E11="MC",D11*Y11*(1-0.7)*0.012,D11*Y11*0.012)))</f>
        <v>8774.4</v>
      </c>
      <c r="AW11" s="25">
        <f>IF($AV11&gt;1,D11*Y11*0.002,"")</f>
        <v>1462.4</v>
      </c>
      <c r="AX11" s="25">
        <f>0.163*D11*Y11/8760</f>
        <v>13.605662100456621</v>
      </c>
      <c r="AY11" s="25" t="e">
        <f>IF(#REF!=1,AX11,"")</f>
        <v>#REF!</v>
      </c>
    </row>
    <row r="12" spans="1:51" ht="12.75">
      <c r="A12" s="3">
        <v>2716</v>
      </c>
      <c r="B12" s="3">
        <v>302</v>
      </c>
      <c r="C12" s="3">
        <v>110</v>
      </c>
      <c r="D12" s="3"/>
      <c r="E12" s="3" t="s">
        <v>24</v>
      </c>
      <c r="F12" s="3" t="s">
        <v>24</v>
      </c>
      <c r="G12" s="3" t="s">
        <v>24</v>
      </c>
      <c r="H12" s="3">
        <v>1023</v>
      </c>
      <c r="I12" s="3">
        <v>1017</v>
      </c>
      <c r="J12" s="3">
        <v>1015</v>
      </c>
      <c r="K12" s="3">
        <v>1015</v>
      </c>
      <c r="L12" s="3">
        <v>1019</v>
      </c>
      <c r="M12" s="3">
        <v>1021</v>
      </c>
      <c r="N12" s="3">
        <v>1026</v>
      </c>
      <c r="O12" s="3">
        <v>1023</v>
      </c>
      <c r="P12" s="3">
        <v>1021</v>
      </c>
      <c r="Q12" s="3">
        <v>1091</v>
      </c>
      <c r="R12" s="3">
        <v>1017</v>
      </c>
      <c r="S12" s="3">
        <v>1022</v>
      </c>
      <c r="T12" s="6">
        <v>442087</v>
      </c>
      <c r="U12" s="13">
        <v>429777</v>
      </c>
      <c r="V12" s="3">
        <v>302</v>
      </c>
      <c r="W12" s="28">
        <f aca="true" t="shared" si="2" ref="W12:W18">AVERAGE(H12:S12)</f>
        <v>1025.8333333333333</v>
      </c>
      <c r="X12" s="28">
        <f aca="true" t="shared" si="3" ref="X12:X18">SUM(H12:S12)</f>
        <v>12310</v>
      </c>
      <c r="Y12" s="31">
        <v>3656</v>
      </c>
      <c r="AF12" s="25" t="e">
        <f>0.014*#REF!</f>
        <v>#REF!</v>
      </c>
      <c r="AG12" s="25" t="e">
        <f>IF(#REF!=1,#REF!,"")</f>
        <v>#REF!</v>
      </c>
      <c r="AH12" s="25" t="e">
        <f>IF(#REF!=1,AF12,"")</f>
        <v>#REF!</v>
      </c>
      <c r="AI12" s="25" t="e">
        <f>IF(#REF!=1,#REF!,"")</f>
        <v>#REF!</v>
      </c>
      <c r="AJ12" s="25" t="e">
        <f>IF(#REF!=1,AF12,"")</f>
        <v>#REF!</v>
      </c>
      <c r="AK12" s="25" t="e">
        <f>IF(#REF!=1,#REF!,"")</f>
        <v>#REF!</v>
      </c>
      <c r="AL12" s="25" t="e">
        <f>IF(#REF!=1,AF12,"")</f>
        <v>#REF!</v>
      </c>
      <c r="AM12" t="s">
        <v>25</v>
      </c>
      <c r="AN12" s="5">
        <v>20029</v>
      </c>
      <c r="AO12" s="25">
        <f>(IF($E12="EK",0.163*C12*Y12/8760,IF($E12="ws",0.163*C12*Y12/8760,IF($E12="mc",0.7*0.163*C12*Y12/8760,""))))</f>
      </c>
      <c r="AP12" s="25">
        <f>IF($E12="EK","",IF(D12="","",(IF($D12&lt;83,(-162853*LN($D12)+813007)*$D12,(-24890*LN($D12)+204138)*$D12))))</f>
      </c>
      <c r="AQ12" s="25" t="e">
        <f>IF(#REF!=1,AP12,"")</f>
        <v>#REF!</v>
      </c>
      <c r="AR12" s="25" t="e">
        <f>IF(#REF!=1,AP12,"")</f>
        <v>#REF!</v>
      </c>
      <c r="AS12" s="25">
        <f>IF($E12="EK","",IF($D12="","",IF(#REF!&gt;1,"",(IF($D12&lt;83,(-162853*LN($D12)+813007)*$D12*0.34,(-24890*LN($D12)+204138)*$D12*0.34)))))</f>
      </c>
      <c r="AT12" s="25">
        <f>IF($E12="EK","",IF($D12="","",(IF($D12&lt;83,(-23373*LN($D12)+118878)*$D12,(-3538.9*LN($D12)+31394)*$D12))))</f>
      </c>
      <c r="AU12" s="25">
        <f>IF($E12="EK","",IF(D12&gt;1,28873*D12,""))</f>
      </c>
      <c r="AV12" s="25">
        <f>IF($E12="ek",D12*Y12*(1-0.8)*0.012,IF($E12="ew",D12*Y12*(1-0.8)*0.012,IF($E12="MC",D12*Y12*(1-0.7)*0.012,D12*Y12*0.012)))</f>
        <v>0</v>
      </c>
      <c r="AW12" s="25">
        <f>IF($AV12&gt;1,D12*Y12*0.002,"")</f>
      </c>
      <c r="AX12" s="25">
        <f>0.163*D12*Y12/8760</f>
        <v>0</v>
      </c>
      <c r="AY12" s="25" t="e">
        <f>IF(#REF!=1,AX12,"")</f>
        <v>#REF!</v>
      </c>
    </row>
    <row r="13" spans="1:51" ht="12.75">
      <c r="A13" s="3">
        <v>2716</v>
      </c>
      <c r="B13" s="3">
        <v>302</v>
      </c>
      <c r="C13" s="3">
        <v>110</v>
      </c>
      <c r="D13" s="3"/>
      <c r="E13" s="3" t="s">
        <v>24</v>
      </c>
      <c r="F13" s="3" t="s">
        <v>24</v>
      </c>
      <c r="G13" s="3" t="s">
        <v>24</v>
      </c>
      <c r="H13" s="3">
        <v>1023</v>
      </c>
      <c r="I13" s="3">
        <v>1017</v>
      </c>
      <c r="J13" s="3">
        <v>1015</v>
      </c>
      <c r="K13" s="3">
        <v>1015</v>
      </c>
      <c r="L13" s="3">
        <v>1019</v>
      </c>
      <c r="M13" s="3">
        <v>1021</v>
      </c>
      <c r="N13" s="3">
        <v>1026</v>
      </c>
      <c r="O13" s="3">
        <v>1023</v>
      </c>
      <c r="P13" s="3">
        <v>1021</v>
      </c>
      <c r="Q13" s="3">
        <v>1019</v>
      </c>
      <c r="R13" s="3">
        <v>1017</v>
      </c>
      <c r="S13" s="3">
        <v>1022</v>
      </c>
      <c r="T13" s="6">
        <v>587722</v>
      </c>
      <c r="U13" s="13">
        <v>575484</v>
      </c>
      <c r="V13" s="3">
        <v>302</v>
      </c>
      <c r="W13" s="28">
        <f t="shared" si="2"/>
        <v>1019.8333333333334</v>
      </c>
      <c r="X13" s="28">
        <f t="shared" si="3"/>
        <v>12238</v>
      </c>
      <c r="Y13" s="31">
        <v>3656</v>
      </c>
      <c r="AF13" s="25" t="e">
        <f>0.014*#REF!</f>
        <v>#REF!</v>
      </c>
      <c r="AG13" s="25" t="e">
        <f>IF(#REF!=1,#REF!,"")</f>
        <v>#REF!</v>
      </c>
      <c r="AH13" s="25" t="e">
        <f>IF(#REF!=1,AF13,"")</f>
        <v>#REF!</v>
      </c>
      <c r="AI13" s="25" t="e">
        <f>IF(#REF!=1,#REF!,"")</f>
        <v>#REF!</v>
      </c>
      <c r="AJ13" s="25" t="e">
        <f>IF(#REF!=1,AF13,"")</f>
        <v>#REF!</v>
      </c>
      <c r="AK13" s="25" t="e">
        <f>IF(#REF!=1,#REF!,"")</f>
        <v>#REF!</v>
      </c>
      <c r="AL13" s="25" t="e">
        <f>IF(#REF!=1,AF13,"")</f>
        <v>#REF!</v>
      </c>
      <c r="AM13" t="s">
        <v>25</v>
      </c>
      <c r="AN13" s="5">
        <v>20637</v>
      </c>
      <c r="AO13" s="25">
        <f>(IF($E13="EK",0.163*C13*Y13/8760,IF($E13="ws",0.163*C13*Y13/8760,IF($E13="mc",0.7*0.163*C13*Y13/8760,""))))</f>
      </c>
      <c r="AP13" s="25">
        <f>IF($E13="EK","",IF(D13="","",(IF($D13&lt;83,(-162853*LN($D13)+813007)*$D13,(-24890*LN($D13)+204138)*$D13))))</f>
      </c>
      <c r="AQ13" s="25" t="e">
        <f>IF(#REF!=1,AP13,"")</f>
        <v>#REF!</v>
      </c>
      <c r="AR13" s="25" t="e">
        <f>IF(#REF!=1,AP13,"")</f>
        <v>#REF!</v>
      </c>
      <c r="AS13" s="25">
        <f>IF($E13="EK","",IF($D13="","",IF(#REF!&gt;1,"",(IF($D13&lt;83,(-162853*LN($D13)+813007)*$D13*0.34,(-24890*LN($D13)+204138)*$D13*0.34)))))</f>
      </c>
      <c r="AT13" s="25">
        <f>IF($E13="EK","",IF($D13="","",(IF($D13&lt;83,(-23373*LN($D13)+118878)*$D13,(-3538.9*LN($D13)+31394)*$D13))))</f>
      </c>
      <c r="AU13" s="25">
        <f>IF($E13="EK","",IF(D13&gt;1,28873*D13,""))</f>
      </c>
      <c r="AV13" s="25">
        <f>IF($E13="ek",D13*Y13*(1-0.8)*0.012,IF($E13="ew",D13*Y13*(1-0.8)*0.012,IF($E13="MC",D13*Y13*(1-0.7)*0.012,D13*Y13*0.012)))</f>
        <v>0</v>
      </c>
      <c r="AW13" s="25">
        <f>IF($AV13&gt;1,D13*Y13*0.002,"")</f>
      </c>
      <c r="AX13" s="25">
        <f>0.163*D13*Y13/8760</f>
        <v>0</v>
      </c>
      <c r="AY13" s="25" t="e">
        <f>IF(#REF!=1,AX13,"")</f>
        <v>#REF!</v>
      </c>
    </row>
    <row r="14" spans="1:51" ht="12.75">
      <c r="A14" s="3">
        <v>2716</v>
      </c>
      <c r="B14" s="3">
        <v>302</v>
      </c>
      <c r="C14" s="3">
        <v>110</v>
      </c>
      <c r="D14" s="3">
        <f>SUM(C12:C14)</f>
        <v>330</v>
      </c>
      <c r="E14" s="3" t="s">
        <v>24</v>
      </c>
      <c r="F14" s="3" t="s">
        <v>24</v>
      </c>
      <c r="G14" s="3" t="s">
        <v>24</v>
      </c>
      <c r="H14" s="3">
        <v>1023</v>
      </c>
      <c r="I14" s="3">
        <v>1017</v>
      </c>
      <c r="J14" s="3">
        <v>1015</v>
      </c>
      <c r="K14" s="3">
        <v>1015</v>
      </c>
      <c r="L14" s="3">
        <v>1019</v>
      </c>
      <c r="M14" s="3">
        <v>1021</v>
      </c>
      <c r="N14" s="3">
        <v>1026</v>
      </c>
      <c r="O14" s="3">
        <v>1023</v>
      </c>
      <c r="P14" s="3">
        <v>1021</v>
      </c>
      <c r="Q14" s="3">
        <v>1019</v>
      </c>
      <c r="R14" s="3">
        <v>1017</v>
      </c>
      <c r="S14" s="3">
        <v>1022</v>
      </c>
      <c r="T14" s="6">
        <v>440215</v>
      </c>
      <c r="U14" s="13">
        <v>427977</v>
      </c>
      <c r="V14" s="3">
        <v>302</v>
      </c>
      <c r="W14" s="28">
        <f t="shared" si="2"/>
        <v>1019.8333333333334</v>
      </c>
      <c r="X14" s="28">
        <f t="shared" si="3"/>
        <v>12238</v>
      </c>
      <c r="Y14" s="31">
        <v>3656</v>
      </c>
      <c r="AF14" s="25" t="e">
        <f>0.014*#REF!</f>
        <v>#REF!</v>
      </c>
      <c r="AG14" s="25" t="e">
        <f>IF(#REF!=1,#REF!,"")</f>
        <v>#REF!</v>
      </c>
      <c r="AH14" s="25" t="e">
        <f>IF(#REF!=1,AF14,"")</f>
        <v>#REF!</v>
      </c>
      <c r="AI14" s="25" t="e">
        <f>IF(#REF!=1,#REF!,"")</f>
        <v>#REF!</v>
      </c>
      <c r="AJ14" s="25" t="e">
        <f>IF(#REF!=1,AF14,"")</f>
        <v>#REF!</v>
      </c>
      <c r="AK14" s="25" t="e">
        <f>IF(#REF!=1,#REF!,"")</f>
        <v>#REF!</v>
      </c>
      <c r="AL14" s="25" t="e">
        <f>IF(#REF!=1,AF14,"")</f>
        <v>#REF!</v>
      </c>
      <c r="AM14" t="s">
        <v>25</v>
      </c>
      <c r="AN14" s="5">
        <v>21398</v>
      </c>
      <c r="AO14" s="25">
        <f>(IF($E14="EK",0.163*C14*Y14/8760,IF($E14="ws",0.163*C14*Y14/8760,IF($E14="mc",0.7*0.163*C14*Y14/8760,""))))</f>
      </c>
      <c r="AP14" s="25">
        <f>IF($E14="EK","",IF(D14="","",(IF($D14&lt;83,(-162853*LN($D14)+813007)*$D14,(-24890*LN($D14)+204138)*$D14))))</f>
        <v>19733532.664057583</v>
      </c>
      <c r="AQ14" s="25" t="e">
        <f>IF(#REF!=1,AP14,"")</f>
        <v>#REF!</v>
      </c>
      <c r="AR14" s="25" t="e">
        <f>IF(#REF!=1,AP14,"")</f>
        <v>#REF!</v>
      </c>
      <c r="AS14" s="25" t="e">
        <f>IF($E14="EK","",IF($D14="","",IF(#REF!&gt;1,"",(IF($D14&lt;83,(-162853*LN($D14)+813007)*$D14*0.34,(-24890*LN($D14)+204138)*$D14*0.34)))))</f>
        <v>#REF!</v>
      </c>
      <c r="AT14" s="25">
        <f>IF($E14="EK","",IF($D14="","",(IF($D14&lt;83,(-23373*LN($D14)+118878)*$D14,(-3538.9*LN($D14)+31394)*$D14))))</f>
        <v>3587625.031692783</v>
      </c>
      <c r="AU14" s="25">
        <f>IF($E14="EK","",IF(D14&gt;1,28873*D14,""))</f>
        <v>9528090</v>
      </c>
      <c r="AV14" s="25">
        <f>IF($E14="ek",D14*Y14*(1-0.8)*0.012,IF($E14="ew",D14*Y14*(1-0.8)*0.012,IF($E14="MC",D14*Y14*(1-0.7)*0.012,D14*Y14*0.012)))</f>
        <v>14477.76</v>
      </c>
      <c r="AW14" s="25">
        <f>IF($AV14&gt;1,D14*Y14*0.002,"")</f>
        <v>2412.96</v>
      </c>
      <c r="AX14" s="25">
        <f>0.163*D14*Y14/8760</f>
        <v>22.449342465753425</v>
      </c>
      <c r="AY14" s="25" t="e">
        <f>IF(#REF!=1,AX14,"")</f>
        <v>#REF!</v>
      </c>
    </row>
    <row r="15" spans="1:51" ht="12.75">
      <c r="A15" s="3">
        <v>2716</v>
      </c>
      <c r="B15" s="3">
        <v>302</v>
      </c>
      <c r="C15" s="3">
        <v>306</v>
      </c>
      <c r="D15" s="3"/>
      <c r="E15" s="3" t="s">
        <v>24</v>
      </c>
      <c r="F15" s="3" t="s">
        <v>24</v>
      </c>
      <c r="G15" s="3" t="s">
        <v>24</v>
      </c>
      <c r="H15" s="3">
        <v>1023</v>
      </c>
      <c r="I15" s="3">
        <v>1017</v>
      </c>
      <c r="J15" s="3">
        <v>1015</v>
      </c>
      <c r="K15" s="3">
        <v>1015</v>
      </c>
      <c r="L15" s="3">
        <v>1019</v>
      </c>
      <c r="M15" s="3">
        <v>1021</v>
      </c>
      <c r="N15" s="3">
        <v>1026</v>
      </c>
      <c r="O15" s="3">
        <v>1023</v>
      </c>
      <c r="P15" s="3">
        <v>1021</v>
      </c>
      <c r="Q15" s="3">
        <v>1019</v>
      </c>
      <c r="R15" s="3">
        <v>1017</v>
      </c>
      <c r="S15" s="3">
        <v>1022</v>
      </c>
      <c r="T15" s="6">
        <v>228603</v>
      </c>
      <c r="U15" s="13">
        <v>216365</v>
      </c>
      <c r="V15" s="3">
        <v>302</v>
      </c>
      <c r="W15" s="28">
        <f t="shared" si="2"/>
        <v>1019.8333333333334</v>
      </c>
      <c r="X15" s="28">
        <f t="shared" si="3"/>
        <v>12238</v>
      </c>
      <c r="Y15" s="31">
        <v>3656</v>
      </c>
      <c r="AF15" s="25" t="e">
        <f>0.014*#REF!</f>
        <v>#REF!</v>
      </c>
      <c r="AG15" s="25" t="e">
        <f>IF(#REF!=1,#REF!,"")</f>
        <v>#REF!</v>
      </c>
      <c r="AH15" s="25" t="e">
        <f>IF(#REF!=1,AF15,"")</f>
        <v>#REF!</v>
      </c>
      <c r="AI15" s="25" t="e">
        <f>IF(#REF!=1,#REF!,"")</f>
        <v>#REF!</v>
      </c>
      <c r="AJ15" s="25" t="e">
        <f>IF(#REF!=1,AF15,"")</f>
        <v>#REF!</v>
      </c>
      <c r="AK15" s="25" t="e">
        <f>IF(#REF!=1,#REF!,"")</f>
        <v>#REF!</v>
      </c>
      <c r="AL15" s="25" t="e">
        <f>IF(#REF!=1,AF15,"")</f>
        <v>#REF!</v>
      </c>
      <c r="AM15" t="s">
        <v>25</v>
      </c>
      <c r="AN15" s="5">
        <v>26969</v>
      </c>
      <c r="AO15" s="25">
        <f>(IF($E15="EK",0.163*C15*Y15/8760,IF($E15="ws",0.163*C15*Y15/8760,IF($E15="mc",0.7*0.163*C15*Y15/8760,""))))</f>
      </c>
      <c r="AP15" s="25">
        <f>IF($E15="EK","",IF(D15="","",(IF($D15&lt;83,(-162853*LN($D15)+813007)*$D15,(-24890*LN($D15)+204138)*$D15))))</f>
      </c>
      <c r="AQ15" s="25" t="e">
        <f>IF(#REF!=1,AP15,"")</f>
        <v>#REF!</v>
      </c>
      <c r="AR15" s="25" t="e">
        <f>IF(#REF!=1,AP15,"")</f>
        <v>#REF!</v>
      </c>
      <c r="AS15" s="25">
        <f>IF($E15="EK","",IF($D15="","",IF(#REF!&gt;1,"",(IF($D15&lt;83,(-162853*LN($D15)+813007)*$D15*0.34,(-24890*LN($D15)+204138)*$D15*0.34)))))</f>
      </c>
      <c r="AT15" s="25">
        <f>IF($E15="EK","",IF($D15="","",(IF($D15&lt;83,(-23373*LN($D15)+118878)*$D15,(-3538.9*LN($D15)+31394)*$D15))))</f>
      </c>
      <c r="AU15" s="25">
        <f>IF($E15="EK","",IF(D15&gt;1,28873*D15,""))</f>
      </c>
      <c r="AV15" s="25">
        <f>IF($E15="ek",D15*Y15*(1-0.8)*0.012,IF($E15="ew",D15*Y15*(1-0.8)*0.012,IF($E15="MC",D15*Y15*(1-0.7)*0.012,D15*Y15*0.012)))</f>
        <v>0</v>
      </c>
      <c r="AW15" s="25">
        <f>IF($AV15&gt;1,D15*Y15*0.002,"")</f>
      </c>
      <c r="AX15" s="25">
        <f>0.163*D15*Y15/8760</f>
        <v>0</v>
      </c>
      <c r="AY15" s="25" t="e">
        <f>IF(#REF!=1,AX15,"")</f>
        <v>#REF!</v>
      </c>
    </row>
    <row r="16" spans="1:51" ht="12.75">
      <c r="A16" s="3">
        <v>2716</v>
      </c>
      <c r="B16" s="3">
        <v>302</v>
      </c>
      <c r="C16" s="3">
        <v>346</v>
      </c>
      <c r="D16" s="3">
        <f>SUM(C15:C16)</f>
        <v>652</v>
      </c>
      <c r="E16" s="3" t="s">
        <v>24</v>
      </c>
      <c r="F16" s="3" t="s">
        <v>24</v>
      </c>
      <c r="G16" s="3" t="s">
        <v>24</v>
      </c>
      <c r="H16" s="3">
        <v>1023</v>
      </c>
      <c r="I16" s="3">
        <v>1017</v>
      </c>
      <c r="J16" s="3">
        <v>1015</v>
      </c>
      <c r="K16" s="3">
        <v>1015</v>
      </c>
      <c r="L16" s="3">
        <v>1019</v>
      </c>
      <c r="M16" s="3">
        <v>1021</v>
      </c>
      <c r="N16" s="3">
        <v>1026</v>
      </c>
      <c r="O16" s="3">
        <v>1023</v>
      </c>
      <c r="P16" s="3">
        <v>1021</v>
      </c>
      <c r="Q16" s="3">
        <v>1019</v>
      </c>
      <c r="R16" s="3" t="s">
        <v>23</v>
      </c>
      <c r="S16" s="3">
        <v>1022</v>
      </c>
      <c r="T16" s="6">
        <v>440342</v>
      </c>
      <c r="U16" s="13">
        <v>429121</v>
      </c>
      <c r="V16" s="3">
        <v>302</v>
      </c>
      <c r="W16" s="28">
        <f t="shared" si="2"/>
        <v>1020.0909090909091</v>
      </c>
      <c r="X16" s="28">
        <f t="shared" si="3"/>
        <v>11221</v>
      </c>
      <c r="Y16" s="31">
        <v>3656</v>
      </c>
      <c r="AF16" s="25" t="e">
        <f>0.014*#REF!</f>
        <v>#REF!</v>
      </c>
      <c r="AG16" s="25" t="e">
        <f>IF(#REF!=1,#REF!,"")</f>
        <v>#REF!</v>
      </c>
      <c r="AH16" s="25" t="e">
        <f>IF(#REF!=1,AF16,"")</f>
        <v>#REF!</v>
      </c>
      <c r="AI16" s="25" t="e">
        <f>IF(#REF!=1,#REF!,"")</f>
        <v>#REF!</v>
      </c>
      <c r="AJ16" s="25" t="e">
        <f>IF(#REF!=1,AF16,"")</f>
        <v>#REF!</v>
      </c>
      <c r="AK16" s="25" t="e">
        <f>IF(#REF!=1,#REF!,"")</f>
        <v>#REF!</v>
      </c>
      <c r="AL16" s="25" t="e">
        <f>IF(#REF!=1,AF16,"")</f>
        <v>#REF!</v>
      </c>
      <c r="AM16" t="s">
        <v>30</v>
      </c>
      <c r="AN16" s="5">
        <v>28795</v>
      </c>
      <c r="AO16" s="25">
        <f>(IF($E16="EK",0.163*C16*Y16/8760,IF($E16="ws",0.163*C16*Y16/8760,IF($E16="mc",0.7*0.163*C16*Y16/8760,""))))</f>
      </c>
      <c r="AP16" s="25">
        <f>IF($E16="EK","",IF(D16="","",(IF($D16&lt;83,(-162853*LN($D16)+813007)*$D16,(-24890*LN($D16)+204138)*$D16))))</f>
        <v>27937998.436576944</v>
      </c>
      <c r="AQ16" s="25" t="e">
        <f>IF(#REF!=1,AP16,"")</f>
        <v>#REF!</v>
      </c>
      <c r="AR16" s="25" t="e">
        <f>IF(#REF!=1,AP16,"")</f>
        <v>#REF!</v>
      </c>
      <c r="AS16" s="25" t="e">
        <f>IF($E16="EK","",IF($D16="","",IF(#REF!&gt;1,"",(IF($D16&lt;83,(-162853*LN($D16)+813007)*$D16*0.34,(-24890*LN($D16)+204138)*$D16*0.34)))))</f>
        <v>#REF!</v>
      </c>
      <c r="AT16" s="25">
        <f>IF($E16="EK","",IF($D16="","",(IF($D16&lt;83,(-23373*LN($D16)+118878)*$D16,(-3538.9*LN($D16)+31394)*$D16))))</f>
        <v>5517074.235468143</v>
      </c>
      <c r="AU16" s="25">
        <f>IF($E16="EK","",IF(D16&gt;1,28873*D16,""))</f>
        <v>18825196</v>
      </c>
      <c r="AV16" s="25">
        <f>IF($E16="ek",D16*Y16*(1-0.8)*0.012,IF($E16="ew",D16*Y16*(1-0.8)*0.012,IF($E16="MC",D16*Y16*(1-0.7)*0.012,D16*Y16*0.012)))</f>
        <v>28604.544</v>
      </c>
      <c r="AW16" s="25">
        <f>IF($AV16&gt;1,D16*Y16*0.002,"")</f>
        <v>4767.424</v>
      </c>
      <c r="AX16" s="25">
        <f>0.163*D16*Y16/8760</f>
        <v>44.35445844748859</v>
      </c>
      <c r="AY16" s="25" t="e">
        <f>IF(#REF!=1,AX16,"")</f>
        <v>#REF!</v>
      </c>
    </row>
    <row r="17" spans="1:51" ht="12.75">
      <c r="A17" s="3">
        <v>3249</v>
      </c>
      <c r="B17" s="3">
        <v>2480</v>
      </c>
      <c r="C17" s="3">
        <v>72</v>
      </c>
      <c r="D17" s="3">
        <v>72</v>
      </c>
      <c r="E17" s="3" t="s">
        <v>33</v>
      </c>
      <c r="F17" s="3" t="s">
        <v>24</v>
      </c>
      <c r="G17" s="3" t="s">
        <v>24</v>
      </c>
      <c r="H17" s="3">
        <v>1006</v>
      </c>
      <c r="I17" s="3">
        <v>1021</v>
      </c>
      <c r="J17" s="3">
        <v>1013</v>
      </c>
      <c r="K17" s="3">
        <v>1019</v>
      </c>
      <c r="L17" s="3">
        <v>1018</v>
      </c>
      <c r="M17" s="3">
        <v>1013</v>
      </c>
      <c r="N17" s="3" t="s">
        <v>23</v>
      </c>
      <c r="O17" s="3">
        <v>1013</v>
      </c>
      <c r="P17" s="3">
        <v>1020</v>
      </c>
      <c r="Q17" s="3">
        <v>1013</v>
      </c>
      <c r="R17" s="3" t="s">
        <v>23</v>
      </c>
      <c r="S17" s="3" t="s">
        <v>23</v>
      </c>
      <c r="T17" s="6">
        <v>1372195</v>
      </c>
      <c r="U17" s="13">
        <v>1363059</v>
      </c>
      <c r="V17" s="3">
        <v>2480</v>
      </c>
      <c r="W17" s="28">
        <f t="shared" si="2"/>
        <v>1015.1111111111111</v>
      </c>
      <c r="X17" s="28">
        <f t="shared" si="3"/>
        <v>9136</v>
      </c>
      <c r="Y17" s="31">
        <v>3656</v>
      </c>
      <c r="AF17" s="25" t="e">
        <f>0.014*#REF!</f>
        <v>#REF!</v>
      </c>
      <c r="AG17" s="25" t="e">
        <f>IF(#REF!=1,#REF!,"")</f>
        <v>#REF!</v>
      </c>
      <c r="AH17" s="25" t="e">
        <f>IF(#REF!=1,AF17,"")</f>
        <v>#REF!</v>
      </c>
      <c r="AI17" s="25" t="e">
        <f>IF(#REF!=1,#REF!,"")</f>
        <v>#REF!</v>
      </c>
      <c r="AJ17" s="25" t="e">
        <f>IF(#REF!=1,AF17,"")</f>
        <v>#REF!</v>
      </c>
      <c r="AK17" s="25" t="e">
        <f>IF(#REF!=1,#REF!,"")</f>
        <v>#REF!</v>
      </c>
      <c r="AL17" s="25" t="e">
        <f>IF(#REF!=1,AF17,"")</f>
        <v>#REF!</v>
      </c>
      <c r="AM17" t="s">
        <v>25</v>
      </c>
      <c r="AN17" s="5">
        <v>18963</v>
      </c>
      <c r="AO17" s="25">
        <f>(IF($E17="EK",0.163*C17*Y17/8760,IF($E17="ws",0.163*C17*Y17/8760,IF($E17="mc",0.7*0.163*C17*Y17/8760,""))))</f>
        <v>4.898038356164384</v>
      </c>
      <c r="AP17" s="25">
        <f>IF($E17="EK","",IF(D17="","",(IF($D17&lt;83,(-162853*LN($D17)+813007)*$D17,(-24890*LN($D17)+204138)*$D17))))</f>
      </c>
      <c r="AQ17" s="25" t="e">
        <f>IF(#REF!=1,AP17,"")</f>
        <v>#REF!</v>
      </c>
      <c r="AR17" s="25" t="e">
        <f>IF(#REF!=1,AP17,"")</f>
        <v>#REF!</v>
      </c>
      <c r="AS17" s="25">
        <f>IF($E17="EK","",IF($D17="","",IF(#REF!&gt;1,"",(IF($D17&lt;83,(-162853*LN($D17)+813007)*$D17*0.34,(-24890*LN($D17)+204138)*$D17*0.34)))))</f>
      </c>
      <c r="AT17" s="25">
        <f>IF($E17="EK","",IF($D17="","",(IF($D17&lt;83,(-23373*LN($D17)+118878)*$D17,(-3538.9*LN($D17)+31394)*$D17))))</f>
      </c>
      <c r="AU17" s="25">
        <f>IF($E17="EK","",IF(D17&gt;1,28873*D17,""))</f>
      </c>
      <c r="AV17" s="25">
        <f>IF($E17="ek",D17*Y17*(1-0.8)*0.012,IF($E17="ew",D17*Y17*(1-0.8)*0.012,IF($E17="MC",D17*Y17*(1-0.7)*0.012,D17*Y17*0.012)))</f>
        <v>631.7567999999999</v>
      </c>
      <c r="AW17" s="25">
        <f>IF($AV17&gt;1,D17*Y17*0.002,"")</f>
        <v>526.464</v>
      </c>
      <c r="AX17" s="25">
        <f>0.163*D17*Y17/8760</f>
        <v>4.898038356164384</v>
      </c>
      <c r="AY17" s="25" t="e">
        <f>IF(#REF!=1,AX17,"")</f>
        <v>#REF!</v>
      </c>
    </row>
    <row r="18" spans="1:51" ht="12.75">
      <c r="A18" s="3">
        <v>3249</v>
      </c>
      <c r="B18" s="3">
        <v>2480</v>
      </c>
      <c r="C18" s="3">
        <v>74</v>
      </c>
      <c r="D18" s="3">
        <v>74</v>
      </c>
      <c r="E18" s="3" t="s">
        <v>33</v>
      </c>
      <c r="F18" s="3" t="s">
        <v>24</v>
      </c>
      <c r="G18" s="3" t="s">
        <v>24</v>
      </c>
      <c r="H18" s="3">
        <v>1006</v>
      </c>
      <c r="I18" s="3">
        <v>1021</v>
      </c>
      <c r="J18" s="3">
        <v>1013</v>
      </c>
      <c r="K18" s="3">
        <v>1019</v>
      </c>
      <c r="L18" s="3">
        <v>1018</v>
      </c>
      <c r="M18" s="3">
        <v>1013</v>
      </c>
      <c r="N18" s="3">
        <v>1013</v>
      </c>
      <c r="O18" s="3">
        <v>1020</v>
      </c>
      <c r="P18" s="3" t="s">
        <v>23</v>
      </c>
      <c r="Q18" s="3">
        <v>1025</v>
      </c>
      <c r="R18" s="3">
        <v>1020</v>
      </c>
      <c r="S18" s="3">
        <v>1017</v>
      </c>
      <c r="T18" s="6">
        <v>1223078</v>
      </c>
      <c r="U18" s="13">
        <v>1211893</v>
      </c>
      <c r="V18" s="3">
        <v>2480</v>
      </c>
      <c r="W18" s="28">
        <f t="shared" si="2"/>
        <v>1016.8181818181819</v>
      </c>
      <c r="X18" s="28">
        <f t="shared" si="3"/>
        <v>11185</v>
      </c>
      <c r="Y18" s="31">
        <v>3656</v>
      </c>
      <c r="AF18" s="25" t="e">
        <f>0.014*#REF!</f>
        <v>#REF!</v>
      </c>
      <c r="AG18" s="25" t="e">
        <f>IF(#REF!=1,#REF!,"")</f>
        <v>#REF!</v>
      </c>
      <c r="AH18" s="25" t="e">
        <f>IF(#REF!=1,AF18,"")</f>
        <v>#REF!</v>
      </c>
      <c r="AI18" s="25" t="e">
        <f>IF(#REF!=1,#REF!,"")</f>
        <v>#REF!</v>
      </c>
      <c r="AJ18" s="25" t="e">
        <f>IF(#REF!=1,AF18,"")</f>
        <v>#REF!</v>
      </c>
      <c r="AK18" s="25" t="e">
        <f>IF(#REF!=1,#REF!,"")</f>
        <v>#REF!</v>
      </c>
      <c r="AL18" s="25" t="e">
        <f>IF(#REF!=1,AF18,"")</f>
        <v>#REF!</v>
      </c>
      <c r="AM18" t="s">
        <v>25</v>
      </c>
      <c r="AN18" s="5">
        <v>19968</v>
      </c>
      <c r="AO18" s="25">
        <f>(IF($E18="EK",0.163*C18*Y18/8760,IF($E18="ws",0.163*C18*Y18/8760,IF($E18="mc",0.7*0.163*C18*Y18/8760,""))))</f>
        <v>5.034094977168951</v>
      </c>
      <c r="AP18" s="25">
        <f>IF($E18="EK","",IF(D18="","",(IF($D18&lt;83,(-162853*LN($D18)+813007)*$D18,(-24890*LN($D18)+204138)*$D18))))</f>
      </c>
      <c r="AQ18" s="25" t="e">
        <f>IF(#REF!=1,AP18,"")</f>
        <v>#REF!</v>
      </c>
      <c r="AR18" s="25" t="e">
        <f>IF(#REF!=1,AP18,"")</f>
        <v>#REF!</v>
      </c>
      <c r="AS18" s="25">
        <f>IF($E18="EK","",IF($D18="","",IF(#REF!&gt;1,"",(IF($D18&lt;83,(-162853*LN($D18)+813007)*$D18*0.34,(-24890*LN($D18)+204138)*$D18*0.34)))))</f>
      </c>
      <c r="AT18" s="25">
        <f>IF($E18="EK","",IF($D18="","",(IF($D18&lt;83,(-23373*LN($D18)+118878)*$D18,(-3538.9*LN($D18)+31394)*$D18))))</f>
      </c>
      <c r="AU18" s="25">
        <f>IF($E18="EK","",IF(D18&gt;1,28873*D18,""))</f>
      </c>
      <c r="AV18" s="25">
        <f>IF($E18="ek",D18*Y18*(1-0.8)*0.012,IF($E18="ew",D18*Y18*(1-0.8)*0.012,IF($E18="MC",D18*Y18*(1-0.7)*0.012,D18*Y18*0.012)))</f>
        <v>649.3055999999999</v>
      </c>
      <c r="AW18" s="25">
        <f>IF($AV18&gt;1,D18*Y18*0.002,"")</f>
        <v>541.088</v>
      </c>
      <c r="AX18" s="25">
        <f>0.163*D18*Y18/8760</f>
        <v>5.034094977168951</v>
      </c>
      <c r="AY18" s="25" t="e">
        <f>IF(#REF!=1,AX18,"")</f>
        <v>#REF!</v>
      </c>
    </row>
    <row r="19" spans="1:51" ht="12.75">
      <c r="A19" s="3">
        <v>3249</v>
      </c>
      <c r="B19" s="3">
        <v>8006</v>
      </c>
      <c r="C19" s="3">
        <v>621</v>
      </c>
      <c r="D19" s="3">
        <v>621</v>
      </c>
      <c r="E19" s="3" t="s">
        <v>29</v>
      </c>
      <c r="F19" s="3" t="s">
        <v>24</v>
      </c>
      <c r="G19" s="3" t="s">
        <v>24</v>
      </c>
      <c r="H19" s="3">
        <v>1026</v>
      </c>
      <c r="I19" s="3">
        <v>1031</v>
      </c>
      <c r="J19" s="3">
        <v>1012</v>
      </c>
      <c r="K19" s="3">
        <v>1020</v>
      </c>
      <c r="L19" s="3">
        <v>1024</v>
      </c>
      <c r="M19" s="3">
        <v>1017</v>
      </c>
      <c r="N19" s="3">
        <v>1013</v>
      </c>
      <c r="O19" s="3">
        <v>1014</v>
      </c>
      <c r="P19" s="3">
        <v>1016</v>
      </c>
      <c r="Q19" s="3">
        <v>1025</v>
      </c>
      <c r="R19" s="3">
        <v>1020</v>
      </c>
      <c r="S19" s="3">
        <v>1017</v>
      </c>
      <c r="T19" s="6">
        <v>1686087</v>
      </c>
      <c r="U19" s="13">
        <v>1673852</v>
      </c>
      <c r="V19" s="3">
        <v>8006</v>
      </c>
      <c r="W19" s="28">
        <f aca="true" t="shared" si="4" ref="W19:W27">AVERAGE(H19:S19)</f>
        <v>1019.5833333333334</v>
      </c>
      <c r="X19" s="28">
        <f aca="true" t="shared" si="5" ref="X19:X27">SUM(H19:S19)</f>
        <v>12235</v>
      </c>
      <c r="Y19" s="31">
        <v>3656</v>
      </c>
      <c r="AF19" s="25" t="e">
        <f>0.014*#REF!</f>
        <v>#REF!</v>
      </c>
      <c r="AG19" s="25" t="e">
        <f>IF(#REF!=1,#REF!,"")</f>
        <v>#REF!</v>
      </c>
      <c r="AH19" s="25" t="e">
        <f>IF(#REF!=1,AF19,"")</f>
        <v>#REF!</v>
      </c>
      <c r="AI19" s="25" t="e">
        <f>IF(#REF!=1,#REF!,"")</f>
        <v>#REF!</v>
      </c>
      <c r="AJ19" s="25" t="e">
        <f>IF(#REF!=1,AF19,"")</f>
        <v>#REF!</v>
      </c>
      <c r="AK19" s="25" t="e">
        <f>IF(#REF!=1,#REF!,"")</f>
        <v>#REF!</v>
      </c>
      <c r="AL19" s="25" t="e">
        <f>IF(#REF!=1,AF19,"")</f>
        <v>#REF!</v>
      </c>
      <c r="AM19" t="s">
        <v>25</v>
      </c>
      <c r="AN19" s="5">
        <v>27364</v>
      </c>
      <c r="AO19" s="25">
        <f>(IF($E19="EK",0.163*C19*Y19/8760,IF($E19="ws",0.163*C19*Y19/8760,IF($E19="mc",0.7*0.163*C19*Y19/8760,""))))</f>
        <v>29.571906575342464</v>
      </c>
      <c r="AP19" s="25">
        <f>IF($E19="EK","",IF(D19="","",(IF($D19&lt;83,(-162853*LN($D19)+813007)*$D19,(-24890*LN($D19)+204138)*$D19))))</f>
        <v>27362607.179189622</v>
      </c>
      <c r="AQ19" s="25" t="e">
        <f>IF(#REF!=1,AP19,"")</f>
        <v>#REF!</v>
      </c>
      <c r="AR19" s="25" t="e">
        <f>IF(#REF!=1,AP19,"")</f>
        <v>#REF!</v>
      </c>
      <c r="AS19" s="25" t="e">
        <f>IF($E19="EK","",IF($D19="","",IF(#REF!&gt;1,"",(IF($D19&lt;83,(-162853*LN($D19)+813007)*$D19*0.34,(-24890*LN($D19)+204138)*$D19*0.34)))))</f>
        <v>#REF!</v>
      </c>
      <c r="AT19" s="25">
        <f>IF($E19="EK","",IF($D19="","",(IF($D19&lt;83,(-23373*LN($D19)+118878)*$D19,(-3538.9*LN($D19)+31394)*$D19))))</f>
        <v>5361814.871604425</v>
      </c>
      <c r="AU19" s="25">
        <f>IF($E19="EK","",IF(D19&gt;1,28873*D19,""))</f>
        <v>17930133</v>
      </c>
      <c r="AV19" s="25">
        <f>IF($E19="ek",D19*Y19*(1-0.8)*0.012,IF($E19="ew",D19*Y19*(1-0.8)*0.012,IF($E19="MC",D19*Y19*(1-0.7)*0.012,D19*Y19*0.012)))</f>
        <v>8173.3536</v>
      </c>
      <c r="AW19" s="25">
        <f>IF($AV19&gt;1,D19*Y19*0.002,"")</f>
        <v>4540.752</v>
      </c>
      <c r="AX19" s="25">
        <f>0.163*D19*Y19/8760</f>
        <v>42.245580821917805</v>
      </c>
      <c r="AY19" s="25" t="e">
        <f>IF(#REF!=1,AX19,"")</f>
        <v>#REF!</v>
      </c>
    </row>
    <row r="20" spans="1:51" ht="12.75">
      <c r="A20" s="3">
        <v>3249</v>
      </c>
      <c r="B20" s="3">
        <v>8006</v>
      </c>
      <c r="C20" s="3">
        <v>621</v>
      </c>
      <c r="D20" s="3">
        <v>621</v>
      </c>
      <c r="E20" s="3" t="s">
        <v>29</v>
      </c>
      <c r="F20" s="3" t="s">
        <v>24</v>
      </c>
      <c r="G20" s="3" t="s">
        <v>24</v>
      </c>
      <c r="H20" s="3">
        <v>1026</v>
      </c>
      <c r="I20" s="3">
        <v>1031</v>
      </c>
      <c r="J20" s="3">
        <v>1012</v>
      </c>
      <c r="K20" s="3">
        <v>1020</v>
      </c>
      <c r="L20" s="3">
        <v>1024</v>
      </c>
      <c r="M20" s="3">
        <v>1017</v>
      </c>
      <c r="N20" s="3">
        <v>1013</v>
      </c>
      <c r="O20" s="3">
        <v>1014</v>
      </c>
      <c r="P20" s="3" t="s">
        <v>23</v>
      </c>
      <c r="Q20" s="3">
        <v>1025</v>
      </c>
      <c r="R20" s="3">
        <v>1020</v>
      </c>
      <c r="S20" s="3">
        <v>1017</v>
      </c>
      <c r="T20" s="6">
        <v>1686608</v>
      </c>
      <c r="U20" s="13">
        <v>1675389</v>
      </c>
      <c r="V20" s="3">
        <v>8006</v>
      </c>
      <c r="W20" s="28">
        <f t="shared" si="4"/>
        <v>1019.9090909090909</v>
      </c>
      <c r="X20" s="28">
        <f t="shared" si="5"/>
        <v>11219</v>
      </c>
      <c r="Y20" s="31">
        <v>3656</v>
      </c>
      <c r="AF20" s="25" t="e">
        <f>0.014*#REF!</f>
        <v>#REF!</v>
      </c>
      <c r="AG20" s="25" t="e">
        <f>IF(#REF!=1,#REF!,"")</f>
        <v>#REF!</v>
      </c>
      <c r="AH20" s="25" t="e">
        <f>IF(#REF!=1,AF20,"")</f>
        <v>#REF!</v>
      </c>
      <c r="AI20" s="25" t="e">
        <f>IF(#REF!=1,#REF!,"")</f>
        <v>#REF!</v>
      </c>
      <c r="AJ20" s="25" t="e">
        <f>IF(#REF!=1,AF20,"")</f>
        <v>#REF!</v>
      </c>
      <c r="AK20" s="25" t="e">
        <f>IF(#REF!=1,#REF!,"")</f>
        <v>#REF!</v>
      </c>
      <c r="AL20" s="25" t="e">
        <f>IF(#REF!=1,AF20,"")</f>
        <v>#REF!</v>
      </c>
      <c r="AM20" t="s">
        <v>25</v>
      </c>
      <c r="AN20" s="5">
        <v>27273</v>
      </c>
      <c r="AO20" s="25">
        <f>(IF($E20="EK",0.163*C20*Y20/8760,IF($E20="ws",0.163*C20*Y20/8760,IF($E20="mc",0.7*0.163*C20*Y20/8760,""))))</f>
        <v>29.571906575342464</v>
      </c>
      <c r="AP20" s="25">
        <f>IF($E20="EK","",IF(D20="","",(IF($D20&lt;83,(-162853*LN($D20)+813007)*$D20,(-24890*LN($D20)+204138)*$D20))))</f>
        <v>27362607.179189622</v>
      </c>
      <c r="AQ20" s="25" t="e">
        <f>IF(#REF!=1,AP20,"")</f>
        <v>#REF!</v>
      </c>
      <c r="AR20" s="25" t="e">
        <f>IF(#REF!=1,AP20,"")</f>
        <v>#REF!</v>
      </c>
      <c r="AS20" s="25" t="e">
        <f>IF($E20="EK","",IF($D20="","",IF(#REF!&gt;1,"",(IF($D20&lt;83,(-162853*LN($D20)+813007)*$D20*0.34,(-24890*LN($D20)+204138)*$D20*0.34)))))</f>
        <v>#REF!</v>
      </c>
      <c r="AT20" s="25">
        <f>IF($E20="EK","",IF($D20="","",(IF($D20&lt;83,(-23373*LN($D20)+118878)*$D20,(-3538.9*LN($D20)+31394)*$D20))))</f>
        <v>5361814.871604425</v>
      </c>
      <c r="AU20" s="25">
        <f>IF($E20="EK","",IF(D20&gt;1,28873*D20,""))</f>
        <v>17930133</v>
      </c>
      <c r="AV20" s="25">
        <f>IF($E20="ek",D20*Y20*(1-0.8)*0.012,IF($E20="ew",D20*Y20*(1-0.8)*0.012,IF($E20="MC",D20*Y20*(1-0.7)*0.012,D20*Y20*0.012)))</f>
        <v>8173.3536</v>
      </c>
      <c r="AW20" s="25">
        <f>IF($AV20&gt;1,D20*Y20*0.002,"")</f>
        <v>4540.752</v>
      </c>
      <c r="AX20" s="25">
        <f>0.163*D20*Y20/8760</f>
        <v>42.245580821917805</v>
      </c>
      <c r="AY20" s="25" t="e">
        <f>IF(#REF!=1,AX20,"")</f>
        <v>#REF!</v>
      </c>
    </row>
    <row r="21" spans="1:51" ht="12.75">
      <c r="A21" s="3">
        <v>3265</v>
      </c>
      <c r="B21" s="3">
        <v>6190</v>
      </c>
      <c r="C21" s="3">
        <v>446</v>
      </c>
      <c r="D21" s="3">
        <v>446</v>
      </c>
      <c r="E21" s="3" t="s">
        <v>24</v>
      </c>
      <c r="F21" s="3" t="s">
        <v>24</v>
      </c>
      <c r="G21" s="3" t="s">
        <v>24</v>
      </c>
      <c r="H21" s="3">
        <v>141900</v>
      </c>
      <c r="I21" s="3" t="s">
        <v>23</v>
      </c>
      <c r="J21" s="3" t="s">
        <v>23</v>
      </c>
      <c r="K21" s="3" t="s">
        <v>23</v>
      </c>
      <c r="L21" s="3" t="s">
        <v>23</v>
      </c>
      <c r="M21" s="3" t="s">
        <v>23</v>
      </c>
      <c r="N21" s="3">
        <v>141900</v>
      </c>
      <c r="O21" s="3" t="s">
        <v>23</v>
      </c>
      <c r="P21" s="3" t="s">
        <v>23</v>
      </c>
      <c r="Q21" s="3">
        <v>141900</v>
      </c>
      <c r="R21" s="3" t="s">
        <v>23</v>
      </c>
      <c r="S21" s="3" t="s">
        <v>23</v>
      </c>
      <c r="T21" s="6">
        <v>438367</v>
      </c>
      <c r="U21" s="13">
        <v>425700</v>
      </c>
      <c r="V21" s="3">
        <v>6190</v>
      </c>
      <c r="W21" s="28">
        <f t="shared" si="4"/>
        <v>141900</v>
      </c>
      <c r="X21" s="28">
        <f t="shared" si="5"/>
        <v>425700</v>
      </c>
      <c r="Y21" s="31">
        <v>3656</v>
      </c>
      <c r="AF21" s="25" t="e">
        <f>0.014*#REF!</f>
        <v>#REF!</v>
      </c>
      <c r="AG21" s="25" t="e">
        <f>IF(#REF!=1,#REF!,"")</f>
        <v>#REF!</v>
      </c>
      <c r="AH21" s="25" t="e">
        <f>IF(#REF!=1,AF21,"")</f>
        <v>#REF!</v>
      </c>
      <c r="AI21" s="25" t="e">
        <f>IF(#REF!=1,#REF!,"")</f>
        <v>#REF!</v>
      </c>
      <c r="AJ21" s="25" t="e">
        <f>IF(#REF!=1,AF21,"")</f>
        <v>#REF!</v>
      </c>
      <c r="AK21" s="25" t="e">
        <f>IF(#REF!=1,#REF!,"")</f>
        <v>#REF!</v>
      </c>
      <c r="AL21" s="25" t="e">
        <f>IF(#REF!=1,AF21,"")</f>
        <v>#REF!</v>
      </c>
      <c r="AM21" t="s">
        <v>25</v>
      </c>
      <c r="AN21" s="5">
        <v>27546</v>
      </c>
      <c r="AO21" s="25">
        <f>(IF($E21="EK",0.163*C21*Y21/8760,IF($E21="ws",0.163*C21*Y21/8760,IF($E21="mc",0.7*0.163*C21*Y21/8760,""))))</f>
      </c>
      <c r="AP21" s="25">
        <f>IF($E21="EK","",IF(D21="","",(IF($D21&lt;83,(-162853*LN($D21)+813007)*$D21,(-24890*LN($D21)+204138)*$D21))))</f>
        <v>23326273.33276239</v>
      </c>
      <c r="AQ21" s="25" t="e">
        <f>IF(#REF!=1,AP21,"")</f>
        <v>#REF!</v>
      </c>
      <c r="AR21" s="25" t="e">
        <f>IF(#REF!=1,AP21,"")</f>
        <v>#REF!</v>
      </c>
      <c r="AS21" s="25" t="e">
        <f>IF($E21="EK","",IF($D21="","",IF(#REF!&gt;1,"",(IF($D21&lt;83,(-162853*LN($D21)+813007)*$D21*0.34,(-24890*LN($D21)+204138)*$D21*0.34)))))</f>
        <v>#REF!</v>
      </c>
      <c r="AT21" s="25">
        <f>IF($E21="EK","",IF($D21="","",(IF($D21&lt;83,(-23373*LN($D21)+118878)*$D21,(-3538.9*LN($D21)+31394)*$D21))))</f>
        <v>4373289.242270503</v>
      </c>
      <c r="AU21" s="25">
        <f>IF($E21="EK","",IF(D21&gt;1,28873*D21,""))</f>
        <v>12877358</v>
      </c>
      <c r="AV21" s="25">
        <f>IF($E21="ek",D21*Y21*(1-0.8)*0.012,IF($E21="ew",D21*Y21*(1-0.8)*0.012,IF($E21="MC",D21*Y21*(1-0.7)*0.012,D21*Y21*0.012)))</f>
        <v>19566.912</v>
      </c>
      <c r="AW21" s="25">
        <f>IF($AV21&gt;1,D21*Y21*0.002,"")</f>
        <v>3261.152</v>
      </c>
      <c r="AX21" s="25">
        <f>0.163*D21*Y21/8760</f>
        <v>30.34062648401827</v>
      </c>
      <c r="AY21" s="25" t="e">
        <f>IF(#REF!=1,AX21,"")</f>
        <v>#REF!</v>
      </c>
    </row>
    <row r="22" spans="1:51" ht="12.75">
      <c r="A22" s="3">
        <v>3278</v>
      </c>
      <c r="B22" s="3">
        <v>4939</v>
      </c>
      <c r="C22" s="3">
        <v>352</v>
      </c>
      <c r="D22" s="3"/>
      <c r="E22" s="3" t="s">
        <v>24</v>
      </c>
      <c r="F22" s="3" t="s">
        <v>24</v>
      </c>
      <c r="G22" s="3" t="s">
        <v>24</v>
      </c>
      <c r="H22" s="3">
        <v>1047</v>
      </c>
      <c r="I22" s="3">
        <v>1043</v>
      </c>
      <c r="J22" s="3">
        <v>1041</v>
      </c>
      <c r="K22" s="3" t="s">
        <v>23</v>
      </c>
      <c r="L22" s="3">
        <v>1010</v>
      </c>
      <c r="M22" s="3">
        <v>1004</v>
      </c>
      <c r="N22" s="3">
        <v>1009</v>
      </c>
      <c r="O22" s="3">
        <v>1010</v>
      </c>
      <c r="P22" s="3">
        <v>1017</v>
      </c>
      <c r="Q22" s="3">
        <v>1030</v>
      </c>
      <c r="R22" s="3">
        <v>1040</v>
      </c>
      <c r="S22" s="3">
        <v>1055</v>
      </c>
      <c r="T22" s="6">
        <v>156544</v>
      </c>
      <c r="U22" s="13">
        <v>145238</v>
      </c>
      <c r="V22" s="3">
        <v>4939</v>
      </c>
      <c r="W22" s="28">
        <f t="shared" si="4"/>
        <v>1027.8181818181818</v>
      </c>
      <c r="X22" s="28">
        <f t="shared" si="5"/>
        <v>11306</v>
      </c>
      <c r="Y22" s="31">
        <v>3656</v>
      </c>
      <c r="AF22" s="25" t="e">
        <f>0.014*#REF!</f>
        <v>#REF!</v>
      </c>
      <c r="AG22" s="25" t="e">
        <f>IF(#REF!=1,#REF!,"")</f>
        <v>#REF!</v>
      </c>
      <c r="AH22" s="25" t="e">
        <f>IF(#REF!=1,AF22,"")</f>
        <v>#REF!</v>
      </c>
      <c r="AI22" s="25" t="e">
        <f>IF(#REF!=1,#REF!,"")</f>
        <v>#REF!</v>
      </c>
      <c r="AJ22" s="25" t="e">
        <f>IF(#REF!=1,AF22,"")</f>
        <v>#REF!</v>
      </c>
      <c r="AK22" s="25" t="e">
        <f>IF(#REF!=1,#REF!,"")</f>
        <v>#REF!</v>
      </c>
      <c r="AL22" s="25" t="e">
        <f>IF(#REF!=1,AF22,"")</f>
        <v>#REF!</v>
      </c>
      <c r="AM22" t="s">
        <v>25</v>
      </c>
      <c r="AN22" s="5">
        <v>27150</v>
      </c>
      <c r="AO22" s="25">
        <f>(IF($E22="EK",0.163*C22*Y22/8760,IF($E22="ws",0.163*C22*Y22/8760,IF($E22="mc",0.7*0.163*C22*Y22/8760,""))))</f>
      </c>
      <c r="AP22" s="25">
        <f>IF($E22="EK","",IF(D22="","",(IF($D22&lt;83,(-162853*LN($D22)+813007)*$D22,(-24890*LN($D22)+204138)*$D22))))</f>
      </c>
      <c r="AQ22" s="25" t="e">
        <f>IF(#REF!=1,AP22,"")</f>
        <v>#REF!</v>
      </c>
      <c r="AR22" s="25" t="e">
        <f>IF(#REF!=1,AP22,"")</f>
        <v>#REF!</v>
      </c>
      <c r="AS22" s="25">
        <f>IF($E22="EK","",IF($D22="","",IF(#REF!&gt;1,"",(IF($D22&lt;83,(-162853*LN($D22)+813007)*$D22*0.34,(-24890*LN($D22)+204138)*$D22*0.34)))))</f>
      </c>
      <c r="AT22" s="25">
        <f>IF($E22="EK","",IF($D22="","",(IF($D22&lt;83,(-23373*LN($D22)+118878)*$D22,(-3538.9*LN($D22)+31394)*$D22))))</f>
      </c>
      <c r="AU22" s="25">
        <f>IF($E22="EK","",IF(D22&gt;1,28873*D22,""))</f>
      </c>
      <c r="AV22" s="25">
        <f>IF($E22="ek",D22*Y22*(1-0.8)*0.012,IF($E22="ew",D22*Y22*(1-0.8)*0.012,IF($E22="MC",D22*Y22*(1-0.7)*0.012,D22*Y22*0.012)))</f>
        <v>0</v>
      </c>
      <c r="AW22" s="25">
        <f>IF($AV22&gt;1,D22*Y22*0.002,"")</f>
      </c>
      <c r="AX22" s="25">
        <f>0.163*D22*Y22/8760</f>
        <v>0</v>
      </c>
      <c r="AY22" s="25" t="e">
        <f>IF(#REF!=1,AX22,"")</f>
        <v>#REF!</v>
      </c>
    </row>
    <row r="23" spans="1:51" ht="12.75">
      <c r="A23" s="3">
        <v>3278</v>
      </c>
      <c r="B23" s="3">
        <v>4939</v>
      </c>
      <c r="C23" s="3">
        <v>351</v>
      </c>
      <c r="D23" s="3">
        <f>SUM(C22:C23)</f>
        <v>703</v>
      </c>
      <c r="E23" s="3" t="s">
        <v>24</v>
      </c>
      <c r="F23" s="3" t="s">
        <v>24</v>
      </c>
      <c r="G23" s="3" t="s">
        <v>24</v>
      </c>
      <c r="H23" s="3">
        <v>1047</v>
      </c>
      <c r="I23" s="3">
        <v>1043</v>
      </c>
      <c r="J23" s="3">
        <v>1041</v>
      </c>
      <c r="K23" s="3">
        <v>1040</v>
      </c>
      <c r="L23" s="3">
        <v>1010</v>
      </c>
      <c r="M23" s="3">
        <v>1004</v>
      </c>
      <c r="N23" s="3">
        <v>1009</v>
      </c>
      <c r="O23" s="3">
        <v>1010</v>
      </c>
      <c r="P23" s="3">
        <v>1017</v>
      </c>
      <c r="Q23" s="3">
        <v>1030</v>
      </c>
      <c r="R23" s="3">
        <v>1040</v>
      </c>
      <c r="S23" s="3">
        <v>1055</v>
      </c>
      <c r="T23" s="6">
        <v>157584</v>
      </c>
      <c r="U23" s="13">
        <v>145238</v>
      </c>
      <c r="V23" s="3">
        <v>4939</v>
      </c>
      <c r="W23" s="28">
        <f t="shared" si="4"/>
        <v>1028.8333333333333</v>
      </c>
      <c r="X23" s="28">
        <f t="shared" si="5"/>
        <v>12346</v>
      </c>
      <c r="Y23" s="31">
        <v>3656</v>
      </c>
      <c r="AF23" s="25" t="e">
        <f>0.014*#REF!</f>
        <v>#REF!</v>
      </c>
      <c r="AG23" s="25" t="e">
        <f>IF(#REF!=1,#REF!,"")</f>
        <v>#REF!</v>
      </c>
      <c r="AH23" s="25" t="e">
        <f>IF(#REF!=1,AF23,"")</f>
        <v>#REF!</v>
      </c>
      <c r="AI23" s="25" t="e">
        <f>IF(#REF!=1,#REF!,"")</f>
        <v>#REF!</v>
      </c>
      <c r="AJ23" s="25" t="e">
        <f>IF(#REF!=1,AF23,"")</f>
        <v>#REF!</v>
      </c>
      <c r="AK23" s="25" t="e">
        <f>IF(#REF!=1,#REF!,"")</f>
        <v>#REF!</v>
      </c>
      <c r="AL23" s="25" t="e">
        <f>IF(#REF!=1,AF23,"")</f>
        <v>#REF!</v>
      </c>
      <c r="AM23" t="s">
        <v>30</v>
      </c>
      <c r="AN23" s="5">
        <v>27942</v>
      </c>
      <c r="AO23" s="25">
        <f>(IF($E23="EK",0.163*C23*Y23/8760,IF($E23="ws",0.163*C23*Y23/8760,IF($E23="mc",0.7*0.163*C23*Y23/8760,""))))</f>
      </c>
      <c r="AP23" s="25">
        <f>IF($E23="EK","",IF(D23="","",(IF($D23&lt;83,(-162853*LN($D23)+813007)*$D23,(-24890*LN($D23)+204138)*$D23))))</f>
        <v>28805542.37487127</v>
      </c>
      <c r="AQ23" s="25" t="e">
        <f>IF(#REF!=1,AP23,"")</f>
        <v>#REF!</v>
      </c>
      <c r="AR23" s="25" t="e">
        <f>IF(#REF!=1,AP23,"")</f>
        <v>#REF!</v>
      </c>
      <c r="AS23" s="25" t="e">
        <f>IF($E23="EK","",IF($D23="","",IF(#REF!&gt;1,"",(IF($D23&lt;83,(-162853*LN($D23)+813007)*$D23*0.34,(-24890*LN($D23)+204138)*$D23*0.34)))))</f>
        <v>#REF!</v>
      </c>
      <c r="AT23" s="25">
        <f>IF($E23="EK","",IF($D23="","",(IF($D23&lt;83,(-23373*LN($D23)+118878)*$D23,(-3538.9*LN($D23)+31394)*$D23))))</f>
        <v>5761258.989386578</v>
      </c>
      <c r="AU23" s="25">
        <f>IF($E23="EK","",IF(D23&gt;1,28873*D23,""))</f>
        <v>20297719</v>
      </c>
      <c r="AV23" s="25">
        <f>IF($E23="ek",D23*Y23*(1-0.8)*0.012,IF($E23="ew",D23*Y23*(1-0.8)*0.012,IF($E23="MC",D23*Y23*(1-0.7)*0.012,D23*Y23*0.012)))</f>
        <v>30842.016</v>
      </c>
      <c r="AW23" s="25">
        <f>IF($AV23&gt;1,D23*Y23*0.002,"")</f>
        <v>5140.336</v>
      </c>
      <c r="AX23" s="25">
        <f>0.163*D23*Y23/8760</f>
        <v>47.82390228310503</v>
      </c>
      <c r="AY23" s="25" t="e">
        <f>IF(#REF!=1,AX23,"")</f>
        <v>#REF!</v>
      </c>
    </row>
    <row r="24" spans="1:51" ht="12.75">
      <c r="A24" s="3">
        <v>4166</v>
      </c>
      <c r="B24" s="3">
        <v>1553</v>
      </c>
      <c r="C24" s="3">
        <v>104</v>
      </c>
      <c r="D24" s="3">
        <v>104</v>
      </c>
      <c r="E24" s="3" t="s">
        <v>33</v>
      </c>
      <c r="F24" s="3" t="s">
        <v>24</v>
      </c>
      <c r="G24" s="3" t="s">
        <v>24</v>
      </c>
      <c r="H24" s="3">
        <v>1107</v>
      </c>
      <c r="I24" s="3">
        <v>1126</v>
      </c>
      <c r="J24" s="3">
        <v>1105</v>
      </c>
      <c r="K24" s="3">
        <v>1091</v>
      </c>
      <c r="L24" s="3">
        <v>1080</v>
      </c>
      <c r="M24" s="3">
        <v>1060</v>
      </c>
      <c r="N24" s="3">
        <v>1031</v>
      </c>
      <c r="O24" s="3" t="s">
        <v>23</v>
      </c>
      <c r="P24" s="3">
        <v>1024</v>
      </c>
      <c r="Q24" s="3">
        <v>1032</v>
      </c>
      <c r="R24" s="3">
        <v>1059</v>
      </c>
      <c r="S24" s="3">
        <v>1066</v>
      </c>
      <c r="T24" s="6">
        <v>1831630</v>
      </c>
      <c r="U24" s="13">
        <v>1819849</v>
      </c>
      <c r="V24" s="3">
        <v>1553</v>
      </c>
      <c r="W24" s="28">
        <f t="shared" si="4"/>
        <v>1071</v>
      </c>
      <c r="X24" s="28">
        <f t="shared" si="5"/>
        <v>11781</v>
      </c>
      <c r="Y24" s="31">
        <v>3656</v>
      </c>
      <c r="AF24" s="25" t="e">
        <f>0.014*#REF!</f>
        <v>#REF!</v>
      </c>
      <c r="AG24" s="25" t="e">
        <f>IF(#REF!=1,#REF!,"")</f>
        <v>#REF!</v>
      </c>
      <c r="AH24" s="25" t="e">
        <f>IF(#REF!=1,AF24,"")</f>
        <v>#REF!</v>
      </c>
      <c r="AI24" s="25" t="e">
        <f>IF(#REF!=1,#REF!,"")</f>
        <v>#REF!</v>
      </c>
      <c r="AJ24" s="25" t="e">
        <f>IF(#REF!=1,AF24,"")</f>
        <v>#REF!</v>
      </c>
      <c r="AK24" s="25" t="e">
        <f>IF(#REF!=1,#REF!,"")</f>
        <v>#REF!</v>
      </c>
      <c r="AL24" s="25" t="e">
        <f>IF(#REF!=1,AF24,"")</f>
        <v>#REF!</v>
      </c>
      <c r="AM24" t="s">
        <v>25</v>
      </c>
      <c r="AN24" s="5">
        <v>19329</v>
      </c>
      <c r="AO24" s="25">
        <f>(IF($E24="EK",0.163*C24*Y24/8760,IF($E24="ws",0.163*C24*Y24/8760,IF($E24="mc",0.7*0.163*C24*Y24/8760,""))))</f>
        <v>7.074944292237444</v>
      </c>
      <c r="AP24" s="25">
        <f>IF($E24="EK","",IF(D24="","",(IF($D24&lt;83,(-162853*LN($D24)+813007)*$D24,(-24890*LN($D24)+204138)*$D24))))</f>
      </c>
      <c r="AQ24" s="25" t="e">
        <f>IF(#REF!=1,AP24,"")</f>
        <v>#REF!</v>
      </c>
      <c r="AR24" s="25" t="e">
        <f>IF(#REF!=1,AP24,"")</f>
        <v>#REF!</v>
      </c>
      <c r="AS24" s="25">
        <f>IF($E24="EK","",IF($D24="","",IF(#REF!&gt;1,"",(IF($D24&lt;83,(-162853*LN($D24)+813007)*$D24*0.34,(-24890*LN($D24)+204138)*$D24*0.34)))))</f>
      </c>
      <c r="AT24" s="25">
        <f>IF($E24="EK","",IF($D24="","",(IF($D24&lt;83,(-23373*LN($D24)+118878)*$D24,(-3538.9*LN($D24)+31394)*$D24))))</f>
      </c>
      <c r="AU24" s="25">
        <f>IF($E24="EK","",IF(D24&gt;1,28873*D24,""))</f>
      </c>
      <c r="AV24" s="25">
        <f>IF($E24="ek",D24*Y24*(1-0.8)*0.012,IF($E24="ew",D24*Y24*(1-0.8)*0.012,IF($E24="MC",D24*Y24*(1-0.7)*0.012,D24*Y24*0.012)))</f>
        <v>912.5375999999999</v>
      </c>
      <c r="AW24" s="25">
        <f>IF($AV24&gt;1,D24*Y24*0.002,"")</f>
        <v>760.448</v>
      </c>
      <c r="AX24" s="25">
        <f>0.163*D24*Y24/8760</f>
        <v>7.074944292237444</v>
      </c>
      <c r="AY24" s="25" t="e">
        <f>IF(#REF!=1,AX24,"")</f>
        <v>#REF!</v>
      </c>
    </row>
    <row r="25" spans="1:51" ht="12.75">
      <c r="A25" s="3">
        <v>4166</v>
      </c>
      <c r="B25" s="3">
        <v>1554</v>
      </c>
      <c r="C25" s="3">
        <v>133</v>
      </c>
      <c r="D25" s="3"/>
      <c r="E25" s="3" t="s">
        <v>29</v>
      </c>
      <c r="F25" s="3" t="s">
        <v>33</v>
      </c>
      <c r="G25" s="3" t="s">
        <v>24</v>
      </c>
      <c r="H25" s="3">
        <v>1107</v>
      </c>
      <c r="I25" s="3">
        <v>1126</v>
      </c>
      <c r="J25" s="3">
        <v>1105</v>
      </c>
      <c r="K25" s="3" t="s">
        <v>23</v>
      </c>
      <c r="L25" s="3">
        <v>1080</v>
      </c>
      <c r="M25" s="3">
        <v>1060</v>
      </c>
      <c r="N25" s="3">
        <v>1031</v>
      </c>
      <c r="O25" s="3">
        <v>1028</v>
      </c>
      <c r="P25" s="3">
        <v>1024</v>
      </c>
      <c r="Q25" s="3">
        <v>1032</v>
      </c>
      <c r="R25" s="3">
        <v>1059</v>
      </c>
      <c r="S25" s="3">
        <v>1066</v>
      </c>
      <c r="T25" s="6">
        <v>1526744</v>
      </c>
      <c r="U25" s="13">
        <v>1515026</v>
      </c>
      <c r="V25" s="3">
        <v>1554</v>
      </c>
      <c r="W25" s="28">
        <f t="shared" si="4"/>
        <v>1065.2727272727273</v>
      </c>
      <c r="X25" s="28">
        <f t="shared" si="5"/>
        <v>11718</v>
      </c>
      <c r="Y25" s="31">
        <v>3656</v>
      </c>
      <c r="AF25" s="25" t="e">
        <f>0.014*#REF!</f>
        <v>#REF!</v>
      </c>
      <c r="AG25" s="25" t="e">
        <f>IF(#REF!=1,#REF!,"")</f>
        <v>#REF!</v>
      </c>
      <c r="AH25" s="25" t="e">
        <f>IF(#REF!=1,AF25,"")</f>
        <v>#REF!</v>
      </c>
      <c r="AI25" s="25" t="e">
        <f>IF(#REF!=1,#REF!,"")</f>
        <v>#REF!</v>
      </c>
      <c r="AJ25" s="25" t="e">
        <f>IF(#REF!=1,AF25,"")</f>
        <v>#REF!</v>
      </c>
      <c r="AK25" s="25" t="e">
        <f>IF(#REF!=1,#REF!,"")</f>
        <v>#REF!</v>
      </c>
      <c r="AL25" s="25" t="e">
        <f>IF(#REF!=1,AF25,"")</f>
        <v>#REF!</v>
      </c>
      <c r="AM25" s="2" t="s">
        <v>25</v>
      </c>
      <c r="AN25" s="5">
        <v>20486</v>
      </c>
      <c r="AO25" s="25">
        <f>(IF($E25="EK",0.163*C25*Y25/8760,IF($E25="ws",0.163*C25*Y25/8760,IF($E25="mc",0.7*0.163*C25*Y25/8760,""))))</f>
        <v>6.333435707762557</v>
      </c>
      <c r="AP25" s="25">
        <f>IF($E25="EK","",IF(D25="","",(IF($D25&lt;83,(-162853*LN($D25)+813007)*$D25,(-24890*LN($D25)+204138)*$D25))))</f>
      </c>
      <c r="AQ25" s="25" t="e">
        <f>IF(#REF!=1,AP25,"")</f>
        <v>#REF!</v>
      </c>
      <c r="AR25" s="25" t="e">
        <f>IF(#REF!=1,AP25,"")</f>
        <v>#REF!</v>
      </c>
      <c r="AS25" s="25">
        <f>IF($E25="EK","",IF($D25="","",IF(#REF!&gt;1,"",(IF($D25&lt;83,(-162853*LN($D25)+813007)*$D25*0.34,(-24890*LN($D25)+204138)*$D25*0.34)))))</f>
      </c>
      <c r="AT25" s="25">
        <f>IF($E25="EK","",IF($D25="","",(IF($D25&lt;83,(-23373*LN($D25)+118878)*$D25,(-3538.9*LN($D25)+31394)*$D25))))</f>
      </c>
      <c r="AU25" s="25">
        <f>IF($E25="EK","",IF(D25&gt;1,28873*D25,""))</f>
      </c>
      <c r="AV25" s="25">
        <f>IF($E25="ek",D25*Y25*(1-0.8)*0.012,IF($E25="ew",D25*Y25*(1-0.8)*0.012,IF($E25="MC",D25*Y25*(1-0.7)*0.012,D25*Y25*0.012)))</f>
        <v>0</v>
      </c>
      <c r="AW25" s="25">
        <f>IF($AV25&gt;1,D25*Y25*0.002,"")</f>
      </c>
      <c r="AX25" s="25">
        <f>0.163*D25*Y25/8760</f>
        <v>0</v>
      </c>
      <c r="AY25" s="25" t="e">
        <f>IF(#REF!=1,AX25,"")</f>
        <v>#REF!</v>
      </c>
    </row>
    <row r="26" spans="1:51" ht="12.75">
      <c r="A26" s="3">
        <v>4166</v>
      </c>
      <c r="B26" s="3">
        <v>1554</v>
      </c>
      <c r="C26" s="3">
        <v>415</v>
      </c>
      <c r="D26" s="3">
        <f>SUM(C25:C26)</f>
        <v>548</v>
      </c>
      <c r="E26" s="3" t="s">
        <v>29</v>
      </c>
      <c r="F26" s="3" t="s">
        <v>24</v>
      </c>
      <c r="G26" s="3" t="s">
        <v>24</v>
      </c>
      <c r="H26" s="3">
        <v>1107</v>
      </c>
      <c r="I26" s="3">
        <v>1126</v>
      </c>
      <c r="J26" s="3">
        <v>1105</v>
      </c>
      <c r="K26" s="3">
        <v>1091</v>
      </c>
      <c r="L26" s="3">
        <v>1080</v>
      </c>
      <c r="M26" s="3">
        <v>1060</v>
      </c>
      <c r="N26" s="3">
        <v>1031</v>
      </c>
      <c r="O26" s="3">
        <v>1028</v>
      </c>
      <c r="P26" s="3">
        <v>1024</v>
      </c>
      <c r="Q26" s="3">
        <v>1032</v>
      </c>
      <c r="R26" s="3">
        <v>1059</v>
      </c>
      <c r="S26" s="3">
        <v>1066</v>
      </c>
      <c r="T26" s="6">
        <v>1816407</v>
      </c>
      <c r="U26" s="13">
        <v>1803598</v>
      </c>
      <c r="V26" s="3">
        <v>1554</v>
      </c>
      <c r="W26" s="28">
        <f t="shared" si="4"/>
        <v>1067.4166666666667</v>
      </c>
      <c r="X26" s="28">
        <f t="shared" si="5"/>
        <v>12809</v>
      </c>
      <c r="Y26" s="31">
        <v>3656</v>
      </c>
      <c r="AF26" s="25" t="e">
        <f>0.014*#REF!</f>
        <v>#REF!</v>
      </c>
      <c r="AG26" s="25" t="e">
        <f>IF(#REF!=1,#REF!,"")</f>
        <v>#REF!</v>
      </c>
      <c r="AH26" s="25" t="e">
        <f>IF(#REF!=1,AF26,"")</f>
        <v>#REF!</v>
      </c>
      <c r="AI26" s="25" t="e">
        <f>IF(#REF!=1,#REF!,"")</f>
        <v>#REF!</v>
      </c>
      <c r="AJ26" s="25" t="e">
        <f>IF(#REF!=1,AF26,"")</f>
        <v>#REF!</v>
      </c>
      <c r="AK26" s="25" t="e">
        <f>IF(#REF!=1,#REF!,"")</f>
        <v>#REF!</v>
      </c>
      <c r="AL26" s="25" t="e">
        <f>IF(#REF!=1,AF26,"")</f>
        <v>#REF!</v>
      </c>
      <c r="AM26" s="2" t="s">
        <v>25</v>
      </c>
      <c r="AN26" s="5">
        <v>26512</v>
      </c>
      <c r="AO26" s="25">
        <f>(IF($E26="EK",0.163*C26*Y26/8760,IF($E26="ws",0.163*C26*Y26/8760,IF($E26="mc",0.7*0.163*C26*Y26/8760,""))))</f>
        <v>19.762224200913238</v>
      </c>
      <c r="AP26" s="25">
        <f>IF($E26="EK","",IF(D26="","",(IF($D26&lt;83,(-162853*LN($D26)+813007)*$D26,(-24890*LN($D26)+204138)*$D26))))</f>
        <v>25851794.843109407</v>
      </c>
      <c r="AQ26" s="25" t="e">
        <f>IF(#REF!=1,AP26,"")</f>
        <v>#REF!</v>
      </c>
      <c r="AR26" s="25" t="e">
        <f>IF(#REF!=1,AP26,"")</f>
        <v>#REF!</v>
      </c>
      <c r="AS26" s="25" t="e">
        <f>IF($E26="EK","",IF($D26="","",IF(#REF!&gt;1,"",(IF($D26&lt;83,(-162853*LN($D26)+813007)*$D26*0.34,(-24890*LN($D26)+204138)*$D26*0.34)))))</f>
        <v>#REF!</v>
      </c>
      <c r="AT26" s="25">
        <f>IF($E26="EK","",IF($D26="","",(IF($D26&lt;83,(-23373*LN($D26)+118878)*$D26,(-3538.9*LN($D26)+31394)*$D26))))</f>
        <v>4974043.868086777</v>
      </c>
      <c r="AU26" s="25">
        <f>IF($E26="EK","",IF(D26&gt;1,28873*D26,""))</f>
        <v>15822404</v>
      </c>
      <c r="AV26" s="25">
        <f>IF($E26="ek",D26*Y26*(1-0.8)*0.012,IF($E26="ew",D26*Y26*(1-0.8)*0.012,IF($E26="MC",D26*Y26*(1-0.7)*0.012,D26*Y26*0.012)))</f>
        <v>7212.556800000002</v>
      </c>
      <c r="AW26" s="25">
        <f>IF($AV26&gt;1,D26*Y26*0.002,"")</f>
        <v>4006.976</v>
      </c>
      <c r="AX26" s="25">
        <f>0.163*D26*Y26/8760</f>
        <v>37.27951415525114</v>
      </c>
      <c r="AY26" s="25" t="e">
        <f>IF(#REF!=1,AX26,"")</f>
        <v>#REF!</v>
      </c>
    </row>
    <row r="27" spans="1:51" ht="12.75">
      <c r="A27" s="3">
        <v>4254</v>
      </c>
      <c r="B27" s="3">
        <v>1702</v>
      </c>
      <c r="C27" s="3">
        <v>605</v>
      </c>
      <c r="D27" s="3">
        <v>605</v>
      </c>
      <c r="E27" s="3" t="s">
        <v>24</v>
      </c>
      <c r="F27" s="3" t="s">
        <v>24</v>
      </c>
      <c r="G27" s="3" t="s">
        <v>24</v>
      </c>
      <c r="H27" s="3">
        <v>1034</v>
      </c>
      <c r="I27" s="3">
        <v>1031</v>
      </c>
      <c r="J27" s="3">
        <v>1037</v>
      </c>
      <c r="K27" s="3">
        <v>1035</v>
      </c>
      <c r="L27" s="3">
        <v>1030</v>
      </c>
      <c r="M27" s="3">
        <v>1043</v>
      </c>
      <c r="N27" s="3">
        <v>1032</v>
      </c>
      <c r="O27" s="3">
        <v>1032</v>
      </c>
      <c r="P27" s="3">
        <v>1032</v>
      </c>
      <c r="Q27" s="3">
        <v>1030</v>
      </c>
      <c r="R27" s="3">
        <v>1018</v>
      </c>
      <c r="S27" s="3" t="s">
        <v>23</v>
      </c>
      <c r="T27" s="6">
        <v>1675702</v>
      </c>
      <c r="U27" s="13">
        <v>1664348</v>
      </c>
      <c r="V27" s="3">
        <v>1702</v>
      </c>
      <c r="W27" s="28">
        <f t="shared" si="4"/>
        <v>1032.1818181818182</v>
      </c>
      <c r="X27" s="28">
        <f t="shared" si="5"/>
        <v>11354</v>
      </c>
      <c r="Y27" s="31">
        <v>3656</v>
      </c>
      <c r="AF27" s="25" t="e">
        <f>0.014*#REF!</f>
        <v>#REF!</v>
      </c>
      <c r="AG27" s="25" t="e">
        <f>IF(#REF!=1,#REF!,"")</f>
        <v>#REF!</v>
      </c>
      <c r="AH27" s="25" t="e">
        <f>IF(#REF!=1,AF27,"")</f>
        <v>#REF!</v>
      </c>
      <c r="AI27" s="25" t="e">
        <f>IF(#REF!=1,#REF!,"")</f>
        <v>#REF!</v>
      </c>
      <c r="AJ27" s="25" t="e">
        <f>IF(#REF!=1,AF27,"")</f>
        <v>#REF!</v>
      </c>
      <c r="AK27" s="25" t="e">
        <f>IF(#REF!=1,#REF!,"")</f>
        <v>#REF!</v>
      </c>
      <c r="AL27" s="25" t="e">
        <f>IF(#REF!=1,AF27,"")</f>
        <v>#REF!</v>
      </c>
      <c r="AM27" t="s">
        <v>25</v>
      </c>
      <c r="AN27" s="5">
        <v>27181</v>
      </c>
      <c r="AO27" s="25">
        <f>(IF($E27="EK",0.163*C27*Y27/8760,IF($E27="ws",0.163*C27*Y27/8760,IF($E27="mc",0.7*0.163*C27*Y27/8760,""))))</f>
      </c>
      <c r="AP27" s="25">
        <f>IF($E27="EK","",IF(D27="","",(IF($D27&lt;83,(-162853*LN($D27)+813007)*$D27,(-24890*LN($D27)+204138)*$D27))))</f>
        <v>27050677.52616547</v>
      </c>
      <c r="AQ27" s="25" t="e">
        <f>IF(#REF!=1,AP27,"")</f>
        <v>#REF!</v>
      </c>
      <c r="AR27" s="25" t="e">
        <f>IF(#REF!=1,AP27,"")</f>
        <v>#REF!</v>
      </c>
      <c r="AS27" s="25" t="e">
        <f>IF($E27="EK","",IF($D27="","",IF(#REF!&gt;1,"",(IF($D27&lt;83,(-162853*LN($D27)+813007)*$D27*0.34,(-24890*LN($D27)+204138)*$D27*0.34)))))</f>
        <v>#REF!</v>
      </c>
      <c r="AT27" s="25">
        <f>IF($E27="EK","",IF($D27="","",(IF($D27&lt;83,(-23373*LN($D27)+118878)*$D27,(-3538.9*LN($D27)+31394)*$D27))))</f>
        <v>5279554.890974165</v>
      </c>
      <c r="AU27" s="25">
        <f>IF($E27="EK","",IF(D27&gt;1,28873*D27,""))</f>
        <v>17468165</v>
      </c>
      <c r="AV27" s="25">
        <f>IF($E27="ek",D27*Y27*(1-0.8)*0.012,IF($E27="ew",D27*Y27*(1-0.8)*0.012,IF($E27="MC",D27*Y27*(1-0.7)*0.012,D27*Y27*0.012)))</f>
        <v>26542.56</v>
      </c>
      <c r="AW27" s="25">
        <f>IF($AV27&gt;1,D27*Y27*0.002,"")</f>
        <v>4423.76</v>
      </c>
      <c r="AX27" s="25">
        <f>0.163*D27*Y27/8760</f>
        <v>41.157127853881285</v>
      </c>
      <c r="AY27" s="25" t="e">
        <f>IF(#REF!=1,AX27,"")</f>
        <v>#REF!</v>
      </c>
    </row>
    <row r="28" spans="1:51" ht="12.75">
      <c r="A28" s="3">
        <v>4254</v>
      </c>
      <c r="B28" s="3">
        <v>1702</v>
      </c>
      <c r="C28" s="3">
        <v>626</v>
      </c>
      <c r="D28" s="3">
        <v>626</v>
      </c>
      <c r="E28" s="3" t="s">
        <v>24</v>
      </c>
      <c r="F28" s="3" t="s">
        <v>24</v>
      </c>
      <c r="G28" s="3" t="s">
        <v>24</v>
      </c>
      <c r="H28" s="3" t="s">
        <v>23</v>
      </c>
      <c r="I28" s="3" t="s">
        <v>23</v>
      </c>
      <c r="J28" s="3">
        <v>1037</v>
      </c>
      <c r="K28" s="3">
        <v>1035</v>
      </c>
      <c r="L28" s="3">
        <v>1030</v>
      </c>
      <c r="M28" s="3">
        <v>1043</v>
      </c>
      <c r="N28" s="3">
        <v>1032</v>
      </c>
      <c r="O28" s="3">
        <v>1032</v>
      </c>
      <c r="P28" s="3">
        <v>1032</v>
      </c>
      <c r="Q28" s="3">
        <v>1030</v>
      </c>
      <c r="R28" s="3">
        <v>1018</v>
      </c>
      <c r="S28" s="3">
        <v>1019</v>
      </c>
      <c r="T28" s="6">
        <v>1525537</v>
      </c>
      <c r="U28" s="13">
        <v>1515229</v>
      </c>
      <c r="V28" s="3">
        <v>1702</v>
      </c>
      <c r="W28" s="28">
        <f aca="true" t="shared" si="6" ref="W28:W39">AVERAGE(H28:S28)</f>
        <v>1030.8</v>
      </c>
      <c r="X28" s="28">
        <f aca="true" t="shared" si="7" ref="X28:X39">SUM(H28:S28)</f>
        <v>10308</v>
      </c>
      <c r="Y28" s="31">
        <v>3656</v>
      </c>
      <c r="AF28" s="25" t="e">
        <f>0.014*#REF!</f>
        <v>#REF!</v>
      </c>
      <c r="AG28" s="25" t="e">
        <f>IF(#REF!=1,#REF!,"")</f>
        <v>#REF!</v>
      </c>
      <c r="AH28" s="25" t="e">
        <f>IF(#REF!=1,AF28,"")</f>
        <v>#REF!</v>
      </c>
      <c r="AI28" s="25" t="e">
        <f>IF(#REF!=1,#REF!,"")</f>
        <v>#REF!</v>
      </c>
      <c r="AJ28" s="25" t="e">
        <f>IF(#REF!=1,AF28,"")</f>
        <v>#REF!</v>
      </c>
      <c r="AK28" s="25" t="e">
        <f>IF(#REF!=1,#REF!,"")</f>
        <v>#REF!</v>
      </c>
      <c r="AL28" s="25" t="e">
        <f>IF(#REF!=1,AF28,"")</f>
        <v>#REF!</v>
      </c>
      <c r="AM28" t="s">
        <v>25</v>
      </c>
      <c r="AN28" s="5">
        <v>28277</v>
      </c>
      <c r="AO28" s="25">
        <f>(IF($E28="EK",0.163*C28*Y28/8760,IF($E28="ws",0.163*C28*Y28/8760,IF($E28="mc",0.7*0.163*C28*Y28/8760,""))))</f>
      </c>
      <c r="AP28" s="25">
        <f>IF($E28="EK","",IF(D28="","",(IF($D28&lt;83,(-162853*LN($D28)+813007)*$D28,(-24890*LN($D28)+204138)*$D28))))</f>
        <v>27457968.358837415</v>
      </c>
      <c r="AQ28" s="25" t="e">
        <f>IF(#REF!=1,AP28,"")</f>
        <v>#REF!</v>
      </c>
      <c r="AR28" s="25" t="e">
        <f>IF(#REF!=1,AP28,"")</f>
        <v>#REF!</v>
      </c>
      <c r="AS28" s="25" t="e">
        <f>IF($E28="EK","",IF($D28="","",IF(#REF!&gt;1,"",(IF($D28&lt;83,(-162853*LN($D28)+813007)*$D28*0.34,(-24890*LN($D28)+204138)*$D28*0.34)))))</f>
        <v>#REF!</v>
      </c>
      <c r="AT28" s="25">
        <f>IF($E28="EK","",IF($D28="","",(IF($D28&lt;83,(-23373*LN($D28)+118878)*$D28,(-3538.9*LN($D28)+31394)*$D28))))</f>
        <v>5387220.140292878</v>
      </c>
      <c r="AU28" s="25">
        <f>IF($E28="EK","",IF(D28&gt;1,28873*D28,""))</f>
        <v>18074498</v>
      </c>
      <c r="AV28" s="25">
        <f>IF($E28="ek",D28*Y28*(1-0.8)*0.012,IF($E28="ew",D28*Y28*(1-0.8)*0.012,IF($E28="MC",D28*Y28*(1-0.7)*0.012,D28*Y28*0.012)))</f>
        <v>27463.872</v>
      </c>
      <c r="AW28" s="25">
        <f>IF($AV28&gt;1,D28*Y28*0.002,"")</f>
        <v>4577.312</v>
      </c>
      <c r="AX28" s="25">
        <f>0.163*D28*Y28/8760</f>
        <v>42.585722374429224</v>
      </c>
      <c r="AY28" s="25" t="e">
        <f>IF(#REF!=1,AX28,"")</f>
        <v>#REF!</v>
      </c>
    </row>
    <row r="29" spans="1:51" ht="12.75">
      <c r="A29" s="3">
        <v>4318</v>
      </c>
      <c r="B29" s="3">
        <v>593</v>
      </c>
      <c r="C29" s="3">
        <v>446</v>
      </c>
      <c r="D29" s="3">
        <v>446</v>
      </c>
      <c r="E29" s="3" t="s">
        <v>29</v>
      </c>
      <c r="F29" s="3" t="s">
        <v>24</v>
      </c>
      <c r="G29" s="3" t="s">
        <v>24</v>
      </c>
      <c r="H29" s="3">
        <v>1048</v>
      </c>
      <c r="I29" s="3">
        <v>1041</v>
      </c>
      <c r="J29" s="3">
        <v>1042</v>
      </c>
      <c r="K29" s="3">
        <v>1038</v>
      </c>
      <c r="L29" s="3">
        <v>1037</v>
      </c>
      <c r="M29" s="3">
        <v>1033</v>
      </c>
      <c r="N29" s="3">
        <v>1035</v>
      </c>
      <c r="O29" s="3">
        <v>1032</v>
      </c>
      <c r="P29" s="3">
        <v>1032</v>
      </c>
      <c r="Q29" s="3">
        <v>1031</v>
      </c>
      <c r="R29" s="3">
        <v>1032</v>
      </c>
      <c r="S29" s="3">
        <v>1033</v>
      </c>
      <c r="T29" s="6">
        <v>1809855</v>
      </c>
      <c r="U29" s="13">
        <v>1797421</v>
      </c>
      <c r="V29" s="3">
        <v>593</v>
      </c>
      <c r="W29" s="28">
        <f t="shared" si="6"/>
        <v>1036.1666666666667</v>
      </c>
      <c r="X29" s="28">
        <f t="shared" si="7"/>
        <v>12434</v>
      </c>
      <c r="Y29" s="31">
        <v>3656</v>
      </c>
      <c r="AF29" s="25" t="e">
        <f>0.014*#REF!</f>
        <v>#REF!</v>
      </c>
      <c r="AG29" s="25" t="e">
        <f>IF(#REF!=1,#REF!,"")</f>
        <v>#REF!</v>
      </c>
      <c r="AH29" s="25" t="e">
        <f>IF(#REF!=1,AF29,"")</f>
        <v>#REF!</v>
      </c>
      <c r="AI29" s="25" t="e">
        <f>IF(#REF!=1,#REF!,"")</f>
        <v>#REF!</v>
      </c>
      <c r="AJ29" s="25" t="e">
        <f>IF(#REF!=1,AF29,"")</f>
        <v>#REF!</v>
      </c>
      <c r="AK29" s="25" t="e">
        <f>IF(#REF!=1,#REF!,"")</f>
        <v>#REF!</v>
      </c>
      <c r="AL29" s="25" t="e">
        <f>IF(#REF!=1,AF29,"")</f>
        <v>#REF!</v>
      </c>
      <c r="AM29" t="s">
        <v>25</v>
      </c>
      <c r="AN29" s="5">
        <v>26877</v>
      </c>
      <c r="AO29" s="25">
        <f>(IF($E29="EK",0.163*C29*Y29/8760,IF($E29="ws",0.163*C29*Y29/8760,IF($E29="mc",0.7*0.163*C29*Y29/8760,""))))</f>
        <v>21.238438538812783</v>
      </c>
      <c r="AP29" s="25">
        <f>IF($E29="EK","",IF(D29="","",(IF($D29&lt;83,(-162853*LN($D29)+813007)*$D29,(-24890*LN($D29)+204138)*$D29))))</f>
        <v>23326273.33276239</v>
      </c>
      <c r="AQ29" s="25" t="e">
        <f>IF(#REF!=1,AP29,"")</f>
        <v>#REF!</v>
      </c>
      <c r="AR29" s="25" t="e">
        <f>IF(#REF!=1,AP29,"")</f>
        <v>#REF!</v>
      </c>
      <c r="AS29" s="25" t="e">
        <f>IF($E29="EK","",IF($D29="","",IF(#REF!&gt;1,"",(IF($D29&lt;83,(-162853*LN($D29)+813007)*$D29*0.34,(-24890*LN($D29)+204138)*$D29*0.34)))))</f>
        <v>#REF!</v>
      </c>
      <c r="AT29" s="25">
        <f>IF($E29="EK","",IF($D29="","",(IF($D29&lt;83,(-23373*LN($D29)+118878)*$D29,(-3538.9*LN($D29)+31394)*$D29))))</f>
        <v>4373289.242270503</v>
      </c>
      <c r="AU29" s="25">
        <f>IF($E29="EK","",IF(D29&gt;1,28873*D29,""))</f>
        <v>12877358</v>
      </c>
      <c r="AV29" s="25">
        <f>IF($E29="ek",D29*Y29*(1-0.8)*0.012,IF($E29="ew",D29*Y29*(1-0.8)*0.012,IF($E29="MC",D29*Y29*(1-0.7)*0.012,D29*Y29*0.012)))</f>
        <v>5870.073600000001</v>
      </c>
      <c r="AW29" s="25">
        <f>IF($AV29&gt;1,D29*Y29*0.002,"")</f>
        <v>3261.152</v>
      </c>
      <c r="AX29" s="25">
        <f>0.163*D29*Y29/8760</f>
        <v>30.34062648401827</v>
      </c>
      <c r="AY29" s="25" t="e">
        <f>IF(#REF!=1,AX29,"")</f>
        <v>#REF!</v>
      </c>
    </row>
    <row r="30" spans="1:51" ht="12.75">
      <c r="A30" s="3">
        <v>5027</v>
      </c>
      <c r="B30" s="3">
        <v>1564</v>
      </c>
      <c r="C30" s="3">
        <v>162</v>
      </c>
      <c r="D30" s="3">
        <v>162</v>
      </c>
      <c r="E30" s="3" t="s">
        <v>29</v>
      </c>
      <c r="F30" s="3" t="s">
        <v>24</v>
      </c>
      <c r="G30" s="3" t="s">
        <v>24</v>
      </c>
      <c r="H30" s="3" t="s">
        <v>23</v>
      </c>
      <c r="I30" s="3" t="s">
        <v>23</v>
      </c>
      <c r="J30" s="3">
        <v>137452</v>
      </c>
      <c r="K30" s="3" t="s">
        <v>23</v>
      </c>
      <c r="L30" s="3" t="s">
        <v>23</v>
      </c>
      <c r="M30" s="3" t="s">
        <v>23</v>
      </c>
      <c r="N30" s="3">
        <v>135486</v>
      </c>
      <c r="O30" s="3">
        <v>135486</v>
      </c>
      <c r="P30" s="3" t="s">
        <v>23</v>
      </c>
      <c r="Q30" s="3" t="s">
        <v>23</v>
      </c>
      <c r="R30" s="3" t="s">
        <v>23</v>
      </c>
      <c r="S30" s="3">
        <v>135486</v>
      </c>
      <c r="T30" s="6">
        <v>2213162</v>
      </c>
      <c r="U30" s="4">
        <f>SUM(U28:U29)</f>
        <v>3312650</v>
      </c>
      <c r="V30" s="3">
        <v>1564</v>
      </c>
      <c r="W30" s="28">
        <f t="shared" si="6"/>
        <v>135977.5</v>
      </c>
      <c r="X30" s="28">
        <f t="shared" si="7"/>
        <v>543910</v>
      </c>
      <c r="Y30" s="31">
        <v>3656</v>
      </c>
      <c r="AF30" s="25" t="e">
        <f>0.014*#REF!</f>
        <v>#REF!</v>
      </c>
      <c r="AG30" s="25" t="e">
        <f>IF(#REF!=1,#REF!,"")</f>
        <v>#REF!</v>
      </c>
      <c r="AH30" s="25" t="e">
        <f>IF(#REF!=1,AF30,"")</f>
        <v>#REF!</v>
      </c>
      <c r="AI30" s="25" t="e">
        <f>IF(#REF!=1,#REF!,"")</f>
        <v>#REF!</v>
      </c>
      <c r="AJ30" s="25" t="e">
        <f>IF(#REF!=1,AF30,"")</f>
        <v>#REF!</v>
      </c>
      <c r="AK30" s="25" t="e">
        <f>IF(#REF!=1,#REF!,"")</f>
        <v>#REF!</v>
      </c>
      <c r="AL30" s="25" t="e">
        <f>IF(#REF!=1,AF30,"")</f>
        <v>#REF!</v>
      </c>
      <c r="AM30" t="s">
        <v>25</v>
      </c>
      <c r="AN30" s="5">
        <v>26268</v>
      </c>
      <c r="AO30" s="25">
        <f>(IF($E30="EK",0.163*C30*Y30/8760,IF($E30="ws",0.163*C30*Y30/8760,IF($E30="mc",0.7*0.163*C30*Y30/8760,""))))</f>
        <v>7.714410410958903</v>
      </c>
      <c r="AP30" s="25">
        <f>IF($E30="EK","",IF(D30="","",(IF($D30&lt;83,(-162853*LN($D30)+813007)*$D30,(-24890*LN($D30)+204138)*$D30))))</f>
        <v>12556251.809002688</v>
      </c>
      <c r="AQ30" s="25" t="e">
        <f>IF(#REF!=1,AP30,"")</f>
        <v>#REF!</v>
      </c>
      <c r="AR30" s="25" t="e">
        <f>IF(#REF!=1,AP30,"")</f>
        <v>#REF!</v>
      </c>
      <c r="AS30" s="25" t="e">
        <f>IF($E30="EK","",IF($D30="","",IF(#REF!&gt;1,"",(IF($D30&lt;83,(-162853*LN($D30)+813007)*$D30*0.34,(-24890*LN($D30)+204138)*$D30*0.34)))))</f>
        <v>#REF!</v>
      </c>
      <c r="AT30" s="25">
        <f>IF($E30="EK","",IF($D30="","",(IF($D30&lt;83,(-23373*LN($D30)+118878)*$D30,(-3538.9*LN($D30)+31394)*$D30))))</f>
        <v>2169099.8633378707</v>
      </c>
      <c r="AU30" s="25">
        <f>IF($E30="EK","",IF(D30&gt;1,28873*D30,""))</f>
        <v>4677426</v>
      </c>
      <c r="AV30" s="25">
        <f>IF($E30="ek",D30*Y30*(1-0.8)*0.012,IF($E30="ew",D30*Y30*(1-0.8)*0.012,IF($E30="MC",D30*Y30*(1-0.7)*0.012,D30*Y30*0.012)))</f>
        <v>2132.1792000000005</v>
      </c>
      <c r="AW30" s="25">
        <f>IF($AV30&gt;1,D30*Y30*0.002,"")</f>
        <v>1184.544</v>
      </c>
      <c r="AX30" s="25">
        <f>0.163*D30*Y30/8760</f>
        <v>11.020586301369864</v>
      </c>
      <c r="AY30" s="25" t="e">
        <f>IF(#REF!=1,AX30,"")</f>
        <v>#REF!</v>
      </c>
    </row>
    <row r="31" spans="1:51" ht="12.75">
      <c r="A31" s="3">
        <v>5109</v>
      </c>
      <c r="B31" s="3">
        <v>6035</v>
      </c>
      <c r="C31" s="3">
        <v>815</v>
      </c>
      <c r="D31" s="3">
        <v>815</v>
      </c>
      <c r="E31" s="3" t="s">
        <v>24</v>
      </c>
      <c r="F31" s="3" t="s">
        <v>24</v>
      </c>
      <c r="G31" s="3" t="s">
        <v>24</v>
      </c>
      <c r="H31" s="3">
        <v>141786</v>
      </c>
      <c r="I31" s="3">
        <v>145102</v>
      </c>
      <c r="J31" s="3">
        <v>137764</v>
      </c>
      <c r="K31" s="3" t="s">
        <v>23</v>
      </c>
      <c r="L31" s="3" t="s">
        <v>23</v>
      </c>
      <c r="M31" s="3">
        <v>137277</v>
      </c>
      <c r="N31" s="3">
        <v>137987</v>
      </c>
      <c r="O31" s="3">
        <v>144116</v>
      </c>
      <c r="P31" s="3">
        <v>138743</v>
      </c>
      <c r="Q31" s="3">
        <v>138936</v>
      </c>
      <c r="R31" s="3">
        <v>138303</v>
      </c>
      <c r="S31" s="3">
        <v>138366</v>
      </c>
      <c r="T31" s="6">
        <v>4463737</v>
      </c>
      <c r="U31" s="18">
        <v>4452613</v>
      </c>
      <c r="V31" s="3">
        <v>6035</v>
      </c>
      <c r="W31" s="28">
        <f t="shared" si="6"/>
        <v>139838</v>
      </c>
      <c r="X31" s="28">
        <f t="shared" si="7"/>
        <v>1398380</v>
      </c>
      <c r="Y31" s="31">
        <v>3656</v>
      </c>
      <c r="AF31" s="25" t="e">
        <f>0.014*#REF!</f>
        <v>#REF!</v>
      </c>
      <c r="AG31" s="25" t="e">
        <f>IF(#REF!=1,#REF!,"")</f>
        <v>#REF!</v>
      </c>
      <c r="AH31" s="25" t="e">
        <f>IF(#REF!=1,AF31,"")</f>
        <v>#REF!</v>
      </c>
      <c r="AI31" s="25" t="e">
        <f>IF(#REF!=1,#REF!,"")</f>
        <v>#REF!</v>
      </c>
      <c r="AJ31" s="25" t="e">
        <f>IF(#REF!=1,AF31,"")</f>
        <v>#REF!</v>
      </c>
      <c r="AK31" s="25" t="e">
        <f>IF(#REF!=1,#REF!,"")</f>
        <v>#REF!</v>
      </c>
      <c r="AL31" s="25" t="e">
        <f>IF(#REF!=1,AF31,"")</f>
        <v>#REF!</v>
      </c>
      <c r="AM31" t="s">
        <v>30</v>
      </c>
      <c r="AN31" s="5">
        <v>29037</v>
      </c>
      <c r="AO31" s="25">
        <f>(IF($E31="EK",0.163*C31*Y31/8760,IF($E31="ws",0.163*C31*Y31/8760,IF($E31="mc",0.7*0.163*C31*Y31/8760,""))))</f>
      </c>
      <c r="AP31" s="25">
        <f>IF($E31="EK","",IF(D31="","",(IF($D31&lt;83,(-162853*LN($D31)+813007)*$D31,(-24890*LN($D31)+204138)*$D31))))</f>
        <v>30395953.00706947</v>
      </c>
      <c r="AQ31" s="25" t="e">
        <f>IF(#REF!=1,AP31,"")</f>
        <v>#REF!</v>
      </c>
      <c r="AR31" s="25" t="e">
        <f>IF(#REF!=1,AP31,"")</f>
        <v>#REF!</v>
      </c>
      <c r="AS31" s="25" t="e">
        <f>IF($E31="EK","",IF($D31="","",IF(#REF!&gt;1,"",(IF($D31&lt;83,(-162853*LN($D31)+813007)*$D31*0.34,(-24890*LN($D31)+204138)*$D31*0.34)))))</f>
        <v>#REF!</v>
      </c>
      <c r="AT31" s="25">
        <f>IF($E31="EK","",IF($D31="","",(IF($D31&lt;83,(-23373*LN($D31)+118878)*$D31,(-3538.9*LN($D31)+31394)*$D31))))</f>
        <v>6252751.382632305</v>
      </c>
      <c r="AU31" s="25">
        <f>IF($E31="EK","",IF(D31&gt;1,28873*D31,""))</f>
        <v>23531495</v>
      </c>
      <c r="AV31" s="25">
        <f>IF($E31="ek",D31*Y31*(1-0.8)*0.012,IF($E31="ew",D31*Y31*(1-0.8)*0.012,IF($E31="MC",D31*Y31*(1-0.7)*0.012,D31*Y31*0.012)))</f>
        <v>35755.68</v>
      </c>
      <c r="AW31" s="25">
        <f>IF($AV31&gt;1,D31*Y31*0.002,"")</f>
        <v>5959.28</v>
      </c>
      <c r="AX31" s="25">
        <f>0.163*D31*Y31/8760</f>
        <v>55.44307305936073</v>
      </c>
      <c r="AY31" s="25" t="e">
        <f>IF(#REF!=1,AX31,"")</f>
        <v>#REF!</v>
      </c>
    </row>
    <row r="32" spans="1:51" ht="12.75">
      <c r="A32" s="3">
        <v>5403</v>
      </c>
      <c r="B32" s="3">
        <v>310</v>
      </c>
      <c r="C32" s="3">
        <v>136</v>
      </c>
      <c r="D32" s="3"/>
      <c r="E32" s="3" t="s">
        <v>24</v>
      </c>
      <c r="F32" s="3" t="s">
        <v>24</v>
      </c>
      <c r="G32" s="3" t="s">
        <v>24</v>
      </c>
      <c r="H32" s="3">
        <v>1024</v>
      </c>
      <c r="I32" s="3">
        <v>1017</v>
      </c>
      <c r="J32" s="3">
        <v>1015</v>
      </c>
      <c r="K32" s="3">
        <v>1019</v>
      </c>
      <c r="L32" s="3">
        <v>1019</v>
      </c>
      <c r="M32" s="3">
        <v>1021</v>
      </c>
      <c r="N32" s="3">
        <v>1021</v>
      </c>
      <c r="O32" s="3">
        <v>1021</v>
      </c>
      <c r="P32" s="3">
        <v>1018</v>
      </c>
      <c r="Q32" s="3">
        <v>1016</v>
      </c>
      <c r="R32" s="3">
        <v>1014</v>
      </c>
      <c r="S32" s="3">
        <v>1017</v>
      </c>
      <c r="T32" s="6">
        <v>316827</v>
      </c>
      <c r="U32" s="13">
        <v>304605</v>
      </c>
      <c r="V32" s="3">
        <v>310</v>
      </c>
      <c r="W32" s="28">
        <f t="shared" si="6"/>
        <v>1018.5</v>
      </c>
      <c r="X32" s="28">
        <f t="shared" si="7"/>
        <v>12222</v>
      </c>
      <c r="Y32" s="31">
        <v>3656</v>
      </c>
      <c r="AF32" s="25" t="e">
        <f>0.014*#REF!</f>
        <v>#REF!</v>
      </c>
      <c r="AG32" s="25" t="e">
        <f>IF(#REF!=1,#REF!,"")</f>
        <v>#REF!</v>
      </c>
      <c r="AH32" s="25" t="e">
        <f>IF(#REF!=1,AF32,"")</f>
        <v>#REF!</v>
      </c>
      <c r="AI32" s="25" t="e">
        <f>IF(#REF!=1,#REF!,"")</f>
        <v>#REF!</v>
      </c>
      <c r="AJ32" s="25" t="e">
        <f>IF(#REF!=1,AF32,"")</f>
        <v>#REF!</v>
      </c>
      <c r="AK32" s="25" t="e">
        <f>IF(#REF!=1,#REF!,"")</f>
        <v>#REF!</v>
      </c>
      <c r="AL32" s="25" t="e">
        <f>IF(#REF!=1,AF32,"")</f>
        <v>#REF!</v>
      </c>
      <c r="AM32" s="2" t="s">
        <v>25</v>
      </c>
      <c r="AN32" s="5">
        <v>22098</v>
      </c>
      <c r="AO32" s="25">
        <f>(IF($E32="EK",0.163*C32*Y32/8760,IF($E32="ws",0.163*C32*Y32/8760,IF($E32="mc",0.7*0.163*C32*Y32/8760,""))))</f>
      </c>
      <c r="AP32" s="25">
        <f>IF($E32="EK","",IF(D32="","",(IF($D32&lt;83,(-162853*LN($D32)+813007)*$D32,(-24890*LN($D32)+204138)*$D32))))</f>
      </c>
      <c r="AQ32" s="25" t="e">
        <f>IF(#REF!=1,AP32,"")</f>
        <v>#REF!</v>
      </c>
      <c r="AR32" s="25" t="e">
        <f>IF(#REF!=1,AP32,"")</f>
        <v>#REF!</v>
      </c>
      <c r="AS32" s="25">
        <f>IF($E32="EK","",IF($D32="","",IF(#REF!&gt;1,"",(IF($D32&lt;83,(-162853*LN($D32)+813007)*$D32*0.34,(-24890*LN($D32)+204138)*$D32*0.34)))))</f>
      </c>
      <c r="AT32" s="25">
        <f>IF($E32="EK","",IF($D32="","",(IF($D32&lt;83,(-23373*LN($D32)+118878)*$D32,(-3538.9*LN($D32)+31394)*$D32))))</f>
      </c>
      <c r="AU32" s="25">
        <f>IF($E32="EK","",IF(D32&gt;1,28873*D32,""))</f>
      </c>
      <c r="AV32" s="25">
        <f>IF($E32="ek",D32*Y32*(1-0.8)*0.012,IF($E32="ew",D32*Y32*(1-0.8)*0.012,IF($E32="MC",D32*Y32*(1-0.7)*0.012,D32*Y32*0.012)))</f>
        <v>0</v>
      </c>
      <c r="AW32" s="25">
        <f>IF($AV32&gt;1,D32*Y32*0.002,"")</f>
      </c>
      <c r="AX32" s="25">
        <f>0.163*D32*Y32/8760</f>
        <v>0</v>
      </c>
      <c r="AY32" s="25" t="e">
        <f>IF(#REF!=1,AX32,"")</f>
        <v>#REF!</v>
      </c>
    </row>
    <row r="33" spans="1:51" ht="12.75">
      <c r="A33" s="3">
        <v>5403</v>
      </c>
      <c r="B33" s="3">
        <v>310</v>
      </c>
      <c r="C33" s="3">
        <v>136</v>
      </c>
      <c r="D33" s="3"/>
      <c r="E33" s="3" t="s">
        <v>24</v>
      </c>
      <c r="F33" s="3" t="s">
        <v>24</v>
      </c>
      <c r="G33" s="3" t="s">
        <v>24</v>
      </c>
      <c r="H33" s="3">
        <v>1024</v>
      </c>
      <c r="I33" s="3">
        <v>1017</v>
      </c>
      <c r="J33" s="3">
        <v>1015</v>
      </c>
      <c r="K33" s="3">
        <v>1019</v>
      </c>
      <c r="L33" s="3">
        <v>1019</v>
      </c>
      <c r="M33" s="3">
        <v>1021</v>
      </c>
      <c r="N33" s="3">
        <v>1021</v>
      </c>
      <c r="O33" s="3">
        <v>1021</v>
      </c>
      <c r="P33" s="3">
        <v>1018</v>
      </c>
      <c r="Q33" s="3">
        <v>1016</v>
      </c>
      <c r="R33" s="3">
        <v>1014</v>
      </c>
      <c r="S33" s="3">
        <v>1017</v>
      </c>
      <c r="T33" s="6">
        <v>324653</v>
      </c>
      <c r="U33" s="13">
        <v>312431</v>
      </c>
      <c r="V33" s="3">
        <v>310</v>
      </c>
      <c r="W33" s="28">
        <f t="shared" si="6"/>
        <v>1018.5</v>
      </c>
      <c r="X33" s="28">
        <f t="shared" si="7"/>
        <v>12222</v>
      </c>
      <c r="Y33" s="31">
        <v>3656</v>
      </c>
      <c r="AF33" s="25" t="e">
        <f>0.014*#REF!</f>
        <v>#REF!</v>
      </c>
      <c r="AG33" s="25" t="e">
        <f>IF(#REF!=1,#REF!,"")</f>
        <v>#REF!</v>
      </c>
      <c r="AH33" s="25" t="e">
        <f>IF(#REF!=1,AF33,"")</f>
        <v>#REF!</v>
      </c>
      <c r="AI33" s="25" t="e">
        <f>IF(#REF!=1,#REF!,"")</f>
        <v>#REF!</v>
      </c>
      <c r="AJ33" s="25" t="e">
        <f>IF(#REF!=1,AF33,"")</f>
        <v>#REF!</v>
      </c>
      <c r="AK33" s="25" t="e">
        <f>IF(#REF!=1,#REF!,"")</f>
        <v>#REF!</v>
      </c>
      <c r="AL33" s="25" t="e">
        <f>IF(#REF!=1,AF33,"")</f>
        <v>#REF!</v>
      </c>
      <c r="AM33" s="2" t="s">
        <v>25</v>
      </c>
      <c r="AN33" s="5">
        <v>22798</v>
      </c>
      <c r="AO33" s="25">
        <f>(IF($E33="EK",0.163*C33*Y33/8760,IF($E33="ws",0.163*C33*Y33/8760,IF($E33="mc",0.7*0.163*C33*Y33/8760,""))))</f>
      </c>
      <c r="AP33" s="25">
        <f>IF($E33="EK","",IF(D33="","",(IF($D33&lt;83,(-162853*LN($D33)+813007)*$D33,(-24890*LN($D33)+204138)*$D33))))</f>
      </c>
      <c r="AQ33" s="25" t="e">
        <f>IF(#REF!=1,AP33,"")</f>
        <v>#REF!</v>
      </c>
      <c r="AR33" s="25" t="e">
        <f>IF(#REF!=1,AP33,"")</f>
        <v>#REF!</v>
      </c>
      <c r="AS33" s="25">
        <f>IF($E33="EK","",IF($D33="","",IF(#REF!&gt;1,"",(IF($D33&lt;83,(-162853*LN($D33)+813007)*$D33*0.34,(-24890*LN($D33)+204138)*$D33*0.34)))))</f>
      </c>
      <c r="AT33" s="25">
        <f>IF($E33="EK","",IF($D33="","",(IF($D33&lt;83,(-23373*LN($D33)+118878)*$D33,(-3538.9*LN($D33)+31394)*$D33))))</f>
      </c>
      <c r="AU33" s="25">
        <f>IF($E33="EK","",IF(D33&gt;1,28873*D33,""))</f>
      </c>
      <c r="AV33" s="25">
        <f>IF($E33="ek",D33*Y33*(1-0.8)*0.012,IF($E33="ew",D33*Y33*(1-0.8)*0.012,IF($E33="MC",D33*Y33*(1-0.7)*0.012,D33*Y33*0.012)))</f>
        <v>0</v>
      </c>
      <c r="AW33" s="25">
        <f>IF($AV33&gt;1,D33*Y33*0.002,"")</f>
      </c>
      <c r="AX33" s="25">
        <f>0.163*D33*Y33/8760</f>
        <v>0</v>
      </c>
      <c r="AY33" s="25" t="e">
        <f>IF(#REF!=1,AX33,"")</f>
        <v>#REF!</v>
      </c>
    </row>
    <row r="34" spans="1:51" ht="12.75">
      <c r="A34" s="3">
        <v>5403</v>
      </c>
      <c r="B34" s="3">
        <v>310</v>
      </c>
      <c r="C34" s="3">
        <v>202</v>
      </c>
      <c r="D34" s="3"/>
      <c r="E34" s="3" t="s">
        <v>24</v>
      </c>
      <c r="F34" s="3" t="s">
        <v>24</v>
      </c>
      <c r="G34" s="3" t="s">
        <v>24</v>
      </c>
      <c r="H34" s="3" t="s">
        <v>23</v>
      </c>
      <c r="I34" s="3" t="s">
        <v>23</v>
      </c>
      <c r="J34" s="3">
        <v>1015</v>
      </c>
      <c r="K34" s="3">
        <v>1019</v>
      </c>
      <c r="L34" s="3">
        <v>1019</v>
      </c>
      <c r="M34" s="3">
        <v>1021</v>
      </c>
      <c r="N34" s="3">
        <v>1021</v>
      </c>
      <c r="O34" s="3">
        <v>1021</v>
      </c>
      <c r="P34" s="3">
        <v>1018</v>
      </c>
      <c r="Q34" s="3">
        <v>1016</v>
      </c>
      <c r="R34" s="3">
        <v>1014</v>
      </c>
      <c r="S34" s="3">
        <v>1017</v>
      </c>
      <c r="T34" s="6">
        <v>323625</v>
      </c>
      <c r="U34" s="13">
        <v>313444</v>
      </c>
      <c r="V34" s="3">
        <v>310</v>
      </c>
      <c r="W34" s="28">
        <f t="shared" si="6"/>
        <v>1018.1</v>
      </c>
      <c r="X34" s="28">
        <f t="shared" si="7"/>
        <v>10181</v>
      </c>
      <c r="Y34" s="31">
        <v>3656</v>
      </c>
      <c r="AF34" s="25" t="e">
        <f>0.014*#REF!</f>
        <v>#REF!</v>
      </c>
      <c r="AG34" s="25" t="e">
        <f>IF(#REF!=1,#REF!,"")</f>
        <v>#REF!</v>
      </c>
      <c r="AH34" s="25" t="e">
        <f>IF(#REF!=1,AF34,"")</f>
        <v>#REF!</v>
      </c>
      <c r="AI34" s="25" t="e">
        <f>IF(#REF!=1,#REF!,"")</f>
        <v>#REF!</v>
      </c>
      <c r="AJ34" s="25" t="e">
        <f>IF(#REF!=1,AF34,"")</f>
        <v>#REF!</v>
      </c>
      <c r="AK34" s="25" t="e">
        <f>IF(#REF!=1,#REF!,"")</f>
        <v>#REF!</v>
      </c>
      <c r="AL34" s="25" t="e">
        <f>IF(#REF!=1,AF34,"")</f>
        <v>#REF!</v>
      </c>
      <c r="AM34" s="2" t="s">
        <v>25</v>
      </c>
      <c r="AN34" s="5">
        <v>23621</v>
      </c>
      <c r="AO34" s="25">
        <f>(IF($E34="EK",0.163*C34*Y34/8760,IF($E34="ws",0.163*C34*Y34/8760,IF($E34="mc",0.7*0.163*C34*Y34/8760,""))))</f>
      </c>
      <c r="AP34" s="25">
        <f>IF($E34="EK","",IF(D34="","",(IF($D34&lt;83,(-162853*LN($D34)+813007)*$D34,(-24890*LN($D34)+204138)*$D34))))</f>
      </c>
      <c r="AQ34" s="25" t="e">
        <f>IF(#REF!=1,AP34,"")</f>
        <v>#REF!</v>
      </c>
      <c r="AR34" s="25" t="e">
        <f>IF(#REF!=1,AP34,"")</f>
        <v>#REF!</v>
      </c>
      <c r="AS34" s="25">
        <f>IF($E34="EK","",IF($D34="","",IF(#REF!&gt;1,"",(IF($D34&lt;83,(-162853*LN($D34)+813007)*$D34*0.34,(-24890*LN($D34)+204138)*$D34*0.34)))))</f>
      </c>
      <c r="AT34" s="25">
        <f>IF($E34="EK","",IF($D34="","",(IF($D34&lt;83,(-23373*LN($D34)+118878)*$D34,(-3538.9*LN($D34)+31394)*$D34))))</f>
      </c>
      <c r="AU34" s="25">
        <f>IF($E34="EK","",IF(D34&gt;1,28873*D34,""))</f>
      </c>
      <c r="AV34" s="25">
        <f>IF($E34="ek",D34*Y34*(1-0.8)*0.012,IF($E34="ew",D34*Y34*(1-0.8)*0.012,IF($E34="MC",D34*Y34*(1-0.7)*0.012,D34*Y34*0.012)))</f>
        <v>0</v>
      </c>
      <c r="AW34" s="25">
        <f>IF($AV34&gt;1,D34*Y34*0.002,"")</f>
      </c>
      <c r="AX34" s="25">
        <f>0.163*D34*Y34/8760</f>
        <v>0</v>
      </c>
      <c r="AY34" s="25" t="e">
        <f>IF(#REF!=1,AX34,"")</f>
        <v>#REF!</v>
      </c>
    </row>
    <row r="35" spans="1:51" ht="12.75">
      <c r="A35" s="3">
        <v>5403</v>
      </c>
      <c r="B35" s="3">
        <v>310</v>
      </c>
      <c r="C35" s="3">
        <v>240</v>
      </c>
      <c r="D35" s="3">
        <f>SUM(C32:C35)</f>
        <v>714</v>
      </c>
      <c r="E35" s="3" t="s">
        <v>24</v>
      </c>
      <c r="F35" s="3" t="s">
        <v>24</v>
      </c>
      <c r="G35" s="3" t="s">
        <v>24</v>
      </c>
      <c r="H35" s="3">
        <v>1024</v>
      </c>
      <c r="I35" s="3">
        <v>1017</v>
      </c>
      <c r="J35" s="3">
        <v>1015</v>
      </c>
      <c r="K35" s="3">
        <v>1019</v>
      </c>
      <c r="L35" s="3">
        <v>1019</v>
      </c>
      <c r="M35" s="3">
        <v>1021</v>
      </c>
      <c r="N35" s="3">
        <v>1021</v>
      </c>
      <c r="O35" s="3">
        <v>1021</v>
      </c>
      <c r="P35" s="3">
        <v>1018</v>
      </c>
      <c r="Q35" s="3" t="s">
        <v>23</v>
      </c>
      <c r="R35" s="3" t="s">
        <v>23</v>
      </c>
      <c r="S35" s="3">
        <v>1017</v>
      </c>
      <c r="T35" s="6">
        <v>323287</v>
      </c>
      <c r="U35" s="13">
        <v>313095</v>
      </c>
      <c r="V35" s="3">
        <v>310</v>
      </c>
      <c r="W35" s="28">
        <f t="shared" si="6"/>
        <v>1019.2</v>
      </c>
      <c r="X35" s="28">
        <f t="shared" si="7"/>
        <v>10192</v>
      </c>
      <c r="Y35" s="31">
        <v>3656</v>
      </c>
      <c r="AF35" s="25" t="e">
        <f>0.014*#REF!</f>
        <v>#REF!</v>
      </c>
      <c r="AG35" s="25" t="e">
        <f>IF(#REF!=1,#REF!,"")</f>
        <v>#REF!</v>
      </c>
      <c r="AH35" s="25" t="e">
        <f>IF(#REF!=1,AF35,"")</f>
        <v>#REF!</v>
      </c>
      <c r="AI35" s="25" t="e">
        <f>IF(#REF!=1,#REF!,"")</f>
        <v>#REF!</v>
      </c>
      <c r="AJ35" s="25" t="e">
        <f>IF(#REF!=1,AF35,"")</f>
        <v>#REF!</v>
      </c>
      <c r="AK35" s="25" t="e">
        <f>IF(#REF!=1,#REF!,"")</f>
        <v>#REF!</v>
      </c>
      <c r="AL35" s="25" t="e">
        <f>IF(#REF!=1,AF35,"")</f>
        <v>#REF!</v>
      </c>
      <c r="AM35" s="2" t="s">
        <v>25</v>
      </c>
      <c r="AN35" s="5">
        <v>26268</v>
      </c>
      <c r="AO35" s="25">
        <f>(IF($E35="EK",0.163*C35*Y35/8760,IF($E35="ws",0.163*C35*Y35/8760,IF($E35="mc",0.7*0.163*C35*Y35/8760,""))))</f>
      </c>
      <c r="AP35" s="25">
        <f>IF($E35="EK","",IF(D35="","",(IF($D35&lt;83,(-162853*LN($D35)+813007)*$D35,(-24890*LN($D35)+204138)*$D35))))</f>
        <v>28980348.270100567</v>
      </c>
      <c r="AQ35" s="25" t="e">
        <f>IF(#REF!=1,AP35,"")</f>
        <v>#REF!</v>
      </c>
      <c r="AR35" s="25" t="e">
        <f>IF(#REF!=1,AP35,"")</f>
        <v>#REF!</v>
      </c>
      <c r="AS35" s="25" t="e">
        <f>IF($E35="EK","",IF($D35="","",IF(#REF!&gt;1,"",(IF($D35&lt;83,(-162853*LN($D35)+813007)*$D35*0.34,(-24890*LN($D35)+204138)*$D35*0.34)))))</f>
        <v>#REF!</v>
      </c>
      <c r="AT35" s="25">
        <f>IF($E35="EK","",IF($D35="","",(IF($D35&lt;83,(-23373*LN($D35)+118878)*$D35,(-3538.9*LN($D35)+31394)*$D35))))</f>
        <v>5812175.831187583</v>
      </c>
      <c r="AU35" s="25">
        <f>IF($E35="EK","",IF(D35&gt;1,28873*D35,""))</f>
        <v>20615322</v>
      </c>
      <c r="AV35" s="25">
        <f>IF($E35="ek",D35*Y35*(1-0.8)*0.012,IF($E35="ew",D35*Y35*(1-0.8)*0.012,IF($E35="MC",D35*Y35*(1-0.7)*0.012,D35*Y35*0.012)))</f>
        <v>31324.608</v>
      </c>
      <c r="AW35" s="25">
        <f>IF($AV35&gt;1,D35*Y35*0.002,"")</f>
        <v>5220.768</v>
      </c>
      <c r="AX35" s="25">
        <f>0.163*D35*Y35/8760</f>
        <v>48.57221369863014</v>
      </c>
      <c r="AY35" s="25" t="e">
        <f>IF(#REF!=1,AX35,"")</f>
        <v>#REF!</v>
      </c>
    </row>
    <row r="36" spans="1:51" ht="12.75">
      <c r="A36" s="3">
        <v>5517</v>
      </c>
      <c r="B36" s="3">
        <v>891</v>
      </c>
      <c r="C36" s="3">
        <v>46</v>
      </c>
      <c r="D36" s="3"/>
      <c r="E36" s="3" t="s">
        <v>24</v>
      </c>
      <c r="F36" s="3" t="s">
        <v>24</v>
      </c>
      <c r="G36" s="3" t="s">
        <v>24</v>
      </c>
      <c r="H36" s="3" t="s">
        <v>23</v>
      </c>
      <c r="I36" s="3">
        <v>140000</v>
      </c>
      <c r="J36" s="3">
        <v>140000</v>
      </c>
      <c r="K36" s="3">
        <v>140000</v>
      </c>
      <c r="L36" s="3" t="s">
        <v>23</v>
      </c>
      <c r="M36" s="3" t="s">
        <v>23</v>
      </c>
      <c r="N36" s="3" t="s">
        <v>23</v>
      </c>
      <c r="O36" s="3" t="s">
        <v>23</v>
      </c>
      <c r="P36" s="3" t="s">
        <v>23</v>
      </c>
      <c r="Q36" s="3" t="s">
        <v>23</v>
      </c>
      <c r="R36" s="3" t="s">
        <v>23</v>
      </c>
      <c r="S36" s="3" t="s">
        <v>23</v>
      </c>
      <c r="T36" s="6">
        <v>1596000</v>
      </c>
      <c r="U36" s="6">
        <v>1596000</v>
      </c>
      <c r="V36" s="3">
        <v>891</v>
      </c>
      <c r="W36" s="28">
        <f t="shared" si="6"/>
        <v>140000</v>
      </c>
      <c r="X36" s="28">
        <f t="shared" si="7"/>
        <v>420000</v>
      </c>
      <c r="Y36" s="31">
        <v>3656</v>
      </c>
      <c r="AF36" s="25" t="e">
        <f>0.014*#REF!</f>
        <v>#REF!</v>
      </c>
      <c r="AG36" s="25" t="e">
        <f>IF(#REF!=1,#REF!,"")</f>
        <v>#REF!</v>
      </c>
      <c r="AH36" s="25" t="e">
        <f>IF(#REF!=1,AF36,"")</f>
        <v>#REF!</v>
      </c>
      <c r="AI36" s="25" t="e">
        <f>IF(#REF!=1,#REF!,"")</f>
        <v>#REF!</v>
      </c>
      <c r="AJ36" s="25" t="e">
        <f>IF(#REF!=1,AF36,"")</f>
        <v>#REF!</v>
      </c>
      <c r="AK36" s="25" t="e">
        <f>IF(#REF!=1,#REF!,"")</f>
        <v>#REF!</v>
      </c>
      <c r="AL36" s="25" t="e">
        <f>IF(#REF!=1,AF36,"")</f>
        <v>#REF!</v>
      </c>
      <c r="AM36" t="s">
        <v>25</v>
      </c>
      <c r="AN36" s="5">
        <v>17441</v>
      </c>
      <c r="AO36" s="25">
        <f>(IF($E36="EK",0.163*C36*Y36/8760,IF($E36="ws",0.163*C36*Y36/8760,IF($E36="mc",0.7*0.163*C36*Y36/8760,""))))</f>
      </c>
      <c r="AP36" s="25">
        <f>IF($E36="EK","",IF(D36="","",(IF($D36&lt;83,(-162853*LN($D36)+813007)*$D36,(-24890*LN($D36)+204138)*$D36))))</f>
      </c>
      <c r="AQ36" s="25" t="e">
        <f>IF(#REF!=1,AP36,"")</f>
        <v>#REF!</v>
      </c>
      <c r="AR36" s="25" t="e">
        <f>IF(#REF!=1,AP36,"")</f>
        <v>#REF!</v>
      </c>
      <c r="AS36" s="25">
        <f>IF($E36="EK","",IF($D36="","",IF(#REF!&gt;1,"",(IF($D36&lt;83,(-162853*LN($D36)+813007)*$D36*0.34,(-24890*LN($D36)+204138)*$D36*0.34)))))</f>
      </c>
      <c r="AT36" s="25">
        <f>IF($E36="EK","",IF($D36="","",(IF($D36&lt;83,(-23373*LN($D36)+118878)*$D36,(-3538.9*LN($D36)+31394)*$D36))))</f>
      </c>
      <c r="AU36" s="25">
        <f>IF($E36="EK","",IF(D36&gt;1,28873*D36,""))</f>
      </c>
      <c r="AV36" s="25">
        <f>IF($E36="ek",D36*Y36*(1-0.8)*0.012,IF($E36="ew",D36*Y36*(1-0.8)*0.012,IF($E36="MC",D36*Y36*(1-0.7)*0.012,D36*Y36*0.012)))</f>
        <v>0</v>
      </c>
      <c r="AW36" s="25">
        <f>IF($AV36&gt;1,D36*Y36*0.002,"")</f>
      </c>
      <c r="AX36" s="25">
        <f>0.163*D36*Y36/8760</f>
        <v>0</v>
      </c>
      <c r="AY36" s="25" t="e">
        <f>IF(#REF!=1,AX36,"")</f>
        <v>#REF!</v>
      </c>
    </row>
    <row r="37" spans="1:51" ht="12.75">
      <c r="A37" s="3">
        <v>5517</v>
      </c>
      <c r="B37" s="3">
        <v>891</v>
      </c>
      <c r="C37" s="3">
        <v>46</v>
      </c>
      <c r="D37" s="3"/>
      <c r="E37" s="3" t="s">
        <v>24</v>
      </c>
      <c r="F37" s="3" t="s">
        <v>24</v>
      </c>
      <c r="G37" s="3" t="s">
        <v>24</v>
      </c>
      <c r="H37" s="3" t="s">
        <v>23</v>
      </c>
      <c r="I37" s="3">
        <v>140000</v>
      </c>
      <c r="J37" s="3">
        <v>140000</v>
      </c>
      <c r="K37" s="3">
        <v>140000</v>
      </c>
      <c r="L37" s="3" t="s">
        <v>23</v>
      </c>
      <c r="M37" s="3" t="s">
        <v>23</v>
      </c>
      <c r="N37" s="3" t="s">
        <v>23</v>
      </c>
      <c r="O37" s="3" t="s">
        <v>23</v>
      </c>
      <c r="P37" s="3" t="s">
        <v>23</v>
      </c>
      <c r="Q37" s="3" t="s">
        <v>23</v>
      </c>
      <c r="R37" s="3" t="s">
        <v>23</v>
      </c>
      <c r="S37" s="3" t="s">
        <v>23</v>
      </c>
      <c r="T37" s="6">
        <v>1596000</v>
      </c>
      <c r="U37" s="6">
        <v>1596000</v>
      </c>
      <c r="V37" s="3">
        <v>891</v>
      </c>
      <c r="W37" s="28">
        <f t="shared" si="6"/>
        <v>140000</v>
      </c>
      <c r="X37" s="28">
        <f t="shared" si="7"/>
        <v>420000</v>
      </c>
      <c r="Y37" s="31">
        <v>3656</v>
      </c>
      <c r="AF37" s="25" t="e">
        <f>0.014*#REF!</f>
        <v>#REF!</v>
      </c>
      <c r="AG37" s="25" t="e">
        <f>IF(#REF!=1,#REF!,"")</f>
        <v>#REF!</v>
      </c>
      <c r="AH37" s="25" t="e">
        <f>IF(#REF!=1,AF37,"")</f>
        <v>#REF!</v>
      </c>
      <c r="AI37" s="25" t="e">
        <f>IF(#REF!=1,#REF!,"")</f>
        <v>#REF!</v>
      </c>
      <c r="AJ37" s="25" t="e">
        <f>IF(#REF!=1,AF37,"")</f>
        <v>#REF!</v>
      </c>
      <c r="AK37" s="25" t="e">
        <f>IF(#REF!=1,#REF!,"")</f>
        <v>#REF!</v>
      </c>
      <c r="AL37" s="25" t="e">
        <f>IF(#REF!=1,AF37,"")</f>
        <v>#REF!</v>
      </c>
      <c r="AM37" t="s">
        <v>25</v>
      </c>
      <c r="AN37" s="5">
        <v>17380</v>
      </c>
      <c r="AO37" s="25">
        <f>(IF($E37="EK",0.163*C37*Y37/8760,IF($E37="ws",0.163*C37*Y37/8760,IF($E37="mc",0.7*0.163*C37*Y37/8760,""))))</f>
      </c>
      <c r="AP37" s="25">
        <f>IF($E37="EK","",IF(D37="","",(IF($D37&lt;83,(-162853*LN($D37)+813007)*$D37,(-24890*LN($D37)+204138)*$D37))))</f>
      </c>
      <c r="AQ37" s="25" t="e">
        <f>IF(#REF!=1,AP37,"")</f>
        <v>#REF!</v>
      </c>
      <c r="AR37" s="25" t="e">
        <f>IF(#REF!=1,AP37,"")</f>
        <v>#REF!</v>
      </c>
      <c r="AS37" s="25">
        <f>IF($E37="EK","",IF($D37="","",IF(#REF!&gt;1,"",(IF($D37&lt;83,(-162853*LN($D37)+813007)*$D37*0.34,(-24890*LN($D37)+204138)*$D37*0.34)))))</f>
      </c>
      <c r="AT37" s="25">
        <f>IF($E37="EK","",IF($D37="","",(IF($D37&lt;83,(-23373*LN($D37)+118878)*$D37,(-3538.9*LN($D37)+31394)*$D37))))</f>
      </c>
      <c r="AU37" s="25">
        <f>IF($E37="EK","",IF(D37&gt;1,28873*D37,""))</f>
      </c>
      <c r="AV37" s="25">
        <f>IF($E37="ek",D37*Y37*(1-0.8)*0.012,IF($E37="ew",D37*Y37*(1-0.8)*0.012,IF($E37="MC",D37*Y37*(1-0.7)*0.012,D37*Y37*0.012)))</f>
        <v>0</v>
      </c>
      <c r="AW37" s="25">
        <f>IF($AV37&gt;1,D37*Y37*0.002,"")</f>
      </c>
      <c r="AX37" s="25">
        <f>0.163*D37*Y37/8760</f>
        <v>0</v>
      </c>
      <c r="AY37" s="25" t="e">
        <f>IF(#REF!=1,AX37,"")</f>
        <v>#REF!</v>
      </c>
    </row>
    <row r="38" spans="1:51" ht="12.75">
      <c r="A38" s="3">
        <v>5517</v>
      </c>
      <c r="B38" s="3">
        <v>891</v>
      </c>
      <c r="C38" s="3">
        <v>46</v>
      </c>
      <c r="D38" s="3"/>
      <c r="E38" s="3" t="s">
        <v>24</v>
      </c>
      <c r="F38" s="3" t="s">
        <v>24</v>
      </c>
      <c r="G38" s="3" t="s">
        <v>24</v>
      </c>
      <c r="H38" s="3" t="s">
        <v>23</v>
      </c>
      <c r="I38" s="3">
        <v>140000</v>
      </c>
      <c r="J38" s="3">
        <v>140000</v>
      </c>
      <c r="K38" s="3">
        <v>140000</v>
      </c>
      <c r="L38" s="3" t="s">
        <v>23</v>
      </c>
      <c r="M38" s="3" t="s">
        <v>23</v>
      </c>
      <c r="N38" s="3" t="s">
        <v>23</v>
      </c>
      <c r="O38" s="3" t="s">
        <v>23</v>
      </c>
      <c r="P38" s="3" t="s">
        <v>23</v>
      </c>
      <c r="Q38" s="3" t="s">
        <v>23</v>
      </c>
      <c r="R38" s="3" t="s">
        <v>23</v>
      </c>
      <c r="S38" s="3" t="s">
        <v>23</v>
      </c>
      <c r="T38" s="6">
        <v>1596000</v>
      </c>
      <c r="U38" s="6">
        <v>1596000</v>
      </c>
      <c r="V38" s="3">
        <v>891</v>
      </c>
      <c r="W38" s="28">
        <f t="shared" si="6"/>
        <v>140000</v>
      </c>
      <c r="X38" s="28">
        <f t="shared" si="7"/>
        <v>420000</v>
      </c>
      <c r="Y38" s="31">
        <v>3656</v>
      </c>
      <c r="AF38" s="25" t="e">
        <f>0.014*#REF!</f>
        <v>#REF!</v>
      </c>
      <c r="AG38" s="25" t="e">
        <f>IF(#REF!=1,#REF!,"")</f>
        <v>#REF!</v>
      </c>
      <c r="AH38" s="25" t="e">
        <f>IF(#REF!=1,AF38,"")</f>
        <v>#REF!</v>
      </c>
      <c r="AI38" s="25" t="e">
        <f>IF(#REF!=1,#REF!,"")</f>
        <v>#REF!</v>
      </c>
      <c r="AJ38" s="25" t="e">
        <f>IF(#REF!=1,AF38,"")</f>
        <v>#REF!</v>
      </c>
      <c r="AK38" s="25" t="e">
        <f>IF(#REF!=1,#REF!,"")</f>
        <v>#REF!</v>
      </c>
      <c r="AL38" s="25" t="e">
        <f>IF(#REF!=1,AF38,"")</f>
        <v>#REF!</v>
      </c>
      <c r="AM38" t="s">
        <v>25</v>
      </c>
      <c r="AN38" s="5">
        <v>17349</v>
      </c>
      <c r="AO38" s="25">
        <f>(IF($E38="EK",0.163*C38*Y38/8760,IF($E38="ws",0.163*C38*Y38/8760,IF($E38="mc",0.7*0.163*C38*Y38/8760,""))))</f>
      </c>
      <c r="AP38" s="25">
        <f>IF($E38="EK","",IF(D38="","",(IF($D38&lt;83,(-162853*LN($D38)+813007)*$D38,(-24890*LN($D38)+204138)*$D38))))</f>
      </c>
      <c r="AQ38" s="25" t="e">
        <f>IF(#REF!=1,AP38,"")</f>
        <v>#REF!</v>
      </c>
      <c r="AR38" s="25" t="e">
        <f>IF(#REF!=1,AP38,"")</f>
        <v>#REF!</v>
      </c>
      <c r="AS38" s="25">
        <f>IF($E38="EK","",IF($D38="","",IF(#REF!&gt;1,"",(IF($D38&lt;83,(-162853*LN($D38)+813007)*$D38*0.34,(-24890*LN($D38)+204138)*$D38*0.34)))))</f>
      </c>
      <c r="AT38" s="25">
        <f>IF($E38="EK","",IF($D38="","",(IF($D38&lt;83,(-23373*LN($D38)+118878)*$D38,(-3538.9*LN($D38)+31394)*$D38))))</f>
      </c>
      <c r="AU38" s="25">
        <f>IF($E38="EK","",IF(D38&gt;1,28873*D38,""))</f>
      </c>
      <c r="AV38" s="25">
        <f>IF($E38="ek",D38*Y38*(1-0.8)*0.012,IF($E38="ew",D38*Y38*(1-0.8)*0.012,IF($E38="MC",D38*Y38*(1-0.7)*0.012,D38*Y38*0.012)))</f>
        <v>0</v>
      </c>
      <c r="AW38" s="25">
        <f>IF($AV38&gt;1,D38*Y38*0.002,"")</f>
      </c>
      <c r="AX38" s="25">
        <f>0.163*D38*Y38/8760</f>
        <v>0</v>
      </c>
      <c r="AY38" s="25" t="e">
        <f>IF(#REF!=1,AX38,"")</f>
        <v>#REF!</v>
      </c>
    </row>
    <row r="39" spans="1:51" ht="12.75">
      <c r="A39" s="3">
        <v>5517</v>
      </c>
      <c r="B39" s="3">
        <v>891</v>
      </c>
      <c r="C39" s="3">
        <v>46</v>
      </c>
      <c r="D39" s="3"/>
      <c r="E39" s="3" t="s">
        <v>24</v>
      </c>
      <c r="F39" s="3" t="s">
        <v>24</v>
      </c>
      <c r="G39" s="3" t="s">
        <v>24</v>
      </c>
      <c r="H39" s="3" t="s">
        <v>23</v>
      </c>
      <c r="I39" s="3">
        <v>140000</v>
      </c>
      <c r="J39" s="3">
        <v>140000</v>
      </c>
      <c r="K39" s="3">
        <v>140000</v>
      </c>
      <c r="L39" s="3" t="s">
        <v>23</v>
      </c>
      <c r="M39" s="3" t="s">
        <v>23</v>
      </c>
      <c r="N39" s="3" t="s">
        <v>23</v>
      </c>
      <c r="O39" s="3" t="s">
        <v>23</v>
      </c>
      <c r="P39" s="3" t="s">
        <v>23</v>
      </c>
      <c r="Q39" s="3" t="s">
        <v>23</v>
      </c>
      <c r="R39" s="3" t="s">
        <v>23</v>
      </c>
      <c r="S39" s="3" t="s">
        <v>23</v>
      </c>
      <c r="T39" s="6">
        <v>1596000</v>
      </c>
      <c r="U39" s="6">
        <v>1596000</v>
      </c>
      <c r="V39" s="3">
        <v>891</v>
      </c>
      <c r="W39" s="28">
        <f t="shared" si="6"/>
        <v>140000</v>
      </c>
      <c r="X39" s="28">
        <f t="shared" si="7"/>
        <v>420000</v>
      </c>
      <c r="Y39" s="31">
        <v>3656</v>
      </c>
      <c r="AF39" s="25" t="e">
        <f>0.014*#REF!</f>
        <v>#REF!</v>
      </c>
      <c r="AG39" s="25" t="e">
        <f>IF(#REF!=1,#REF!,"")</f>
        <v>#REF!</v>
      </c>
      <c r="AH39" s="25" t="e">
        <f>IF(#REF!=1,AF39,"")</f>
        <v>#REF!</v>
      </c>
      <c r="AI39" s="25" t="e">
        <f>IF(#REF!=1,#REF!,"")</f>
        <v>#REF!</v>
      </c>
      <c r="AJ39" s="25" t="e">
        <f>IF(#REF!=1,AF39,"")</f>
        <v>#REF!</v>
      </c>
      <c r="AK39" s="25" t="e">
        <f>IF(#REF!=1,#REF!,"")</f>
        <v>#REF!</v>
      </c>
      <c r="AL39" s="25" t="e">
        <f>IF(#REF!=1,AF39,"")</f>
        <v>#REF!</v>
      </c>
      <c r="AM39" t="s">
        <v>25</v>
      </c>
      <c r="AN39" s="5">
        <v>17838</v>
      </c>
      <c r="AO39" s="25">
        <f>(IF($E39="EK",0.163*C39*Y39/8760,IF($E39="ws",0.163*C39*Y39/8760,IF($E39="mc",0.7*0.163*C39*Y39/8760,""))))</f>
      </c>
      <c r="AP39" s="25">
        <f>IF($E39="EK","",IF(D39="","",(IF($D39&lt;83,(-162853*LN($D39)+813007)*$D39,(-24890*LN($D39)+204138)*$D39))))</f>
      </c>
      <c r="AQ39" s="25" t="e">
        <f>IF(#REF!=1,AP39,"")</f>
        <v>#REF!</v>
      </c>
      <c r="AR39" s="25" t="e">
        <f>IF(#REF!=1,AP39,"")</f>
        <v>#REF!</v>
      </c>
      <c r="AS39" s="25">
        <f>IF($E39="EK","",IF($D39="","",IF(#REF!&gt;1,"",(IF($D39&lt;83,(-162853*LN($D39)+813007)*$D39*0.34,(-24890*LN($D39)+204138)*$D39*0.34)))))</f>
      </c>
      <c r="AT39" s="25">
        <f>IF($E39="EK","",IF($D39="","",(IF($D39&lt;83,(-23373*LN($D39)+118878)*$D39,(-3538.9*LN($D39)+31394)*$D39))))</f>
      </c>
      <c r="AU39" s="25">
        <f>IF($E39="EK","",IF(D39&gt;1,28873*D39,""))</f>
      </c>
      <c r="AV39" s="25">
        <f>IF($E39="ek",D39*Y39*(1-0.8)*0.012,IF($E39="ew",D39*Y39*(1-0.8)*0.012,IF($E39="MC",D39*Y39*(1-0.7)*0.012,D39*Y39*0.012)))</f>
        <v>0</v>
      </c>
      <c r="AW39" s="25">
        <f>IF($AV39&gt;1,D39*Y39*0.002,"")</f>
      </c>
      <c r="AX39" s="25">
        <f>0.163*D39*Y39/8760</f>
        <v>0</v>
      </c>
      <c r="AY39" s="25" t="e">
        <f>IF(#REF!=1,AX39,"")</f>
        <v>#REF!</v>
      </c>
    </row>
    <row r="40" spans="1:51" ht="12.75">
      <c r="A40" s="3">
        <v>5517</v>
      </c>
      <c r="B40" s="3">
        <v>891</v>
      </c>
      <c r="C40" s="3">
        <v>46</v>
      </c>
      <c r="D40" s="3"/>
      <c r="E40" s="3" t="s">
        <v>24</v>
      </c>
      <c r="F40" s="3" t="s">
        <v>24</v>
      </c>
      <c r="G40" s="3" t="s">
        <v>24</v>
      </c>
      <c r="H40" s="3" t="s">
        <v>23</v>
      </c>
      <c r="I40" s="3">
        <v>140000</v>
      </c>
      <c r="J40" s="3">
        <v>140000</v>
      </c>
      <c r="K40" s="3">
        <v>140000</v>
      </c>
      <c r="L40" s="3" t="s">
        <v>23</v>
      </c>
      <c r="M40" s="3" t="s">
        <v>23</v>
      </c>
      <c r="N40" s="3" t="s">
        <v>23</v>
      </c>
      <c r="O40" s="3" t="s">
        <v>23</v>
      </c>
      <c r="P40" s="3" t="s">
        <v>23</v>
      </c>
      <c r="Q40" s="3" t="s">
        <v>23</v>
      </c>
      <c r="R40" s="3" t="s">
        <v>23</v>
      </c>
      <c r="S40" s="3" t="s">
        <v>23</v>
      </c>
      <c r="T40" s="6">
        <v>1596000</v>
      </c>
      <c r="U40" s="6">
        <v>1596000</v>
      </c>
      <c r="V40" s="3">
        <v>891</v>
      </c>
      <c r="W40" s="28"/>
      <c r="X40" s="28"/>
      <c r="Y40" s="31">
        <v>3656</v>
      </c>
      <c r="AF40" s="25" t="e">
        <f>0.014*#REF!</f>
        <v>#REF!</v>
      </c>
      <c r="AG40" s="25" t="e">
        <f>IF(#REF!=1,#REF!,"")</f>
        <v>#REF!</v>
      </c>
      <c r="AH40" s="25" t="e">
        <f>IF(#REF!=1,AF40,"")</f>
        <v>#REF!</v>
      </c>
      <c r="AI40" s="25" t="e">
        <f>IF(#REF!=1,#REF!,"")</f>
        <v>#REF!</v>
      </c>
      <c r="AJ40" s="25" t="e">
        <f>IF(#REF!=1,AF40,"")</f>
        <v>#REF!</v>
      </c>
      <c r="AK40" s="25" t="e">
        <f>IF(#REF!=1,#REF!,"")</f>
        <v>#REF!</v>
      </c>
      <c r="AL40" s="25" t="e">
        <f>IF(#REF!=1,AF40,"")</f>
        <v>#REF!</v>
      </c>
      <c r="AM40" t="s">
        <v>25</v>
      </c>
      <c r="AN40" s="5">
        <v>18203</v>
      </c>
      <c r="AO40" s="25">
        <f>(IF($E40="EK",0.163*C40*Y40/8760,IF($E40="ws",0.163*C40*Y40/8760,IF($E40="mc",0.7*0.163*C40*Y40/8760,""))))</f>
      </c>
      <c r="AP40" s="25">
        <f>IF($E40="EK","",IF(D40="","",(IF($D40&lt;83,(-162853*LN($D40)+813007)*$D40,(-24890*LN($D40)+204138)*$D40))))</f>
      </c>
      <c r="AQ40" s="25" t="e">
        <f>IF(#REF!=1,AP40,"")</f>
        <v>#REF!</v>
      </c>
      <c r="AR40" s="25" t="e">
        <f>IF(#REF!=1,AP40,"")</f>
        <v>#REF!</v>
      </c>
      <c r="AS40" s="25">
        <f>IF($E40="EK","",IF($D40="","",IF(#REF!&gt;1,"",(IF($D40&lt;83,(-162853*LN($D40)+813007)*$D40*0.34,(-24890*LN($D40)+204138)*$D40*0.34)))))</f>
      </c>
      <c r="AT40" s="25">
        <f>IF($E40="EK","",IF($D40="","",(IF($D40&lt;83,(-23373*LN($D40)+118878)*$D40,(-3538.9*LN($D40)+31394)*$D40))))</f>
      </c>
      <c r="AU40" s="25">
        <f>IF($E40="EK","",IF(D40&gt;1,28873*D40,""))</f>
      </c>
      <c r="AV40" s="25">
        <f>IF($E40="ek",D40*Y40*(1-0.8)*0.012,IF($E40="ew",D40*Y40*(1-0.8)*0.012,IF($E40="MC",D40*Y40*(1-0.7)*0.012,D40*Y40*0.012)))</f>
        <v>0</v>
      </c>
      <c r="AW40" s="25">
        <f>IF($AV40&gt;1,D40*Y40*0.002,"")</f>
      </c>
      <c r="AX40" s="25">
        <f>0.163*D40*Y40/8760</f>
        <v>0</v>
      </c>
      <c r="AY40" s="25" t="e">
        <f>IF(#REF!=1,AX40,"")</f>
        <v>#REF!</v>
      </c>
    </row>
    <row r="41" spans="1:51" ht="12.75">
      <c r="A41" s="7">
        <v>5517</v>
      </c>
      <c r="B41" s="7">
        <v>891</v>
      </c>
      <c r="C41" s="7">
        <v>488</v>
      </c>
      <c r="D41" s="7">
        <f>SUM(C36:C41)</f>
        <v>718</v>
      </c>
      <c r="E41" s="7" t="s">
        <v>36</v>
      </c>
      <c r="F41" s="7" t="s">
        <v>24</v>
      </c>
      <c r="G41" s="7" t="s">
        <v>24</v>
      </c>
      <c r="H41" s="7" t="s">
        <v>23</v>
      </c>
      <c r="I41" s="7">
        <v>140000</v>
      </c>
      <c r="J41" s="7">
        <v>140000</v>
      </c>
      <c r="K41" s="7">
        <v>140000</v>
      </c>
      <c r="L41" s="7" t="s">
        <v>23</v>
      </c>
      <c r="M41" s="7" t="s">
        <v>23</v>
      </c>
      <c r="N41" s="7" t="s">
        <v>23</v>
      </c>
      <c r="O41" s="7" t="s">
        <v>23</v>
      </c>
      <c r="P41" s="7" t="s">
        <v>23</v>
      </c>
      <c r="Q41" s="7" t="s">
        <v>23</v>
      </c>
      <c r="R41" s="7" t="s">
        <v>23</v>
      </c>
      <c r="S41" s="7" t="s">
        <v>23</v>
      </c>
      <c r="T41" s="6">
        <v>1596000</v>
      </c>
      <c r="U41" s="6">
        <v>1596000</v>
      </c>
      <c r="V41" s="7">
        <v>891</v>
      </c>
      <c r="W41" s="29"/>
      <c r="X41" s="29"/>
      <c r="Y41" s="31">
        <v>3656</v>
      </c>
      <c r="AF41" s="25" t="e">
        <f>0.014*#REF!</f>
        <v>#REF!</v>
      </c>
      <c r="AG41" s="25" t="e">
        <f>IF(#REF!=1,#REF!,"")</f>
        <v>#REF!</v>
      </c>
      <c r="AH41" s="25" t="e">
        <f>IF(#REF!=1,AF41,"")</f>
        <v>#REF!</v>
      </c>
      <c r="AI41" s="25" t="e">
        <f>IF(#REF!=1,#REF!,"")</f>
        <v>#REF!</v>
      </c>
      <c r="AJ41" s="25" t="e">
        <f>IF(#REF!=1,AF41,"")</f>
        <v>#REF!</v>
      </c>
      <c r="AK41" s="25" t="e">
        <f>IF(#REF!=1,#REF!,"")</f>
        <v>#REF!</v>
      </c>
      <c r="AL41" s="25" t="e">
        <f>IF(#REF!=1,AF41,"")</f>
        <v>#REF!</v>
      </c>
      <c r="AM41" t="s">
        <v>25</v>
      </c>
      <c r="AN41" s="5">
        <v>18323</v>
      </c>
      <c r="AO41" s="25">
        <f>(IF($E41="EK",0.163*C41*Y41/8760,IF($E41="ws",0.163*C41*Y41/8760,IF($E41="mc",0.7*0.163*C41*Y41/8760,""))))</f>
      </c>
      <c r="AP41" s="25">
        <f>IF($E41="EK","",IF(D41="","",(IF($D41&lt;83,(-162853*LN($D41)+813007)*$D41,(-24890*LN($D41)+204138)*$D41))))</f>
        <v>29042864.80214781</v>
      </c>
      <c r="AQ41" s="25" t="e">
        <f>IF(#REF!=1,AP41,"")</f>
        <v>#REF!</v>
      </c>
      <c r="AR41" s="25" t="e">
        <f>IF(#REF!=1,AP41,"")</f>
        <v>#REF!</v>
      </c>
      <c r="AS41" s="25" t="e">
        <f>IF($E41="EK","",IF($D41="","",IF(#REF!&gt;1,"",(IF($D41&lt;83,(-162853*LN($D41)+813007)*$D41*0.34,(-24890*LN($D41)+204138)*$D41*0.34)))))</f>
        <v>#REF!</v>
      </c>
      <c r="AT41" s="25">
        <f>IF($E41="EK","",IF($D41="","",(IF($D41&lt;83,(-23373*LN($D41)+118878)*$D41,(-3538.9*LN($D41)+31394)*$D41))))</f>
        <v>5830541.862624382</v>
      </c>
      <c r="AU41" s="25">
        <f>IF($E41="EK","",IF(D41&gt;1,28873*D41,""))</f>
        <v>20730814</v>
      </c>
      <c r="AV41" s="25">
        <f>IF($E41="ek",D41*Y41*(1-0.8)*0.012,IF($E41="ew",D41*Y41*(1-0.8)*0.012,IF($E41="MC",D41*Y41*(1-0.7)*0.012,D41*Y41*0.012)))</f>
        <v>31500.096</v>
      </c>
      <c r="AW41" s="25">
        <f>IF($AV41&gt;1,D41*Y41*0.002,"")</f>
        <v>5250.0160000000005</v>
      </c>
      <c r="AX41" s="25">
        <f>0.163*D41*Y41/8760</f>
        <v>48.84432694063927</v>
      </c>
      <c r="AY41" s="25" t="e">
        <f>IF(#REF!=1,AX41,"")</f>
        <v>#REF!</v>
      </c>
    </row>
    <row r="42" spans="1:51" ht="12.75">
      <c r="A42" s="3">
        <v>5624</v>
      </c>
      <c r="B42" s="3">
        <v>10025</v>
      </c>
      <c r="C42" s="3">
        <v>26</v>
      </c>
      <c r="D42" s="3">
        <v>26</v>
      </c>
      <c r="E42" s="3" t="s">
        <v>38</v>
      </c>
      <c r="F42" s="3" t="s">
        <v>24</v>
      </c>
      <c r="G42" s="3" t="s">
        <v>24</v>
      </c>
      <c r="H42" s="3" t="s">
        <v>23</v>
      </c>
      <c r="I42" s="3" t="s">
        <v>23</v>
      </c>
      <c r="J42" s="3" t="s">
        <v>23</v>
      </c>
      <c r="K42" s="3" t="s">
        <v>23</v>
      </c>
      <c r="L42" s="3" t="s">
        <v>23</v>
      </c>
      <c r="M42" s="3" t="s">
        <v>23</v>
      </c>
      <c r="N42" s="3" t="s">
        <v>23</v>
      </c>
      <c r="O42" s="3">
        <v>154670</v>
      </c>
      <c r="P42" s="3">
        <v>154670</v>
      </c>
      <c r="Q42" s="3" t="s">
        <v>23</v>
      </c>
      <c r="R42" s="3" t="s">
        <v>23</v>
      </c>
      <c r="S42" s="3" t="s">
        <v>23</v>
      </c>
      <c r="T42" s="6">
        <v>309340</v>
      </c>
      <c r="U42" s="6">
        <v>309340</v>
      </c>
      <c r="V42" s="3">
        <v>10025</v>
      </c>
      <c r="W42" s="28"/>
      <c r="X42" s="28"/>
      <c r="Y42" s="31">
        <v>3656</v>
      </c>
      <c r="AF42" s="25" t="e">
        <f>0.014*#REF!</f>
        <v>#REF!</v>
      </c>
      <c r="AG42" s="25" t="e">
        <f>IF(#REF!=1,#REF!,"")</f>
        <v>#REF!</v>
      </c>
      <c r="AH42" s="25" t="e">
        <f>IF(#REF!=1,AF42,"")</f>
        <v>#REF!</v>
      </c>
      <c r="AI42" s="25" t="e">
        <f>IF(#REF!=1,#REF!,"")</f>
        <v>#REF!</v>
      </c>
      <c r="AJ42" s="25" t="e">
        <f>IF(#REF!=1,AF42,"")</f>
        <v>#REF!</v>
      </c>
      <c r="AK42" s="25" t="e">
        <f>IF(#REF!=1,#REF!,"")</f>
        <v>#REF!</v>
      </c>
      <c r="AL42" s="25" t="e">
        <f>IF(#REF!=1,AF42,"")</f>
        <v>#REF!</v>
      </c>
      <c r="AM42" s="2" t="s">
        <v>25</v>
      </c>
      <c r="AN42" s="5">
        <v>26451</v>
      </c>
      <c r="AO42" s="25">
        <f>(IF($E42="EK",0.163*C42*Y42/8760,IF($E42="ws",0.163*C42*Y42/8760,IF($E42="mc",0.7*0.163*C42*Y42/8760,""))))</f>
      </c>
      <c r="AP42" s="25">
        <f>IF($E42="EK","",IF(D42="","",(IF($D42&lt;83,(-162853*LN($D42)+813007)*$D42,(-24890*LN($D42)+204138)*$D42))))</f>
        <v>7342821.316833278</v>
      </c>
      <c r="AQ42" s="25" t="e">
        <f>IF(#REF!=1,AP42,"")</f>
        <v>#REF!</v>
      </c>
      <c r="AR42" s="25" t="e">
        <f>IF(#REF!=1,AP42,"")</f>
        <v>#REF!</v>
      </c>
      <c r="AS42" s="25" t="e">
        <f>IF($E42="EK","",IF($D42="","",IF(#REF!&gt;1,"",(IF($D42&lt;83,(-162853*LN($D42)+813007)*$D42*0.34,(-24890*LN($D42)+204138)*$D42*0.34)))))</f>
        <v>#REF!</v>
      </c>
      <c r="AT42" s="25">
        <f>IF($E42="EK","",IF($D42="","",(IF($D42&lt;83,(-23373*LN($D42)+118878)*$D42,(-3538.9*LN($D42)+31394)*$D42))))</f>
        <v>1110889.2500374212</v>
      </c>
      <c r="AU42" s="25">
        <f>IF($E42="EK","",IF(D42&gt;1,28873*D42,""))</f>
        <v>750698</v>
      </c>
      <c r="AV42" s="25">
        <f>IF($E42="ek",D42*Y42*(1-0.8)*0.012,IF($E42="ew",D42*Y42*(1-0.8)*0.012,IF($E42="MC",D42*Y42*(1-0.7)*0.012,D42*Y42*0.012)))</f>
        <v>228.13439999999997</v>
      </c>
      <c r="AW42" s="25">
        <f>IF($AV42&gt;1,D42*Y42*0.002,"")</f>
        <v>190.112</v>
      </c>
      <c r="AX42" s="25">
        <f>0.163*D42*Y42/8760</f>
        <v>1.768736073059361</v>
      </c>
      <c r="AY42" s="25" t="e">
        <f>IF(#REF!=1,AX42,"")</f>
        <v>#REF!</v>
      </c>
    </row>
    <row r="43" spans="1:51" ht="12.75">
      <c r="A43" s="3">
        <v>6452</v>
      </c>
      <c r="B43" s="3">
        <v>609</v>
      </c>
      <c r="C43" s="3">
        <v>402</v>
      </c>
      <c r="D43" s="3"/>
      <c r="E43" s="3" t="s">
        <v>29</v>
      </c>
      <c r="F43" s="3" t="s">
        <v>24</v>
      </c>
      <c r="G43" s="3" t="s">
        <v>24</v>
      </c>
      <c r="H43" s="3">
        <v>1000</v>
      </c>
      <c r="I43" s="3">
        <v>1000</v>
      </c>
      <c r="J43" s="3">
        <v>1000</v>
      </c>
      <c r="K43" s="3">
        <v>1000</v>
      </c>
      <c r="L43" s="3">
        <v>1000</v>
      </c>
      <c r="M43" s="3">
        <v>1000</v>
      </c>
      <c r="N43" s="3">
        <v>1000</v>
      </c>
      <c r="O43" s="3">
        <v>1000</v>
      </c>
      <c r="P43" s="3">
        <v>1000</v>
      </c>
      <c r="Q43" s="3">
        <v>1000</v>
      </c>
      <c r="R43" s="3">
        <v>1000</v>
      </c>
      <c r="S43" s="3">
        <v>1000</v>
      </c>
      <c r="T43" s="6">
        <v>1827905</v>
      </c>
      <c r="U43" s="13">
        <v>1815905</v>
      </c>
      <c r="V43" s="3">
        <v>609</v>
      </c>
      <c r="W43" s="28"/>
      <c r="X43" s="28"/>
      <c r="Y43" s="31">
        <v>3656</v>
      </c>
      <c r="AF43" s="25" t="e">
        <f>0.014*#REF!</f>
        <v>#REF!</v>
      </c>
      <c r="AG43" s="25" t="e">
        <f>IF(#REF!=1,#REF!,"")</f>
        <v>#REF!</v>
      </c>
      <c r="AH43" s="25" t="e">
        <f>IF(#REF!=1,AF43,"")</f>
        <v>#REF!</v>
      </c>
      <c r="AI43" s="25" t="e">
        <f>IF(#REF!=1,#REF!,"")</f>
        <v>#REF!</v>
      </c>
      <c r="AJ43" s="25" t="e">
        <f>IF(#REF!=1,AF43,"")</f>
        <v>#REF!</v>
      </c>
      <c r="AK43" s="25" t="e">
        <f>IF(#REF!=1,#REF!,"")</f>
        <v>#REF!</v>
      </c>
      <c r="AL43" s="25" t="e">
        <f>IF(#REF!=1,AF43,"")</f>
        <v>#REF!</v>
      </c>
      <c r="AM43" t="s">
        <v>25</v>
      </c>
      <c r="AN43" s="5">
        <v>23833</v>
      </c>
      <c r="AO43" s="25">
        <f>(IF($E43="EK",0.163*C43*Y43/8760,IF($E43="ws",0.163*C43*Y43/8760,IF($E43="mc",0.7*0.163*C43*Y43/8760,""))))</f>
        <v>19.143166575342462</v>
      </c>
      <c r="AP43" s="25">
        <f>IF($E43="EK","",IF(D43="","",(IF($D43&lt;83,(-162853*LN($D43)+813007)*$D43,(-24890*LN($D43)+204138)*$D43))))</f>
      </c>
      <c r="AQ43" s="25" t="e">
        <f>IF(#REF!=1,AP43,"")</f>
        <v>#REF!</v>
      </c>
      <c r="AR43" s="25" t="e">
        <f>IF(#REF!=1,AP43,"")</f>
        <v>#REF!</v>
      </c>
      <c r="AS43" s="25">
        <f>IF($E43="EK","",IF($D43="","",IF(#REF!&gt;1,"",(IF($D43&lt;83,(-162853*LN($D43)+813007)*$D43*0.34,(-24890*LN($D43)+204138)*$D43*0.34)))))</f>
      </c>
      <c r="AT43" s="25">
        <f>IF($E43="EK","",IF($D43="","",(IF($D43&lt;83,(-23373*LN($D43)+118878)*$D43,(-3538.9*LN($D43)+31394)*$D43))))</f>
      </c>
      <c r="AU43" s="25">
        <f>IF($E43="EK","",IF(D43&gt;1,28873*D43,""))</f>
      </c>
      <c r="AV43" s="25">
        <f>IF($E43="ek",D43*Y43*(1-0.8)*0.012,IF($E43="ew",D43*Y43*(1-0.8)*0.012,IF($E43="MC",D43*Y43*(1-0.7)*0.012,D43*Y43*0.012)))</f>
        <v>0</v>
      </c>
      <c r="AW43" s="25">
        <f>IF($AV43&gt;1,D43*Y43*0.002,"")</f>
      </c>
      <c r="AX43" s="25">
        <f>0.163*D43*Y43/8760</f>
        <v>0</v>
      </c>
      <c r="AY43" s="25" t="e">
        <f>IF(#REF!=1,AX43,"")</f>
        <v>#REF!</v>
      </c>
    </row>
    <row r="44" spans="1:51" ht="12.75">
      <c r="A44" s="3">
        <v>6452</v>
      </c>
      <c r="B44" s="3">
        <v>609</v>
      </c>
      <c r="C44" s="3">
        <v>402</v>
      </c>
      <c r="D44" s="3">
        <f>SUM(C43:C44)</f>
        <v>804</v>
      </c>
      <c r="E44" s="3" t="s">
        <v>29</v>
      </c>
      <c r="F44" s="3" t="s">
        <v>24</v>
      </c>
      <c r="G44" s="3" t="s">
        <v>24</v>
      </c>
      <c r="H44" s="3">
        <v>1000</v>
      </c>
      <c r="I44" s="3">
        <v>1000</v>
      </c>
      <c r="J44" s="3">
        <v>1000</v>
      </c>
      <c r="K44" s="3">
        <v>1000</v>
      </c>
      <c r="L44" s="3">
        <v>1000</v>
      </c>
      <c r="M44" s="3">
        <v>1000</v>
      </c>
      <c r="N44" s="3">
        <v>1000</v>
      </c>
      <c r="O44" s="3">
        <v>1000</v>
      </c>
      <c r="P44" s="3">
        <v>1000</v>
      </c>
      <c r="Q44" s="3">
        <v>1000</v>
      </c>
      <c r="R44" s="3">
        <v>1000</v>
      </c>
      <c r="S44" s="3">
        <v>1000</v>
      </c>
      <c r="T44" s="6">
        <v>1827903</v>
      </c>
      <c r="U44" s="13">
        <v>1815903</v>
      </c>
      <c r="V44" s="3">
        <v>609</v>
      </c>
      <c r="W44" s="28"/>
      <c r="X44" s="28"/>
      <c r="Y44" s="31">
        <v>3656</v>
      </c>
      <c r="AF44" s="25" t="e">
        <f>0.014*#REF!</f>
        <v>#REF!</v>
      </c>
      <c r="AG44" s="25" t="e">
        <f>IF(#REF!=1,#REF!,"")</f>
        <v>#REF!</v>
      </c>
      <c r="AH44" s="25" t="e">
        <f>IF(#REF!=1,AF44,"")</f>
        <v>#REF!</v>
      </c>
      <c r="AI44" s="25" t="e">
        <f>IF(#REF!=1,#REF!,"")</f>
        <v>#REF!</v>
      </c>
      <c r="AJ44" s="25" t="e">
        <f>IF(#REF!=1,AF44,"")</f>
        <v>#REF!</v>
      </c>
      <c r="AK44" s="25" t="e">
        <f>IF(#REF!=1,#REF!,"")</f>
        <v>#REF!</v>
      </c>
      <c r="AL44" s="25" t="e">
        <f>IF(#REF!=1,AF44,"")</f>
        <v>#REF!</v>
      </c>
      <c r="AM44" t="s">
        <v>25</v>
      </c>
      <c r="AN44" s="5">
        <v>25324</v>
      </c>
      <c r="AO44" s="25">
        <f>(IF($E44="EK",0.163*C44*Y44/8760,IF($E44="ws",0.163*C44*Y44/8760,IF($E44="mc",0.7*0.163*C44*Y44/8760,""))))</f>
        <v>19.143166575342462</v>
      </c>
      <c r="AP44" s="25">
        <f>IF($E44="EK","",IF(D44="","",(IF($D44&lt;83,(-162853*LN($D44)+813007)*$D44,(-24890*LN($D44)+204138)*$D44))))</f>
        <v>30257634.84886895</v>
      </c>
      <c r="AQ44" s="25" t="e">
        <f>IF(#REF!=1,AP44,"")</f>
        <v>#REF!</v>
      </c>
      <c r="AR44" s="25" t="e">
        <f>IF(#REF!=1,AP44,"")</f>
        <v>#REF!</v>
      </c>
      <c r="AS44" s="25" t="e">
        <f>IF($E44="EK","",IF($D44="","",IF(#REF!&gt;1,"",(IF($D44&lt;83,(-162853*LN($D44)+813007)*$D44*0.34,(-24890*LN($D44)+204138)*$D44*0.34)))))</f>
        <v>#REF!</v>
      </c>
      <c r="AT44" s="25">
        <f>IF($E44="EK","",IF($D44="","",(IF($D44&lt;83,(-23373*LN($D44)+118878)*$D44,(-3538.9*LN($D44)+31394)*$D44))))</f>
        <v>6207022.425627254</v>
      </c>
      <c r="AU44" s="25">
        <f>IF($E44="EK","",IF(D44&gt;1,28873*D44,""))</f>
        <v>23213892</v>
      </c>
      <c r="AV44" s="25">
        <f>IF($E44="ek",D44*Y44*(1-0.8)*0.012,IF($E44="ew",D44*Y44*(1-0.8)*0.012,IF($E44="MC",D44*Y44*(1-0.7)*0.012,D44*Y44*0.012)))</f>
        <v>10581.926400000002</v>
      </c>
      <c r="AW44" s="25">
        <f>IF($AV44&gt;1,D44*Y44*0.002,"")</f>
        <v>5878.848</v>
      </c>
      <c r="AX44" s="25">
        <f>0.163*D44*Y44/8760</f>
        <v>54.69476164383561</v>
      </c>
      <c r="AY44" s="25" t="e">
        <f>IF(#REF!=1,AX44,"")</f>
        <v>#REF!</v>
      </c>
    </row>
    <row r="45" spans="1:51" ht="12.75">
      <c r="A45" s="3">
        <v>6452</v>
      </c>
      <c r="B45" s="3">
        <v>617</v>
      </c>
      <c r="C45" s="3">
        <v>225</v>
      </c>
      <c r="D45" s="3"/>
      <c r="E45" s="3" t="s">
        <v>29</v>
      </c>
      <c r="F45" s="3" t="s">
        <v>24</v>
      </c>
      <c r="G45" s="3" t="s">
        <v>24</v>
      </c>
      <c r="H45" s="3">
        <v>1000</v>
      </c>
      <c r="I45" s="3">
        <v>1000</v>
      </c>
      <c r="J45" s="3">
        <v>1000</v>
      </c>
      <c r="K45" s="3">
        <v>1000</v>
      </c>
      <c r="L45" s="3">
        <v>1000</v>
      </c>
      <c r="M45" s="3">
        <v>1000</v>
      </c>
      <c r="N45" s="3">
        <v>1000</v>
      </c>
      <c r="O45" s="3">
        <v>1000</v>
      </c>
      <c r="P45" s="3">
        <v>1000</v>
      </c>
      <c r="Q45" s="3">
        <v>1000</v>
      </c>
      <c r="R45" s="3">
        <v>1000</v>
      </c>
      <c r="S45" s="3">
        <v>1000</v>
      </c>
      <c r="T45" s="6">
        <v>1824404</v>
      </c>
      <c r="U45" s="13">
        <v>1812404</v>
      </c>
      <c r="V45" s="3">
        <v>617</v>
      </c>
      <c r="W45" s="28"/>
      <c r="X45" s="28"/>
      <c r="Y45" s="31">
        <v>3656</v>
      </c>
      <c r="AF45" s="25" t="e">
        <f>0.014*#REF!</f>
        <v>#REF!</v>
      </c>
      <c r="AG45" s="25" t="e">
        <f>IF(#REF!=1,#REF!,"")</f>
        <v>#REF!</v>
      </c>
      <c r="AH45" s="25" t="e">
        <f>IF(#REF!=1,AF45,"")</f>
        <v>#REF!</v>
      </c>
      <c r="AI45" s="25" t="e">
        <f>IF(#REF!=1,#REF!,"")</f>
        <v>#REF!</v>
      </c>
      <c r="AJ45" s="25" t="e">
        <f>IF(#REF!=1,AF45,"")</f>
        <v>#REF!</v>
      </c>
      <c r="AK45" s="25" t="e">
        <f>IF(#REF!=1,#REF!,"")</f>
        <v>#REF!</v>
      </c>
      <c r="AL45" s="25" t="e">
        <f>IF(#REF!=1,AF45,"")</f>
        <v>#REF!</v>
      </c>
      <c r="AM45" t="s">
        <v>25</v>
      </c>
      <c r="AN45" s="5">
        <v>22037</v>
      </c>
      <c r="AO45" s="25">
        <f>(IF($E45="EK",0.163*C45*Y45/8760,IF($E45="ws",0.163*C45*Y45/8760,IF($E45="mc",0.7*0.163*C45*Y45/8760,""))))</f>
        <v>10.71445890410959</v>
      </c>
      <c r="AP45" s="25">
        <f>IF($E45="EK","",IF(D45="","",(IF($D45&lt;83,(-162853*LN($D45)+813007)*$D45,(-24890*LN($D45)+204138)*$D45))))</f>
      </c>
      <c r="AQ45" s="25" t="e">
        <f>IF(#REF!=1,AP45,"")</f>
        <v>#REF!</v>
      </c>
      <c r="AR45" s="25" t="e">
        <f>IF(#REF!=1,AP45,"")</f>
        <v>#REF!</v>
      </c>
      <c r="AS45" s="25">
        <f>IF($E45="EK","",IF($D45="","",IF(#REF!&gt;1,"",(IF($D45&lt;83,(-162853*LN($D45)+813007)*$D45*0.34,(-24890*LN($D45)+204138)*$D45*0.34)))))</f>
      </c>
      <c r="AT45" s="25">
        <f>IF($E45="EK","",IF($D45="","",(IF($D45&lt;83,(-23373*LN($D45)+118878)*$D45,(-3538.9*LN($D45)+31394)*$D45))))</f>
      </c>
      <c r="AU45" s="25">
        <f>IF($E45="EK","",IF(D45&gt;1,28873*D45,""))</f>
      </c>
      <c r="AV45" s="25">
        <f>IF($E45="ek",D45*Y45*(1-0.8)*0.012,IF($E45="ew",D45*Y45*(1-0.8)*0.012,IF($E45="MC",D45*Y45*(1-0.7)*0.012,D45*Y45*0.012)))</f>
        <v>0</v>
      </c>
      <c r="AW45" s="25">
        <f>IF($AV45&gt;1,D45*Y45*0.002,"")</f>
      </c>
      <c r="AX45" s="25">
        <f>0.163*D45*Y45/8760</f>
        <v>0</v>
      </c>
      <c r="AY45" s="25" t="e">
        <f>IF(#REF!=1,AX45,"")</f>
        <v>#REF!</v>
      </c>
    </row>
    <row r="46" spans="1:51" ht="12.75">
      <c r="A46" s="3">
        <v>6452</v>
      </c>
      <c r="B46" s="3">
        <v>617</v>
      </c>
      <c r="C46" s="3">
        <v>225</v>
      </c>
      <c r="D46" s="3"/>
      <c r="E46" s="3" t="s">
        <v>29</v>
      </c>
      <c r="F46" s="3" t="s">
        <v>24</v>
      </c>
      <c r="G46" s="3" t="s">
        <v>24</v>
      </c>
      <c r="H46" s="3">
        <v>1000</v>
      </c>
      <c r="I46" s="3">
        <v>1000</v>
      </c>
      <c r="J46" s="3">
        <v>1000</v>
      </c>
      <c r="K46" s="3">
        <v>1000</v>
      </c>
      <c r="L46" s="3">
        <v>1000</v>
      </c>
      <c r="M46" s="3">
        <v>1000</v>
      </c>
      <c r="N46" s="3">
        <v>1000</v>
      </c>
      <c r="O46" s="3">
        <v>1000</v>
      </c>
      <c r="P46" s="3">
        <v>1000</v>
      </c>
      <c r="Q46" s="3">
        <v>1000</v>
      </c>
      <c r="R46" s="3">
        <v>1000</v>
      </c>
      <c r="S46" s="3">
        <v>1000</v>
      </c>
      <c r="T46" s="6">
        <v>1824404</v>
      </c>
      <c r="U46" s="13">
        <v>1812404</v>
      </c>
      <c r="V46" s="3">
        <v>617</v>
      </c>
      <c r="W46" s="28"/>
      <c r="X46" s="28"/>
      <c r="Y46" s="31">
        <v>3656</v>
      </c>
      <c r="AF46" s="25" t="e">
        <f>0.014*#REF!</f>
        <v>#REF!</v>
      </c>
      <c r="AG46" s="25" t="e">
        <f>IF(#REF!=1,#REF!,"")</f>
        <v>#REF!</v>
      </c>
      <c r="AH46" s="25" t="e">
        <f>IF(#REF!=1,AF46,"")</f>
        <v>#REF!</v>
      </c>
      <c r="AI46" s="25" t="e">
        <f>IF(#REF!=1,#REF!,"")</f>
        <v>#REF!</v>
      </c>
      <c r="AJ46" s="25" t="e">
        <f>IF(#REF!=1,AF46,"")</f>
        <v>#REF!</v>
      </c>
      <c r="AK46" s="25" t="e">
        <f>IF(#REF!=1,#REF!,"")</f>
        <v>#REF!</v>
      </c>
      <c r="AL46" s="25" t="e">
        <f>IF(#REF!=1,AF46,"")</f>
        <v>#REF!</v>
      </c>
      <c r="AM46" t="s">
        <v>25</v>
      </c>
      <c r="AN46" s="5">
        <v>22372</v>
      </c>
      <c r="AO46" s="25">
        <f>(IF($E46="EK",0.163*C46*Y46/8760,IF($E46="ws",0.163*C46*Y46/8760,IF($E46="mc",0.7*0.163*C46*Y46/8760,""))))</f>
        <v>10.71445890410959</v>
      </c>
      <c r="AP46" s="25">
        <f>IF($E46="EK","",IF(D46="","",(IF($D46&lt;83,(-162853*LN($D46)+813007)*$D46,(-24890*LN($D46)+204138)*$D46))))</f>
      </c>
      <c r="AQ46" s="25" t="e">
        <f>IF(#REF!=1,AP46,"")</f>
        <v>#REF!</v>
      </c>
      <c r="AR46" s="25" t="e">
        <f>IF(#REF!=1,AP46,"")</f>
        <v>#REF!</v>
      </c>
      <c r="AS46" s="25">
        <f>IF($E46="EK","",IF($D46="","",IF(#REF!&gt;1,"",(IF($D46&lt;83,(-162853*LN($D46)+813007)*$D46*0.34,(-24890*LN($D46)+204138)*$D46*0.34)))))</f>
      </c>
      <c r="AT46" s="25">
        <f>IF($E46="EK","",IF($D46="","",(IF($D46&lt;83,(-23373*LN($D46)+118878)*$D46,(-3538.9*LN($D46)+31394)*$D46))))</f>
      </c>
      <c r="AU46" s="25">
        <f>IF($E46="EK","",IF(D46&gt;1,28873*D46,""))</f>
      </c>
      <c r="AV46" s="25">
        <f>IF($E46="ek",D46*Y46*(1-0.8)*0.012,IF($E46="ew",D46*Y46*(1-0.8)*0.012,IF($E46="MC",D46*Y46*(1-0.7)*0.012,D46*Y46*0.012)))</f>
        <v>0</v>
      </c>
      <c r="AW46" s="25">
        <f>IF($AV46&gt;1,D46*Y46*0.002,"")</f>
      </c>
      <c r="AX46" s="25">
        <f>0.163*D46*Y46/8760</f>
        <v>0</v>
      </c>
      <c r="AY46" s="25" t="e">
        <f>IF(#REF!=1,AX46,"")</f>
        <v>#REF!</v>
      </c>
    </row>
    <row r="47" spans="1:51" ht="12.75">
      <c r="A47" s="3">
        <v>6452</v>
      </c>
      <c r="B47" s="3">
        <v>617</v>
      </c>
      <c r="C47" s="3">
        <v>402</v>
      </c>
      <c r="D47" s="3"/>
      <c r="E47" s="3" t="s">
        <v>29</v>
      </c>
      <c r="F47" s="3" t="s">
        <v>24</v>
      </c>
      <c r="G47" s="3" t="s">
        <v>24</v>
      </c>
      <c r="H47" s="3">
        <v>1000</v>
      </c>
      <c r="I47" s="3">
        <v>1000</v>
      </c>
      <c r="J47" s="3" t="s">
        <v>23</v>
      </c>
      <c r="K47" s="3">
        <v>1000</v>
      </c>
      <c r="L47" s="3">
        <v>1000</v>
      </c>
      <c r="M47" s="3">
        <v>1000</v>
      </c>
      <c r="N47" s="3">
        <v>1000</v>
      </c>
      <c r="O47" s="3">
        <v>1000</v>
      </c>
      <c r="P47" s="3">
        <v>1000</v>
      </c>
      <c r="Q47" s="3">
        <v>1000</v>
      </c>
      <c r="R47" s="3">
        <v>1000</v>
      </c>
      <c r="S47" s="3">
        <v>1000</v>
      </c>
      <c r="T47" s="6">
        <v>1823404</v>
      </c>
      <c r="U47" s="13">
        <v>1812404</v>
      </c>
      <c r="V47" s="3">
        <v>617</v>
      </c>
      <c r="W47" s="28"/>
      <c r="X47" s="28"/>
      <c r="Y47" s="31">
        <v>3656</v>
      </c>
      <c r="AF47" s="25" t="e">
        <f>0.014*#REF!</f>
        <v>#REF!</v>
      </c>
      <c r="AG47" s="25" t="e">
        <f>IF(#REF!=1,#REF!,"")</f>
        <v>#REF!</v>
      </c>
      <c r="AH47" s="25" t="e">
        <f>IF(#REF!=1,AF47,"")</f>
        <v>#REF!</v>
      </c>
      <c r="AI47" s="25" t="e">
        <f>IF(#REF!=1,#REF!,"")</f>
        <v>#REF!</v>
      </c>
      <c r="AJ47" s="25" t="e">
        <f>IF(#REF!=1,AF47,"")</f>
        <v>#REF!</v>
      </c>
      <c r="AK47" s="25" t="e">
        <f>IF(#REF!=1,#REF!,"")</f>
        <v>#REF!</v>
      </c>
      <c r="AL47" s="25" t="e">
        <f>IF(#REF!=1,AF47,"")</f>
        <v>#REF!</v>
      </c>
      <c r="AM47" t="s">
        <v>25</v>
      </c>
      <c r="AN47" s="5">
        <v>23529</v>
      </c>
      <c r="AO47" s="25">
        <f>(IF($E47="EK",0.163*C47*Y47/8760,IF($E47="ws",0.163*C47*Y47/8760,IF($E47="mc",0.7*0.163*C47*Y47/8760,""))))</f>
        <v>19.143166575342462</v>
      </c>
      <c r="AP47" s="25">
        <f>IF($E47="EK","",IF(D47="","",(IF($D47&lt;83,(-162853*LN($D47)+813007)*$D47,(-24890*LN($D47)+204138)*$D47))))</f>
      </c>
      <c r="AQ47" s="25" t="e">
        <f>IF(#REF!=1,AP47,"")</f>
        <v>#REF!</v>
      </c>
      <c r="AR47" s="25" t="e">
        <f>IF(#REF!=1,AP47,"")</f>
        <v>#REF!</v>
      </c>
      <c r="AS47" s="25">
        <f>IF($E47="EK","",IF($D47="","",IF(#REF!&gt;1,"",(IF($D47&lt;83,(-162853*LN($D47)+813007)*$D47*0.34,(-24890*LN($D47)+204138)*$D47*0.34)))))</f>
      </c>
      <c r="AT47" s="25">
        <f>IF($E47="EK","",IF($D47="","",(IF($D47&lt;83,(-23373*LN($D47)+118878)*$D47,(-3538.9*LN($D47)+31394)*$D47))))</f>
      </c>
      <c r="AU47" s="25">
        <f>IF($E47="EK","",IF(D47&gt;1,28873*D47,""))</f>
      </c>
      <c r="AV47" s="25">
        <f>IF($E47="ek",D47*Y47*(1-0.8)*0.012,IF($E47="ew",D47*Y47*(1-0.8)*0.012,IF($E47="MC",D47*Y47*(1-0.7)*0.012,D47*Y47*0.012)))</f>
        <v>0</v>
      </c>
      <c r="AW47" s="25">
        <f>IF($AV47&gt;1,D47*Y47*0.002,"")</f>
      </c>
      <c r="AX47" s="25">
        <f>0.163*D47*Y47/8760</f>
        <v>0</v>
      </c>
      <c r="AY47" s="25" t="e">
        <f>IF(#REF!=1,AX47,"")</f>
        <v>#REF!</v>
      </c>
    </row>
    <row r="48" spans="1:51" ht="12.75">
      <c r="A48" s="3">
        <v>6452</v>
      </c>
      <c r="B48" s="3">
        <v>617</v>
      </c>
      <c r="C48" s="3">
        <v>402</v>
      </c>
      <c r="D48" s="3">
        <f>SUM(C45:C48)</f>
        <v>1254</v>
      </c>
      <c r="E48" s="3" t="s">
        <v>29</v>
      </c>
      <c r="F48" s="3" t="s">
        <v>24</v>
      </c>
      <c r="G48" s="3" t="s">
        <v>24</v>
      </c>
      <c r="H48" s="3">
        <v>1000</v>
      </c>
      <c r="I48" s="3">
        <v>1000</v>
      </c>
      <c r="J48" s="3">
        <v>1000</v>
      </c>
      <c r="K48" s="3">
        <v>1000</v>
      </c>
      <c r="L48" s="3">
        <v>1000</v>
      </c>
      <c r="M48" s="3">
        <v>1000</v>
      </c>
      <c r="N48" s="3">
        <v>1000</v>
      </c>
      <c r="O48" s="3">
        <v>1000</v>
      </c>
      <c r="P48" s="3">
        <v>1000</v>
      </c>
      <c r="Q48" s="3">
        <v>1000</v>
      </c>
      <c r="R48" s="3">
        <v>1000</v>
      </c>
      <c r="S48" s="3">
        <v>1000</v>
      </c>
      <c r="T48" s="6">
        <v>1824404</v>
      </c>
      <c r="U48" s="13">
        <v>1812404</v>
      </c>
      <c r="V48" s="3">
        <v>617</v>
      </c>
      <c r="W48" s="28"/>
      <c r="X48" s="28"/>
      <c r="Y48" s="31">
        <v>3656</v>
      </c>
      <c r="AF48" s="25" t="e">
        <f>0.014*#REF!</f>
        <v>#REF!</v>
      </c>
      <c r="AG48" s="25" t="e">
        <f>IF(#REF!=1,#REF!,"")</f>
        <v>#REF!</v>
      </c>
      <c r="AH48" s="25" t="e">
        <f>IF(#REF!=1,AF48,"")</f>
        <v>#REF!</v>
      </c>
      <c r="AI48" s="25" t="e">
        <f>IF(#REF!=1,#REF!,"")</f>
        <v>#REF!</v>
      </c>
      <c r="AJ48" s="25" t="e">
        <f>IF(#REF!=1,AF48,"")</f>
        <v>#REF!</v>
      </c>
      <c r="AK48" s="25" t="e">
        <f>IF(#REF!=1,#REF!,"")</f>
        <v>#REF!</v>
      </c>
      <c r="AL48" s="25" t="e">
        <f>IF(#REF!=1,AF48,"")</f>
        <v>#REF!</v>
      </c>
      <c r="AM48" t="s">
        <v>25</v>
      </c>
      <c r="AN48" s="5">
        <v>23833</v>
      </c>
      <c r="AO48" s="25">
        <f>(IF($E48="EK",0.163*C48*Y48/8760,IF($E48="ws",0.163*C48*Y48/8760,IF($E48="mc",0.7*0.163*C48*Y48/8760,""))))</f>
        <v>19.143166575342462</v>
      </c>
      <c r="AP48" s="25">
        <f>IF($E48="EK","",IF(D48="","",(IF($D48&lt;83,(-162853*LN($D48)+813007)*$D48,(-24890*LN($D48)+204138)*$D48))))</f>
        <v>33319290.72850498</v>
      </c>
      <c r="AQ48" s="25" t="e">
        <f>IF(#REF!=1,AP48,"")</f>
        <v>#REF!</v>
      </c>
      <c r="AR48" s="25" t="e">
        <f>IF(#REF!=1,AP48,"")</f>
        <v>#REF!</v>
      </c>
      <c r="AS48" s="25" t="e">
        <f>IF($E48="EK","",IF($D48="","",IF(#REF!&gt;1,"",(IF($D48&lt;83,(-162853*LN($D48)+813007)*$D48*0.34,(-24890*LN($D48)+204138)*$D48*0.34)))))</f>
        <v>#REF!</v>
      </c>
      <c r="AT48" s="25">
        <f>IF($E48="EK","",IF($D48="","",(IF($D48&lt;83,(-23373*LN($D48)+118878)*$D48,(-3538.9*LN($D48)+31394)*$D48))))</f>
        <v>7708533.285508487</v>
      </c>
      <c r="AU48" s="25">
        <f>IF($E48="EK","",IF(D48&gt;1,28873*D48,""))</f>
        <v>36206742</v>
      </c>
      <c r="AV48" s="25">
        <f>IF($E48="ek",D48*Y48*(1-0.8)*0.012,IF($E48="ew",D48*Y48*(1-0.8)*0.012,IF($E48="MC",D48*Y48*(1-0.7)*0.012,D48*Y48*0.012)))</f>
        <v>16504.6464</v>
      </c>
      <c r="AW48" s="25">
        <f>IF($AV48&gt;1,D48*Y48*0.002,"")</f>
        <v>9169.248</v>
      </c>
      <c r="AX48" s="25">
        <f>0.163*D48*Y48/8760</f>
        <v>85.30750136986302</v>
      </c>
      <c r="AY48" s="25" t="e">
        <f>IF(#REF!=1,AX48,"")</f>
        <v>#REF!</v>
      </c>
    </row>
    <row r="49" spans="1:51" ht="12.75">
      <c r="A49" s="3">
        <v>6452</v>
      </c>
      <c r="B49" s="3">
        <v>619</v>
      </c>
      <c r="C49" s="3">
        <v>310</v>
      </c>
      <c r="D49" s="3"/>
      <c r="E49" s="3" t="s">
        <v>29</v>
      </c>
      <c r="F49" s="3" t="s">
        <v>24</v>
      </c>
      <c r="G49" s="3" t="s">
        <v>24</v>
      </c>
      <c r="H49" s="3">
        <v>1000</v>
      </c>
      <c r="I49" s="3">
        <v>1000</v>
      </c>
      <c r="J49" s="3">
        <v>1000</v>
      </c>
      <c r="K49" s="3">
        <v>1000</v>
      </c>
      <c r="L49" s="3">
        <v>1000</v>
      </c>
      <c r="M49" s="3">
        <v>1000</v>
      </c>
      <c r="N49" s="3">
        <v>1000</v>
      </c>
      <c r="O49" s="3">
        <v>1000</v>
      </c>
      <c r="P49" s="3">
        <v>1000</v>
      </c>
      <c r="Q49" s="3">
        <v>1000</v>
      </c>
      <c r="R49" s="3">
        <v>1000</v>
      </c>
      <c r="S49" s="3">
        <v>1000</v>
      </c>
      <c r="T49" s="6">
        <v>1683881</v>
      </c>
      <c r="U49" s="13">
        <v>1671881</v>
      </c>
      <c r="V49" s="3">
        <v>619</v>
      </c>
      <c r="W49" s="28"/>
      <c r="X49" s="28"/>
      <c r="Y49" s="31">
        <v>3656</v>
      </c>
      <c r="AF49" s="25" t="e">
        <f>0.014*#REF!</f>
        <v>#REF!</v>
      </c>
      <c r="AG49" s="25" t="e">
        <f>IF(#REF!=1,#REF!,"")</f>
        <v>#REF!</v>
      </c>
      <c r="AH49" s="25" t="e">
        <f>IF(#REF!=1,AF49,"")</f>
        <v>#REF!</v>
      </c>
      <c r="AI49" s="25" t="e">
        <f>IF(#REF!=1,#REF!,"")</f>
        <v>#REF!</v>
      </c>
      <c r="AJ49" s="25" t="e">
        <f>IF(#REF!=1,AF49,"")</f>
        <v>#REF!</v>
      </c>
      <c r="AK49" s="25" t="e">
        <f>IF(#REF!=1,#REF!,"")</f>
        <v>#REF!</v>
      </c>
      <c r="AL49" s="25" t="e">
        <f>IF(#REF!=1,AF49,"")</f>
        <v>#REF!</v>
      </c>
      <c r="AM49" t="s">
        <v>25</v>
      </c>
      <c r="AN49" s="5">
        <v>22767</v>
      </c>
      <c r="AO49" s="25">
        <f>(IF($E49="EK",0.163*C49*Y49/8760,IF($E49="ws",0.163*C49*Y49/8760,IF($E49="mc",0.7*0.163*C49*Y49/8760,""))))</f>
        <v>14.762143378995432</v>
      </c>
      <c r="AP49" s="25">
        <f>IF($E49="EK","",IF(D49="","",(IF($D49&lt;83,(-162853*LN($D49)+813007)*$D49,(-24890*LN($D49)+204138)*$D49))))</f>
      </c>
      <c r="AQ49" s="25" t="e">
        <f>IF(#REF!=1,AP49,"")</f>
        <v>#REF!</v>
      </c>
      <c r="AR49" s="25" t="e">
        <f>IF(#REF!=1,AP49,"")</f>
        <v>#REF!</v>
      </c>
      <c r="AS49" s="25">
        <f>IF($E49="EK","",IF($D49="","",IF(#REF!&gt;1,"",(IF($D49&lt;83,(-162853*LN($D49)+813007)*$D49*0.34,(-24890*LN($D49)+204138)*$D49*0.34)))))</f>
      </c>
      <c r="AT49" s="25">
        <f>IF($E49="EK","",IF($D49="","",(IF($D49&lt;83,(-23373*LN($D49)+118878)*$D49,(-3538.9*LN($D49)+31394)*$D49))))</f>
      </c>
      <c r="AU49" s="25">
        <f>IF($E49="EK","",IF(D49&gt;1,28873*D49,""))</f>
      </c>
      <c r="AV49" s="25">
        <f>IF($E49="ek",D49*Y49*(1-0.8)*0.012,IF($E49="ew",D49*Y49*(1-0.8)*0.012,IF($E49="MC",D49*Y49*(1-0.7)*0.012,D49*Y49*0.012)))</f>
        <v>0</v>
      </c>
      <c r="AW49" s="25">
        <f>IF($AV49&gt;1,D49*Y49*0.002,"")</f>
      </c>
      <c r="AX49" s="25">
        <f>0.163*D49*Y49/8760</f>
        <v>0</v>
      </c>
      <c r="AY49" s="25" t="e">
        <f>IF(#REF!=1,AX49,"")</f>
        <v>#REF!</v>
      </c>
    </row>
    <row r="50" spans="1:51" ht="12.75">
      <c r="A50" s="3">
        <v>6452</v>
      </c>
      <c r="B50" s="3">
        <v>619</v>
      </c>
      <c r="C50" s="3">
        <v>310</v>
      </c>
      <c r="D50" s="3">
        <f>SUM(C49:C50)</f>
        <v>620</v>
      </c>
      <c r="E50" s="3" t="s">
        <v>29</v>
      </c>
      <c r="F50" s="3" t="s">
        <v>24</v>
      </c>
      <c r="G50" s="3" t="s">
        <v>24</v>
      </c>
      <c r="H50" s="3">
        <v>1000</v>
      </c>
      <c r="I50" s="3">
        <v>1000</v>
      </c>
      <c r="J50" s="3">
        <v>1000</v>
      </c>
      <c r="K50" s="3">
        <v>1000</v>
      </c>
      <c r="L50" s="3">
        <v>1000</v>
      </c>
      <c r="M50" s="3">
        <v>1000</v>
      </c>
      <c r="N50" s="3">
        <v>1000</v>
      </c>
      <c r="O50" s="3">
        <v>1000</v>
      </c>
      <c r="P50" s="3">
        <v>1000</v>
      </c>
      <c r="Q50" s="3">
        <v>1000</v>
      </c>
      <c r="R50" s="3">
        <v>1000</v>
      </c>
      <c r="S50" s="3" t="s">
        <v>23</v>
      </c>
      <c r="T50" s="6">
        <v>1682340</v>
      </c>
      <c r="U50" s="13">
        <v>1671340</v>
      </c>
      <c r="V50" s="3">
        <v>619</v>
      </c>
      <c r="W50" s="28"/>
      <c r="X50" s="28"/>
      <c r="Y50" s="31">
        <v>3656</v>
      </c>
      <c r="AF50" s="25" t="e">
        <f>0.014*#REF!</f>
        <v>#REF!</v>
      </c>
      <c r="AG50" s="25" t="e">
        <f>IF(#REF!=1,#REF!,"")</f>
        <v>#REF!</v>
      </c>
      <c r="AH50" s="25" t="e">
        <f>IF(#REF!=1,AF50,"")</f>
        <v>#REF!</v>
      </c>
      <c r="AI50" s="25" t="e">
        <f>IF(#REF!=1,#REF!,"")</f>
        <v>#REF!</v>
      </c>
      <c r="AJ50" s="25" t="e">
        <f>IF(#REF!=1,AF50,"")</f>
        <v>#REF!</v>
      </c>
      <c r="AK50" s="25" t="e">
        <f>IF(#REF!=1,#REF!,"")</f>
        <v>#REF!</v>
      </c>
      <c r="AL50" s="25" t="e">
        <f>IF(#REF!=1,AF50,"")</f>
        <v>#REF!</v>
      </c>
      <c r="AM50" t="s">
        <v>25</v>
      </c>
      <c r="AN50" s="5">
        <v>23071</v>
      </c>
      <c r="AO50" s="25">
        <f>(IF($E50="EK",0.163*C50*Y50/8760,IF($E50="ws",0.163*C50*Y50/8760,IF($E50="mc",0.7*0.163*C50*Y50/8760,""))))</f>
        <v>14.762143378995432</v>
      </c>
      <c r="AP50" s="25">
        <f>IF($E50="EK","",IF(D50="","",(IF($D50&lt;83,(-162853*LN($D50)+813007)*$D50,(-24890*LN($D50)+204138)*$D50))))</f>
        <v>27343414.958795633</v>
      </c>
      <c r="AQ50" s="25" t="e">
        <f>IF(#REF!=1,AP50,"")</f>
        <v>#REF!</v>
      </c>
      <c r="AR50" s="25" t="e">
        <f>IF(#REF!=1,AP50,"")</f>
        <v>#REF!</v>
      </c>
      <c r="AS50" s="25" t="e">
        <f>IF($E50="EK","",IF($D50="","",IF(#REF!&gt;1,"",(IF($D50&lt;83,(-162853*LN($D50)+813007)*$D50*0.34,(-24890*LN($D50)+204138)*$D50*0.34)))))</f>
        <v>#REF!</v>
      </c>
      <c r="AT50" s="25">
        <f>IF($E50="EK","",IF($D50="","",(IF($D50&lt;83,(-23373*LN($D50)+118878)*$D50,(-3538.9*LN($D50)+31394)*$D50))))</f>
        <v>5356716.758283724</v>
      </c>
      <c r="AU50" s="25">
        <f>IF($E50="EK","",IF(D50&gt;1,28873*D50,""))</f>
        <v>17901260</v>
      </c>
      <c r="AV50" s="25">
        <f>IF($E50="ek",D50*Y50*(1-0.8)*0.012,IF($E50="ew",D50*Y50*(1-0.8)*0.012,IF($E50="MC",D50*Y50*(1-0.7)*0.012,D50*Y50*0.012)))</f>
        <v>8160.192000000002</v>
      </c>
      <c r="AW50" s="25">
        <f>IF($AV50&gt;1,D50*Y50*0.002,"")</f>
        <v>4533.4400000000005</v>
      </c>
      <c r="AX50" s="25">
        <f>0.163*D50*Y50/8760</f>
        <v>42.17755251141552</v>
      </c>
      <c r="AY50" s="25" t="e">
        <f>IF(#REF!=1,AX50,"")</f>
        <v>#REF!</v>
      </c>
    </row>
    <row r="51" spans="1:51" ht="12.75">
      <c r="A51" s="3">
        <v>6452</v>
      </c>
      <c r="B51" s="3">
        <v>620</v>
      </c>
      <c r="C51" s="3">
        <v>156</v>
      </c>
      <c r="D51" s="3"/>
      <c r="E51" s="3" t="s">
        <v>24</v>
      </c>
      <c r="F51" s="3" t="s">
        <v>24</v>
      </c>
      <c r="G51" s="3" t="s">
        <v>24</v>
      </c>
      <c r="H51" s="3">
        <v>1000</v>
      </c>
      <c r="I51" s="3">
        <v>1000</v>
      </c>
      <c r="J51" s="3">
        <v>1000</v>
      </c>
      <c r="K51" s="3">
        <v>1000</v>
      </c>
      <c r="L51" s="3">
        <v>1000</v>
      </c>
      <c r="M51" s="3">
        <v>1000</v>
      </c>
      <c r="N51" s="3">
        <v>1000</v>
      </c>
      <c r="O51" s="3">
        <v>1000</v>
      </c>
      <c r="P51" s="3">
        <v>1000</v>
      </c>
      <c r="Q51" s="3">
        <v>1000</v>
      </c>
      <c r="R51" s="3">
        <v>1000</v>
      </c>
      <c r="S51" s="3">
        <v>1000</v>
      </c>
      <c r="T51" s="6">
        <v>1829976</v>
      </c>
      <c r="U51" s="13">
        <v>1817976</v>
      </c>
      <c r="V51" s="3">
        <v>620</v>
      </c>
      <c r="W51" s="28"/>
      <c r="X51" s="28"/>
      <c r="Y51" s="31">
        <v>3656</v>
      </c>
      <c r="AF51" s="25" t="e">
        <f>0.014*#REF!</f>
        <v>#REF!</v>
      </c>
      <c r="AG51" s="25" t="e">
        <f>IF(#REF!=1,#REF!,"")</f>
        <v>#REF!</v>
      </c>
      <c r="AH51" s="25" t="e">
        <f>IF(#REF!=1,AF51,"")</f>
        <v>#REF!</v>
      </c>
      <c r="AI51" s="25" t="e">
        <f>IF(#REF!=1,#REF!,"")</f>
        <v>#REF!</v>
      </c>
      <c r="AJ51" s="25" t="e">
        <f>IF(#REF!=1,AF51,"")</f>
        <v>#REF!</v>
      </c>
      <c r="AK51" s="25" t="e">
        <f>IF(#REF!=1,#REF!,"")</f>
        <v>#REF!</v>
      </c>
      <c r="AL51" s="25" t="e">
        <f>IF(#REF!=1,AF51,"")</f>
        <v>#REF!</v>
      </c>
      <c r="AM51" t="s">
        <v>25</v>
      </c>
      <c r="AN51" s="5">
        <v>21671</v>
      </c>
      <c r="AO51" s="25">
        <f>(IF($E51="EK",0.163*C51*Y51/8760,IF($E51="ws",0.163*C51*Y51/8760,IF($E51="mc",0.7*0.163*C51*Y51/8760,""))))</f>
      </c>
      <c r="AP51" s="25">
        <f>IF($E51="EK","",IF(D51="","",(IF($D51&lt;83,(-162853*LN($D51)+813007)*$D51,(-24890*LN($D51)+204138)*$D51))))</f>
      </c>
      <c r="AQ51" s="25" t="e">
        <f>IF(#REF!=1,AP51,"")</f>
        <v>#REF!</v>
      </c>
      <c r="AR51" s="25" t="e">
        <f>IF(#REF!=1,AP51,"")</f>
        <v>#REF!</v>
      </c>
      <c r="AS51" s="25">
        <f>IF($E51="EK","",IF($D51="","",IF(#REF!&gt;1,"",(IF($D51&lt;83,(-162853*LN($D51)+813007)*$D51*0.34,(-24890*LN($D51)+204138)*$D51*0.34)))))</f>
      </c>
      <c r="AT51" s="25">
        <f>IF($E51="EK","",IF($D51="","",(IF($D51&lt;83,(-23373*LN($D51)+118878)*$D51,(-3538.9*LN($D51)+31394)*$D51))))</f>
      </c>
      <c r="AU51" s="25">
        <f>IF($E51="EK","",IF(D51&gt;1,28873*D51,""))</f>
      </c>
      <c r="AV51" s="25">
        <f>IF($E51="ek",D51*Y51*(1-0.8)*0.012,IF($E51="ew",D51*Y51*(1-0.8)*0.012,IF($E51="MC",D51*Y51*(1-0.7)*0.012,D51*Y51*0.012)))</f>
        <v>0</v>
      </c>
      <c r="AW51" s="25">
        <f>IF($AV51&gt;1,D51*Y51*0.002,"")</f>
      </c>
      <c r="AX51" s="25">
        <f>0.163*D51*Y51/8760</f>
        <v>0</v>
      </c>
      <c r="AY51" s="25" t="e">
        <f>IF(#REF!=1,AX51,"")</f>
        <v>#REF!</v>
      </c>
    </row>
    <row r="52" spans="1:51" ht="12.75">
      <c r="A52" s="3">
        <v>6452</v>
      </c>
      <c r="B52" s="3">
        <v>620</v>
      </c>
      <c r="C52" s="3">
        <v>436</v>
      </c>
      <c r="D52" s="3">
        <f>SUM(C51:C52)</f>
        <v>592</v>
      </c>
      <c r="E52" s="3" t="s">
        <v>29</v>
      </c>
      <c r="F52" s="3" t="s">
        <v>24</v>
      </c>
      <c r="G52" s="3" t="s">
        <v>24</v>
      </c>
      <c r="H52" s="3">
        <v>1000</v>
      </c>
      <c r="I52" s="3">
        <v>1000</v>
      </c>
      <c r="J52" s="3">
        <v>1000</v>
      </c>
      <c r="K52" s="3">
        <v>1000</v>
      </c>
      <c r="L52" s="3">
        <v>1000</v>
      </c>
      <c r="M52" s="3">
        <v>1000</v>
      </c>
      <c r="N52" s="3">
        <v>1000</v>
      </c>
      <c r="O52" s="3">
        <v>1000</v>
      </c>
      <c r="P52" s="3">
        <v>1000</v>
      </c>
      <c r="Q52" s="3">
        <v>1000</v>
      </c>
      <c r="R52" s="3">
        <v>1000</v>
      </c>
      <c r="S52" s="3">
        <v>1000</v>
      </c>
      <c r="T52" s="6">
        <v>1678069</v>
      </c>
      <c r="U52" s="13">
        <v>1666069</v>
      </c>
      <c r="V52" s="3">
        <v>620</v>
      </c>
      <c r="W52" s="28"/>
      <c r="X52" s="28"/>
      <c r="Y52" s="31">
        <v>3656</v>
      </c>
      <c r="AF52" s="25" t="e">
        <f>0.014*#REF!</f>
        <v>#REF!</v>
      </c>
      <c r="AG52" s="25" t="e">
        <f>IF(#REF!=1,#REF!,"")</f>
        <v>#REF!</v>
      </c>
      <c r="AH52" s="25" t="e">
        <f>IF(#REF!=1,AF52,"")</f>
        <v>#REF!</v>
      </c>
      <c r="AI52" s="25" t="e">
        <f>IF(#REF!=1,#REF!,"")</f>
        <v>#REF!</v>
      </c>
      <c r="AJ52" s="25" t="e">
        <f>IF(#REF!=1,AF52,"")</f>
        <v>#REF!</v>
      </c>
      <c r="AK52" s="25" t="e">
        <f>IF(#REF!=1,#REF!,"")</f>
        <v>#REF!</v>
      </c>
      <c r="AL52" s="25" t="e">
        <f>IF(#REF!=1,AF52,"")</f>
        <v>#REF!</v>
      </c>
      <c r="AM52" t="s">
        <v>25</v>
      </c>
      <c r="AN52" s="5">
        <v>26481</v>
      </c>
      <c r="AO52" s="25">
        <f>(IF($E52="EK",0.163*C52*Y52/8760,IF($E52="ws",0.163*C52*Y52/8760,IF($E52="mc",0.7*0.163*C52*Y52/8760,""))))</f>
        <v>20.762240365296805</v>
      </c>
      <c r="AP52" s="25">
        <f>IF($E52="EK","",IF(D52="","",(IF($D52&lt;83,(-162853*LN($D52)+813007)*$D52,(-24890*LN($D52)+204138)*$D52))))</f>
        <v>26789491.755780358</v>
      </c>
      <c r="AQ52" s="25" t="e">
        <f>IF(#REF!=1,AP52,"")</f>
        <v>#REF!</v>
      </c>
      <c r="AR52" s="25" t="e">
        <f>IF(#REF!=1,AP52,"")</f>
        <v>#REF!</v>
      </c>
      <c r="AS52" s="25" t="e">
        <f>IF($E52="EK","",IF($D52="","",IF(#REF!&gt;1,"",(IF($D52&lt;83,(-162853*LN($D52)+813007)*$D52*0.34,(-24890*LN($D52)+204138)*$D52*0.34)))))</f>
        <v>#REF!</v>
      </c>
      <c r="AT52" s="25">
        <f>IF($E52="EK","",IF($D52="","",(IF($D52&lt;83,(-23373*LN($D52)+118878)*$D52,(-3538.9*LN($D52)+31394)*$D52))))</f>
        <v>5211617.754926924</v>
      </c>
      <c r="AU52" s="25">
        <f>IF($E52="EK","",IF(D52&gt;1,28873*D52,""))</f>
        <v>17092816</v>
      </c>
      <c r="AV52" s="25">
        <f>IF($E52="ek",D52*Y52*(1-0.8)*0.012,IF($E52="ew",D52*Y52*(1-0.8)*0.012,IF($E52="MC",D52*Y52*(1-0.7)*0.012,D52*Y52*0.012)))</f>
        <v>7791.667200000002</v>
      </c>
      <c r="AW52" s="25">
        <f>IF($AV52&gt;1,D52*Y52*0.002,"")</f>
        <v>4328.704</v>
      </c>
      <c r="AX52" s="25">
        <f>0.163*D52*Y52/8760</f>
        <v>40.272759817351606</v>
      </c>
      <c r="AY52" s="25" t="e">
        <f>IF(#REF!=1,AX52,"")</f>
        <v>#REF!</v>
      </c>
    </row>
    <row r="53" spans="1:51" ht="12.75">
      <c r="A53" s="3">
        <v>6452</v>
      </c>
      <c r="B53" s="3">
        <v>621</v>
      </c>
      <c r="C53" s="3">
        <v>402</v>
      </c>
      <c r="D53" s="3"/>
      <c r="E53" s="3" t="s">
        <v>29</v>
      </c>
      <c r="F53" s="3" t="s">
        <v>24</v>
      </c>
      <c r="G53" s="3" t="s">
        <v>24</v>
      </c>
      <c r="H53" s="3">
        <v>1000</v>
      </c>
      <c r="I53" s="3">
        <v>1000</v>
      </c>
      <c r="J53" s="3">
        <v>1000</v>
      </c>
      <c r="K53" s="3">
        <v>1000</v>
      </c>
      <c r="L53" s="3">
        <v>1000</v>
      </c>
      <c r="M53" s="3">
        <v>1000</v>
      </c>
      <c r="N53" s="3">
        <v>1000</v>
      </c>
      <c r="O53" s="3">
        <v>1000</v>
      </c>
      <c r="P53" s="3">
        <v>1000</v>
      </c>
      <c r="Q53" s="3">
        <v>1000</v>
      </c>
      <c r="R53" s="3">
        <v>1000</v>
      </c>
      <c r="S53" s="3">
        <v>1000</v>
      </c>
      <c r="T53" s="6">
        <v>1833571</v>
      </c>
      <c r="U53" s="13">
        <v>1821571</v>
      </c>
      <c r="V53" s="3">
        <v>621</v>
      </c>
      <c r="W53" s="28"/>
      <c r="X53" s="28"/>
      <c r="Y53" s="31">
        <v>3656</v>
      </c>
      <c r="AF53" s="25" t="e">
        <f>0.014*#REF!</f>
        <v>#REF!</v>
      </c>
      <c r="AG53" s="25" t="e">
        <f>IF(#REF!=1,#REF!,"")</f>
        <v>#REF!</v>
      </c>
      <c r="AH53" s="25" t="e">
        <f>IF(#REF!=1,AF53,"")</f>
        <v>#REF!</v>
      </c>
      <c r="AI53" s="25" t="e">
        <f>IF(#REF!=1,#REF!,"")</f>
        <v>#REF!</v>
      </c>
      <c r="AJ53" s="25" t="e">
        <f>IF(#REF!=1,AF53,"")</f>
        <v>#REF!</v>
      </c>
      <c r="AK53" s="25" t="e">
        <f>IF(#REF!=1,#REF!,"")</f>
        <v>#REF!</v>
      </c>
      <c r="AL53" s="25" t="e">
        <f>IF(#REF!=1,AF53,"")</f>
        <v>#REF!</v>
      </c>
      <c r="AM53" t="s">
        <v>25</v>
      </c>
      <c r="AN53" s="5">
        <v>24563</v>
      </c>
      <c r="AO53" s="25">
        <f>(IF($E53="EK",0.163*C53*Y53/8760,IF($E53="ws",0.163*C53*Y53/8760,IF($E53="mc",0.7*0.163*C53*Y53/8760,""))))</f>
        <v>19.143166575342462</v>
      </c>
      <c r="AP53" s="25">
        <f>IF($E53="EK","",IF(D53="","",(IF($D53&lt;83,(-162853*LN($D53)+813007)*$D53,(-24890*LN($D53)+204138)*$D53))))</f>
      </c>
      <c r="AQ53" s="25" t="e">
        <f>IF(#REF!=1,AP53,"")</f>
        <v>#REF!</v>
      </c>
      <c r="AR53" s="25" t="e">
        <f>IF(#REF!=1,AP53,"")</f>
        <v>#REF!</v>
      </c>
      <c r="AS53" s="25">
        <f>IF($E53="EK","",IF($D53="","",IF(#REF!&gt;1,"",(IF($D53&lt;83,(-162853*LN($D53)+813007)*$D53*0.34,(-24890*LN($D53)+204138)*$D53*0.34)))))</f>
      </c>
      <c r="AT53" s="25">
        <f>IF($E53="EK","",IF($D53="","",(IF($D53&lt;83,(-23373*LN($D53)+118878)*$D53,(-3538.9*LN($D53)+31394)*$D53))))</f>
      </c>
      <c r="AU53" s="25">
        <f>IF($E53="EK","",IF(D53&gt;1,28873*D53,""))</f>
      </c>
      <c r="AV53" s="25">
        <f>IF($E53="ek",D53*Y53*(1-0.8)*0.012,IF($E53="ew",D53*Y53*(1-0.8)*0.012,IF($E53="MC",D53*Y53*(1-0.7)*0.012,D53*Y53*0.012)))</f>
        <v>0</v>
      </c>
      <c r="AW53" s="25">
        <f>IF($AV53&gt;1,D53*Y53*0.002,"")</f>
      </c>
      <c r="AX53" s="25">
        <f>0.163*D53*Y53/8760</f>
        <v>0</v>
      </c>
      <c r="AY53" s="25" t="e">
        <f>IF(#REF!=1,AX53,"")</f>
        <v>#REF!</v>
      </c>
    </row>
    <row r="54" spans="1:51" ht="12.75">
      <c r="A54" s="3">
        <v>6452</v>
      </c>
      <c r="B54" s="3">
        <v>621</v>
      </c>
      <c r="C54" s="3">
        <v>402</v>
      </c>
      <c r="D54" s="3">
        <f>SUM(C53:C54)</f>
        <v>804</v>
      </c>
      <c r="E54" s="3" t="s">
        <v>29</v>
      </c>
      <c r="F54" s="3" t="s">
        <v>24</v>
      </c>
      <c r="G54" s="3" t="s">
        <v>24</v>
      </c>
      <c r="H54" s="3">
        <v>1000</v>
      </c>
      <c r="I54" s="3">
        <v>1000</v>
      </c>
      <c r="J54" s="3">
        <v>1000</v>
      </c>
      <c r="K54" s="3">
        <v>1000</v>
      </c>
      <c r="L54" s="3">
        <v>1000</v>
      </c>
      <c r="M54" s="3">
        <v>1000</v>
      </c>
      <c r="N54" s="3">
        <v>1000</v>
      </c>
      <c r="O54" s="3">
        <v>1000</v>
      </c>
      <c r="P54" s="3">
        <v>1000</v>
      </c>
      <c r="Q54" s="3">
        <v>1000</v>
      </c>
      <c r="R54" s="3">
        <v>1000</v>
      </c>
      <c r="S54" s="3">
        <v>1000</v>
      </c>
      <c r="T54" s="6">
        <v>1833571</v>
      </c>
      <c r="U54" s="13">
        <v>1821571</v>
      </c>
      <c r="V54" s="3">
        <v>621</v>
      </c>
      <c r="W54" s="28"/>
      <c r="X54" s="28"/>
      <c r="Y54" s="31">
        <v>3656</v>
      </c>
      <c r="AF54" s="25" t="e">
        <f>0.014*#REF!</f>
        <v>#REF!</v>
      </c>
      <c r="AG54" s="25" t="e">
        <f>IF(#REF!=1,#REF!,"")</f>
        <v>#REF!</v>
      </c>
      <c r="AH54" s="25" t="e">
        <f>IF(#REF!=1,AF54,"")</f>
        <v>#REF!</v>
      </c>
      <c r="AI54" s="25" t="e">
        <f>IF(#REF!=1,#REF!,"")</f>
        <v>#REF!</v>
      </c>
      <c r="AJ54" s="25" t="e">
        <f>IF(#REF!=1,AF54,"")</f>
        <v>#REF!</v>
      </c>
      <c r="AK54" s="25" t="e">
        <f>IF(#REF!=1,#REF!,"")</f>
        <v>#REF!</v>
      </c>
      <c r="AL54" s="25" t="e">
        <f>IF(#REF!=1,AF54,"")</f>
        <v>#REF!</v>
      </c>
      <c r="AM54" t="s">
        <v>25</v>
      </c>
      <c r="AN54" s="5">
        <v>24929</v>
      </c>
      <c r="AO54" s="25">
        <f>(IF($E54="EK",0.163*C54*Y54/8760,IF($E54="ws",0.163*C54*Y54/8760,IF($E54="mc",0.7*0.163*C54*Y54/8760,""))))</f>
        <v>19.143166575342462</v>
      </c>
      <c r="AP54" s="25">
        <f>IF($E54="EK","",IF(D54="","",(IF($D54&lt;83,(-162853*LN($D54)+813007)*$D54,(-24890*LN($D54)+204138)*$D54))))</f>
        <v>30257634.84886895</v>
      </c>
      <c r="AQ54" s="25" t="e">
        <f>IF(#REF!=1,AP54,"")</f>
        <v>#REF!</v>
      </c>
      <c r="AR54" s="25" t="e">
        <f>IF(#REF!=1,AP54,"")</f>
        <v>#REF!</v>
      </c>
      <c r="AS54" s="25" t="e">
        <f>IF($E54="EK","",IF($D54="","",IF(#REF!&gt;1,"",(IF($D54&lt;83,(-162853*LN($D54)+813007)*$D54*0.34,(-24890*LN($D54)+204138)*$D54*0.34)))))</f>
        <v>#REF!</v>
      </c>
      <c r="AT54" s="25">
        <f>IF($E54="EK","",IF($D54="","",(IF($D54&lt;83,(-23373*LN($D54)+118878)*$D54,(-3538.9*LN($D54)+31394)*$D54))))</f>
        <v>6207022.425627254</v>
      </c>
      <c r="AU54" s="25">
        <f>IF($E54="EK","",IF(D54&gt;1,28873*D54,""))</f>
        <v>23213892</v>
      </c>
      <c r="AV54" s="25">
        <f>IF($E54="ek",D54*Y54*(1-0.8)*0.012,IF($E54="ew",D54*Y54*(1-0.8)*0.012,IF($E54="MC",D54*Y54*(1-0.7)*0.012,D54*Y54*0.012)))</f>
        <v>10581.926400000002</v>
      </c>
      <c r="AW54" s="25">
        <f>IF($AV54&gt;1,D54*Y54*0.002,"")</f>
        <v>5878.848</v>
      </c>
      <c r="AX54" s="25">
        <f>0.163*D54*Y54/8760</f>
        <v>54.69476164383561</v>
      </c>
      <c r="AY54" s="25" t="e">
        <f>IF(#REF!=1,AX54,"")</f>
        <v>#REF!</v>
      </c>
    </row>
    <row r="55" spans="1:51" ht="12.75">
      <c r="A55" s="3">
        <v>6452</v>
      </c>
      <c r="B55" s="3">
        <v>6042</v>
      </c>
      <c r="C55" s="3">
        <v>863</v>
      </c>
      <c r="D55" s="3">
        <v>863</v>
      </c>
      <c r="E55" s="3" t="s">
        <v>29</v>
      </c>
      <c r="F55" s="3" t="s">
        <v>24</v>
      </c>
      <c r="G55" s="3" t="s">
        <v>24</v>
      </c>
      <c r="H55" s="3">
        <v>151595</v>
      </c>
      <c r="I55" s="3">
        <v>151381</v>
      </c>
      <c r="J55" s="3">
        <v>151095</v>
      </c>
      <c r="K55" s="3">
        <v>150452</v>
      </c>
      <c r="L55" s="3">
        <v>150833</v>
      </c>
      <c r="M55" s="3">
        <v>151667</v>
      </c>
      <c r="N55" s="3">
        <v>150929</v>
      </c>
      <c r="O55" s="3">
        <v>151524</v>
      </c>
      <c r="P55" s="3">
        <v>151405</v>
      </c>
      <c r="Q55" s="3">
        <v>151571</v>
      </c>
      <c r="R55" s="3">
        <v>152071</v>
      </c>
      <c r="S55" s="3">
        <v>152214</v>
      </c>
      <c r="T55" s="6">
        <v>1816737</v>
      </c>
      <c r="U55" s="6">
        <v>1816737</v>
      </c>
      <c r="V55" s="3">
        <v>6042</v>
      </c>
      <c r="W55" s="28"/>
      <c r="X55" s="28"/>
      <c r="Y55" s="31">
        <v>3656</v>
      </c>
      <c r="AF55" s="25" t="e">
        <f>0.014*#REF!</f>
        <v>#REF!</v>
      </c>
      <c r="AG55" s="25" t="e">
        <f>IF(#REF!=1,#REF!,"")</f>
        <v>#REF!</v>
      </c>
      <c r="AH55" s="25" t="e">
        <f>IF(#REF!=1,AF55,"")</f>
        <v>#REF!</v>
      </c>
      <c r="AI55" s="25" t="e">
        <f>IF(#REF!=1,#REF!,"")</f>
        <v>#REF!</v>
      </c>
      <c r="AJ55" s="25" t="e">
        <f>IF(#REF!=1,AF55,"")</f>
        <v>#REF!</v>
      </c>
      <c r="AK55" s="25" t="e">
        <f>IF(#REF!=1,#REF!,"")</f>
        <v>#REF!</v>
      </c>
      <c r="AL55" s="25" t="e">
        <f>IF(#REF!=1,AF55,"")</f>
        <v>#REF!</v>
      </c>
      <c r="AM55" t="s">
        <v>25</v>
      </c>
      <c r="AN55" s="5">
        <v>28034</v>
      </c>
      <c r="AO55" s="25">
        <f>(IF($E55="EK",0.163*C55*Y55/8760,IF($E55="ws",0.163*C55*Y55/8760,IF($E55="mc",0.7*0.163*C55*Y55/8760,""))))</f>
        <v>41.09590237442922</v>
      </c>
      <c r="AP55" s="25">
        <f>IF($E55="EK","",IF(D55="","",(IF($D55&lt;83,(-162853*LN($D55)+813007)*$D55,(-24890*LN($D55)+204138)*$D55))))</f>
        <v>30956913.20649959</v>
      </c>
      <c r="AQ55" s="25" t="e">
        <f>IF(#REF!=1,AP55,"")</f>
        <v>#REF!</v>
      </c>
      <c r="AR55" s="25" t="e">
        <f>IF(#REF!=1,AP55,"")</f>
        <v>#REF!</v>
      </c>
      <c r="AS55" s="25" t="e">
        <f>IF($E55="EK","",IF($D55="","",IF(#REF!&gt;1,"",(IF($D55&lt;83,(-162853*LN($D55)+813007)*$D55*0.34,(-24890*LN($D55)+204138)*$D55*0.34)))))</f>
        <v>#REF!</v>
      </c>
      <c r="AT55" s="25">
        <f>IF($E55="EK","",IF($D55="","",(IF($D55&lt;83,(-23373*LN($D55)+118878)*$D55,(-3538.9*LN($D55)+31394)*$D55))))</f>
        <v>6446237.572112553</v>
      </c>
      <c r="AU55" s="25">
        <f>IF($E55="EK","",IF(D55&gt;1,28873*D55,""))</f>
        <v>24917399</v>
      </c>
      <c r="AV55" s="25">
        <f>IF($E55="ek",D55*Y55*(1-0.8)*0.012,IF($E55="ew",D55*Y55*(1-0.8)*0.012,IF($E55="MC",D55*Y55*(1-0.7)*0.012,D55*Y55*0.012)))</f>
        <v>11358.460800000003</v>
      </c>
      <c r="AW55" s="25">
        <f>IF($AV55&gt;1,D55*Y55*0.002,"")</f>
        <v>6310.256</v>
      </c>
      <c r="AX55" s="25">
        <f>0.163*D55*Y55/8760</f>
        <v>58.708431963470325</v>
      </c>
      <c r="AY55" s="25" t="e">
        <f>IF(#REF!=1,AX55,"")</f>
        <v>#REF!</v>
      </c>
    </row>
    <row r="56" spans="1:51" ht="12.75">
      <c r="A56" s="3">
        <v>6452</v>
      </c>
      <c r="B56" s="3">
        <v>6042</v>
      </c>
      <c r="C56" s="3">
        <v>863</v>
      </c>
      <c r="D56" s="3">
        <v>863</v>
      </c>
      <c r="E56" s="3" t="s">
        <v>29</v>
      </c>
      <c r="F56" s="3" t="s">
        <v>24</v>
      </c>
      <c r="G56" s="3" t="s">
        <v>24</v>
      </c>
      <c r="H56" s="3">
        <v>151595</v>
      </c>
      <c r="I56" s="3">
        <v>151381</v>
      </c>
      <c r="J56" s="3">
        <v>151095</v>
      </c>
      <c r="K56" s="3">
        <v>150452</v>
      </c>
      <c r="L56" s="3">
        <v>150933</v>
      </c>
      <c r="M56" s="3">
        <v>151667</v>
      </c>
      <c r="N56" s="3">
        <v>150929</v>
      </c>
      <c r="O56" s="3">
        <v>151524</v>
      </c>
      <c r="P56" s="3">
        <v>151405</v>
      </c>
      <c r="Q56" s="3">
        <v>151571</v>
      </c>
      <c r="R56" s="3">
        <v>152071</v>
      </c>
      <c r="S56" s="3">
        <v>152214</v>
      </c>
      <c r="T56" s="6">
        <v>1816837</v>
      </c>
      <c r="U56" s="6">
        <v>1816837</v>
      </c>
      <c r="V56" s="3">
        <v>6042</v>
      </c>
      <c r="W56" s="28"/>
      <c r="X56" s="28"/>
      <c r="Y56" s="31">
        <v>3656</v>
      </c>
      <c r="AF56" s="25" t="e">
        <f>0.014*#REF!</f>
        <v>#REF!</v>
      </c>
      <c r="AG56" s="25" t="e">
        <f>IF(#REF!=1,#REF!,"")</f>
        <v>#REF!</v>
      </c>
      <c r="AH56" s="25" t="e">
        <f>IF(#REF!=1,AF56,"")</f>
        <v>#REF!</v>
      </c>
      <c r="AI56" s="25" t="e">
        <f>IF(#REF!=1,#REF!,"")</f>
        <v>#REF!</v>
      </c>
      <c r="AJ56" s="25" t="e">
        <f>IF(#REF!=1,AF56,"")</f>
        <v>#REF!</v>
      </c>
      <c r="AK56" s="25" t="e">
        <f>IF(#REF!=1,#REF!,"")</f>
        <v>#REF!</v>
      </c>
      <c r="AL56" s="25" t="e">
        <f>IF(#REF!=1,AF56,"")</f>
        <v>#REF!</v>
      </c>
      <c r="AM56" t="s">
        <v>25</v>
      </c>
      <c r="AN56" s="5">
        <v>28460</v>
      </c>
      <c r="AO56" s="25">
        <f>(IF($E56="EK",0.163*C56*Y56/8760,IF($E56="ws",0.163*C56*Y56/8760,IF($E56="mc",0.7*0.163*C56*Y56/8760,""))))</f>
        <v>41.09590237442922</v>
      </c>
      <c r="AP56" s="25">
        <f>IF($E56="EK","",IF(D56="","",(IF($D56&lt;83,(-162853*LN($D56)+813007)*$D56,(-24890*LN($D56)+204138)*$D56))))</f>
        <v>30956913.20649959</v>
      </c>
      <c r="AQ56" s="25" t="e">
        <f>IF(#REF!=1,AP56,"")</f>
        <v>#REF!</v>
      </c>
      <c r="AR56" s="25" t="e">
        <f>IF(#REF!=1,AP56,"")</f>
        <v>#REF!</v>
      </c>
      <c r="AS56" s="25" t="e">
        <f>IF($E56="EK","",IF($D56="","",IF(#REF!&gt;1,"",(IF($D56&lt;83,(-162853*LN($D56)+813007)*$D56*0.34,(-24890*LN($D56)+204138)*$D56*0.34)))))</f>
        <v>#REF!</v>
      </c>
      <c r="AT56" s="25">
        <f>IF($E56="EK","",IF($D56="","",(IF($D56&lt;83,(-23373*LN($D56)+118878)*$D56,(-3538.9*LN($D56)+31394)*$D56))))</f>
        <v>6446237.572112553</v>
      </c>
      <c r="AU56" s="25">
        <f>IF($E56="EK","",IF(D56&gt;1,28873*D56,""))</f>
        <v>24917399</v>
      </c>
      <c r="AV56" s="25">
        <f>IF($E56="ek",D56*Y56*(1-0.8)*0.012,IF($E56="ew",D56*Y56*(1-0.8)*0.012,IF($E56="MC",D56*Y56*(1-0.7)*0.012,D56*Y56*0.012)))</f>
        <v>11358.460800000003</v>
      </c>
      <c r="AW56" s="25">
        <f>IF($AV56&gt;1,D56*Y56*0.002,"")</f>
        <v>6310.256</v>
      </c>
      <c r="AX56" s="25">
        <f>0.163*D56*Y56/8760</f>
        <v>58.708431963470325</v>
      </c>
      <c r="AY56" s="25" t="e">
        <f>IF(#REF!=1,AX56,"")</f>
        <v>#REF!</v>
      </c>
    </row>
    <row r="57" spans="1:51" ht="12.75">
      <c r="A57" s="3">
        <v>6452</v>
      </c>
      <c r="B57" s="3">
        <v>6043</v>
      </c>
      <c r="C57" s="3">
        <v>863</v>
      </c>
      <c r="D57" s="3">
        <v>863</v>
      </c>
      <c r="E57" s="3" t="s">
        <v>29</v>
      </c>
      <c r="F57" s="3" t="s">
        <v>24</v>
      </c>
      <c r="G57" s="3" t="s">
        <v>24</v>
      </c>
      <c r="H57" s="3">
        <v>1000</v>
      </c>
      <c r="I57" s="3">
        <v>1000</v>
      </c>
      <c r="J57" s="3">
        <v>1000</v>
      </c>
      <c r="K57" s="3">
        <v>1000</v>
      </c>
      <c r="L57" s="3">
        <v>1000</v>
      </c>
      <c r="M57" s="3">
        <v>1000</v>
      </c>
      <c r="N57" s="3">
        <v>1000</v>
      </c>
      <c r="O57" s="3">
        <v>1000</v>
      </c>
      <c r="P57" s="3">
        <v>1000</v>
      </c>
      <c r="Q57" s="3">
        <v>1000</v>
      </c>
      <c r="R57" s="3">
        <v>1000</v>
      </c>
      <c r="S57" s="3">
        <v>1000</v>
      </c>
      <c r="T57" s="6">
        <v>1831333</v>
      </c>
      <c r="U57" s="13">
        <v>1819333</v>
      </c>
      <c r="V57" s="3">
        <v>6043</v>
      </c>
      <c r="W57" s="28"/>
      <c r="X57" s="28"/>
      <c r="Y57" s="31">
        <v>3656</v>
      </c>
      <c r="AF57" s="25" t="e">
        <f>0.014*#REF!</f>
        <v>#REF!</v>
      </c>
      <c r="AG57" s="25" t="e">
        <f>IF(#REF!=1,#REF!,"")</f>
        <v>#REF!</v>
      </c>
      <c r="AH57" s="25" t="e">
        <f>IF(#REF!=1,AF57,"")</f>
        <v>#REF!</v>
      </c>
      <c r="AI57" s="25" t="e">
        <f>IF(#REF!=1,#REF!,"")</f>
        <v>#REF!</v>
      </c>
      <c r="AJ57" s="25" t="e">
        <f>IF(#REF!=1,AF57,"")</f>
        <v>#REF!</v>
      </c>
      <c r="AK57" s="25" t="e">
        <f>IF(#REF!=1,#REF!,"")</f>
        <v>#REF!</v>
      </c>
      <c r="AL57" s="25" t="e">
        <f>IF(#REF!=1,AF57,"")</f>
        <v>#REF!</v>
      </c>
      <c r="AM57" t="s">
        <v>30</v>
      </c>
      <c r="AN57" s="5">
        <v>29556</v>
      </c>
      <c r="AO57" s="25">
        <f>(IF($E57="EK",0.163*C57*Y57/8760,IF($E57="ws",0.163*C57*Y57/8760,IF($E57="mc",0.7*0.163*C57*Y57/8760,""))))</f>
        <v>41.09590237442922</v>
      </c>
      <c r="AP57" s="25">
        <f>IF($E57="EK","",IF(D57="","",(IF($D57&lt;83,(-162853*LN($D57)+813007)*$D57,(-24890*LN($D57)+204138)*$D57))))</f>
        <v>30956913.20649959</v>
      </c>
      <c r="AQ57" s="25" t="e">
        <f>IF(#REF!=1,AP57,"")</f>
        <v>#REF!</v>
      </c>
      <c r="AR57" s="25" t="e">
        <f>IF(#REF!=1,AP57,"")</f>
        <v>#REF!</v>
      </c>
      <c r="AS57" s="25" t="e">
        <f>IF($E57="EK","",IF($D57="","",IF(#REF!&gt;1,"",(IF($D57&lt;83,(-162853*LN($D57)+813007)*$D57*0.34,(-24890*LN($D57)+204138)*$D57*0.34)))))</f>
        <v>#REF!</v>
      </c>
      <c r="AT57" s="25">
        <f>IF($E57="EK","",IF($D57="","",(IF($D57&lt;83,(-23373*LN($D57)+118878)*$D57,(-3538.9*LN($D57)+31394)*$D57))))</f>
        <v>6446237.572112553</v>
      </c>
      <c r="AU57" s="25">
        <f>IF($E57="EK","",IF(D57&gt;1,28873*D57,""))</f>
        <v>24917399</v>
      </c>
      <c r="AV57" s="25">
        <f>IF($E57="ek",D57*Y57*(1-0.8)*0.012,IF($E57="ew",D57*Y57*(1-0.8)*0.012,IF($E57="MC",D57*Y57*(1-0.7)*0.012,D57*Y57*0.012)))</f>
        <v>11358.460800000003</v>
      </c>
      <c r="AW57" s="25">
        <f>IF($AV57&gt;1,D57*Y57*0.002,"")</f>
        <v>6310.256</v>
      </c>
      <c r="AX57" s="25">
        <f>0.163*D57*Y57/8760</f>
        <v>58.708431963470325</v>
      </c>
      <c r="AY57" s="25" t="e">
        <f>IF(#REF!=1,AX57,"")</f>
        <v>#REF!</v>
      </c>
    </row>
    <row r="58" spans="1:51" ht="12.75">
      <c r="A58" s="3">
        <v>6455</v>
      </c>
      <c r="B58" s="3">
        <v>634</v>
      </c>
      <c r="C58" s="3">
        <v>128</v>
      </c>
      <c r="D58" s="3"/>
      <c r="E58" s="3" t="s">
        <v>33</v>
      </c>
      <c r="F58" s="3" t="s">
        <v>24</v>
      </c>
      <c r="G58" s="3" t="s">
        <v>24</v>
      </c>
      <c r="H58" s="3">
        <v>138738</v>
      </c>
      <c r="I58" s="3" t="s">
        <v>23</v>
      </c>
      <c r="J58" s="3">
        <v>138738</v>
      </c>
      <c r="K58" s="3">
        <v>138738</v>
      </c>
      <c r="L58" s="3">
        <v>138738</v>
      </c>
      <c r="M58" s="3">
        <v>138546</v>
      </c>
      <c r="N58" s="3">
        <v>138543</v>
      </c>
      <c r="O58" s="3">
        <v>138543</v>
      </c>
      <c r="P58" s="3">
        <v>138593</v>
      </c>
      <c r="Q58" s="3">
        <v>138593</v>
      </c>
      <c r="R58" s="3">
        <v>138593</v>
      </c>
      <c r="S58" s="3">
        <v>138593</v>
      </c>
      <c r="T58" s="6">
        <v>3361171</v>
      </c>
      <c r="U58" s="6">
        <v>3361171</v>
      </c>
      <c r="V58" s="3">
        <v>634</v>
      </c>
      <c r="W58" s="28"/>
      <c r="X58" s="28"/>
      <c r="Y58" s="31">
        <v>3656</v>
      </c>
      <c r="AF58" s="25" t="e">
        <f>0.014*#REF!</f>
        <v>#REF!</v>
      </c>
      <c r="AG58" s="25" t="e">
        <f>IF(#REF!=1,#REF!,"")</f>
        <v>#REF!</v>
      </c>
      <c r="AH58" s="25" t="e">
        <f>IF(#REF!=1,AF58,"")</f>
        <v>#REF!</v>
      </c>
      <c r="AI58" s="25" t="e">
        <f>IF(#REF!=1,#REF!,"")</f>
        <v>#REF!</v>
      </c>
      <c r="AJ58" s="25" t="e">
        <f>IF(#REF!=1,AF58,"")</f>
        <v>#REF!</v>
      </c>
      <c r="AK58" s="25" t="e">
        <f>IF(#REF!=1,#REF!,"")</f>
        <v>#REF!</v>
      </c>
      <c r="AL58" s="25" t="e">
        <f>IF(#REF!=1,AF58,"")</f>
        <v>#REF!</v>
      </c>
      <c r="AM58" t="s">
        <v>25</v>
      </c>
      <c r="AN58" s="5">
        <v>21429</v>
      </c>
      <c r="AO58" s="25">
        <f>(IF($E58="EK",0.163*C58*Y58/8760,IF($E58="ws",0.163*C58*Y58/8760,IF($E58="mc",0.7*0.163*C58*Y58/8760,""))))</f>
        <v>8.707623744292237</v>
      </c>
      <c r="AP58" s="25">
        <f>IF($E58="EK","",IF(D58="","",(IF($D58&lt;83,(-162853*LN($D58)+813007)*$D58,(-24890*LN($D58)+204138)*$D58))))</f>
      </c>
      <c r="AQ58" s="25" t="e">
        <f>IF(#REF!=1,AP58,"")</f>
        <v>#REF!</v>
      </c>
      <c r="AR58" s="25" t="e">
        <f>IF(#REF!=1,AP58,"")</f>
        <v>#REF!</v>
      </c>
      <c r="AS58" s="25">
        <f>IF($E58="EK","",IF($D58="","",IF(#REF!&gt;1,"",(IF($D58&lt;83,(-162853*LN($D58)+813007)*$D58*0.34,(-24890*LN($D58)+204138)*$D58*0.34)))))</f>
      </c>
      <c r="AT58" s="25">
        <f>IF($E58="EK","",IF($D58="","",(IF($D58&lt;83,(-23373*LN($D58)+118878)*$D58,(-3538.9*LN($D58)+31394)*$D58))))</f>
      </c>
      <c r="AU58" s="25">
        <f>IF($E58="EK","",IF(D58&gt;1,28873*D58,""))</f>
      </c>
      <c r="AV58" s="25">
        <f>IF($E58="ek",D58*Y58*(1-0.8)*0.012,IF($E58="ew",D58*Y58*(1-0.8)*0.012,IF($E58="MC",D58*Y58*(1-0.7)*0.012,D58*Y58*0.012)))</f>
        <v>0</v>
      </c>
      <c r="AW58" s="25">
        <f>IF($AV58&gt;1,D58*Y58*0.002,"")</f>
      </c>
      <c r="AX58" s="25">
        <f>0.163*D58*Y58/8760</f>
        <v>0</v>
      </c>
      <c r="AY58" s="25" t="e">
        <f>IF(#REF!=1,AX58,"")</f>
        <v>#REF!</v>
      </c>
    </row>
    <row r="59" spans="1:51" ht="12.75">
      <c r="A59" s="3">
        <v>6455</v>
      </c>
      <c r="B59" s="3">
        <v>634</v>
      </c>
      <c r="C59" s="3">
        <v>128</v>
      </c>
      <c r="D59" s="3">
        <f>SUM(C58:C59)</f>
        <v>256</v>
      </c>
      <c r="E59" s="3" t="s">
        <v>24</v>
      </c>
      <c r="F59" s="3" t="s">
        <v>24</v>
      </c>
      <c r="G59" s="3" t="s">
        <v>24</v>
      </c>
      <c r="H59" s="3">
        <v>151153</v>
      </c>
      <c r="I59" s="3">
        <v>151872</v>
      </c>
      <c r="J59" s="3">
        <v>151920</v>
      </c>
      <c r="K59" s="3">
        <v>152435</v>
      </c>
      <c r="L59" s="3">
        <v>153182</v>
      </c>
      <c r="M59" s="3">
        <v>153066</v>
      </c>
      <c r="N59" s="3">
        <v>153726</v>
      </c>
      <c r="O59" s="3">
        <v>153807</v>
      </c>
      <c r="P59" s="3">
        <v>154343</v>
      </c>
      <c r="Q59" s="3">
        <v>154850</v>
      </c>
      <c r="R59" s="3">
        <v>155288</v>
      </c>
      <c r="S59" s="3">
        <v>154816</v>
      </c>
      <c r="T59" s="6">
        <v>1840458</v>
      </c>
      <c r="U59" s="4">
        <v>1840458</v>
      </c>
      <c r="V59" s="3">
        <v>634</v>
      </c>
      <c r="W59" s="28"/>
      <c r="X59" s="28"/>
      <c r="Y59" s="31">
        <v>3656</v>
      </c>
      <c r="AF59" s="25" t="e">
        <f>0.014*#REF!</f>
        <v>#REF!</v>
      </c>
      <c r="AG59" s="25" t="e">
        <f>IF(#REF!=1,#REF!,"")</f>
        <v>#REF!</v>
      </c>
      <c r="AH59" s="25" t="e">
        <f>IF(#REF!=1,AF59,"")</f>
        <v>#REF!</v>
      </c>
      <c r="AI59" s="25" t="e">
        <f>IF(#REF!=1,#REF!,"")</f>
        <v>#REF!</v>
      </c>
      <c r="AJ59" s="25" t="e">
        <f>IF(#REF!=1,AF59,"")</f>
        <v>#REF!</v>
      </c>
      <c r="AK59" s="25" t="e">
        <f>IF(#REF!=1,#REF!,"")</f>
        <v>#REF!</v>
      </c>
      <c r="AL59" s="25" t="e">
        <f>IF(#REF!=1,AF59,"")</f>
        <v>#REF!</v>
      </c>
      <c r="AM59" t="s">
        <v>25</v>
      </c>
      <c r="AN59" s="5">
        <v>22525</v>
      </c>
      <c r="AO59" s="25">
        <f>(IF($E59="EK",0.163*C59*Y59/8760,IF($E59="ws",0.163*C59*Y59/8760,IF($E59="mc",0.7*0.163*C59*Y59/8760,""))))</f>
      </c>
      <c r="AP59" s="25">
        <f>IF($E59="EK","",IF(D59="","",(IF($D59&lt;83,(-162853*LN($D59)+813007)*$D59,(-24890*LN($D59)+204138)*$D59))))</f>
        <v>16926344.55216735</v>
      </c>
      <c r="AQ59" s="25" t="e">
        <f>IF(#REF!=1,AP59,"")</f>
        <v>#REF!</v>
      </c>
      <c r="AR59" s="25" t="e">
        <f>IF(#REF!=1,AP59,"")</f>
        <v>#REF!</v>
      </c>
      <c r="AS59" s="25" t="e">
        <f>IF($E59="EK","",IF($D59="","",IF(#REF!&gt;1,"",(IF($D59&lt;83,(-162853*LN($D59)+813007)*$D59*0.34,(-24890*LN($D59)+204138)*$D59*0.34)))))</f>
        <v>#REF!</v>
      </c>
      <c r="AT59" s="25">
        <f>IF($E59="EK","",IF($D59="","",(IF($D59&lt;83,(-23373*LN($D59)+118878)*$D59,(-3538.9*LN($D59)+31394)*$D59))))</f>
        <v>3013163.914683207</v>
      </c>
      <c r="AU59" s="25">
        <f>IF($E59="EK","",IF(D59&gt;1,28873*D59,""))</f>
        <v>7391488</v>
      </c>
      <c r="AV59" s="25">
        <f>IF($E59="ek",D59*Y59*(1-0.8)*0.012,IF($E59="ew",D59*Y59*(1-0.8)*0.012,IF($E59="MC",D59*Y59*(1-0.7)*0.012,D59*Y59*0.012)))</f>
        <v>11231.232</v>
      </c>
      <c r="AW59" s="25">
        <f>IF($AV59&gt;1,D59*Y59*0.002,"")</f>
        <v>1871.872</v>
      </c>
      <c r="AX59" s="25">
        <f>0.163*D59*Y59/8760</f>
        <v>17.415247488584473</v>
      </c>
      <c r="AY59" s="25" t="e">
        <f>IF(#REF!=1,AX59,"")</f>
        <v>#REF!</v>
      </c>
    </row>
    <row r="60" spans="1:51" ht="12.75">
      <c r="A60" s="3">
        <v>6455</v>
      </c>
      <c r="B60" s="3">
        <v>634</v>
      </c>
      <c r="C60" s="3">
        <v>239</v>
      </c>
      <c r="D60" s="3">
        <v>239</v>
      </c>
      <c r="E60" s="3" t="s">
        <v>24</v>
      </c>
      <c r="F60" s="3" t="s">
        <v>24</v>
      </c>
      <c r="G60" s="3" t="s">
        <v>24</v>
      </c>
      <c r="H60" s="3" t="s">
        <v>23</v>
      </c>
      <c r="I60" s="3">
        <v>1061</v>
      </c>
      <c r="J60" s="3">
        <v>1063</v>
      </c>
      <c r="K60" s="3">
        <v>1052</v>
      </c>
      <c r="L60" s="3">
        <v>1049</v>
      </c>
      <c r="M60" s="3">
        <v>1045</v>
      </c>
      <c r="N60" s="3">
        <v>1045</v>
      </c>
      <c r="O60" s="3">
        <v>1039</v>
      </c>
      <c r="P60" s="3">
        <v>1036</v>
      </c>
      <c r="Q60" s="3">
        <v>1026</v>
      </c>
      <c r="R60" s="3">
        <v>1031</v>
      </c>
      <c r="S60" s="3">
        <v>1032</v>
      </c>
      <c r="T60" s="6">
        <v>1851100</v>
      </c>
      <c r="U60" s="13">
        <v>1839621</v>
      </c>
      <c r="V60" s="3">
        <v>634</v>
      </c>
      <c r="W60" s="28"/>
      <c r="X60" s="28"/>
      <c r="Y60" s="31">
        <v>3656</v>
      </c>
      <c r="AF60" s="25" t="e">
        <f>0.014*#REF!</f>
        <v>#REF!</v>
      </c>
      <c r="AG60" s="25" t="e">
        <f>IF(#REF!=1,#REF!,"")</f>
        <v>#REF!</v>
      </c>
      <c r="AH60" s="25" t="e">
        <f>IF(#REF!=1,AF60,"")</f>
        <v>#REF!</v>
      </c>
      <c r="AI60" s="25" t="e">
        <f>IF(#REF!=1,#REF!,"")</f>
        <v>#REF!</v>
      </c>
      <c r="AJ60" s="25" t="e">
        <f>IF(#REF!=1,AF60,"")</f>
        <v>#REF!</v>
      </c>
      <c r="AK60" s="25" t="e">
        <f>IF(#REF!=1,#REF!,"")</f>
        <v>#REF!</v>
      </c>
      <c r="AL60" s="25" t="e">
        <f>IF(#REF!=1,AF60,"")</f>
        <v>#REF!</v>
      </c>
      <c r="AM60" t="s">
        <v>25</v>
      </c>
      <c r="AN60" s="5">
        <v>23193</v>
      </c>
      <c r="AO60" s="25">
        <f>(IF($E60="EK",0.163*C60*Y60/8760,IF($E60="ws",0.163*C60*Y60/8760,IF($E60="mc",0.7*0.163*C60*Y60/8760,""))))</f>
      </c>
      <c r="AP60" s="25">
        <f>IF($E60="EK","",IF(D60="","",(IF($D60&lt;83,(-162853*LN($D60)+813007)*$D60,(-24890*LN($D60)+204138)*$D60))))</f>
        <v>16211088.503989505</v>
      </c>
      <c r="AQ60" s="25" t="e">
        <f>IF(#REF!=1,AP60,"")</f>
        <v>#REF!</v>
      </c>
      <c r="AR60" s="25" t="e">
        <f>IF(#REF!=1,AP60,"")</f>
        <v>#REF!</v>
      </c>
      <c r="AS60" s="25" t="e">
        <f>IF($E60="EK","",IF($D60="","",IF(#REF!&gt;1,"",(IF($D60&lt;83,(-162853*LN($D60)+813007)*$D60*0.34,(-24890*LN($D60)+204138)*$D60*0.34)))))</f>
        <v>#REF!</v>
      </c>
      <c r="AT60" s="25">
        <f>IF($E60="EK","",IF($D60="","",(IF($D60&lt;83,(-23373*LN($D60)+118878)*$D60,(-3538.9*LN($D60)+31394)*$D60))))</f>
        <v>2871189.0095206285</v>
      </c>
      <c r="AU60" s="25">
        <f>IF($E60="EK","",IF(D60&gt;1,28873*D60,""))</f>
        <v>6900647</v>
      </c>
      <c r="AV60" s="25">
        <f>IF($E60="ek",D60*Y60*(1-0.8)*0.012,IF($E60="ew",D60*Y60*(1-0.8)*0.012,IF($E60="MC",D60*Y60*(1-0.7)*0.012,D60*Y60*0.012)))</f>
        <v>10485.408</v>
      </c>
      <c r="AW60" s="25">
        <f>IF($AV60&gt;1,D60*Y60*0.002,"")</f>
        <v>1747.568</v>
      </c>
      <c r="AX60" s="25">
        <f>0.163*D60*Y60/8760</f>
        <v>16.258766210045664</v>
      </c>
      <c r="AY60" s="25" t="e">
        <f>IF(#REF!=1,AX60,"")</f>
        <v>#REF!</v>
      </c>
    </row>
    <row r="61" spans="1:51" ht="12.75">
      <c r="A61" s="3">
        <v>6455</v>
      </c>
      <c r="B61" s="3">
        <v>638</v>
      </c>
      <c r="C61" s="3">
        <v>35</v>
      </c>
      <c r="D61" s="3"/>
      <c r="E61" s="3" t="s">
        <v>24</v>
      </c>
      <c r="F61" s="3" t="s">
        <v>24</v>
      </c>
      <c r="G61" s="3" t="s">
        <v>24</v>
      </c>
      <c r="H61" s="3">
        <v>155565</v>
      </c>
      <c r="I61" s="3" t="s">
        <v>23</v>
      </c>
      <c r="J61" s="3" t="s">
        <v>23</v>
      </c>
      <c r="K61" s="3">
        <v>155565</v>
      </c>
      <c r="L61" s="3">
        <v>155565</v>
      </c>
      <c r="M61" s="3">
        <v>156360</v>
      </c>
      <c r="N61" s="3">
        <v>155673</v>
      </c>
      <c r="O61" s="3">
        <v>158056</v>
      </c>
      <c r="P61" s="3">
        <v>158056</v>
      </c>
      <c r="Q61" s="3">
        <v>158056</v>
      </c>
      <c r="R61" s="3" t="s">
        <v>23</v>
      </c>
      <c r="S61" s="3" t="s">
        <v>23</v>
      </c>
      <c r="T61" s="6">
        <v>1252896</v>
      </c>
      <c r="U61" s="4">
        <v>1252896</v>
      </c>
      <c r="V61" s="3">
        <v>638</v>
      </c>
      <c r="W61" s="28"/>
      <c r="X61" s="28"/>
      <c r="Y61" s="31">
        <v>3656</v>
      </c>
      <c r="AF61" s="25" t="e">
        <f>0.014*#REF!</f>
        <v>#REF!</v>
      </c>
      <c r="AG61" s="25" t="e">
        <f>IF(#REF!=1,#REF!,"")</f>
        <v>#REF!</v>
      </c>
      <c r="AH61" s="25" t="e">
        <f>IF(#REF!=1,AF61,"")</f>
        <v>#REF!</v>
      </c>
      <c r="AI61" s="25" t="e">
        <f>IF(#REF!=1,#REF!,"")</f>
        <v>#REF!</v>
      </c>
      <c r="AJ61" s="25" t="e">
        <f>IF(#REF!=1,AF61,"")</f>
        <v>#REF!</v>
      </c>
      <c r="AK61" s="25" t="e">
        <f>IF(#REF!=1,#REF!,"")</f>
        <v>#REF!</v>
      </c>
      <c r="AL61" s="25" t="e">
        <f>IF(#REF!=1,AF61,"")</f>
        <v>#REF!</v>
      </c>
      <c r="AM61" t="s">
        <v>25</v>
      </c>
      <c r="AN61" s="5">
        <v>19664</v>
      </c>
      <c r="AO61" s="25">
        <f>(IF($E61="EK",0.163*C61*Y61/8760,IF($E61="ws",0.163*C61*Y61/8760,IF($E61="mc",0.7*0.163*C61*Y61/8760,""))))</f>
      </c>
      <c r="AP61" s="25">
        <f>IF($E61="EK","",IF(D61="","",(IF($D61&lt;83,(-162853*LN($D61)+813007)*$D61,(-24890*LN($D61)+204138)*$D61))))</f>
      </c>
      <c r="AQ61" s="25" t="e">
        <f>IF(#REF!=1,AP61,"")</f>
        <v>#REF!</v>
      </c>
      <c r="AR61" s="25" t="e">
        <f>IF(#REF!=1,AP61,"")</f>
        <v>#REF!</v>
      </c>
      <c r="AS61" s="25">
        <f>IF($E61="EK","",IF($D61="","",IF(#REF!&gt;1,"",(IF($D61&lt;83,(-162853*LN($D61)+813007)*$D61*0.34,(-24890*LN($D61)+204138)*$D61*0.34)))))</f>
      </c>
      <c r="AT61" s="25">
        <f>IF($E61="EK","",IF($D61="","",(IF($D61&lt;83,(-23373*LN($D61)+118878)*$D61,(-3538.9*LN($D61)+31394)*$D61))))</f>
      </c>
      <c r="AU61" s="25">
        <f>IF($E61="EK","",IF(D61&gt;1,28873*D61,""))</f>
      </c>
      <c r="AV61" s="25">
        <f>IF($E61="ek",D61*Y61*(1-0.8)*0.012,IF($E61="ew",D61*Y61*(1-0.8)*0.012,IF($E61="MC",D61*Y61*(1-0.7)*0.012,D61*Y61*0.012)))</f>
        <v>0</v>
      </c>
      <c r="AW61" s="25">
        <f>IF($AV61&gt;1,D61*Y61*0.002,"")</f>
      </c>
      <c r="AX61" s="25">
        <f>0.163*D61*Y61/8760</f>
        <v>0</v>
      </c>
      <c r="AY61" s="25" t="e">
        <f>IF(#REF!=1,AX61,"")</f>
        <v>#REF!</v>
      </c>
    </row>
    <row r="62" spans="1:51" ht="12.75">
      <c r="A62" s="3">
        <v>6455</v>
      </c>
      <c r="B62" s="3">
        <v>638</v>
      </c>
      <c r="C62" s="3">
        <v>38</v>
      </c>
      <c r="D62" s="3"/>
      <c r="E62" s="3" t="s">
        <v>24</v>
      </c>
      <c r="F62" s="3" t="s">
        <v>24</v>
      </c>
      <c r="G62" s="3" t="s">
        <v>24</v>
      </c>
      <c r="H62" s="3">
        <v>155565</v>
      </c>
      <c r="I62" s="3" t="s">
        <v>23</v>
      </c>
      <c r="J62" s="3" t="s">
        <v>23</v>
      </c>
      <c r="K62" s="3">
        <v>155565</v>
      </c>
      <c r="L62" s="3">
        <v>155565</v>
      </c>
      <c r="M62" s="3">
        <v>156360</v>
      </c>
      <c r="N62" s="3">
        <v>155673</v>
      </c>
      <c r="O62" s="3">
        <v>158056</v>
      </c>
      <c r="P62" s="3">
        <v>158056</v>
      </c>
      <c r="Q62" s="3">
        <v>156753</v>
      </c>
      <c r="R62" s="3" t="s">
        <v>23</v>
      </c>
      <c r="S62" s="3" t="s">
        <v>23</v>
      </c>
      <c r="T62" s="6">
        <v>1251593</v>
      </c>
      <c r="U62" s="6">
        <v>1251593</v>
      </c>
      <c r="V62" s="3">
        <v>638</v>
      </c>
      <c r="W62" s="28"/>
      <c r="X62" s="28"/>
      <c r="Y62" s="31">
        <v>3656</v>
      </c>
      <c r="AF62" s="25" t="e">
        <f>0.014*#REF!</f>
        <v>#REF!</v>
      </c>
      <c r="AG62" s="25" t="e">
        <f>IF(#REF!=1,#REF!,"")</f>
        <v>#REF!</v>
      </c>
      <c r="AH62" s="25" t="e">
        <f>IF(#REF!=1,AF62,"")</f>
        <v>#REF!</v>
      </c>
      <c r="AI62" s="25" t="e">
        <f>IF(#REF!=1,#REF!,"")</f>
        <v>#REF!</v>
      </c>
      <c r="AJ62" s="25" t="e">
        <f>IF(#REF!=1,AF62,"")</f>
        <v>#REF!</v>
      </c>
      <c r="AK62" s="25" t="e">
        <f>IF(#REF!=1,#REF!,"")</f>
        <v>#REF!</v>
      </c>
      <c r="AL62" s="25" t="e">
        <f>IF(#REF!=1,AF62,"")</f>
        <v>#REF!</v>
      </c>
      <c r="AM62" t="s">
        <v>25</v>
      </c>
      <c r="AN62" s="5">
        <v>20029</v>
      </c>
      <c r="AO62" s="25">
        <f>(IF($E62="EK",0.163*C62*Y62/8760,IF($E62="ws",0.163*C62*Y62/8760,IF($E62="mc",0.7*0.163*C62*Y62/8760,""))))</f>
      </c>
      <c r="AP62" s="25">
        <f>IF($E62="EK","",IF(D62="","",(IF($D62&lt;83,(-162853*LN($D62)+813007)*$D62,(-24890*LN($D62)+204138)*$D62))))</f>
      </c>
      <c r="AQ62" s="25" t="e">
        <f>IF(#REF!=1,AP62,"")</f>
        <v>#REF!</v>
      </c>
      <c r="AR62" s="25" t="e">
        <f>IF(#REF!=1,AP62,"")</f>
        <v>#REF!</v>
      </c>
      <c r="AS62" s="25">
        <f>IF($E62="EK","",IF($D62="","",IF(#REF!&gt;1,"",(IF($D62&lt;83,(-162853*LN($D62)+813007)*$D62*0.34,(-24890*LN($D62)+204138)*$D62*0.34)))))</f>
      </c>
      <c r="AT62" s="25">
        <f>IF($E62="EK","",IF($D62="","",(IF($D62&lt;83,(-23373*LN($D62)+118878)*$D62,(-3538.9*LN($D62)+31394)*$D62))))</f>
      </c>
      <c r="AU62" s="25">
        <f>IF($E62="EK","",IF(D62&gt;1,28873*D62,""))</f>
      </c>
      <c r="AV62" s="25">
        <f>IF($E62="ek",D62*Y62*(1-0.8)*0.012,IF($E62="ew",D62*Y62*(1-0.8)*0.012,IF($E62="MC",D62*Y62*(1-0.7)*0.012,D62*Y62*0.012)))</f>
        <v>0</v>
      </c>
      <c r="AW62" s="25">
        <f>IF($AV62&gt;1,D62*Y62*0.002,"")</f>
      </c>
      <c r="AX62" s="25">
        <f>0.163*D62*Y62/8760</f>
        <v>0</v>
      </c>
      <c r="AY62" s="25" t="e">
        <f>IF(#REF!=1,AX62,"")</f>
        <v>#REF!</v>
      </c>
    </row>
    <row r="63" spans="1:51" ht="12.75">
      <c r="A63" s="3">
        <v>6455</v>
      </c>
      <c r="B63" s="3">
        <v>638</v>
      </c>
      <c r="C63" s="3">
        <v>75</v>
      </c>
      <c r="D63" s="3">
        <f>SUM(C58:C63)</f>
        <v>643</v>
      </c>
      <c r="E63" s="3" t="s">
        <v>24</v>
      </c>
      <c r="F63" s="3" t="s">
        <v>24</v>
      </c>
      <c r="G63" s="3" t="s">
        <v>24</v>
      </c>
      <c r="H63" s="3">
        <v>138271</v>
      </c>
      <c r="I63" s="3" t="s">
        <v>23</v>
      </c>
      <c r="J63" s="3" t="s">
        <v>23</v>
      </c>
      <c r="K63" s="3">
        <v>138485</v>
      </c>
      <c r="L63" s="3" t="s">
        <v>23</v>
      </c>
      <c r="M63" s="3">
        <v>138767</v>
      </c>
      <c r="N63" s="3">
        <v>139065</v>
      </c>
      <c r="O63" s="3" t="s">
        <v>23</v>
      </c>
      <c r="P63" s="3" t="s">
        <v>23</v>
      </c>
      <c r="Q63" s="3" t="s">
        <v>23</v>
      </c>
      <c r="R63" s="3" t="s">
        <v>23</v>
      </c>
      <c r="S63" s="3" t="s">
        <v>23</v>
      </c>
      <c r="T63" s="6">
        <v>1654642</v>
      </c>
      <c r="U63" s="14">
        <v>1652579</v>
      </c>
      <c r="V63" s="3">
        <v>638</v>
      </c>
      <c r="W63" s="28"/>
      <c r="X63" s="28"/>
      <c r="Y63" s="31">
        <v>3656</v>
      </c>
      <c r="AF63" s="25" t="e">
        <f>0.014*#REF!</f>
        <v>#REF!</v>
      </c>
      <c r="AG63" s="25" t="e">
        <f>IF(#REF!=1,#REF!,"")</f>
        <v>#REF!</v>
      </c>
      <c r="AH63" s="25" t="e">
        <f>IF(#REF!=1,AF63,"")</f>
        <v>#REF!</v>
      </c>
      <c r="AI63" s="25" t="e">
        <f>IF(#REF!=1,#REF!,"")</f>
        <v>#REF!</v>
      </c>
      <c r="AJ63" s="25" t="e">
        <f>IF(#REF!=1,AF63,"")</f>
        <v>#REF!</v>
      </c>
      <c r="AK63" s="25" t="e">
        <f>IF(#REF!=1,#REF!,"")</f>
        <v>#REF!</v>
      </c>
      <c r="AL63" s="25" t="e">
        <f>IF(#REF!=1,AF63,"")</f>
        <v>#REF!</v>
      </c>
      <c r="AM63" t="s">
        <v>25</v>
      </c>
      <c r="AN63" s="5">
        <v>20729</v>
      </c>
      <c r="AO63" s="25">
        <f>(IF($E63="EK",0.163*C63*Y63/8760,IF($E63="ws",0.163*C63*Y63/8760,IF($E63="mc",0.7*0.163*C63*Y63/8760,""))))</f>
      </c>
      <c r="AP63" s="25">
        <f>IF($E63="EK","",IF(D63="","",(IF($D63&lt;83,(-162853*LN($D63)+813007)*$D63,(-24890*LN($D63)+204138)*$D63))))</f>
        <v>27774807.974225607</v>
      </c>
      <c r="AQ63" s="25" t="e">
        <f>IF(#REF!=1,AP63,"")</f>
        <v>#REF!</v>
      </c>
      <c r="AR63" s="25" t="e">
        <f>IF(#REF!=1,AP63,"")</f>
        <v>#REF!</v>
      </c>
      <c r="AS63" s="25" t="e">
        <f>IF($E63="EK","",IF($D63="","",IF(#REF!&gt;1,"",(IF($D63&lt;83,(-162853*LN($D63)+813007)*$D63*0.34,(-24890*LN($D63)+204138)*$D63*0.34)))))</f>
        <v>#REF!</v>
      </c>
      <c r="AT63" s="25">
        <f>IF($E63="EK","",IF($D63="","",(IF($D63&lt;83,(-23373*LN($D63)+118878)*$D63,(-3538.9*LN($D63)+31394)*$D63))))</f>
        <v>5472547.5599593</v>
      </c>
      <c r="AU63" s="25">
        <f>IF($E63="EK","",IF(D63&gt;1,28873*D63,""))</f>
        <v>18565339</v>
      </c>
      <c r="AV63" s="25">
        <f>IF($E63="ek",D63*Y63*(1-0.8)*0.012,IF($E63="ew",D63*Y63*(1-0.8)*0.012,IF($E63="MC",D63*Y63*(1-0.7)*0.012,D63*Y63*0.012)))</f>
        <v>28209.696</v>
      </c>
      <c r="AW63" s="25">
        <f>IF($AV63&gt;1,D63*Y63*0.002,"")</f>
        <v>4701.616</v>
      </c>
      <c r="AX63" s="25">
        <f>0.163*D63*Y63/8760</f>
        <v>43.74220365296803</v>
      </c>
      <c r="AY63" s="25" t="e">
        <f>IF(#REF!=1,AX63,"")</f>
        <v>#REF!</v>
      </c>
    </row>
    <row r="64" spans="1:51" ht="12.75">
      <c r="A64" s="3">
        <v>6455</v>
      </c>
      <c r="B64" s="3">
        <v>8048</v>
      </c>
      <c r="C64" s="3">
        <v>556</v>
      </c>
      <c r="D64" s="3">
        <v>556</v>
      </c>
      <c r="E64" s="3" t="s">
        <v>24</v>
      </c>
      <c r="F64" s="3" t="s">
        <v>24</v>
      </c>
      <c r="G64" s="3" t="s">
        <v>24</v>
      </c>
      <c r="H64" s="3">
        <v>138559</v>
      </c>
      <c r="I64" s="3">
        <v>138559</v>
      </c>
      <c r="J64" s="3">
        <v>138559</v>
      </c>
      <c r="K64" s="3">
        <v>138559</v>
      </c>
      <c r="L64" s="3">
        <v>138559</v>
      </c>
      <c r="M64" s="3">
        <v>137986</v>
      </c>
      <c r="N64" s="3">
        <v>137986</v>
      </c>
      <c r="O64" s="3">
        <v>137986</v>
      </c>
      <c r="P64" s="3">
        <v>149007</v>
      </c>
      <c r="Q64" s="3">
        <v>137986</v>
      </c>
      <c r="R64" s="3">
        <v>137986</v>
      </c>
      <c r="S64" s="3">
        <v>137986</v>
      </c>
      <c r="T64" s="6">
        <v>3526254</v>
      </c>
      <c r="U64" s="6">
        <v>3514776</v>
      </c>
      <c r="V64" s="3">
        <v>8048</v>
      </c>
      <c r="W64" s="28"/>
      <c r="X64" s="28"/>
      <c r="Y64" s="31">
        <v>3656</v>
      </c>
      <c r="AF64" s="25" t="e">
        <f>0.014*#REF!</f>
        <v>#REF!</v>
      </c>
      <c r="AG64" s="25" t="e">
        <f>IF(#REF!=1,#REF!,"")</f>
        <v>#REF!</v>
      </c>
      <c r="AH64" s="25" t="e">
        <f>IF(#REF!=1,AF64,"")</f>
        <v>#REF!</v>
      </c>
      <c r="AI64" s="25" t="e">
        <f>IF(#REF!=1,#REF!,"")</f>
        <v>#REF!</v>
      </c>
      <c r="AJ64" s="25" t="e">
        <f>IF(#REF!=1,AF64,"")</f>
        <v>#REF!</v>
      </c>
      <c r="AK64" s="25" t="e">
        <f>IF(#REF!=1,#REF!,"")</f>
        <v>#REF!</v>
      </c>
      <c r="AL64" s="25" t="e">
        <f>IF(#REF!=1,AF64,"")</f>
        <v>#REF!</v>
      </c>
      <c r="AM64" t="s">
        <v>25</v>
      </c>
      <c r="AN64" s="5">
        <v>27303</v>
      </c>
      <c r="AO64" s="25">
        <f>(IF($E64="EK",0.163*C64*Y64/8760,IF($E64="ws",0.163*C64*Y64/8760,IF($E64="mc",0.7*0.163*C64*Y64/8760,""))))</f>
      </c>
      <c r="AP64" s="25">
        <f>IF($E64="EK","",IF(D64="","",(IF($D64&lt;83,(-162853*LN($D64)+813007)*$D64,(-24890*LN($D64)+204138)*$D64))))</f>
        <v>26028626.898793276</v>
      </c>
      <c r="AQ64" s="25" t="e">
        <f>IF(#REF!=1,AP64,"")</f>
        <v>#REF!</v>
      </c>
      <c r="AR64" s="25" t="e">
        <f>IF(#REF!=1,AP64,"")</f>
        <v>#REF!</v>
      </c>
      <c r="AS64" s="25" t="e">
        <f>IF($E64="EK","",IF($D64="","",IF(#REF!&gt;1,"",(IF($D64&lt;83,(-162853*LN($D64)+813007)*$D64*0.34,(-24890*LN($D64)+204138)*$D64*0.34)))))</f>
        <v>#REF!</v>
      </c>
      <c r="AT64" s="25">
        <f>IF($E64="EK","",IF($D64="","",(IF($D64&lt;83,(-23373*LN($D64)+118878)*$D64,(-3538.9*LN($D64)+31394)*$D64))))</f>
        <v>5018140.7944129985</v>
      </c>
      <c r="AU64" s="25">
        <f>IF($E64="EK","",IF(D64&gt;1,28873*D64,""))</f>
        <v>16053388</v>
      </c>
      <c r="AV64" s="25">
        <f>IF($E64="ek",D64*Y64*(1-0.8)*0.012,IF($E64="ew",D64*Y64*(1-0.8)*0.012,IF($E64="MC",D64*Y64*(1-0.7)*0.012,D64*Y64*0.012)))</f>
        <v>24392.832000000002</v>
      </c>
      <c r="AW64" s="25">
        <f>IF($AV64&gt;1,D64*Y64*0.002,"")</f>
        <v>4065.472</v>
      </c>
      <c r="AX64" s="25">
        <f>0.163*D64*Y64/8760</f>
        <v>37.8237406392694</v>
      </c>
      <c r="AY64" s="25" t="e">
        <f>IF(#REF!=1,AX64,"")</f>
        <v>#REF!</v>
      </c>
    </row>
    <row r="65" spans="1:51" ht="12.75">
      <c r="A65" s="3">
        <v>6455</v>
      </c>
      <c r="B65" s="3">
        <v>8048</v>
      </c>
      <c r="C65" s="3">
        <v>556</v>
      </c>
      <c r="D65" s="3">
        <v>556</v>
      </c>
      <c r="E65" s="3" t="s">
        <v>24</v>
      </c>
      <c r="F65" s="3" t="s">
        <v>24</v>
      </c>
      <c r="G65" s="3" t="s">
        <v>24</v>
      </c>
      <c r="H65" s="3">
        <v>138599</v>
      </c>
      <c r="I65" s="3">
        <v>138559</v>
      </c>
      <c r="J65" s="3">
        <v>138559</v>
      </c>
      <c r="K65" s="3">
        <v>138559</v>
      </c>
      <c r="L65" s="3">
        <v>138559</v>
      </c>
      <c r="M65" s="3">
        <v>137986</v>
      </c>
      <c r="N65" s="3">
        <v>137986</v>
      </c>
      <c r="O65" s="3">
        <v>137986</v>
      </c>
      <c r="P65" s="3">
        <v>149015</v>
      </c>
      <c r="Q65" s="3">
        <v>137986</v>
      </c>
      <c r="R65" s="3">
        <v>137986</v>
      </c>
      <c r="S65" s="3">
        <v>137986</v>
      </c>
      <c r="T65" s="6">
        <v>3524146</v>
      </c>
      <c r="U65" s="6">
        <v>3512668</v>
      </c>
      <c r="V65" s="3">
        <v>8048</v>
      </c>
      <c r="W65" s="28"/>
      <c r="X65" s="28"/>
      <c r="Y65" s="31">
        <v>3656</v>
      </c>
      <c r="AF65" s="25" t="e">
        <f>0.014*#REF!</f>
        <v>#REF!</v>
      </c>
      <c r="AG65" s="25" t="e">
        <f>IF(#REF!=1,#REF!,"")</f>
        <v>#REF!</v>
      </c>
      <c r="AH65" s="25" t="e">
        <f>IF(#REF!=1,AF65,"")</f>
        <v>#REF!</v>
      </c>
      <c r="AI65" s="25" t="e">
        <f>IF(#REF!=1,#REF!,"")</f>
        <v>#REF!</v>
      </c>
      <c r="AJ65" s="25" t="e">
        <f>IF(#REF!=1,AF65,"")</f>
        <v>#REF!</v>
      </c>
      <c r="AK65" s="25" t="e">
        <f>IF(#REF!=1,#REF!,"")</f>
        <v>#REF!</v>
      </c>
      <c r="AL65" s="25" t="e">
        <f>IF(#REF!=1,AF65,"")</f>
        <v>#REF!</v>
      </c>
      <c r="AM65" t="s">
        <v>25</v>
      </c>
      <c r="AN65" s="5">
        <v>28764</v>
      </c>
      <c r="AO65" s="25">
        <f>(IF($E65="EK",0.163*C65*Y65/8760,IF($E65="ws",0.163*C65*Y65/8760,IF($E65="mc",0.7*0.163*C65*Y65/8760,""))))</f>
      </c>
      <c r="AP65" s="25">
        <f>IF($E65="EK","",IF(D65="","",(IF($D65&lt;83,(-162853*LN($D65)+813007)*$D65,(-24890*LN($D65)+204138)*$D65))))</f>
        <v>26028626.898793276</v>
      </c>
      <c r="AQ65" s="25" t="e">
        <f>IF(#REF!=1,AP65,"")</f>
        <v>#REF!</v>
      </c>
      <c r="AR65" s="25" t="e">
        <f>IF(#REF!=1,AP65,"")</f>
        <v>#REF!</v>
      </c>
      <c r="AS65" s="25" t="e">
        <f>IF($E65="EK","",IF($D65="","",IF(#REF!&gt;1,"",(IF($D65&lt;83,(-162853*LN($D65)+813007)*$D65*0.34,(-24890*LN($D65)+204138)*$D65*0.34)))))</f>
        <v>#REF!</v>
      </c>
      <c r="AT65" s="25">
        <f>IF($E65="EK","",IF($D65="","",(IF($D65&lt;83,(-23373*LN($D65)+118878)*$D65,(-3538.9*LN($D65)+31394)*$D65))))</f>
        <v>5018140.7944129985</v>
      </c>
      <c r="AU65" s="25">
        <f>IF($E65="EK","",IF(D65&gt;1,28873*D65,""))</f>
        <v>16053388</v>
      </c>
      <c r="AV65" s="25">
        <f>IF($E65="ek",D65*Y65*(1-0.8)*0.012,IF($E65="ew",D65*Y65*(1-0.8)*0.012,IF($E65="MC",D65*Y65*(1-0.7)*0.012,D65*Y65*0.012)))</f>
        <v>24392.832000000002</v>
      </c>
      <c r="AW65" s="25">
        <f>IF($AV65&gt;1,D65*Y65*0.002,"")</f>
        <v>4065.472</v>
      </c>
      <c r="AX65" s="25">
        <f>0.163*D65*Y65/8760</f>
        <v>37.8237406392694</v>
      </c>
      <c r="AY65" s="25" t="e">
        <f>IF(#REF!=1,AX65,"")</f>
        <v>#REF!</v>
      </c>
    </row>
    <row r="66" spans="1:51" ht="12.75">
      <c r="A66" s="3">
        <v>6616</v>
      </c>
      <c r="B66" s="3">
        <v>658</v>
      </c>
      <c r="C66" s="3">
        <v>33</v>
      </c>
      <c r="D66" s="3"/>
      <c r="E66" s="3" t="s">
        <v>29</v>
      </c>
      <c r="F66" s="3" t="s">
        <v>24</v>
      </c>
      <c r="G66" s="3" t="s">
        <v>24</v>
      </c>
      <c r="H66" s="3">
        <v>140552</v>
      </c>
      <c r="I66" s="3" t="s">
        <v>23</v>
      </c>
      <c r="J66" s="3" t="s">
        <v>23</v>
      </c>
      <c r="K66" s="3" t="s">
        <v>23</v>
      </c>
      <c r="L66" s="3" t="s">
        <v>23</v>
      </c>
      <c r="M66" s="3" t="s">
        <v>23</v>
      </c>
      <c r="N66" s="3" t="s">
        <v>23</v>
      </c>
      <c r="O66" s="3" t="s">
        <v>23</v>
      </c>
      <c r="P66" s="3" t="s">
        <v>23</v>
      </c>
      <c r="Q66" s="3" t="s">
        <v>23</v>
      </c>
      <c r="R66" s="3" t="s">
        <v>23</v>
      </c>
      <c r="S66" s="3" t="s">
        <v>23</v>
      </c>
      <c r="T66" s="6">
        <v>151043</v>
      </c>
      <c r="U66" s="13">
        <v>140552</v>
      </c>
      <c r="V66" s="3">
        <v>658</v>
      </c>
      <c r="W66" s="28"/>
      <c r="X66" s="28"/>
      <c r="Y66" s="31">
        <v>3656</v>
      </c>
      <c r="AF66" s="25" t="e">
        <f>0.014*#REF!</f>
        <v>#REF!</v>
      </c>
      <c r="AG66" s="25" t="e">
        <f>IF(#REF!=1,#REF!,"")</f>
        <v>#REF!</v>
      </c>
      <c r="AH66" s="25" t="e">
        <f>IF(#REF!=1,AF66,"")</f>
        <v>#REF!</v>
      </c>
      <c r="AI66" s="25" t="e">
        <f>IF(#REF!=1,#REF!,"")</f>
        <v>#REF!</v>
      </c>
      <c r="AJ66" s="25" t="e">
        <f>IF(#REF!=1,AF66,"")</f>
        <v>#REF!</v>
      </c>
      <c r="AK66" s="25" t="e">
        <f>IF(#REF!=1,#REF!,"")</f>
        <v>#REF!</v>
      </c>
      <c r="AL66" s="25" t="e">
        <f>IF(#REF!=1,AF66,"")</f>
        <v>#REF!</v>
      </c>
      <c r="AM66" t="s">
        <v>25</v>
      </c>
      <c r="AN66" s="5">
        <v>23163</v>
      </c>
      <c r="AO66" s="25">
        <f>(IF($E66="EK",0.163*C66*Y66/8760,IF($E66="ws",0.163*C66*Y66/8760,IF($E66="mc",0.7*0.163*C66*Y66/8760,""))))</f>
        <v>1.5714539726027397</v>
      </c>
      <c r="AP66" s="25">
        <f>IF($E66="EK","",IF(D66="","",(IF($D66&lt;83,(-162853*LN($D66)+813007)*$D66,(-24890*LN($D66)+204138)*$D66))))</f>
      </c>
      <c r="AQ66" s="25" t="e">
        <f>IF(#REF!=1,AP66,"")</f>
        <v>#REF!</v>
      </c>
      <c r="AR66" s="25" t="e">
        <f>IF(#REF!=1,AP66,"")</f>
        <v>#REF!</v>
      </c>
      <c r="AS66" s="25">
        <f>IF($E66="EK","",IF($D66="","",IF(#REF!&gt;1,"",(IF($D66&lt;83,(-162853*LN($D66)+813007)*$D66*0.34,(-24890*LN($D66)+204138)*$D66*0.34)))))</f>
      </c>
      <c r="AT66" s="25">
        <f>IF($E66="EK","",IF($D66="","",(IF($D66&lt;83,(-23373*LN($D66)+118878)*$D66,(-3538.9*LN($D66)+31394)*$D66))))</f>
      </c>
      <c r="AU66" s="25">
        <f>IF($E66="EK","",IF(D66&gt;1,28873*D66,""))</f>
      </c>
      <c r="AV66" s="25">
        <f>IF($E66="ek",D66*Y66*(1-0.8)*0.012,IF($E66="ew",D66*Y66*(1-0.8)*0.012,IF($E66="MC",D66*Y66*(1-0.7)*0.012,D66*Y66*0.012)))</f>
        <v>0</v>
      </c>
      <c r="AW66" s="25">
        <f>IF($AV66&gt;1,D66*Y66*0.002,"")</f>
      </c>
      <c r="AX66" s="25">
        <f>0.163*D66*Y66/8760</f>
        <v>0</v>
      </c>
      <c r="AY66" s="25" t="e">
        <f>IF(#REF!=1,AX66,"")</f>
        <v>#REF!</v>
      </c>
    </row>
    <row r="67" spans="1:51" ht="12.75">
      <c r="A67" s="3">
        <v>6616</v>
      </c>
      <c r="B67" s="3">
        <v>658</v>
      </c>
      <c r="C67" s="3">
        <v>56</v>
      </c>
      <c r="D67" s="3">
        <f>SUM(C66:C67)</f>
        <v>89</v>
      </c>
      <c r="E67" s="3" t="s">
        <v>24</v>
      </c>
      <c r="F67" s="3" t="s">
        <v>24</v>
      </c>
      <c r="G67" s="3" t="s">
        <v>24</v>
      </c>
      <c r="H67" s="3">
        <v>140552</v>
      </c>
      <c r="I67" s="3" t="s">
        <v>23</v>
      </c>
      <c r="J67" s="3" t="s">
        <v>23</v>
      </c>
      <c r="K67" s="3" t="s">
        <v>23</v>
      </c>
      <c r="L67" s="3" t="s">
        <v>23</v>
      </c>
      <c r="M67" s="3" t="s">
        <v>23</v>
      </c>
      <c r="N67" s="3" t="s">
        <v>23</v>
      </c>
      <c r="O67" s="3" t="s">
        <v>23</v>
      </c>
      <c r="P67" s="3" t="s">
        <v>23</v>
      </c>
      <c r="Q67" s="3" t="s">
        <v>23</v>
      </c>
      <c r="R67" s="3" t="s">
        <v>23</v>
      </c>
      <c r="S67" s="3" t="s">
        <v>23</v>
      </c>
      <c r="T67" s="6">
        <v>152081</v>
      </c>
      <c r="U67" s="13">
        <v>140552</v>
      </c>
      <c r="V67" s="3">
        <v>658</v>
      </c>
      <c r="W67" s="28"/>
      <c r="X67" s="28"/>
      <c r="Y67" s="31">
        <v>3656</v>
      </c>
      <c r="AF67" s="25" t="e">
        <f>0.014*#REF!</f>
        <v>#REF!</v>
      </c>
      <c r="AG67" s="25" t="e">
        <f>IF(#REF!=1,#REF!,"")</f>
        <v>#REF!</v>
      </c>
      <c r="AH67" s="25" t="e">
        <f>IF(#REF!=1,AF67,"")</f>
        <v>#REF!</v>
      </c>
      <c r="AI67" s="25" t="e">
        <f>IF(#REF!=1,#REF!,"")</f>
        <v>#REF!</v>
      </c>
      <c r="AJ67" s="25" t="e">
        <f>IF(#REF!=1,AF67,"")</f>
        <v>#REF!</v>
      </c>
      <c r="AK67" s="25" t="e">
        <f>IF(#REF!=1,#REF!,"")</f>
        <v>#REF!</v>
      </c>
      <c r="AL67" s="25" t="e">
        <f>IF(#REF!=1,AF67,"")</f>
        <v>#REF!</v>
      </c>
      <c r="AM67" t="s">
        <v>30</v>
      </c>
      <c r="AN67" s="5">
        <v>27912</v>
      </c>
      <c r="AO67" s="25">
        <f>(IF($E67="EK",0.163*C67*Y67/8760,IF($E67="ws",0.163*C67*Y67/8760,IF($E67="mc",0.7*0.163*C67*Y67/8760,""))))</f>
      </c>
      <c r="AP67" s="25">
        <f>IF($E67="EK","",IF(D67="","",(IF($D67&lt;83,(-162853*LN($D67)+813007)*$D67,(-24890*LN($D67)+204138)*$D67))))</f>
        <v>8225009.827405667</v>
      </c>
      <c r="AQ67" s="25" t="e">
        <f>IF(#REF!=1,AP67,"")</f>
        <v>#REF!</v>
      </c>
      <c r="AR67" s="25" t="e">
        <f>IF(#REF!=1,AP67,"")</f>
        <v>#REF!</v>
      </c>
      <c r="AS67" s="25" t="e">
        <f>IF($E67="EK","",IF($D67="","",IF(#REF!&gt;1,"",(IF($D67&lt;83,(-162853*LN($D67)+813007)*$D67*0.34,(-24890*LN($D67)+204138)*$D67*0.34)))))</f>
        <v>#REF!</v>
      </c>
      <c r="AT67" s="25">
        <f>IF($E67="EK","",IF($D67="","",(IF($D67&lt;83,(-23373*LN($D67)+118878)*$D67,(-3538.9*LN($D67)+31394)*$D67))))</f>
        <v>1380315.6628527888</v>
      </c>
      <c r="AU67" s="25">
        <f>IF($E67="EK","",IF(D67&gt;1,28873*D67,""))</f>
        <v>2569697</v>
      </c>
      <c r="AV67" s="25">
        <f>IF($E67="ek",D67*Y67*(1-0.8)*0.012,IF($E67="ew",D67*Y67*(1-0.8)*0.012,IF($E67="MC",D67*Y67*(1-0.7)*0.012,D67*Y67*0.012)))</f>
        <v>3904.608</v>
      </c>
      <c r="AW67" s="25">
        <f>IF($AV67&gt;1,D67*Y67*0.002,"")</f>
        <v>650.768</v>
      </c>
      <c r="AX67" s="25">
        <f>0.163*D67*Y67/8760</f>
        <v>6.054519634703196</v>
      </c>
      <c r="AY67" s="25" t="e">
        <f>IF(#REF!=1,AX67,"")</f>
        <v>#REF!</v>
      </c>
    </row>
    <row r="68" spans="1:51" ht="12.75">
      <c r="A68" s="3">
        <v>6909</v>
      </c>
      <c r="B68" s="3">
        <v>663</v>
      </c>
      <c r="C68" s="3">
        <v>75</v>
      </c>
      <c r="D68" s="3">
        <v>75</v>
      </c>
      <c r="E68" s="3" t="s">
        <v>24</v>
      </c>
      <c r="F68" s="3" t="s">
        <v>24</v>
      </c>
      <c r="G68" s="3" t="s">
        <v>24</v>
      </c>
      <c r="H68" s="3">
        <v>1063</v>
      </c>
      <c r="I68" s="3">
        <v>1056</v>
      </c>
      <c r="J68" s="3">
        <v>1053</v>
      </c>
      <c r="K68" s="3">
        <v>1052</v>
      </c>
      <c r="L68" s="3">
        <v>1051</v>
      </c>
      <c r="M68" s="3">
        <v>1045</v>
      </c>
      <c r="N68" s="3">
        <v>1044</v>
      </c>
      <c r="O68" s="3">
        <v>1042</v>
      </c>
      <c r="P68" s="3">
        <v>1040</v>
      </c>
      <c r="Q68" s="3">
        <v>1033</v>
      </c>
      <c r="R68" s="3">
        <v>1036</v>
      </c>
      <c r="S68" s="3">
        <v>1037</v>
      </c>
      <c r="T68" s="6">
        <v>1219870</v>
      </c>
      <c r="U68" s="13">
        <v>1207318</v>
      </c>
      <c r="V68" s="3">
        <v>663</v>
      </c>
      <c r="W68" s="28"/>
      <c r="X68" s="28"/>
      <c r="Y68" s="31">
        <v>3656</v>
      </c>
      <c r="AF68" s="25" t="e">
        <f>0.014*#REF!</f>
        <v>#REF!</v>
      </c>
      <c r="AG68" s="25" t="e">
        <f>IF(#REF!=1,#REF!,"")</f>
        <v>#REF!</v>
      </c>
      <c r="AH68" s="25" t="e">
        <f>IF(#REF!=1,AF68,"")</f>
        <v>#REF!</v>
      </c>
      <c r="AI68" s="25" t="e">
        <f>IF(#REF!=1,#REF!,"")</f>
        <v>#REF!</v>
      </c>
      <c r="AJ68" s="25" t="e">
        <f>IF(#REF!=1,AF68,"")</f>
        <v>#REF!</v>
      </c>
      <c r="AK68" s="25" t="e">
        <f>IF(#REF!=1,#REF!,"")</f>
        <v>#REF!</v>
      </c>
      <c r="AL68" s="25" t="e">
        <f>IF(#REF!=1,AF68,"")</f>
        <v>#REF!</v>
      </c>
      <c r="AM68" t="s">
        <v>25</v>
      </c>
      <c r="AN68" s="5">
        <v>26512</v>
      </c>
      <c r="AO68" s="25">
        <f>(IF($E68="EK",0.163*C68*Y68/8760,IF($E68="ws",0.163*C68*Y68/8760,IF($E68="mc",0.7*0.163*C68*Y68/8760,""))))</f>
      </c>
      <c r="AP68" s="25">
        <f>IF($E68="EK","",IF(D68="","",(IF($D68&lt;83,(-162853*LN($D68)+813007)*$D68,(-24890*LN($D68)+204138)*$D68))))</f>
        <v>8241833.118470345</v>
      </c>
      <c r="AQ68" s="25" t="e">
        <f>IF(#REF!=1,AP68,"")</f>
        <v>#REF!</v>
      </c>
      <c r="AR68" s="25" t="e">
        <f>IF(#REF!=1,AP68,"")</f>
        <v>#REF!</v>
      </c>
      <c r="AS68" s="25" t="e">
        <f>IF($E68="EK","",IF($D68="","",IF(#REF!&gt;1,"",(IF($D68&lt;83,(-162853*LN($D68)+813007)*$D68*0.34,(-24890*LN($D68)+204138)*$D68*0.34)))))</f>
        <v>#REF!</v>
      </c>
      <c r="AT68" s="25">
        <f>IF($E68="EK","",IF($D68="","",(IF($D68&lt;83,(-23373*LN($D68)+118878)*$D68,(-3538.9*LN($D68)+31394)*$D68))))</f>
        <v>1347401.2741736863</v>
      </c>
      <c r="AU68" s="25">
        <f>IF($E68="EK","",IF(D68&gt;1,28873*D68,""))</f>
        <v>2165475</v>
      </c>
      <c r="AV68" s="25">
        <f>IF($E68="ek",D68*Y68*(1-0.8)*0.012,IF($E68="ew",D68*Y68*(1-0.8)*0.012,IF($E68="MC",D68*Y68*(1-0.7)*0.012,D68*Y68*0.012)))</f>
        <v>3290.4</v>
      </c>
      <c r="AW68" s="25">
        <f>IF($AV68&gt;1,D68*Y68*0.002,"")</f>
        <v>548.4</v>
      </c>
      <c r="AX68" s="25">
        <f>0.163*D68*Y68/8760</f>
        <v>5.102123287671232</v>
      </c>
      <c r="AY68" s="25" t="e">
        <f>IF(#REF!=1,AX68,"")</f>
        <v>#REF!</v>
      </c>
    </row>
    <row r="69" spans="1:51" ht="12.75">
      <c r="A69" s="3">
        <v>7140</v>
      </c>
      <c r="B69" s="3">
        <v>700</v>
      </c>
      <c r="C69" s="3">
        <v>75</v>
      </c>
      <c r="D69" s="3">
        <v>75</v>
      </c>
      <c r="E69" s="3" t="s">
        <v>24</v>
      </c>
      <c r="F69" s="3" t="s">
        <v>24</v>
      </c>
      <c r="G69" s="3" t="s">
        <v>24</v>
      </c>
      <c r="H69" s="3" t="s">
        <v>23</v>
      </c>
      <c r="I69" s="3" t="s">
        <v>23</v>
      </c>
      <c r="J69" s="3" t="s">
        <v>23</v>
      </c>
      <c r="K69" s="3" t="s">
        <v>23</v>
      </c>
      <c r="L69" s="3" t="s">
        <v>23</v>
      </c>
      <c r="M69" s="3" t="s">
        <v>23</v>
      </c>
      <c r="N69" s="3" t="s">
        <v>23</v>
      </c>
      <c r="O69" s="3" t="s">
        <v>23</v>
      </c>
      <c r="P69" s="3">
        <v>138500</v>
      </c>
      <c r="Q69" s="3" t="s">
        <v>23</v>
      </c>
      <c r="R69" s="3" t="s">
        <v>23</v>
      </c>
      <c r="S69" s="3" t="s">
        <v>23</v>
      </c>
      <c r="T69" s="6">
        <v>139525</v>
      </c>
      <c r="U69" s="13">
        <v>138500</v>
      </c>
      <c r="V69" s="3">
        <v>700</v>
      </c>
      <c r="W69" s="28"/>
      <c r="X69" s="28"/>
      <c r="Y69" s="31">
        <v>3656</v>
      </c>
      <c r="AF69" s="25" t="e">
        <f>0.014*#REF!</f>
        <v>#REF!</v>
      </c>
      <c r="AG69" s="25" t="e">
        <f>IF(#REF!=1,#REF!,"")</f>
        <v>#REF!</v>
      </c>
      <c r="AH69" s="25" t="e">
        <f>IF(#REF!=1,AF69,"")</f>
        <v>#REF!</v>
      </c>
      <c r="AI69" s="25" t="e">
        <f>IF(#REF!=1,#REF!,"")</f>
        <v>#REF!</v>
      </c>
      <c r="AJ69" s="25" t="e">
        <f>IF(#REF!=1,AF69,"")</f>
        <v>#REF!</v>
      </c>
      <c r="AK69" s="25" t="e">
        <f>IF(#REF!=1,#REF!,"")</f>
        <v>#REF!</v>
      </c>
      <c r="AL69" s="25" t="e">
        <f>IF(#REF!=1,AF69,"")</f>
        <v>#REF!</v>
      </c>
      <c r="AM69" t="s">
        <v>25</v>
      </c>
      <c r="AN69" s="5">
        <v>17838</v>
      </c>
      <c r="AO69" s="25">
        <f>(IF($E69="EK",0.163*C69*Y69/8760,IF($E69="ws",0.163*C69*Y69/8760,IF($E69="mc",0.7*0.163*C69*Y69/8760,""))))</f>
      </c>
      <c r="AP69" s="25">
        <f>IF($E69="EK","",IF(D69="","",(IF($D69&lt;83,(-162853*LN($D69)+813007)*$D69,(-24890*LN($D69)+204138)*$D69))))</f>
        <v>8241833.118470345</v>
      </c>
      <c r="AQ69" s="25" t="e">
        <f>IF(#REF!=1,AP69,"")</f>
        <v>#REF!</v>
      </c>
      <c r="AR69" s="25" t="e">
        <f>IF(#REF!=1,AP69,"")</f>
        <v>#REF!</v>
      </c>
      <c r="AS69" s="25" t="e">
        <f>IF($E69="EK","",IF($D69="","",IF(#REF!&gt;1,"",(IF($D69&lt;83,(-162853*LN($D69)+813007)*$D69*0.34,(-24890*LN($D69)+204138)*$D69*0.34)))))</f>
        <v>#REF!</v>
      </c>
      <c r="AT69" s="25">
        <f>IF($E69="EK","",IF($D69="","",(IF($D69&lt;83,(-23373*LN($D69)+118878)*$D69,(-3538.9*LN($D69)+31394)*$D69))))</f>
        <v>1347401.2741736863</v>
      </c>
      <c r="AU69" s="25">
        <f>IF($E69="EK","",IF(D69&gt;1,28873*D69,""))</f>
        <v>2165475</v>
      </c>
      <c r="AV69" s="25">
        <f>IF($E69="ek",D69*Y69*(1-0.8)*0.012,IF($E69="ew",D69*Y69*(1-0.8)*0.012,IF($E69="MC",D69*Y69*(1-0.7)*0.012,D69*Y69*0.012)))</f>
        <v>3290.4</v>
      </c>
      <c r="AW69" s="25">
        <f>IF($AV69&gt;1,D69*Y69*0.002,"")</f>
        <v>548.4</v>
      </c>
      <c r="AX69" s="25">
        <f>0.163*D69*Y69/8760</f>
        <v>5.102123287671232</v>
      </c>
      <c r="AY69" s="25" t="e">
        <f>IF(#REF!=1,AX69,"")</f>
        <v>#REF!</v>
      </c>
    </row>
    <row r="70" spans="1:51" ht="12.75">
      <c r="A70" s="3">
        <v>7140</v>
      </c>
      <c r="B70" s="3">
        <v>715</v>
      </c>
      <c r="C70" s="3">
        <v>50</v>
      </c>
      <c r="D70" s="3"/>
      <c r="E70" s="3" t="s">
        <v>24</v>
      </c>
      <c r="F70" s="3" t="s">
        <v>24</v>
      </c>
      <c r="G70" s="3" t="s">
        <v>24</v>
      </c>
      <c r="H70" s="3">
        <v>138500</v>
      </c>
      <c r="I70" s="3" t="s">
        <v>23</v>
      </c>
      <c r="J70" s="3">
        <v>138500</v>
      </c>
      <c r="K70" s="3">
        <v>138500</v>
      </c>
      <c r="L70" s="3" t="s">
        <v>23</v>
      </c>
      <c r="M70" s="3">
        <v>138500</v>
      </c>
      <c r="N70" s="3" t="s">
        <v>23</v>
      </c>
      <c r="O70" s="3" t="s">
        <v>23</v>
      </c>
      <c r="P70" s="3">
        <v>138500</v>
      </c>
      <c r="Q70" s="3" t="s">
        <v>23</v>
      </c>
      <c r="R70" s="3" t="s">
        <v>23</v>
      </c>
      <c r="S70" s="3" t="s">
        <v>23</v>
      </c>
      <c r="T70" s="6">
        <v>1586500</v>
      </c>
      <c r="U70" s="6">
        <v>1586500</v>
      </c>
      <c r="V70" s="3">
        <v>715</v>
      </c>
      <c r="W70" s="28"/>
      <c r="X70" s="28"/>
      <c r="Y70" s="31">
        <v>3656</v>
      </c>
      <c r="AF70" s="25" t="e">
        <f>0.014*#REF!</f>
        <v>#REF!</v>
      </c>
      <c r="AG70" s="25" t="e">
        <f>IF(#REF!=1,#REF!,"")</f>
        <v>#REF!</v>
      </c>
      <c r="AH70" s="25" t="e">
        <f>IF(#REF!=1,AF70,"")</f>
        <v>#REF!</v>
      </c>
      <c r="AI70" s="25" t="e">
        <f>IF(#REF!=1,#REF!,"")</f>
        <v>#REF!</v>
      </c>
      <c r="AJ70" s="25" t="e">
        <f>IF(#REF!=1,AF70,"")</f>
        <v>#REF!</v>
      </c>
      <c r="AK70" s="25" t="e">
        <f>IF(#REF!=1,#REF!,"")</f>
        <v>#REF!</v>
      </c>
      <c r="AL70" s="25" t="e">
        <f>IF(#REF!=1,AF70,"")</f>
        <v>#REF!</v>
      </c>
      <c r="AM70" t="s">
        <v>25</v>
      </c>
      <c r="AN70" s="5">
        <v>19299</v>
      </c>
      <c r="AO70" s="25">
        <f>(IF($E70="EK",0.163*C70*Y70/8760,IF($E70="ws",0.163*C70*Y70/8760,IF($E70="mc",0.7*0.163*C70*Y70/8760,""))))</f>
      </c>
      <c r="AP70" s="25">
        <f>IF($E70="EK","",IF(D70="","",(IF($D70&lt;83,(-162853*LN($D70)+813007)*$D70,(-24890*LN($D70)+204138)*$D70))))</f>
      </c>
      <c r="AQ70" s="25" t="e">
        <f>IF(#REF!=1,AP70,"")</f>
        <v>#REF!</v>
      </c>
      <c r="AR70" s="25" t="e">
        <f>IF(#REF!=1,AP70,"")</f>
        <v>#REF!</v>
      </c>
      <c r="AS70" s="25">
        <f>IF($E70="EK","",IF($D70="","",IF(#REF!&gt;1,"",(IF($D70&lt;83,(-162853*LN($D70)+813007)*$D70*0.34,(-24890*LN($D70)+204138)*$D70*0.34)))))</f>
      </c>
      <c r="AT70" s="25">
        <f>IF($E70="EK","",IF($D70="","",(IF($D70&lt;83,(-23373*LN($D70)+118878)*$D70,(-3538.9*LN($D70)+31394)*$D70))))</f>
      </c>
      <c r="AU70" s="25">
        <f>IF($E70="EK","",IF(D70&gt;1,28873*D70,""))</f>
      </c>
      <c r="AV70" s="25">
        <f>IF($E70="ek",D70*Y70*(1-0.8)*0.012,IF($E70="ew",D70*Y70*(1-0.8)*0.012,IF($E70="MC",D70*Y70*(1-0.7)*0.012,D70*Y70*0.012)))</f>
        <v>0</v>
      </c>
      <c r="AW70" s="25">
        <f>IF($AV70&gt;1,D70*Y70*0.002,"")</f>
      </c>
      <c r="AX70" s="25">
        <f>0.163*D70*Y70/8760</f>
        <v>0</v>
      </c>
      <c r="AY70" s="25" t="e">
        <f>IF(#REF!=1,AX70,"")</f>
        <v>#REF!</v>
      </c>
    </row>
    <row r="71" spans="1:51" ht="12.75">
      <c r="A71" s="3">
        <v>7140</v>
      </c>
      <c r="B71" s="3">
        <v>715</v>
      </c>
      <c r="C71" s="3">
        <v>94</v>
      </c>
      <c r="D71" s="3">
        <f>SUM(C70:C71)</f>
        <v>144</v>
      </c>
      <c r="E71" s="3" t="s">
        <v>24</v>
      </c>
      <c r="F71" s="3" t="s">
        <v>24</v>
      </c>
      <c r="G71" s="3" t="s">
        <v>24</v>
      </c>
      <c r="H71" s="3" t="s">
        <v>23</v>
      </c>
      <c r="I71" s="3" t="s">
        <v>23</v>
      </c>
      <c r="J71" s="3">
        <v>138500</v>
      </c>
      <c r="K71" s="3">
        <v>138500</v>
      </c>
      <c r="L71" s="3">
        <v>138500</v>
      </c>
      <c r="M71" s="3">
        <v>138500</v>
      </c>
      <c r="N71" s="3" t="s">
        <v>23</v>
      </c>
      <c r="O71" s="3">
        <v>138500</v>
      </c>
      <c r="P71" s="3">
        <v>138500</v>
      </c>
      <c r="Q71" s="3" t="s">
        <v>23</v>
      </c>
      <c r="R71" s="3" t="s">
        <v>23</v>
      </c>
      <c r="S71" s="3" t="s">
        <v>23</v>
      </c>
      <c r="T71" s="6">
        <v>1874000</v>
      </c>
      <c r="U71" s="6">
        <v>1874000</v>
      </c>
      <c r="V71" s="3">
        <v>715</v>
      </c>
      <c r="W71" s="28"/>
      <c r="X71" s="28"/>
      <c r="Y71" s="31">
        <v>3656</v>
      </c>
      <c r="AF71" s="25" t="e">
        <f>0.014*#REF!</f>
        <v>#REF!</v>
      </c>
      <c r="AG71" s="25" t="e">
        <f>IF(#REF!=1,#REF!,"")</f>
        <v>#REF!</v>
      </c>
      <c r="AH71" s="25" t="e">
        <f>IF(#REF!=1,AF71,"")</f>
        <v>#REF!</v>
      </c>
      <c r="AI71" s="25" t="e">
        <f>IF(#REF!=1,#REF!,"")</f>
        <v>#REF!</v>
      </c>
      <c r="AJ71" s="25" t="e">
        <f>IF(#REF!=1,AF71,"")</f>
        <v>#REF!</v>
      </c>
      <c r="AK71" s="25" t="e">
        <f>IF(#REF!=1,#REF!,"")</f>
        <v>#REF!</v>
      </c>
      <c r="AL71" s="25" t="e">
        <f>IF(#REF!=1,AF71,"")</f>
        <v>#REF!</v>
      </c>
      <c r="AM71" t="s">
        <v>25</v>
      </c>
      <c r="AN71" s="5">
        <v>21702</v>
      </c>
      <c r="AO71" s="25">
        <f>(IF($E71="EK",0.163*C71*Y71/8760,IF($E71="ws",0.163*C71*Y71/8760,IF($E71="mc",0.7*0.163*C71*Y71/8760,""))))</f>
      </c>
      <c r="AP71" s="25">
        <f>IF($E71="EK","",IF(D71="","",(IF($D71&lt;83,(-162853*LN($D71)+813007)*$D71,(-24890*LN($D71)+204138)*$D71))))</f>
        <v>11583265.96419168</v>
      </c>
      <c r="AQ71" s="25" t="e">
        <f>IF(#REF!=1,AP71,"")</f>
        <v>#REF!</v>
      </c>
      <c r="AR71" s="25" t="e">
        <f>IF(#REF!=1,AP71,"")</f>
        <v>#REF!</v>
      </c>
      <c r="AS71" s="25" t="e">
        <f>IF($E71="EK","",IF($D71="","",IF(#REF!&gt;1,"",(IF($D71&lt;83,(-162853*LN($D71)+813007)*$D71*0.34,(-24890*LN($D71)+204138)*$D71*0.34)))))</f>
        <v>#REF!</v>
      </c>
      <c r="AT71" s="25">
        <f>IF($E71="EK","",IF($D71="","",(IF($D71&lt;83,(-23373*LN($D71)+118878)*$D71,(-3538.9*LN($D71)+31394)*$D71))))</f>
        <v>1988111.1908347905</v>
      </c>
      <c r="AU71" s="25">
        <f>IF($E71="EK","",IF(D71&gt;1,28873*D71,""))</f>
        <v>4157712</v>
      </c>
      <c r="AV71" s="25">
        <f>IF($E71="ek",D71*Y71*(1-0.8)*0.012,IF($E71="ew",D71*Y71*(1-0.8)*0.012,IF($E71="MC",D71*Y71*(1-0.7)*0.012,D71*Y71*0.012)))</f>
        <v>6317.568</v>
      </c>
      <c r="AW71" s="25">
        <f>IF($AV71&gt;1,D71*Y71*0.002,"")</f>
        <v>1052.928</v>
      </c>
      <c r="AX71" s="25">
        <f>0.163*D71*Y71/8760</f>
        <v>9.796076712328768</v>
      </c>
      <c r="AY71" s="25" t="e">
        <f>IF(#REF!=1,AX71,"")</f>
        <v>#REF!</v>
      </c>
    </row>
    <row r="72" spans="1:51" ht="12.75">
      <c r="A72" s="3">
        <v>7565</v>
      </c>
      <c r="B72" s="3">
        <v>55829</v>
      </c>
      <c r="C72" s="3">
        <v>25</v>
      </c>
      <c r="D72" s="3"/>
      <c r="E72" s="3" t="s">
        <v>24</v>
      </c>
      <c r="F72" s="3" t="s">
        <v>24</v>
      </c>
      <c r="G72" s="3" t="s">
        <v>24</v>
      </c>
      <c r="H72" s="3">
        <v>149922</v>
      </c>
      <c r="I72" s="3">
        <v>150262</v>
      </c>
      <c r="J72" s="3">
        <v>149840</v>
      </c>
      <c r="K72" s="3" t="s">
        <v>23</v>
      </c>
      <c r="L72" s="3">
        <v>151036</v>
      </c>
      <c r="M72" s="3">
        <v>150956</v>
      </c>
      <c r="N72" s="3">
        <v>151580</v>
      </c>
      <c r="O72" s="3" t="s">
        <v>23</v>
      </c>
      <c r="P72" s="3" t="s">
        <v>23</v>
      </c>
      <c r="Q72" s="3" t="s">
        <v>23</v>
      </c>
      <c r="R72" s="3" t="s">
        <v>23</v>
      </c>
      <c r="S72" s="3">
        <v>149202</v>
      </c>
      <c r="T72" s="6">
        <v>1052798</v>
      </c>
      <c r="U72" s="6">
        <v>1052798</v>
      </c>
      <c r="V72" s="3">
        <v>55829</v>
      </c>
      <c r="W72" s="28"/>
      <c r="X72" s="28"/>
      <c r="Y72" s="31">
        <v>3656</v>
      </c>
      <c r="AF72" s="25" t="e">
        <f>0.014*#REF!</f>
        <v>#REF!</v>
      </c>
      <c r="AG72" s="25" t="e">
        <f>IF(#REF!=1,#REF!,"")</f>
        <v>#REF!</v>
      </c>
      <c r="AH72" s="25" t="e">
        <f>IF(#REF!=1,AF72,"")</f>
        <v>#REF!</v>
      </c>
      <c r="AI72" s="25" t="e">
        <f>IF(#REF!=1,#REF!,"")</f>
        <v>#REF!</v>
      </c>
      <c r="AJ72" s="25" t="e">
        <f>IF(#REF!=1,AF72,"")</f>
        <v>#REF!</v>
      </c>
      <c r="AK72" s="25" t="e">
        <f>IF(#REF!=1,#REF!,"")</f>
        <v>#REF!</v>
      </c>
      <c r="AL72" s="25" t="e">
        <f>IF(#REF!=1,AF72,"")</f>
        <v>#REF!</v>
      </c>
      <c r="AM72" s="2" t="s">
        <v>25</v>
      </c>
      <c r="AN72" s="5">
        <v>20607</v>
      </c>
      <c r="AO72" s="25">
        <f>(IF($E72="EK",0.163*C72*Y72/8760,IF($E72="ws",0.163*C72*Y72/8760,IF($E72="mc",0.7*0.163*C72*Y72/8760,""))))</f>
      </c>
      <c r="AP72" s="25">
        <f>IF($E72="EK","",IF(D72="","",(IF($D72&lt;83,(-162853*LN($D72)+813007)*$D72,(-24890*LN($D72)+204138)*$D72))))</f>
      </c>
      <c r="AQ72" s="25" t="e">
        <f>IF(#REF!=1,AP72,"")</f>
        <v>#REF!</v>
      </c>
      <c r="AR72" s="25" t="e">
        <f>IF(#REF!=1,AP72,"")</f>
        <v>#REF!</v>
      </c>
      <c r="AS72" s="25">
        <f>IF($E72="EK","",IF($D72="","",IF(#REF!&gt;1,"",(IF($D72&lt;83,(-162853*LN($D72)+813007)*$D72*0.34,(-24890*LN($D72)+204138)*$D72*0.34)))))</f>
      </c>
      <c r="AT72" s="25">
        <f>IF($E72="EK","",IF($D72="","",(IF($D72&lt;83,(-23373*LN($D72)+118878)*$D72,(-3538.9*LN($D72)+31394)*$D72))))</f>
      </c>
      <c r="AU72" s="25">
        <f>IF($E72="EK","",IF(D72&gt;1,28873*D72,""))</f>
      </c>
      <c r="AV72" s="25">
        <f>IF($E72="ek",D72*Y72*(1-0.8)*0.012,IF($E72="ew",D72*Y72*(1-0.8)*0.012,IF($E72="MC",D72*Y72*(1-0.7)*0.012,D72*Y72*0.012)))</f>
        <v>0</v>
      </c>
      <c r="AW72" s="25">
        <f>IF($AV72&gt;1,D72*Y72*0.002,"")</f>
      </c>
      <c r="AX72" s="25">
        <f>0.163*D72*Y72/8760</f>
        <v>0</v>
      </c>
      <c r="AY72" s="25" t="e">
        <f>IF(#REF!=1,AX72,"")</f>
        <v>#REF!</v>
      </c>
    </row>
    <row r="73" spans="1:51" ht="12.75">
      <c r="A73" s="3">
        <v>7565</v>
      </c>
      <c r="B73" s="3">
        <v>55829</v>
      </c>
      <c r="C73" s="3">
        <v>48</v>
      </c>
      <c r="D73" s="3">
        <f>SUM(C72:C73)</f>
        <v>73</v>
      </c>
      <c r="E73" s="3" t="s">
        <v>24</v>
      </c>
      <c r="F73" s="3" t="s">
        <v>24</v>
      </c>
      <c r="G73" s="3" t="s">
        <v>24</v>
      </c>
      <c r="H73" s="3">
        <v>149922</v>
      </c>
      <c r="I73" s="3">
        <v>150262</v>
      </c>
      <c r="J73" s="3">
        <v>149840</v>
      </c>
      <c r="K73" s="3">
        <v>150706</v>
      </c>
      <c r="L73" s="3">
        <v>151036</v>
      </c>
      <c r="M73" s="3">
        <v>150956</v>
      </c>
      <c r="N73" s="3">
        <v>151580</v>
      </c>
      <c r="O73" s="3">
        <v>151250</v>
      </c>
      <c r="P73" s="3">
        <v>151492</v>
      </c>
      <c r="Q73" s="3">
        <v>151947</v>
      </c>
      <c r="R73" s="3">
        <v>149202</v>
      </c>
      <c r="S73" s="3">
        <v>149202</v>
      </c>
      <c r="T73" s="6">
        <v>1807395</v>
      </c>
      <c r="U73" s="6">
        <v>1807395</v>
      </c>
      <c r="V73" s="3">
        <v>55829</v>
      </c>
      <c r="W73" s="28"/>
      <c r="X73" s="28"/>
      <c r="Y73" s="31">
        <v>3656</v>
      </c>
      <c r="AF73" s="25" t="e">
        <f>0.014*#REF!</f>
        <v>#REF!</v>
      </c>
      <c r="AG73" s="25" t="e">
        <f>IF(#REF!=1,#REF!,"")</f>
        <v>#REF!</v>
      </c>
      <c r="AH73" s="25" t="e">
        <f>IF(#REF!=1,AF73,"")</f>
        <v>#REF!</v>
      </c>
      <c r="AI73" s="25" t="e">
        <f>IF(#REF!=1,#REF!,"")</f>
        <v>#REF!</v>
      </c>
      <c r="AJ73" s="25" t="e">
        <f>IF(#REF!=1,AF73,"")</f>
        <v>#REF!</v>
      </c>
      <c r="AK73" s="25" t="e">
        <f>IF(#REF!=1,#REF!,"")</f>
        <v>#REF!</v>
      </c>
      <c r="AL73" s="25" t="e">
        <f>IF(#REF!=1,AF73,"")</f>
        <v>#REF!</v>
      </c>
      <c r="AM73" s="2" t="s">
        <v>25</v>
      </c>
      <c r="AN73" s="5">
        <v>25720</v>
      </c>
      <c r="AO73" s="25">
        <f>(IF($E73="EK",0.163*C73*Y73/8760,IF($E73="ws",0.163*C73*Y73/8760,IF($E73="mc",0.7*0.163*C73*Y73/8760,""))))</f>
      </c>
      <c r="AP73" s="25">
        <f>IF($E73="EK","",IF(D73="","",(IF($D73&lt;83,(-162853*LN($D73)+813007)*$D73,(-24890*LN($D73)+204138)*$D73))))</f>
        <v>8343375.030038261</v>
      </c>
      <c r="AQ73" s="25" t="e">
        <f>IF(#REF!=1,AP73,"")</f>
        <v>#REF!</v>
      </c>
      <c r="AR73" s="25" t="e">
        <f>IF(#REF!=1,AP73,"")</f>
        <v>#REF!</v>
      </c>
      <c r="AS73" s="25" t="e">
        <f>IF($E73="EK","",IF($D73="","",IF(#REF!&gt;1,"",(IF($D73&lt;83,(-162853*LN($D73)+813007)*$D73*0.34,(-24890*LN($D73)+204138)*$D73*0.34)))))</f>
        <v>#REF!</v>
      </c>
      <c r="AT73" s="25">
        <f>IF($E73="EK","",IF($D73="","",(IF($D73&lt;83,(-23373*LN($D73)+118878)*$D73,(-3538.9*LN($D73)+31394)*$D73))))</f>
        <v>1357587.6781888218</v>
      </c>
      <c r="AU73" s="25">
        <f>IF($E73="EK","",IF(D73&gt;1,28873*D73,""))</f>
        <v>2107729</v>
      </c>
      <c r="AV73" s="25">
        <f>IF($E73="ek",D73*Y73*(1-0.8)*0.012,IF($E73="ew",D73*Y73*(1-0.8)*0.012,IF($E73="MC",D73*Y73*(1-0.7)*0.012,D73*Y73*0.012)))</f>
        <v>3202.656</v>
      </c>
      <c r="AW73" s="25">
        <f>IF($AV73&gt;1,D73*Y73*0.002,"")</f>
        <v>533.7760000000001</v>
      </c>
      <c r="AX73" s="25">
        <f>0.163*D73*Y73/8760</f>
        <v>4.966066666666667</v>
      </c>
      <c r="AY73" s="25" t="e">
        <f>IF(#REF!=1,AX73,"")</f>
        <v>#REF!</v>
      </c>
    </row>
    <row r="74" spans="1:51" ht="12.75">
      <c r="A74" s="3">
        <v>9216</v>
      </c>
      <c r="B74" s="3">
        <v>389</v>
      </c>
      <c r="C74" s="3">
        <v>82</v>
      </c>
      <c r="D74" s="3">
        <v>82</v>
      </c>
      <c r="E74" s="3" t="s">
        <v>24</v>
      </c>
      <c r="F74" s="3" t="s">
        <v>24</v>
      </c>
      <c r="G74" s="3" t="s">
        <v>24</v>
      </c>
      <c r="H74" s="3" t="s">
        <v>23</v>
      </c>
      <c r="I74" s="3" t="s">
        <v>23</v>
      </c>
      <c r="J74" s="3" t="s">
        <v>23</v>
      </c>
      <c r="K74" s="3">
        <v>1022</v>
      </c>
      <c r="L74" s="3">
        <v>1020</v>
      </c>
      <c r="M74" s="3">
        <v>1021</v>
      </c>
      <c r="N74" s="3">
        <v>1021</v>
      </c>
      <c r="O74" s="3">
        <v>1021</v>
      </c>
      <c r="P74" s="3">
        <v>1018</v>
      </c>
      <c r="Q74" s="3">
        <v>1016</v>
      </c>
      <c r="R74" s="3">
        <v>1014</v>
      </c>
      <c r="S74" s="3" t="s">
        <v>23</v>
      </c>
      <c r="T74" s="6">
        <v>181759</v>
      </c>
      <c r="U74" s="13">
        <v>173606</v>
      </c>
      <c r="V74" s="3">
        <v>389</v>
      </c>
      <c r="W74" s="28"/>
      <c r="X74" s="28"/>
      <c r="Y74" s="31">
        <v>3656</v>
      </c>
      <c r="AF74" s="25" t="e">
        <f>0.014*#REF!</f>
        <v>#REF!</v>
      </c>
      <c r="AG74" s="25" t="e">
        <f>IF(#REF!=1,#REF!,"")</f>
        <v>#REF!</v>
      </c>
      <c r="AH74" s="25" t="e">
        <f>IF(#REF!=1,AF74,"")</f>
        <v>#REF!</v>
      </c>
      <c r="AI74" s="25" t="e">
        <f>IF(#REF!=1,#REF!,"")</f>
        <v>#REF!</v>
      </c>
      <c r="AJ74" s="25" t="e">
        <f>IF(#REF!=1,AF74,"")</f>
        <v>#REF!</v>
      </c>
      <c r="AK74" s="25" t="e">
        <f>IF(#REF!=1,#REF!,"")</f>
        <v>#REF!</v>
      </c>
      <c r="AL74" s="25" t="e">
        <f>IF(#REF!=1,AF74,"")</f>
        <v>#REF!</v>
      </c>
      <c r="AM74" t="s">
        <v>25</v>
      </c>
      <c r="AN74" s="5">
        <v>25051</v>
      </c>
      <c r="AO74" s="25">
        <f>(IF($E74="EK",0.163*C74*Y74/8760,IF($E74="ws",0.163*C74*Y74/8760,IF($E74="mc",0.7*0.163*C74*Y74/8760,""))))</f>
      </c>
      <c r="AP74" s="25">
        <f>IF($E74="EK","",IF(D74="","",(IF($D74&lt;83,(-162853*LN($D74)+813007)*$D74,(-24890*LN($D74)+204138)*$D74))))</f>
        <v>7819483.134872511</v>
      </c>
      <c r="AQ74" s="25" t="e">
        <f>IF(#REF!=1,AP74,"")</f>
        <v>#REF!</v>
      </c>
      <c r="AR74" s="25" t="e">
        <f>IF(#REF!=1,AP74,"")</f>
        <v>#REF!</v>
      </c>
      <c r="AS74" s="25" t="e">
        <f>IF($E74="EK","",IF($D74="","",IF(#REF!&gt;1,"",(IF($D74&lt;83,(-162853*LN($D74)+813007)*$D74*0.34,(-24890*LN($D74)+204138)*$D74*0.34)))))</f>
        <v>#REF!</v>
      </c>
      <c r="AT74" s="25">
        <f>IF($E74="EK","",IF($D74="","",(IF($D74&lt;83,(-23373*LN($D74)+118878)*$D74,(-3538.9*LN($D74)+31394)*$D74))))</f>
        <v>1302139.5847627937</v>
      </c>
      <c r="AU74" s="25">
        <f>IF($E74="EK","",IF(D74&gt;1,28873*D74,""))</f>
        <v>2367586</v>
      </c>
      <c r="AV74" s="25">
        <f>IF($E74="ek",D74*Y74*(1-0.8)*0.012,IF($E74="ew",D74*Y74*(1-0.8)*0.012,IF($E74="MC",D74*Y74*(1-0.7)*0.012,D74*Y74*0.012)))</f>
        <v>3597.504</v>
      </c>
      <c r="AW74" s="25">
        <f>IF($AV74&gt;1,D74*Y74*0.002,"")</f>
        <v>599.5840000000001</v>
      </c>
      <c r="AX74" s="25">
        <f>0.163*D74*Y74/8760</f>
        <v>5.5783214611872145</v>
      </c>
      <c r="AY74" s="25" t="e">
        <f>IF(#REF!=1,AX74,"")</f>
        <v>#REF!</v>
      </c>
    </row>
    <row r="75" spans="1:51" ht="12.75">
      <c r="A75" s="3">
        <v>9617</v>
      </c>
      <c r="B75" s="3">
        <v>667</v>
      </c>
      <c r="C75" s="3">
        <v>298</v>
      </c>
      <c r="D75" s="3">
        <v>298</v>
      </c>
      <c r="E75" s="3" t="s">
        <v>24</v>
      </c>
      <c r="F75" s="3" t="s">
        <v>24</v>
      </c>
      <c r="G75" s="3" t="s">
        <v>24</v>
      </c>
      <c r="H75" s="3">
        <v>1064</v>
      </c>
      <c r="I75" s="3">
        <v>1076</v>
      </c>
      <c r="J75" s="3">
        <v>1065</v>
      </c>
      <c r="K75" s="3">
        <v>1065</v>
      </c>
      <c r="L75" s="3">
        <v>1066</v>
      </c>
      <c r="M75" s="3">
        <v>1059</v>
      </c>
      <c r="N75" s="3">
        <v>1058</v>
      </c>
      <c r="O75" s="3">
        <v>1058</v>
      </c>
      <c r="P75" s="3" t="s">
        <v>23</v>
      </c>
      <c r="Q75" s="3" t="s">
        <v>23</v>
      </c>
      <c r="R75" s="3" t="s">
        <v>23</v>
      </c>
      <c r="S75" s="3" t="s">
        <v>23</v>
      </c>
      <c r="T75" s="6">
        <v>1371708</v>
      </c>
      <c r="U75" s="13">
        <v>1363197</v>
      </c>
      <c r="V75" s="3">
        <v>667</v>
      </c>
      <c r="W75" s="28"/>
      <c r="X75" s="28"/>
      <c r="Y75" s="31">
        <v>3656</v>
      </c>
      <c r="AF75" s="25" t="e">
        <f>0.014*#REF!</f>
        <v>#REF!</v>
      </c>
      <c r="AG75" s="25" t="e">
        <f>IF(#REF!=1,#REF!,"")</f>
        <v>#REF!</v>
      </c>
      <c r="AH75" s="25" t="e">
        <f>IF(#REF!=1,AF75,"")</f>
        <v>#REF!</v>
      </c>
      <c r="AI75" s="25" t="e">
        <f>IF(#REF!=1,#REF!,"")</f>
        <v>#REF!</v>
      </c>
      <c r="AJ75" s="25" t="e">
        <f>IF(#REF!=1,AF75,"")</f>
        <v>#REF!</v>
      </c>
      <c r="AK75" s="25" t="e">
        <f>IF(#REF!=1,#REF!,"")</f>
        <v>#REF!</v>
      </c>
      <c r="AL75" s="25" t="e">
        <f>IF(#REF!=1,AF75,"")</f>
        <v>#REF!</v>
      </c>
      <c r="AM75" t="s">
        <v>25</v>
      </c>
      <c r="AN75" s="5">
        <v>24412</v>
      </c>
      <c r="AO75" s="25">
        <f>(IF($E75="EK",0.163*C75*Y75/8760,IF($E75="ws",0.163*C75*Y75/8760,IF($E75="mc",0.7*0.163*C75*Y75/8760,""))))</f>
      </c>
      <c r="AP75" s="25">
        <f>IF($E75="EK","",IF(D75="","",(IF($D75&lt;83,(-162853*LN($D75)+813007)*$D75,(-24890*LN($D75)+204138)*$D75))))</f>
        <v>18576528.250022385</v>
      </c>
      <c r="AQ75" s="25" t="e">
        <f>IF(#REF!=1,AP75,"")</f>
        <v>#REF!</v>
      </c>
      <c r="AR75" s="25" t="e">
        <f>IF(#REF!=1,AP75,"")</f>
        <v>#REF!</v>
      </c>
      <c r="AS75" s="25" t="e">
        <f>IF($E75="EK","",IF($D75="","",IF(#REF!&gt;1,"",(IF($D75&lt;83,(-162853*LN($D75)+813007)*$D75*0.34,(-24890*LN($D75)+204138)*$D75*0.34)))))</f>
        <v>#REF!</v>
      </c>
      <c r="AT75" s="25">
        <f>IF($E75="EK","",IF($D75="","",(IF($D75&lt;83,(-23373*LN($D75)+118878)*$D75,(-3538.9*LN($D75)+31394)*$D75))))</f>
        <v>3347301.6464605946</v>
      </c>
      <c r="AU75" s="25">
        <f>IF($E75="EK","",IF(D75&gt;1,28873*D75,""))</f>
        <v>8604154</v>
      </c>
      <c r="AV75" s="25">
        <f>IF($E75="ek",D75*Y75*(1-0.8)*0.012,IF($E75="ew",D75*Y75*(1-0.8)*0.012,IF($E75="MC",D75*Y75*(1-0.7)*0.012,D75*Y75*0.012)))</f>
        <v>13073.856</v>
      </c>
      <c r="AW75" s="25">
        <f>IF($AV75&gt;1,D75*Y75*0.002,"")</f>
        <v>2178.976</v>
      </c>
      <c r="AX75" s="25">
        <f>0.163*D75*Y75/8760</f>
        <v>20.27243652968037</v>
      </c>
      <c r="AY75" s="25" t="e">
        <f>IF(#REF!=1,AX75,"")</f>
        <v>#REF!</v>
      </c>
    </row>
    <row r="76" spans="1:51" ht="12.75">
      <c r="A76" s="3">
        <v>9617</v>
      </c>
      <c r="B76" s="3">
        <v>667</v>
      </c>
      <c r="C76" s="3">
        <v>564</v>
      </c>
      <c r="D76" s="3">
        <v>564</v>
      </c>
      <c r="E76" s="3" t="s">
        <v>24</v>
      </c>
      <c r="F76" s="3" t="s">
        <v>24</v>
      </c>
      <c r="G76" s="3" t="s">
        <v>24</v>
      </c>
      <c r="H76" s="3">
        <v>1064</v>
      </c>
      <c r="I76" s="3">
        <v>1076</v>
      </c>
      <c r="J76" s="3">
        <v>1065</v>
      </c>
      <c r="K76" s="3">
        <v>1065</v>
      </c>
      <c r="L76" s="3">
        <v>1066</v>
      </c>
      <c r="M76" s="3">
        <v>1059</v>
      </c>
      <c r="N76" s="3">
        <v>1058</v>
      </c>
      <c r="O76" s="3">
        <v>1058</v>
      </c>
      <c r="P76" s="3">
        <v>1058</v>
      </c>
      <c r="Q76" s="3">
        <v>1056</v>
      </c>
      <c r="R76" s="3">
        <v>1046</v>
      </c>
      <c r="S76" s="3">
        <v>1051</v>
      </c>
      <c r="T76" s="6">
        <v>1830789</v>
      </c>
      <c r="U76" s="13">
        <v>1818067</v>
      </c>
      <c r="V76" s="3">
        <v>667</v>
      </c>
      <c r="W76" s="28"/>
      <c r="X76" s="28"/>
      <c r="Y76" s="31">
        <v>3656</v>
      </c>
      <c r="AF76" s="25" t="e">
        <f>0.014*#REF!</f>
        <v>#REF!</v>
      </c>
      <c r="AG76" s="25" t="e">
        <f>IF(#REF!=1,#REF!,"")</f>
        <v>#REF!</v>
      </c>
      <c r="AH76" s="25" t="e">
        <f>IF(#REF!=1,AF76,"")</f>
        <v>#REF!</v>
      </c>
      <c r="AI76" s="25" t="e">
        <f>IF(#REF!=1,#REF!,"")</f>
        <v>#REF!</v>
      </c>
      <c r="AJ76" s="25" t="e">
        <f>IF(#REF!=1,AF76,"")</f>
        <v>#REF!</v>
      </c>
      <c r="AK76" s="25" t="e">
        <f>IF(#REF!=1,#REF!,"")</f>
        <v>#REF!</v>
      </c>
      <c r="AL76" s="25" t="e">
        <f>IF(#REF!=1,AF76,"")</f>
        <v>#REF!</v>
      </c>
      <c r="AM76" t="s">
        <v>25</v>
      </c>
      <c r="AN76" s="5">
        <v>28277</v>
      </c>
      <c r="AO76" s="25">
        <f>(IF($E76="EK",0.163*C76*Y76/8760,IF($E76="ws",0.163*C76*Y76/8760,IF($E76="mc",0.7*0.163*C76*Y76/8760,""))))</f>
      </c>
      <c r="AP76" s="25">
        <f>IF($E76="EK","",IF(D76="","",(IF($D76&lt;83,(-162853*LN($D76)+813007)*$D76,(-24890*LN($D76)+204138)*$D76))))</f>
        <v>26202593.81964031</v>
      </c>
      <c r="AQ76" s="25" t="e">
        <f>IF(#REF!=1,AP76,"")</f>
        <v>#REF!</v>
      </c>
      <c r="AR76" s="25" t="e">
        <f>IF(#REF!=1,AP76,"")</f>
        <v>#REF!</v>
      </c>
      <c r="AS76" s="25" t="e">
        <f>IF($E76="EK","",IF($D76="","",IF(#REF!&gt;1,"",(IF($D76&lt;83,(-162853*LN($D76)+813007)*$D76*0.34,(-24890*LN($D76)+204138)*$D76*0.34)))))</f>
        <v>#REF!</v>
      </c>
      <c r="AT76" s="25">
        <f>IF($E76="EK","",IF($D76="","",(IF($D76&lt;83,(-23373*LN($D76)+118878)*$D76,(-3538.9*LN($D76)+31394)*$D76))))</f>
        <v>5061830.351286664</v>
      </c>
      <c r="AU76" s="25">
        <f>IF($E76="EK","",IF(D76&gt;1,28873*D76,""))</f>
        <v>16284372</v>
      </c>
      <c r="AV76" s="25">
        <f>IF($E76="ek",D76*Y76*(1-0.8)*0.012,IF($E76="ew",D76*Y76*(1-0.8)*0.012,IF($E76="MC",D76*Y76*(1-0.7)*0.012,D76*Y76*0.012)))</f>
        <v>24743.808</v>
      </c>
      <c r="AW76" s="25">
        <f>IF($AV76&gt;1,D76*Y76*0.002,"")</f>
        <v>4123.968</v>
      </c>
      <c r="AX76" s="25">
        <f>0.163*D76*Y76/8760</f>
        <v>38.36796712328767</v>
      </c>
      <c r="AY76" s="25" t="e">
        <f>IF(#REF!=1,AX76,"")</f>
        <v>#REF!</v>
      </c>
    </row>
    <row r="77" spans="1:51" ht="12.75">
      <c r="A77" s="3">
        <v>10005</v>
      </c>
      <c r="B77" s="3">
        <v>1240</v>
      </c>
      <c r="C77" s="3">
        <v>136</v>
      </c>
      <c r="D77" s="3"/>
      <c r="E77" s="3" t="s">
        <v>24</v>
      </c>
      <c r="F77" s="3" t="s">
        <v>24</v>
      </c>
      <c r="G77" s="3" t="s">
        <v>24</v>
      </c>
      <c r="H77" s="3">
        <v>1055</v>
      </c>
      <c r="I77" s="3">
        <v>1031</v>
      </c>
      <c r="J77" s="3">
        <v>1058</v>
      </c>
      <c r="K77" s="3">
        <v>1038</v>
      </c>
      <c r="L77" s="3">
        <v>989</v>
      </c>
      <c r="M77" s="3">
        <v>1011</v>
      </c>
      <c r="N77" s="3">
        <v>1015</v>
      </c>
      <c r="O77" s="3">
        <v>1021</v>
      </c>
      <c r="P77" s="3">
        <v>1055</v>
      </c>
      <c r="Q77" s="3">
        <v>1021</v>
      </c>
      <c r="R77" s="3">
        <v>1051</v>
      </c>
      <c r="S77" s="3">
        <v>1039</v>
      </c>
      <c r="T77" s="6">
        <v>1251470</v>
      </c>
      <c r="U77" s="13">
        <v>1239086</v>
      </c>
      <c r="V77" s="3">
        <v>1240</v>
      </c>
      <c r="W77" s="28"/>
      <c r="X77" s="28"/>
      <c r="Y77" s="31">
        <v>3656</v>
      </c>
      <c r="AF77" s="25" t="e">
        <f>0.014*#REF!</f>
        <v>#REF!</v>
      </c>
      <c r="AG77" s="25" t="e">
        <f>IF(#REF!=1,#REF!,"")</f>
        <v>#REF!</v>
      </c>
      <c r="AH77" s="25" t="e">
        <f>IF(#REF!=1,AF77,"")</f>
        <v>#REF!</v>
      </c>
      <c r="AI77" s="25" t="e">
        <f>IF(#REF!=1,#REF!,"")</f>
        <v>#REF!</v>
      </c>
      <c r="AJ77" s="25" t="e">
        <f>IF(#REF!=1,AF77,"")</f>
        <v>#REF!</v>
      </c>
      <c r="AK77" s="25" t="e">
        <f>IF(#REF!=1,#REF!,"")</f>
        <v>#REF!</v>
      </c>
      <c r="AL77" s="25" t="e">
        <f>IF(#REF!=1,AF77,"")</f>
        <v>#REF!</v>
      </c>
      <c r="AM77" t="s">
        <v>25</v>
      </c>
      <c r="AN77" s="5">
        <v>22433</v>
      </c>
      <c r="AO77" s="25">
        <f>(IF($E77="EK",0.163*C77*Y77/8760,IF($E77="ws",0.163*C77*Y77/8760,IF($E77="mc",0.7*0.163*C77*Y77/8760,""))))</f>
      </c>
      <c r="AP77" s="25">
        <f>IF($E77="EK","",IF(D77="","",(IF($D77&lt;83,(-162853*LN($D77)+813007)*$D77,(-24890*LN($D77)+204138)*$D77))))</f>
      </c>
      <c r="AQ77" s="25" t="e">
        <f>IF(#REF!=1,AP77,"")</f>
        <v>#REF!</v>
      </c>
      <c r="AR77" s="25" t="e">
        <f>IF(#REF!=1,AP77,"")</f>
        <v>#REF!</v>
      </c>
      <c r="AS77" s="25">
        <f>IF($E77="EK","",IF($D77="","",IF(#REF!&gt;1,"",(IF($D77&lt;83,(-162853*LN($D77)+813007)*$D77*0.34,(-24890*LN($D77)+204138)*$D77*0.34)))))</f>
      </c>
      <c r="AT77" s="25">
        <f>IF($E77="EK","",IF($D77="","",(IF($D77&lt;83,(-23373*LN($D77)+118878)*$D77,(-3538.9*LN($D77)+31394)*$D77))))</f>
      </c>
      <c r="AU77" s="25">
        <f>IF($E77="EK","",IF(D77&gt;1,28873*D77,""))</f>
      </c>
      <c r="AV77" s="25">
        <f>IF($E77="ek",D77*Y77*(1-0.8)*0.012,IF($E77="ew",D77*Y77*(1-0.8)*0.012,IF($E77="MC",D77*Y77*(1-0.7)*0.012,D77*Y77*0.012)))</f>
        <v>0</v>
      </c>
      <c r="AW77" s="25">
        <f>IF($AV77&gt;1,D77*Y77*0.002,"")</f>
      </c>
      <c r="AX77" s="25">
        <f>0.163*D77*Y77/8760</f>
        <v>0</v>
      </c>
      <c r="AY77" s="25" t="e">
        <f>IF(#REF!=1,AX77,"")</f>
        <v>#REF!</v>
      </c>
    </row>
    <row r="78" spans="1:51" ht="12.75">
      <c r="A78" s="3">
        <v>10005</v>
      </c>
      <c r="B78" s="3">
        <v>1240</v>
      </c>
      <c r="C78" s="3">
        <v>390</v>
      </c>
      <c r="D78" s="3">
        <f>SUM(C77:C78)</f>
        <v>526</v>
      </c>
      <c r="E78" s="3" t="s">
        <v>24</v>
      </c>
      <c r="F78" s="3" t="s">
        <v>24</v>
      </c>
      <c r="G78" s="3" t="s">
        <v>24</v>
      </c>
      <c r="H78" s="3">
        <v>1074</v>
      </c>
      <c r="I78" s="3">
        <v>1031</v>
      </c>
      <c r="J78" s="3">
        <v>1028</v>
      </c>
      <c r="K78" s="3">
        <v>1001</v>
      </c>
      <c r="L78" s="3">
        <v>1127</v>
      </c>
      <c r="M78" s="3">
        <v>1008</v>
      </c>
      <c r="N78" s="3">
        <v>1016</v>
      </c>
      <c r="O78" s="3">
        <v>1023</v>
      </c>
      <c r="P78" s="3">
        <v>1135</v>
      </c>
      <c r="Q78" s="3">
        <v>1499</v>
      </c>
      <c r="R78" s="3">
        <v>1014</v>
      </c>
      <c r="S78" s="3">
        <v>993</v>
      </c>
      <c r="T78" s="6">
        <v>1077815</v>
      </c>
      <c r="U78" s="6">
        <v>1077815</v>
      </c>
      <c r="V78" s="3">
        <v>1240</v>
      </c>
      <c r="W78" s="28"/>
      <c r="X78" s="28"/>
      <c r="Y78" s="31">
        <v>3656</v>
      </c>
      <c r="AF78" s="25" t="e">
        <f>0.014*#REF!</f>
        <v>#REF!</v>
      </c>
      <c r="AG78" s="25" t="e">
        <f>IF(#REF!=1,#REF!,"")</f>
        <v>#REF!</v>
      </c>
      <c r="AH78" s="25" t="e">
        <f>IF(#REF!=1,AF78,"")</f>
        <v>#REF!</v>
      </c>
      <c r="AI78" s="25" t="e">
        <f>IF(#REF!=1,#REF!,"")</f>
        <v>#REF!</v>
      </c>
      <c r="AJ78" s="25" t="e">
        <f>IF(#REF!=1,AF78,"")</f>
        <v>#REF!</v>
      </c>
      <c r="AK78" s="25" t="e">
        <f>IF(#REF!=1,#REF!,"")</f>
        <v>#REF!</v>
      </c>
      <c r="AL78" s="25" t="e">
        <f>IF(#REF!=1,AF78,"")</f>
        <v>#REF!</v>
      </c>
      <c r="AM78" t="s">
        <v>25</v>
      </c>
      <c r="AN78" s="5">
        <v>24624</v>
      </c>
      <c r="AO78" s="25">
        <f>(IF($E78="EK",0.163*C78*Y78/8760,IF($E78="ws",0.163*C78*Y78/8760,IF($E78="mc",0.7*0.163*C78*Y78/8760,""))))</f>
      </c>
      <c r="AP78" s="25">
        <f>IF($E78="EK","",IF(D78="","",(IF($D78&lt;83,(-162853*LN($D78)+813007)*$D78,(-24890*LN($D78)+204138)*$D78))))</f>
        <v>25350387.380668115</v>
      </c>
      <c r="AQ78" s="25" t="e">
        <f>IF(#REF!=1,AP78,"")</f>
        <v>#REF!</v>
      </c>
      <c r="AR78" s="25" t="e">
        <f>IF(#REF!=1,AP78,"")</f>
        <v>#REF!</v>
      </c>
      <c r="AS78" s="25" t="e">
        <f>IF($E78="EK","",IF($D78="","",IF(#REF!&gt;1,"",(IF($D78&lt;83,(-162853*LN($D78)+813007)*$D78*0.34,(-24890*LN($D78)+204138)*$D78*0.34)))))</f>
        <v>#REF!</v>
      </c>
      <c r="AT78" s="25">
        <f>IF($E78="EK","",IF($D78="","",(IF($D78&lt;83,(-23373*LN($D78)+118878)*$D78,(-3538.9*LN($D78)+31394)*$D78))))</f>
        <v>4850627.6331155645</v>
      </c>
      <c r="AU78" s="25">
        <f>IF($E78="EK","",IF(D78&gt;1,28873*D78,""))</f>
        <v>15187198</v>
      </c>
      <c r="AV78" s="25">
        <f>IF($E78="ek",D78*Y78*(1-0.8)*0.012,IF($E78="ew",D78*Y78*(1-0.8)*0.012,IF($E78="MC",D78*Y78*(1-0.7)*0.012,D78*Y78*0.012)))</f>
        <v>23076.672</v>
      </c>
      <c r="AW78" s="25">
        <f>IF($AV78&gt;1,D78*Y78*0.002,"")</f>
        <v>3846.112</v>
      </c>
      <c r="AX78" s="25">
        <f>0.163*D78*Y78/8760</f>
        <v>35.78289132420092</v>
      </c>
      <c r="AY78" s="25" t="e">
        <f>IF(#REF!=1,AX78,"")</f>
        <v>#REF!</v>
      </c>
    </row>
    <row r="79" spans="1:51" ht="12.75">
      <c r="A79" s="3">
        <v>10005</v>
      </c>
      <c r="B79" s="3">
        <v>1242</v>
      </c>
      <c r="C79" s="3">
        <v>75</v>
      </c>
      <c r="D79" s="3"/>
      <c r="E79" s="3" t="s">
        <v>24</v>
      </c>
      <c r="F79" s="3" t="s">
        <v>24</v>
      </c>
      <c r="G79" s="3" t="s">
        <v>24</v>
      </c>
      <c r="H79" s="3" t="s">
        <v>23</v>
      </c>
      <c r="I79" s="3" t="s">
        <v>23</v>
      </c>
      <c r="J79" s="3">
        <v>1027</v>
      </c>
      <c r="K79" s="3">
        <v>1026</v>
      </c>
      <c r="L79" s="3">
        <v>993</v>
      </c>
      <c r="M79" s="3">
        <v>979</v>
      </c>
      <c r="N79" s="3">
        <v>1017</v>
      </c>
      <c r="O79" s="3">
        <v>1038</v>
      </c>
      <c r="P79" s="3" t="s">
        <v>23</v>
      </c>
      <c r="Q79" s="3">
        <v>1009</v>
      </c>
      <c r="R79" s="3" t="s">
        <v>23</v>
      </c>
      <c r="S79" s="3" t="s">
        <v>23</v>
      </c>
      <c r="T79" s="6">
        <v>773307</v>
      </c>
      <c r="U79" s="13">
        <v>766218</v>
      </c>
      <c r="V79" s="3">
        <v>1242</v>
      </c>
      <c r="W79" s="28"/>
      <c r="X79" s="28"/>
      <c r="Y79" s="31">
        <v>3656</v>
      </c>
      <c r="AF79" s="25" t="e">
        <f>0.014*#REF!</f>
        <v>#REF!</v>
      </c>
      <c r="AG79" s="25" t="e">
        <f>IF(#REF!=1,#REF!,"")</f>
        <v>#REF!</v>
      </c>
      <c r="AH79" s="25" t="e">
        <f>IF(#REF!=1,AF79,"")</f>
        <v>#REF!</v>
      </c>
      <c r="AI79" s="25" t="e">
        <f>IF(#REF!=1,#REF!,"")</f>
        <v>#REF!</v>
      </c>
      <c r="AJ79" s="25" t="e">
        <f>IF(#REF!=1,AF79,"")</f>
        <v>#REF!</v>
      </c>
      <c r="AK79" s="25" t="e">
        <f>IF(#REF!=1,#REF!,"")</f>
        <v>#REF!</v>
      </c>
      <c r="AL79" s="25" t="e">
        <f>IF(#REF!=1,AF79,"")</f>
        <v>#REF!</v>
      </c>
      <c r="AM79" t="s">
        <v>25</v>
      </c>
      <c r="AN79" s="5">
        <v>19756</v>
      </c>
      <c r="AO79" s="25">
        <f>(IF($E79="EK",0.163*C79*Y79/8760,IF($E79="ws",0.163*C79*Y79/8760,IF($E79="mc",0.7*0.163*C79*Y79/8760,""))))</f>
      </c>
      <c r="AP79" s="25">
        <f>IF($E79="EK","",IF(D79="","",(IF($D79&lt;83,(-162853*LN($D79)+813007)*$D79,(-24890*LN($D79)+204138)*$D79))))</f>
      </c>
      <c r="AQ79" s="25" t="e">
        <f>IF(#REF!=1,AP79,"")</f>
        <v>#REF!</v>
      </c>
      <c r="AR79" s="25" t="e">
        <f>IF(#REF!=1,AP79,"")</f>
        <v>#REF!</v>
      </c>
      <c r="AS79" s="25">
        <f>IF($E79="EK","",IF($D79="","",IF(#REF!&gt;1,"",(IF($D79&lt;83,(-162853*LN($D79)+813007)*$D79*0.34,(-24890*LN($D79)+204138)*$D79*0.34)))))</f>
      </c>
      <c r="AT79" s="25">
        <f>IF($E79="EK","",IF($D79="","",(IF($D79&lt;83,(-23373*LN($D79)+118878)*$D79,(-3538.9*LN($D79)+31394)*$D79))))</f>
      </c>
      <c r="AU79" s="25">
        <f>IF($E79="EK","",IF(D79&gt;1,28873*D79,""))</f>
      </c>
      <c r="AV79" s="25">
        <f>IF($E79="ek",D79*Y79*(1-0.8)*0.012,IF($E79="ew",D79*Y79*(1-0.8)*0.012,IF($E79="MC",D79*Y79*(1-0.7)*0.012,D79*Y79*0.012)))</f>
        <v>0</v>
      </c>
      <c r="AW79" s="25">
        <f>IF($AV79&gt;1,D79*Y79*0.002,"")</f>
      </c>
      <c r="AX79" s="25">
        <f>0.163*D79*Y79/8760</f>
        <v>0</v>
      </c>
      <c r="AY79" s="25" t="e">
        <f>IF(#REF!=1,AX79,"")</f>
        <v>#REF!</v>
      </c>
    </row>
    <row r="80" spans="1:51" ht="12.75">
      <c r="A80" s="3">
        <v>10005</v>
      </c>
      <c r="B80" s="3">
        <v>1242</v>
      </c>
      <c r="C80" s="3">
        <v>114</v>
      </c>
      <c r="D80" s="3"/>
      <c r="E80" s="3" t="s">
        <v>24</v>
      </c>
      <c r="F80" s="3" t="s">
        <v>24</v>
      </c>
      <c r="G80" s="3" t="s">
        <v>24</v>
      </c>
      <c r="H80" s="3">
        <v>1056</v>
      </c>
      <c r="I80" s="3">
        <v>1049</v>
      </c>
      <c r="J80" s="3">
        <v>1033</v>
      </c>
      <c r="K80" s="3">
        <v>1019</v>
      </c>
      <c r="L80" s="3">
        <v>1003</v>
      </c>
      <c r="M80" s="3">
        <v>1018</v>
      </c>
      <c r="N80" s="3">
        <v>1018</v>
      </c>
      <c r="O80" s="3">
        <v>1032</v>
      </c>
      <c r="P80" s="3">
        <v>969</v>
      </c>
      <c r="Q80" s="3" t="s">
        <v>23</v>
      </c>
      <c r="R80" s="3">
        <v>1028</v>
      </c>
      <c r="S80" s="3">
        <v>975</v>
      </c>
      <c r="T80" s="6">
        <v>1395998</v>
      </c>
      <c r="U80" s="13">
        <v>1384798</v>
      </c>
      <c r="V80" s="3">
        <v>1242</v>
      </c>
      <c r="W80" s="28"/>
      <c r="X80" s="28"/>
      <c r="Y80" s="31">
        <v>3656</v>
      </c>
      <c r="AF80" s="25" t="e">
        <f>0.014*#REF!</f>
        <v>#REF!</v>
      </c>
      <c r="AG80" s="25" t="e">
        <f>IF(#REF!=1,#REF!,"")</f>
        <v>#REF!</v>
      </c>
      <c r="AH80" s="25" t="e">
        <f>IF(#REF!=1,AF80,"")</f>
        <v>#REF!</v>
      </c>
      <c r="AI80" s="25" t="e">
        <f>IF(#REF!=1,#REF!,"")</f>
        <v>#REF!</v>
      </c>
      <c r="AJ80" s="25" t="e">
        <f>IF(#REF!=1,AF80,"")</f>
        <v>#REF!</v>
      </c>
      <c r="AK80" s="25" t="e">
        <f>IF(#REF!=1,#REF!,"")</f>
        <v>#REF!</v>
      </c>
      <c r="AL80" s="25" t="e">
        <f>IF(#REF!=1,AF80,"")</f>
        <v>#REF!</v>
      </c>
      <c r="AM80" t="s">
        <v>25</v>
      </c>
      <c r="AN80" s="5">
        <v>20607</v>
      </c>
      <c r="AO80" s="25">
        <f>(IF($E80="EK",0.163*C80*Y80/8760,IF($E80="ws",0.163*C80*Y80/8760,IF($E80="mc",0.7*0.163*C80*Y80/8760,""))))</f>
      </c>
      <c r="AP80" s="25">
        <f>IF($E80="EK","",IF(D80="","",(IF($D80&lt;83,(-162853*LN($D80)+813007)*$D80,(-24890*LN($D80)+204138)*$D80))))</f>
      </c>
      <c r="AQ80" s="25" t="e">
        <f>IF(#REF!=1,AP80,"")</f>
        <v>#REF!</v>
      </c>
      <c r="AR80" s="25" t="e">
        <f>IF(#REF!=1,AP80,"")</f>
        <v>#REF!</v>
      </c>
      <c r="AS80" s="25">
        <f>IF($E80="EK","",IF($D80="","",IF(#REF!&gt;1,"",(IF($D80&lt;83,(-162853*LN($D80)+813007)*$D80*0.34,(-24890*LN($D80)+204138)*$D80*0.34)))))</f>
      </c>
      <c r="AT80" s="25">
        <f>IF($E80="EK","",IF($D80="","",(IF($D80&lt;83,(-23373*LN($D80)+118878)*$D80,(-3538.9*LN($D80)+31394)*$D80))))</f>
      </c>
      <c r="AU80" s="25">
        <f>IF($E80="EK","",IF(D80&gt;1,28873*D80,""))</f>
      </c>
      <c r="AV80" s="25">
        <f>IF($E80="ek",D80*Y80*(1-0.8)*0.012,IF($E80="ew",D80*Y80*(1-0.8)*0.012,IF($E80="MC",D80*Y80*(1-0.7)*0.012,D80*Y80*0.012)))</f>
        <v>0</v>
      </c>
      <c r="AW80" s="25">
        <f>IF($AV80&gt;1,D80*Y80*0.002,"")</f>
      </c>
      <c r="AX80" s="25">
        <f>0.163*D80*Y80/8760</f>
        <v>0</v>
      </c>
      <c r="AY80" s="25" t="e">
        <f>IF(#REF!=1,AX80,"")</f>
        <v>#REF!</v>
      </c>
    </row>
    <row r="81" spans="1:51" ht="12.75">
      <c r="A81" s="3">
        <v>10005</v>
      </c>
      <c r="B81" s="3">
        <v>1242</v>
      </c>
      <c r="C81" s="3">
        <v>114</v>
      </c>
      <c r="D81" s="3">
        <f>SUM(C79:C81)</f>
        <v>303</v>
      </c>
      <c r="E81" s="3" t="s">
        <v>24</v>
      </c>
      <c r="F81" s="3" t="s">
        <v>24</v>
      </c>
      <c r="G81" s="3" t="s">
        <v>24</v>
      </c>
      <c r="H81" s="3">
        <v>1046</v>
      </c>
      <c r="I81" s="3">
        <v>1049</v>
      </c>
      <c r="J81" s="3">
        <v>1017</v>
      </c>
      <c r="K81" s="3">
        <v>1019</v>
      </c>
      <c r="L81" s="3">
        <v>985</v>
      </c>
      <c r="M81" s="3">
        <v>1024</v>
      </c>
      <c r="N81" s="3">
        <v>1019</v>
      </c>
      <c r="O81" s="3">
        <v>1043</v>
      </c>
      <c r="P81" s="3" t="s">
        <v>23</v>
      </c>
      <c r="Q81" s="3">
        <v>952</v>
      </c>
      <c r="R81" s="3">
        <v>1035</v>
      </c>
      <c r="S81" s="3">
        <v>975</v>
      </c>
      <c r="T81" s="6">
        <v>1552560</v>
      </c>
      <c r="U81" s="13">
        <v>1541396</v>
      </c>
      <c r="V81" s="3">
        <v>1242</v>
      </c>
      <c r="W81" s="28"/>
      <c r="X81" s="28"/>
      <c r="Y81" s="31">
        <v>3656</v>
      </c>
      <c r="AF81" s="25" t="e">
        <f>0.014*#REF!</f>
        <v>#REF!</v>
      </c>
      <c r="AG81" s="25" t="e">
        <f>IF(#REF!=1,#REF!,"")</f>
        <v>#REF!</v>
      </c>
      <c r="AH81" s="25" t="e">
        <f>IF(#REF!=1,AF81,"")</f>
        <v>#REF!</v>
      </c>
      <c r="AI81" s="25" t="e">
        <f>IF(#REF!=1,#REF!,"")</f>
        <v>#REF!</v>
      </c>
      <c r="AJ81" s="25" t="e">
        <f>IF(#REF!=1,AF81,"")</f>
        <v>#REF!</v>
      </c>
      <c r="AK81" s="25" t="e">
        <f>IF(#REF!=1,#REF!,"")</f>
        <v>#REF!</v>
      </c>
      <c r="AL81" s="25" t="e">
        <f>IF(#REF!=1,AF81,"")</f>
        <v>#REF!</v>
      </c>
      <c r="AM81" t="s">
        <v>25</v>
      </c>
      <c r="AN81" s="5">
        <v>21641</v>
      </c>
      <c r="AO81" s="25">
        <f>(IF($E81="EK",0.163*C81*Y81/8760,IF($E81="ws",0.163*C81*Y81/8760,IF($E81="mc",0.7*0.163*C81*Y81/8760,""))))</f>
      </c>
      <c r="AP81" s="25">
        <f>IF($E81="EK","",IF(D81="","",(IF($D81&lt;83,(-162853*LN($D81)+813007)*$D81,(-24890*LN($D81)+204138)*$D81))))</f>
        <v>18762726.712674156</v>
      </c>
      <c r="AQ81" s="25" t="e">
        <f>IF(#REF!=1,AP81,"")</f>
        <v>#REF!</v>
      </c>
      <c r="AR81" s="25" t="e">
        <f>IF(#REF!=1,AP81,"")</f>
        <v>#REF!</v>
      </c>
      <c r="AS81" s="25" t="e">
        <f>IF($E81="EK","",IF($D81="","",IF(#REF!&gt;1,"",(IF($D81&lt;83,(-162853*LN($D81)+813007)*$D81*0.34,(-24890*LN($D81)+204138)*$D81*0.34)))))</f>
        <v>#REF!</v>
      </c>
      <c r="AT81" s="25">
        <f>IF($E81="EK","",IF($D81="","",(IF($D81&lt;83,(-23373*LN($D81)+118878)*$D81,(-3538.9*LN($D81)+31394)*$D81))))</f>
        <v>3385622.3052986176</v>
      </c>
      <c r="AU81" s="25">
        <f>IF($E81="EK","",IF(D81&gt;1,28873*D81,""))</f>
        <v>8748519</v>
      </c>
      <c r="AV81" s="25">
        <f>IF($E81="ek",D81*Y81*(1-0.8)*0.012,IF($E81="ew",D81*Y81*(1-0.8)*0.012,IF($E81="MC",D81*Y81*(1-0.7)*0.012,D81*Y81*0.012)))</f>
        <v>13293.216</v>
      </c>
      <c r="AW81" s="25">
        <f>IF($AV81&gt;1,D81*Y81*0.002,"")</f>
        <v>2215.536</v>
      </c>
      <c r="AX81" s="25">
        <f>0.163*D81*Y81/8760</f>
        <v>20.61257808219178</v>
      </c>
      <c r="AY81" s="25" t="e">
        <f>IF(#REF!=1,AX81,"")</f>
        <v>#REF!</v>
      </c>
    </row>
    <row r="82" spans="1:51" ht="12.75">
      <c r="A82" s="3">
        <v>10023</v>
      </c>
      <c r="B82" s="3">
        <v>2500</v>
      </c>
      <c r="C82" s="3">
        <v>400</v>
      </c>
      <c r="D82" s="3"/>
      <c r="E82" s="3" t="s">
        <v>24</v>
      </c>
      <c r="F82" s="3" t="s">
        <v>24</v>
      </c>
      <c r="G82" s="3" t="s">
        <v>24</v>
      </c>
      <c r="H82" s="3">
        <v>1033</v>
      </c>
      <c r="I82" s="3">
        <v>1033</v>
      </c>
      <c r="J82" s="3">
        <v>1032</v>
      </c>
      <c r="K82" s="3">
        <v>1048</v>
      </c>
      <c r="L82" s="3">
        <v>1048</v>
      </c>
      <c r="M82" s="3">
        <v>1039</v>
      </c>
      <c r="N82" s="3">
        <v>1039</v>
      </c>
      <c r="O82" s="3">
        <v>1028</v>
      </c>
      <c r="P82" s="3">
        <v>1031</v>
      </c>
      <c r="Q82" s="3">
        <v>1029</v>
      </c>
      <c r="R82" s="3" t="s">
        <v>23</v>
      </c>
      <c r="S82" s="3" t="s">
        <v>23</v>
      </c>
      <c r="T82" s="6">
        <v>755237</v>
      </c>
      <c r="U82" s="22">
        <v>744877</v>
      </c>
      <c r="V82" s="3">
        <v>2500</v>
      </c>
      <c r="W82" s="28"/>
      <c r="X82" s="28"/>
      <c r="Y82" s="31">
        <v>3656</v>
      </c>
      <c r="AF82" s="25" t="e">
        <f>0.014*#REF!</f>
        <v>#REF!</v>
      </c>
      <c r="AG82" s="25" t="e">
        <f>IF(#REF!=1,#REF!,"")</f>
        <v>#REF!</v>
      </c>
      <c r="AH82" s="25" t="e">
        <f>IF(#REF!=1,AF82,"")</f>
        <v>#REF!</v>
      </c>
      <c r="AI82" s="25" t="e">
        <f>IF(#REF!=1,#REF!,"")</f>
        <v>#REF!</v>
      </c>
      <c r="AJ82" s="25" t="e">
        <f>IF(#REF!=1,AF82,"")</f>
        <v>#REF!</v>
      </c>
      <c r="AK82" s="25" t="e">
        <f>IF(#REF!=1,#REF!,"")</f>
        <v>#REF!</v>
      </c>
      <c r="AL82" s="25" t="e">
        <f>IF(#REF!=1,AF82,"")</f>
        <v>#REF!</v>
      </c>
      <c r="AM82" t="s">
        <v>25</v>
      </c>
      <c r="AN82" s="5">
        <v>23043</v>
      </c>
      <c r="AO82" s="25">
        <f>(IF($E82="EK",0.163*C82*Y82/8760,IF($E82="ws",0.163*C82*Y82/8760,IF($E82="mc",0.7*0.163*C82*Y82/8760,""))))</f>
      </c>
      <c r="AP82" s="25">
        <f>IF($E82="EK","",IF(D82="","",(IF($D82&lt;83,(-162853*LN($D82)+813007)*$D82,(-24890*LN($D82)+204138)*$D82))))</f>
      </c>
      <c r="AQ82" s="25" t="e">
        <f>IF(#REF!=1,AP82,"")</f>
        <v>#REF!</v>
      </c>
      <c r="AR82" s="25" t="e">
        <f>IF(#REF!=1,AP82,"")</f>
        <v>#REF!</v>
      </c>
      <c r="AS82" s="25">
        <f>IF($E82="EK","",IF($D82="","",IF(#REF!&gt;1,"",(IF($D82&lt;83,(-162853*LN($D82)+813007)*$D82*0.34,(-24890*LN($D82)+204138)*$D82*0.34)))))</f>
      </c>
      <c r="AT82" s="25">
        <f>IF($E82="EK","",IF($D82="","",(IF($D82&lt;83,(-23373*LN($D82)+118878)*$D82,(-3538.9*LN($D82)+31394)*$D82))))</f>
      </c>
      <c r="AU82" s="25">
        <f>IF($E82="EK","",IF(D82&gt;1,28873*D82,""))</f>
      </c>
      <c r="AV82" s="25">
        <f>IF($E82="ek",D82*Y82*(1-0.8)*0.012,IF($E82="ew",D82*Y82*(1-0.8)*0.012,IF($E82="MC",D82*Y82*(1-0.7)*0.012,D82*Y82*0.012)))</f>
        <v>0</v>
      </c>
      <c r="AW82" s="25">
        <f>IF($AV82&gt;1,D82*Y82*0.002,"")</f>
      </c>
      <c r="AX82" s="25">
        <f>0.163*D82*Y82/8760</f>
        <v>0</v>
      </c>
      <c r="AY82" s="25" t="e">
        <f>IF(#REF!=1,AX82,"")</f>
        <v>#REF!</v>
      </c>
    </row>
    <row r="83" spans="1:51" ht="12.75">
      <c r="A83" s="3">
        <v>10023</v>
      </c>
      <c r="B83" s="3">
        <v>2500</v>
      </c>
      <c r="C83" s="3">
        <v>400</v>
      </c>
      <c r="D83" s="3">
        <f>SUM(C82:C83)</f>
        <v>800</v>
      </c>
      <c r="E83" s="3" t="s">
        <v>24</v>
      </c>
      <c r="F83" s="3" t="s">
        <v>24</v>
      </c>
      <c r="G83" s="3" t="s">
        <v>24</v>
      </c>
      <c r="H83" s="3">
        <v>1033</v>
      </c>
      <c r="I83" s="3">
        <v>1033</v>
      </c>
      <c r="J83" s="3" t="s">
        <v>23</v>
      </c>
      <c r="K83" s="3" t="s">
        <v>23</v>
      </c>
      <c r="L83" s="3">
        <v>1048</v>
      </c>
      <c r="M83" s="3">
        <v>1039</v>
      </c>
      <c r="N83" s="3">
        <v>1039</v>
      </c>
      <c r="O83" s="3">
        <v>1028</v>
      </c>
      <c r="P83" s="3">
        <v>1031</v>
      </c>
      <c r="Q83" s="3">
        <v>1029</v>
      </c>
      <c r="R83" s="3">
        <v>1030</v>
      </c>
      <c r="S83" s="3">
        <v>1031</v>
      </c>
      <c r="T83" s="6">
        <v>1058004</v>
      </c>
      <c r="U83" s="13">
        <v>1047663</v>
      </c>
      <c r="V83" s="3">
        <v>2500</v>
      </c>
      <c r="W83" s="28"/>
      <c r="X83" s="28"/>
      <c r="Y83" s="31">
        <v>3656</v>
      </c>
      <c r="AF83" s="25" t="e">
        <f>0.014*#REF!</f>
        <v>#REF!</v>
      </c>
      <c r="AG83" s="25" t="e">
        <f>IF(#REF!=1,#REF!,"")</f>
        <v>#REF!</v>
      </c>
      <c r="AH83" s="25" t="e">
        <f>IF(#REF!=1,AF83,"")</f>
        <v>#REF!</v>
      </c>
      <c r="AI83" s="25" t="e">
        <f>IF(#REF!=1,#REF!,"")</f>
        <v>#REF!</v>
      </c>
      <c r="AJ83" s="25" t="e">
        <f>IF(#REF!=1,AF83,"")</f>
        <v>#REF!</v>
      </c>
      <c r="AK83" s="25" t="e">
        <f>IF(#REF!=1,#REF!,"")</f>
        <v>#REF!</v>
      </c>
      <c r="AL83" s="25" t="e">
        <f>IF(#REF!=1,AF83,"")</f>
        <v>#REF!</v>
      </c>
      <c r="AM83" t="s">
        <v>25</v>
      </c>
      <c r="AN83" s="5">
        <v>23132</v>
      </c>
      <c r="AO83" s="25">
        <f>(IF($E83="EK",0.163*C83*Y83/8760,IF($E83="ws",0.163*C83*Y83/8760,IF($E83="mc",0.7*0.163*C83*Y83/8760,""))))</f>
      </c>
      <c r="AP83" s="25">
        <f>IF($E83="EK","",IF(D83="","",(IF($D83&lt;83,(-162853*LN($D83)+813007)*$D83,(-24890*LN($D83)+204138)*$D83))))</f>
        <v>30206411.27867624</v>
      </c>
      <c r="AQ83" s="25" t="e">
        <f>IF(#REF!=1,AP83,"")</f>
        <v>#REF!</v>
      </c>
      <c r="AR83" s="25" t="e">
        <f>IF(#REF!=1,AP83,"")</f>
        <v>#REF!</v>
      </c>
      <c r="AS83" s="25" t="e">
        <f>IF($E83="EK","",IF($D83="","",IF(#REF!&gt;1,"",(IF($D83&lt;83,(-162853*LN($D83)+813007)*$D83*0.34,(-24890*LN($D83)+204138)*$D83*0.34)))))</f>
        <v>#REF!</v>
      </c>
      <c r="AT83" s="25">
        <f>IF($E83="EK","",IF($D83="","",(IF($D83&lt;83,(-23373*LN($D83)+118878)*$D83,(-3538.9*LN($D83)+31394)*$D83))))</f>
        <v>6190262.045564779</v>
      </c>
      <c r="AU83" s="25">
        <f>IF($E83="EK","",IF(D83&gt;1,28873*D83,""))</f>
        <v>23098400</v>
      </c>
      <c r="AV83" s="25">
        <f>IF($E83="ek",D83*Y83*(1-0.8)*0.012,IF($E83="ew",D83*Y83*(1-0.8)*0.012,IF($E83="MC",D83*Y83*(1-0.7)*0.012,D83*Y83*0.012)))</f>
        <v>35097.6</v>
      </c>
      <c r="AW83" s="25">
        <f>IF($AV83&gt;1,D83*Y83*0.002,"")</f>
        <v>5849.6</v>
      </c>
      <c r="AX83" s="25">
        <f>0.163*D83*Y83/8760</f>
        <v>54.422648401826486</v>
      </c>
      <c r="AY83" s="25" t="e">
        <f>IF(#REF!=1,AX83,"")</f>
        <v>#REF!</v>
      </c>
    </row>
    <row r="84" spans="1:51" ht="12.75">
      <c r="A84" s="3">
        <v>10023</v>
      </c>
      <c r="B84" s="3">
        <v>2500</v>
      </c>
      <c r="C84" s="3">
        <v>1028</v>
      </c>
      <c r="D84" s="3">
        <v>1028</v>
      </c>
      <c r="E84" s="3" t="s">
        <v>33</v>
      </c>
      <c r="F84" s="3" t="s">
        <v>24</v>
      </c>
      <c r="G84" s="3" t="s">
        <v>24</v>
      </c>
      <c r="H84" s="3">
        <v>1033</v>
      </c>
      <c r="I84" s="3">
        <v>1033</v>
      </c>
      <c r="J84" s="3">
        <v>1032</v>
      </c>
      <c r="K84" s="3">
        <v>1048</v>
      </c>
      <c r="L84" s="3">
        <v>1048</v>
      </c>
      <c r="M84" s="3">
        <v>1039</v>
      </c>
      <c r="N84" s="3">
        <v>1039</v>
      </c>
      <c r="O84" s="3">
        <v>1028</v>
      </c>
      <c r="P84" s="3">
        <v>1031</v>
      </c>
      <c r="Q84" s="3">
        <v>1029</v>
      </c>
      <c r="R84" s="3">
        <v>1030</v>
      </c>
      <c r="S84" s="3">
        <v>1031</v>
      </c>
      <c r="T84" s="6">
        <v>1806641</v>
      </c>
      <c r="U84" s="13">
        <v>1794220</v>
      </c>
      <c r="V84" s="3">
        <v>2500</v>
      </c>
      <c r="W84" s="28"/>
      <c r="X84" s="28"/>
      <c r="Y84" s="31">
        <v>3656</v>
      </c>
      <c r="AF84" s="25" t="e">
        <f>0.014*#REF!</f>
        <v>#REF!</v>
      </c>
      <c r="AG84" s="25" t="e">
        <f>IF(#REF!=1,#REF!,"")</f>
        <v>#REF!</v>
      </c>
      <c r="AH84" s="25" t="e">
        <f>IF(#REF!=1,AF84,"")</f>
        <v>#REF!</v>
      </c>
      <c r="AI84" s="25" t="e">
        <f>IF(#REF!=1,#REF!,"")</f>
        <v>#REF!</v>
      </c>
      <c r="AJ84" s="25" t="e">
        <f>IF(#REF!=1,AF84,"")</f>
        <v>#REF!</v>
      </c>
      <c r="AK84" s="25" t="e">
        <f>IF(#REF!=1,#REF!,"")</f>
        <v>#REF!</v>
      </c>
      <c r="AL84" s="25" t="e">
        <f>IF(#REF!=1,AF84,"")</f>
        <v>#REF!</v>
      </c>
      <c r="AM84" t="s">
        <v>25</v>
      </c>
      <c r="AN84" s="5">
        <v>23894</v>
      </c>
      <c r="AO84" s="25">
        <f>(IF($E84="EK",0.163*C84*Y84/8760,IF($E84="ws",0.163*C84*Y84/8760,IF($E84="mc",0.7*0.163*C84*Y84/8760,""))))</f>
        <v>69.93310319634702</v>
      </c>
      <c r="AP84" s="25">
        <f>IF($E84="EK","",IF(D84="","",(IF($D84&lt;83,(-162853*LN($D84)+813007)*$D84,(-24890*LN($D84)+204138)*$D84))))</f>
      </c>
      <c r="AQ84" s="25" t="e">
        <f>IF(#REF!=1,AP84,"")</f>
        <v>#REF!</v>
      </c>
      <c r="AR84" s="25" t="e">
        <f>IF(#REF!=1,AP84,"")</f>
        <v>#REF!</v>
      </c>
      <c r="AS84" s="25">
        <f>IF($E84="EK","",IF($D84="","",IF(#REF!&gt;1,"",(IF($D84&lt;83,(-162853*LN($D84)+813007)*$D84*0.34,(-24890*LN($D84)+204138)*$D84*0.34)))))</f>
      </c>
      <c r="AT84" s="25">
        <f>IF($E84="EK","",IF($D84="","",(IF($D84&lt;83,(-23373*LN($D84)+118878)*$D84,(-3538.9*LN($D84)+31394)*$D84))))</f>
      </c>
      <c r="AU84" s="25">
        <f>IF($E84="EK","",IF(D84&gt;1,28873*D84,""))</f>
      </c>
      <c r="AV84" s="25">
        <f>IF($E84="ek",D84*Y84*(1-0.8)*0.012,IF($E84="ew",D84*Y84*(1-0.8)*0.012,IF($E84="MC",D84*Y84*(1-0.7)*0.012,D84*Y84*0.012)))</f>
        <v>9020.0832</v>
      </c>
      <c r="AW84" s="25">
        <f>IF($AV84&gt;1,D84*Y84*0.002,"")</f>
        <v>7516.736</v>
      </c>
      <c r="AX84" s="25">
        <f>0.163*D84*Y84/8760</f>
        <v>69.93310319634702</v>
      </c>
      <c r="AY84" s="25" t="e">
        <f>IF(#REF!=1,AX84,"")</f>
        <v>#REF!</v>
      </c>
    </row>
    <row r="85" spans="1:51" ht="12.75">
      <c r="A85" s="3">
        <v>10623</v>
      </c>
      <c r="B85" s="3">
        <v>676</v>
      </c>
      <c r="C85" s="3">
        <v>104</v>
      </c>
      <c r="D85" s="3"/>
      <c r="E85" s="3" t="s">
        <v>24</v>
      </c>
      <c r="F85" s="3" t="s">
        <v>24</v>
      </c>
      <c r="G85" s="3" t="s">
        <v>24</v>
      </c>
      <c r="H85" s="3">
        <v>1063</v>
      </c>
      <c r="I85" s="3">
        <v>1056</v>
      </c>
      <c r="J85" s="3">
        <v>1052</v>
      </c>
      <c r="K85" s="3">
        <v>1051</v>
      </c>
      <c r="L85" s="3">
        <v>1048</v>
      </c>
      <c r="M85" s="3">
        <v>1047</v>
      </c>
      <c r="N85" s="3">
        <v>1041</v>
      </c>
      <c r="O85" s="3">
        <v>1041</v>
      </c>
      <c r="P85" s="3">
        <v>1036</v>
      </c>
      <c r="Q85" s="3">
        <v>1027</v>
      </c>
      <c r="R85" s="3">
        <v>1034</v>
      </c>
      <c r="S85" s="3">
        <v>1035</v>
      </c>
      <c r="T85" s="6">
        <v>1821750</v>
      </c>
      <c r="U85" s="13">
        <v>1809219</v>
      </c>
      <c r="V85" s="3">
        <v>676</v>
      </c>
      <c r="W85" s="28"/>
      <c r="X85" s="28"/>
      <c r="Y85" s="31">
        <v>3656</v>
      </c>
      <c r="AF85" s="25" t="e">
        <f>0.014*#REF!</f>
        <v>#REF!</v>
      </c>
      <c r="AG85" s="25" t="e">
        <f>IF(#REF!=1,#REF!,"")</f>
        <v>#REF!</v>
      </c>
      <c r="AH85" s="25" t="e">
        <f>IF(#REF!=1,AF85,"")</f>
        <v>#REF!</v>
      </c>
      <c r="AI85" s="25" t="e">
        <f>IF(#REF!=1,#REF!,"")</f>
        <v>#REF!</v>
      </c>
      <c r="AJ85" s="25" t="e">
        <f>IF(#REF!=1,AF85,"")</f>
        <v>#REF!</v>
      </c>
      <c r="AK85" s="25" t="e">
        <f>IF(#REF!=1,#REF!,"")</f>
        <v>#REF!</v>
      </c>
      <c r="AL85" s="25" t="e">
        <f>IF(#REF!=1,AF85,"")</f>
        <v>#REF!</v>
      </c>
      <c r="AM85" t="s">
        <v>25</v>
      </c>
      <c r="AN85" s="5">
        <v>25965</v>
      </c>
      <c r="AO85" s="25">
        <f>(IF($E85="EK",0.163*C85*Y85/8760,IF($E85="ws",0.163*C85*Y85/8760,IF($E85="mc",0.7*0.163*C85*Y85/8760,""))))</f>
      </c>
      <c r="AP85" s="25">
        <f>IF($E85="EK","",IF(D85="","",(IF($D85&lt;83,(-162853*LN($D85)+813007)*$D85,(-24890*LN($D85)+204138)*$D85))))</f>
      </c>
      <c r="AQ85" s="25" t="e">
        <f>IF(#REF!=1,AP85,"")</f>
        <v>#REF!</v>
      </c>
      <c r="AR85" s="25" t="e">
        <f>IF(#REF!=1,AP85,"")</f>
        <v>#REF!</v>
      </c>
      <c r="AS85" s="25">
        <f>IF($E85="EK","",IF($D85="","",IF(#REF!&gt;1,"",(IF($D85&lt;83,(-162853*LN($D85)+813007)*$D85*0.34,(-24890*LN($D85)+204138)*$D85*0.34)))))</f>
      </c>
      <c r="AT85" s="25">
        <f>IF($E85="EK","",IF($D85="","",(IF($D85&lt;83,(-23373*LN($D85)+118878)*$D85,(-3538.9*LN($D85)+31394)*$D85))))</f>
      </c>
      <c r="AU85" s="25">
        <f>IF($E85="EK","",IF(D85&gt;1,28873*D85,""))</f>
      </c>
      <c r="AV85" s="25">
        <f>IF($E85="ek",D85*Y85*(1-0.8)*0.012,IF($E85="ew",D85*Y85*(1-0.8)*0.012,IF($E85="MC",D85*Y85*(1-0.7)*0.012,D85*Y85*0.012)))</f>
        <v>0</v>
      </c>
      <c r="AW85" s="25">
        <f>IF($AV85&gt;1,D85*Y85*0.002,"")</f>
      </c>
      <c r="AX85" s="25">
        <f>0.163*D85*Y85/8760</f>
        <v>0</v>
      </c>
      <c r="AY85" s="25" t="e">
        <f>IF(#REF!=1,AX85,"")</f>
        <v>#REF!</v>
      </c>
    </row>
    <row r="86" spans="1:51" ht="12.75">
      <c r="A86" s="3">
        <v>10623</v>
      </c>
      <c r="B86" s="3">
        <v>676</v>
      </c>
      <c r="C86" s="3">
        <v>126</v>
      </c>
      <c r="D86" s="3">
        <f>SUM(C85:C86)</f>
        <v>230</v>
      </c>
      <c r="E86" s="3" t="s">
        <v>24</v>
      </c>
      <c r="F86" s="3" t="s">
        <v>24</v>
      </c>
      <c r="G86" s="3" t="s">
        <v>24</v>
      </c>
      <c r="H86" s="3">
        <v>1064</v>
      </c>
      <c r="I86" s="3">
        <v>1060</v>
      </c>
      <c r="J86" s="3">
        <v>1053</v>
      </c>
      <c r="K86" s="3">
        <v>1051</v>
      </c>
      <c r="L86" s="3">
        <v>1050</v>
      </c>
      <c r="M86" s="3">
        <v>1045</v>
      </c>
      <c r="N86" s="3">
        <v>1041</v>
      </c>
      <c r="O86" s="3">
        <v>1038</v>
      </c>
      <c r="P86" s="3">
        <v>1036</v>
      </c>
      <c r="Q86" s="3">
        <v>1027</v>
      </c>
      <c r="R86" s="3">
        <v>1034</v>
      </c>
      <c r="S86" s="3">
        <v>1041</v>
      </c>
      <c r="T86" s="6">
        <v>751177</v>
      </c>
      <c r="U86" s="13">
        <v>738637</v>
      </c>
      <c r="V86" s="3">
        <v>676</v>
      </c>
      <c r="W86" s="28"/>
      <c r="X86" s="28"/>
      <c r="Y86" s="31">
        <v>3656</v>
      </c>
      <c r="AF86" s="25" t="e">
        <f>0.014*#REF!</f>
        <v>#REF!</v>
      </c>
      <c r="AG86" s="25" t="e">
        <f>IF(#REF!=1,#REF!,"")</f>
        <v>#REF!</v>
      </c>
      <c r="AH86" s="25" t="e">
        <f>IF(#REF!=1,AF86,"")</f>
        <v>#REF!</v>
      </c>
      <c r="AI86" s="25" t="e">
        <f>IF(#REF!=1,#REF!,"")</f>
        <v>#REF!</v>
      </c>
      <c r="AJ86" s="25" t="e">
        <f>IF(#REF!=1,AF86,"")</f>
        <v>#REF!</v>
      </c>
      <c r="AK86" s="25" t="e">
        <f>IF(#REF!=1,#REF!,"")</f>
        <v>#REF!</v>
      </c>
      <c r="AL86" s="25" t="e">
        <f>IF(#REF!=1,AF86,"")</f>
        <v>#REF!</v>
      </c>
      <c r="AM86" t="s">
        <v>30</v>
      </c>
      <c r="AN86" s="5">
        <v>27912</v>
      </c>
      <c r="AO86" s="25">
        <f>(IF($E86="EK",0.163*C86*Y86/8760,IF($E86="ws",0.163*C86*Y86/8760,IF($E86="mc",0.7*0.163*C86*Y86/8760,""))))</f>
      </c>
      <c r="AP86" s="25">
        <f>IF($E86="EK","",IF(D86="","",(IF($D86&lt;83,(-162853*LN($D86)+813007)*$D86,(-24890*LN($D86)+204138)*$D86))))</f>
        <v>15820367.380207384</v>
      </c>
      <c r="AQ86" s="25" t="e">
        <f>IF(#REF!=1,AP86,"")</f>
        <v>#REF!</v>
      </c>
      <c r="AR86" s="25" t="e">
        <f>IF(#REF!=1,AP86,"")</f>
        <v>#REF!</v>
      </c>
      <c r="AS86" s="25" t="e">
        <f>IF($E86="EK","",IF($D86="","",IF(#REF!&gt;1,"",(IF($D86&lt;83,(-162853*LN($D86)+813007)*$D86*0.34,(-24890*LN($D86)+204138)*$D86*0.34)))))</f>
        <v>#REF!</v>
      </c>
      <c r="AT86" s="25">
        <f>IF($E86="EK","",IF($D86="","",(IF($D86&lt;83,(-23373*LN($D86)+118878)*$D86,(-3538.9*LN($D86)+31394)*$D86))))</f>
        <v>2794311.6607398917</v>
      </c>
      <c r="AU86" s="25">
        <f>IF($E86="EK","",IF(D86&gt;1,28873*D86,""))</f>
        <v>6640790</v>
      </c>
      <c r="AV86" s="25">
        <f>IF($E86="ek",D86*Y86*(1-0.8)*0.012,IF($E86="ew",D86*Y86*(1-0.8)*0.012,IF($E86="MC",D86*Y86*(1-0.7)*0.012,D86*Y86*0.012)))</f>
        <v>10090.56</v>
      </c>
      <c r="AW86" s="25">
        <f>IF($AV86&gt;1,D86*Y86*0.002,"")</f>
        <v>1681.76</v>
      </c>
      <c r="AX86" s="25">
        <f>0.163*D86*Y86/8760</f>
        <v>15.646511415525115</v>
      </c>
      <c r="AY86" s="25" t="e">
        <f>IF(#REF!=1,AX86,"")</f>
        <v>#REF!</v>
      </c>
    </row>
    <row r="87" spans="1:51" ht="12.75">
      <c r="A87" s="3">
        <v>11269</v>
      </c>
      <c r="B87" s="3">
        <v>3601</v>
      </c>
      <c r="C87" s="3">
        <v>144</v>
      </c>
      <c r="D87" s="3"/>
      <c r="E87" s="3" t="s">
        <v>24</v>
      </c>
      <c r="F87" s="3" t="s">
        <v>24</v>
      </c>
      <c r="G87" s="3" t="s">
        <v>24</v>
      </c>
      <c r="H87" s="3">
        <v>141000</v>
      </c>
      <c r="I87" s="3" t="s">
        <v>23</v>
      </c>
      <c r="J87" s="3" t="s">
        <v>23</v>
      </c>
      <c r="K87" s="3" t="s">
        <v>23</v>
      </c>
      <c r="L87" s="3" t="s">
        <v>23</v>
      </c>
      <c r="M87" s="3" t="s">
        <v>23</v>
      </c>
      <c r="N87" s="3" t="s">
        <v>23</v>
      </c>
      <c r="O87" s="3" t="s">
        <v>23</v>
      </c>
      <c r="P87" s="3" t="s">
        <v>23</v>
      </c>
      <c r="Q87" s="3" t="s">
        <v>23</v>
      </c>
      <c r="R87" s="3" t="s">
        <v>23</v>
      </c>
      <c r="S87" s="3" t="s">
        <v>23</v>
      </c>
      <c r="T87" s="6">
        <v>153318</v>
      </c>
      <c r="U87" s="13">
        <v>141000</v>
      </c>
      <c r="V87" s="3">
        <v>3601</v>
      </c>
      <c r="W87" s="28"/>
      <c r="X87" s="28"/>
      <c r="Y87" s="31">
        <v>3656</v>
      </c>
      <c r="AF87" s="25" t="e">
        <f>0.014*#REF!</f>
        <v>#REF!</v>
      </c>
      <c r="AG87" s="25" t="e">
        <f>IF(#REF!=1,#REF!,"")</f>
        <v>#REF!</v>
      </c>
      <c r="AH87" s="25" t="e">
        <f>IF(#REF!=1,AF87,"")</f>
        <v>#REF!</v>
      </c>
      <c r="AI87" s="25" t="e">
        <f>IF(#REF!=1,#REF!,"")</f>
        <v>#REF!</v>
      </c>
      <c r="AJ87" s="25" t="e">
        <f>IF(#REF!=1,AF87,"")</f>
        <v>#REF!</v>
      </c>
      <c r="AK87" s="25" t="e">
        <f>IF(#REF!=1,#REF!,"")</f>
        <v>#REF!</v>
      </c>
      <c r="AL87" s="25" t="e">
        <f>IF(#REF!=1,AF87,"")</f>
        <v>#REF!</v>
      </c>
      <c r="AM87" t="s">
        <v>25</v>
      </c>
      <c r="AN87" s="5">
        <v>23863</v>
      </c>
      <c r="AO87" s="25">
        <f>(IF($E87="EK",0.163*C87*Y87/8760,IF($E87="ws",0.163*C87*Y87/8760,IF($E87="mc",0.7*0.163*C87*Y87/8760,""))))</f>
      </c>
      <c r="AP87" s="25">
        <f>IF($E87="EK","",IF(D87="","",(IF($D87&lt;83,(-162853*LN($D87)+813007)*$D87,(-24890*LN($D87)+204138)*$D87))))</f>
      </c>
      <c r="AQ87" s="25" t="e">
        <f>IF(#REF!=1,AP87,"")</f>
        <v>#REF!</v>
      </c>
      <c r="AR87" s="25" t="e">
        <f>IF(#REF!=1,AP87,"")</f>
        <v>#REF!</v>
      </c>
      <c r="AS87" s="25">
        <f>IF($E87="EK","",IF($D87="","",IF(#REF!&gt;1,"",(IF($D87&lt;83,(-162853*LN($D87)+813007)*$D87*0.34,(-24890*LN($D87)+204138)*$D87*0.34)))))</f>
      </c>
      <c r="AT87" s="25">
        <f>IF($E87="EK","",IF($D87="","",(IF($D87&lt;83,(-23373*LN($D87)+118878)*$D87,(-3538.9*LN($D87)+31394)*$D87))))</f>
      </c>
      <c r="AU87" s="25">
        <f>IF($E87="EK","",IF(D87&gt;1,28873*D87,""))</f>
      </c>
      <c r="AV87" s="25">
        <f>IF($E87="ek",D87*Y87*(1-0.8)*0.012,IF($E87="ew",D87*Y87*(1-0.8)*0.012,IF($E87="MC",D87*Y87*(1-0.7)*0.012,D87*Y87*0.012)))</f>
        <v>0</v>
      </c>
      <c r="AW87" s="25">
        <f>IF($AV87&gt;1,D87*Y87*0.002,"")</f>
      </c>
      <c r="AX87" s="25">
        <f>0.163*D87*Y87/8760</f>
        <v>0</v>
      </c>
      <c r="AY87" s="25" t="e">
        <f>IF(#REF!=1,AX87,"")</f>
        <v>#REF!</v>
      </c>
    </row>
    <row r="88" spans="1:51" ht="12.75">
      <c r="A88" s="3">
        <v>11269</v>
      </c>
      <c r="B88" s="3">
        <v>3601</v>
      </c>
      <c r="C88" s="3">
        <v>144</v>
      </c>
      <c r="D88" s="3">
        <f>SUM(C87:C88)</f>
        <v>288</v>
      </c>
      <c r="E88" s="3" t="s">
        <v>24</v>
      </c>
      <c r="F88" s="3" t="s">
        <v>24</v>
      </c>
      <c r="G88" s="3" t="s">
        <v>24</v>
      </c>
      <c r="H88" s="3">
        <v>141000</v>
      </c>
      <c r="I88" s="3" t="s">
        <v>23</v>
      </c>
      <c r="J88" s="3" t="s">
        <v>23</v>
      </c>
      <c r="K88" s="3" t="s">
        <v>23</v>
      </c>
      <c r="L88" s="3" t="s">
        <v>23</v>
      </c>
      <c r="M88" s="3" t="s">
        <v>23</v>
      </c>
      <c r="N88" s="3" t="s">
        <v>23</v>
      </c>
      <c r="O88" s="3" t="s">
        <v>23</v>
      </c>
      <c r="P88" s="3" t="s">
        <v>23</v>
      </c>
      <c r="Q88" s="3" t="s">
        <v>23</v>
      </c>
      <c r="R88" s="3" t="s">
        <v>23</v>
      </c>
      <c r="S88" s="3" t="s">
        <v>23</v>
      </c>
      <c r="T88" s="6">
        <v>153324</v>
      </c>
      <c r="U88" s="13">
        <v>141000</v>
      </c>
      <c r="V88" s="3">
        <v>3601</v>
      </c>
      <c r="W88" s="28"/>
      <c r="X88" s="28"/>
      <c r="Y88" s="31">
        <v>3656</v>
      </c>
      <c r="AF88" s="25" t="e">
        <f>0.014*#REF!</f>
        <v>#REF!</v>
      </c>
      <c r="AG88" s="25" t="e">
        <f>IF(#REF!=1,#REF!,"")</f>
        <v>#REF!</v>
      </c>
      <c r="AH88" s="25" t="e">
        <f>IF(#REF!=1,AF88,"")</f>
        <v>#REF!</v>
      </c>
      <c r="AI88" s="25" t="e">
        <f>IF(#REF!=1,#REF!,"")</f>
        <v>#REF!</v>
      </c>
      <c r="AJ88" s="25" t="e">
        <f>IF(#REF!=1,AF88,"")</f>
        <v>#REF!</v>
      </c>
      <c r="AK88" s="25" t="e">
        <f>IF(#REF!=1,#REF!,"")</f>
        <v>#REF!</v>
      </c>
      <c r="AL88" s="25" t="e">
        <f>IF(#REF!=1,AF88,"")</f>
        <v>#REF!</v>
      </c>
      <c r="AM88" t="s">
        <v>25</v>
      </c>
      <c r="AN88" s="5">
        <v>24990</v>
      </c>
      <c r="AO88" s="25">
        <f>(IF($E88="EK",0.163*C88*Y88/8760,IF($E88="ws",0.163*C88*Y88/8760,IF($E88="mc",0.7*0.163*C88*Y88/8760,""))))</f>
      </c>
      <c r="AP88" s="25">
        <f>IF($E88="EK","",IF(D88="","",(IF($D88&lt;83,(-162853*LN($D88)+813007)*$D88,(-24890*LN($D88)+204138)*$D88))))</f>
        <v>18197831.131031893</v>
      </c>
      <c r="AQ88" s="25" t="e">
        <f>IF(#REF!=1,AP88,"")</f>
        <v>#REF!</v>
      </c>
      <c r="AR88" s="25" t="e">
        <f>IF(#REF!=1,AP88,"")</f>
        <v>#REF!</v>
      </c>
      <c r="AS88" s="25" t="e">
        <f>IF($E88="EK","",IF($D88="","",IF(#REF!&gt;1,"",(IF($D88&lt;83,(-162853*LN($D88)+813007)*$D88*0.34,(-24890*LN($D88)+204138)*$D88*0.34)))))</f>
        <v>#REF!</v>
      </c>
      <c r="AT88" s="25">
        <f>IF($E88="EK","",IF($D88="","",(IF($D88&lt;83,(-23373*LN($D88)+118878)*$D88,(-3538.9*LN($D88)+31394)*$D88))))</f>
        <v>3269764.5571719073</v>
      </c>
      <c r="AU88" s="25">
        <f>IF($E88="EK","",IF(D88&gt;1,28873*D88,""))</f>
        <v>8315424</v>
      </c>
      <c r="AV88" s="25">
        <f>IF($E88="ek",D88*Y88*(1-0.8)*0.012,IF($E88="ew",D88*Y88*(1-0.8)*0.012,IF($E88="MC",D88*Y88*(1-0.7)*0.012,D88*Y88*0.012)))</f>
        <v>12635.136</v>
      </c>
      <c r="AW88" s="25">
        <f>IF($AV88&gt;1,D88*Y88*0.002,"")</f>
        <v>2105.856</v>
      </c>
      <c r="AX88" s="25">
        <f>0.163*D88*Y88/8760</f>
        <v>19.592153424657536</v>
      </c>
      <c r="AY88" s="25" t="e">
        <f>IF(#REF!=1,AX88,"")</f>
        <v>#REF!</v>
      </c>
    </row>
    <row r="89" spans="1:51" ht="12.75">
      <c r="A89" s="3">
        <v>11269</v>
      </c>
      <c r="B89" s="3">
        <v>4937</v>
      </c>
      <c r="C89" s="3">
        <v>446</v>
      </c>
      <c r="D89" s="3">
        <v>446</v>
      </c>
      <c r="E89" s="3" t="s">
        <v>24</v>
      </c>
      <c r="F89" s="3" t="s">
        <v>24</v>
      </c>
      <c r="G89" s="3" t="s">
        <v>24</v>
      </c>
      <c r="H89" s="3" t="s">
        <v>23</v>
      </c>
      <c r="I89" s="3" t="s">
        <v>23</v>
      </c>
      <c r="J89" s="3" t="s">
        <v>23</v>
      </c>
      <c r="K89" s="3" t="s">
        <v>23</v>
      </c>
      <c r="L89" s="3" t="s">
        <v>23</v>
      </c>
      <c r="M89" s="3" t="s">
        <v>23</v>
      </c>
      <c r="N89" s="3" t="s">
        <v>23</v>
      </c>
      <c r="O89" s="3" t="s">
        <v>23</v>
      </c>
      <c r="P89" s="3" t="s">
        <v>23</v>
      </c>
      <c r="Q89" s="3" t="s">
        <v>23</v>
      </c>
      <c r="R89" s="3" t="s">
        <v>23</v>
      </c>
      <c r="S89" s="3">
        <v>141000</v>
      </c>
      <c r="T89" s="6">
        <v>152275</v>
      </c>
      <c r="U89" s="13">
        <v>141000</v>
      </c>
      <c r="V89" s="3">
        <v>4937</v>
      </c>
      <c r="W89" s="28"/>
      <c r="X89" s="28"/>
      <c r="Y89" s="31">
        <v>3656</v>
      </c>
      <c r="AF89" s="25" t="e">
        <f>0.014*#REF!</f>
        <v>#REF!</v>
      </c>
      <c r="AG89" s="25" t="e">
        <f>IF(#REF!=1,#REF!,"")</f>
        <v>#REF!</v>
      </c>
      <c r="AH89" s="25" t="e">
        <f>IF(#REF!=1,AF89,"")</f>
        <v>#REF!</v>
      </c>
      <c r="AI89" s="25" t="e">
        <f>IF(#REF!=1,#REF!,"")</f>
        <v>#REF!</v>
      </c>
      <c r="AJ89" s="25" t="e">
        <f>IF(#REF!=1,AF89,"")</f>
        <v>#REF!</v>
      </c>
      <c r="AK89" s="25" t="e">
        <f>IF(#REF!=1,#REF!,"")</f>
        <v>#REF!</v>
      </c>
      <c r="AL89" s="25" t="e">
        <f>IF(#REF!=1,AF89,"")</f>
        <v>#REF!</v>
      </c>
      <c r="AM89" t="s">
        <v>25</v>
      </c>
      <c r="AN89" s="5">
        <v>27150</v>
      </c>
      <c r="AO89" s="25">
        <f>(IF($E89="EK",0.163*C89*Y89/8760,IF($E89="ws",0.163*C89*Y89/8760,IF($E89="mc",0.7*0.163*C89*Y89/8760,""))))</f>
      </c>
      <c r="AP89" s="25">
        <f>IF($E89="EK","",IF(D89="","",(IF($D89&lt;83,(-162853*LN($D89)+813007)*$D89,(-24890*LN($D89)+204138)*$D89))))</f>
        <v>23326273.33276239</v>
      </c>
      <c r="AQ89" s="25" t="e">
        <f>IF(#REF!=1,AP89,"")</f>
        <v>#REF!</v>
      </c>
      <c r="AR89" s="25" t="e">
        <f>IF(#REF!=1,AP89,"")</f>
        <v>#REF!</v>
      </c>
      <c r="AS89" s="25" t="e">
        <f>IF($E89="EK","",IF($D89="","",IF(#REF!&gt;1,"",(IF($D89&lt;83,(-162853*LN($D89)+813007)*$D89*0.34,(-24890*LN($D89)+204138)*$D89*0.34)))))</f>
        <v>#REF!</v>
      </c>
      <c r="AT89" s="25">
        <f>IF($E89="EK","",IF($D89="","",(IF($D89&lt;83,(-23373*LN($D89)+118878)*$D89,(-3538.9*LN($D89)+31394)*$D89))))</f>
        <v>4373289.242270503</v>
      </c>
      <c r="AU89" s="25">
        <f>IF($E89="EK","",IF(D89&gt;1,28873*D89,""))</f>
        <v>12877358</v>
      </c>
      <c r="AV89" s="25">
        <f>IF($E89="ek",D89*Y89*(1-0.8)*0.012,IF($E89="ew",D89*Y89*(1-0.8)*0.012,IF($E89="MC",D89*Y89*(1-0.7)*0.012,D89*Y89*0.012)))</f>
        <v>19566.912</v>
      </c>
      <c r="AW89" s="25">
        <f>IF($AV89&gt;1,D89*Y89*0.002,"")</f>
        <v>3261.152</v>
      </c>
      <c r="AX89" s="25">
        <f>0.163*D89*Y89/8760</f>
        <v>30.34062648401827</v>
      </c>
      <c r="AY89" s="25" t="e">
        <f>IF(#REF!=1,AX89,"")</f>
        <v>#REF!</v>
      </c>
    </row>
    <row r="90" spans="1:51" ht="12.75">
      <c r="A90" s="3">
        <v>11479</v>
      </c>
      <c r="B90" s="3">
        <v>3992</v>
      </c>
      <c r="C90" s="3">
        <v>35</v>
      </c>
      <c r="D90" s="3">
        <v>35</v>
      </c>
      <c r="E90" s="3" t="s">
        <v>24</v>
      </c>
      <c r="F90" s="3" t="s">
        <v>24</v>
      </c>
      <c r="G90" s="3" t="s">
        <v>24</v>
      </c>
      <c r="H90" s="3">
        <v>138870</v>
      </c>
      <c r="I90" s="3" t="s">
        <v>23</v>
      </c>
      <c r="J90" s="3">
        <v>138854</v>
      </c>
      <c r="K90" s="3" t="s">
        <v>23</v>
      </c>
      <c r="L90" s="3" t="s">
        <v>23</v>
      </c>
      <c r="M90" s="3" t="s">
        <v>23</v>
      </c>
      <c r="N90" s="3" t="s">
        <v>23</v>
      </c>
      <c r="O90" s="3" t="s">
        <v>23</v>
      </c>
      <c r="P90" s="3" t="s">
        <v>23</v>
      </c>
      <c r="Q90" s="3" t="s">
        <v>23</v>
      </c>
      <c r="R90" s="3" t="s">
        <v>23</v>
      </c>
      <c r="S90" s="3" t="s">
        <v>23</v>
      </c>
      <c r="T90" s="6">
        <v>287737</v>
      </c>
      <c r="U90" s="13">
        <v>277724</v>
      </c>
      <c r="V90" s="3">
        <v>3992</v>
      </c>
      <c r="W90" s="28"/>
      <c r="X90" s="28"/>
      <c r="Y90" s="31">
        <v>3656</v>
      </c>
      <c r="AF90" s="25" t="e">
        <f>0.014*#REF!</f>
        <v>#REF!</v>
      </c>
      <c r="AG90" s="25" t="e">
        <f>IF(#REF!=1,#REF!,"")</f>
        <v>#REF!</v>
      </c>
      <c r="AH90" s="25" t="e">
        <f>IF(#REF!=1,AF90,"")</f>
        <v>#REF!</v>
      </c>
      <c r="AI90" s="25" t="e">
        <f>IF(#REF!=1,#REF!,"")</f>
        <v>#REF!</v>
      </c>
      <c r="AJ90" s="25" t="e">
        <f>IF(#REF!=1,AF90,"")</f>
        <v>#REF!</v>
      </c>
      <c r="AK90" s="25" t="e">
        <f>IF(#REF!=1,#REF!,"")</f>
        <v>#REF!</v>
      </c>
      <c r="AL90" s="25" t="e">
        <f>IF(#REF!=1,AF90,"")</f>
        <v>#REF!</v>
      </c>
      <c r="AM90" t="s">
        <v>25</v>
      </c>
      <c r="AN90" s="5">
        <v>25051</v>
      </c>
      <c r="AO90" s="25">
        <f>(IF($E90="EK",0.163*C90*Y90/8760,IF($E90="ws",0.163*C90*Y90/8760,IF($E90="mc",0.7*0.163*C90*Y90/8760,""))))</f>
      </c>
      <c r="AP90" s="25">
        <f>IF($E90="EK","",IF(D90="","",(IF($D90&lt;83,(-162853*LN($D90)+813007)*$D90,(-24890*LN($D90)+204138)*$D90))))</f>
        <v>8190276.574979259</v>
      </c>
      <c r="AQ90" s="25" t="e">
        <f>IF(#REF!=1,AP90,"")</f>
        <v>#REF!</v>
      </c>
      <c r="AR90" s="25" t="e">
        <f>IF(#REF!=1,AP90,"")</f>
        <v>#REF!</v>
      </c>
      <c r="AS90" s="25" t="e">
        <f>IF($E90="EK","",IF($D90="","",IF(#REF!&gt;1,"",(IF($D90&lt;83,(-162853*LN($D90)+813007)*$D90*0.34,(-24890*LN($D90)+204138)*$D90*0.34)))))</f>
        <v>#REF!</v>
      </c>
      <c r="AT90" s="25">
        <f>IF($E90="EK","",IF($D90="","",(IF($D90&lt;83,(-23373*LN($D90)+118878)*$D90,(-3538.9*LN($D90)+31394)*$D90))))</f>
        <v>1252259.7415582777</v>
      </c>
      <c r="AU90" s="25">
        <f>IF($E90="EK","",IF(D90&gt;1,28873*D90,""))</f>
        <v>1010555</v>
      </c>
      <c r="AV90" s="25">
        <f>IF($E90="ek",D90*Y90*(1-0.8)*0.012,IF($E90="ew",D90*Y90*(1-0.8)*0.012,IF($E90="MC",D90*Y90*(1-0.7)*0.012,D90*Y90*0.012)))</f>
        <v>1535.52</v>
      </c>
      <c r="AW90" s="25">
        <f>IF($AV90&gt;1,D90*Y90*0.002,"")</f>
        <v>255.92000000000002</v>
      </c>
      <c r="AX90" s="25">
        <f>0.163*D90*Y90/8760</f>
        <v>2.3809908675799085</v>
      </c>
      <c r="AY90" s="25" t="e">
        <f>IF(#REF!=1,AX90,"")</f>
        <v>#REF!</v>
      </c>
    </row>
    <row r="91" spans="1:51" ht="12.75">
      <c r="A91" s="3">
        <v>12384</v>
      </c>
      <c r="B91" s="3">
        <v>6025</v>
      </c>
      <c r="C91" s="3">
        <v>545</v>
      </c>
      <c r="D91" s="3">
        <v>545</v>
      </c>
      <c r="E91" s="3" t="s">
        <v>24</v>
      </c>
      <c r="F91" s="3" t="s">
        <v>24</v>
      </c>
      <c r="G91" s="3" t="s">
        <v>24</v>
      </c>
      <c r="H91" s="3">
        <v>1020</v>
      </c>
      <c r="I91" s="3">
        <v>1020</v>
      </c>
      <c r="J91" s="3">
        <v>1020</v>
      </c>
      <c r="K91" s="3">
        <v>1020</v>
      </c>
      <c r="L91" s="3">
        <v>1020</v>
      </c>
      <c r="M91" s="3">
        <v>1020</v>
      </c>
      <c r="N91" s="3">
        <v>1020</v>
      </c>
      <c r="O91" s="3">
        <v>1020</v>
      </c>
      <c r="P91" s="3">
        <v>1020</v>
      </c>
      <c r="Q91" s="3">
        <v>1020</v>
      </c>
      <c r="R91" s="3">
        <v>1020</v>
      </c>
      <c r="S91" s="3">
        <v>1020</v>
      </c>
      <c r="T91" s="6">
        <v>1221440</v>
      </c>
      <c r="U91" s="13">
        <v>1209200</v>
      </c>
      <c r="V91" s="3">
        <v>6025</v>
      </c>
      <c r="W91" s="28"/>
      <c r="X91" s="28"/>
      <c r="Y91" s="31">
        <v>3656</v>
      </c>
      <c r="AF91" s="25" t="e">
        <f>0.014*#REF!</f>
        <v>#REF!</v>
      </c>
      <c r="AG91" s="25" t="e">
        <f>IF(#REF!=1,#REF!,"")</f>
        <v>#REF!</v>
      </c>
      <c r="AH91" s="25" t="e">
        <f>IF(#REF!=1,AF91,"")</f>
        <v>#REF!</v>
      </c>
      <c r="AI91" s="25" t="e">
        <f>IF(#REF!=1,#REF!,"")</f>
        <v>#REF!</v>
      </c>
      <c r="AJ91" s="25" t="e">
        <f>IF(#REF!=1,AF91,"")</f>
        <v>#REF!</v>
      </c>
      <c r="AK91" s="25" t="e">
        <f>IF(#REF!=1,#REF!,"")</f>
        <v>#REF!</v>
      </c>
      <c r="AL91" s="25" t="e">
        <f>IF(#REF!=1,AF91,"")</f>
        <v>#REF!</v>
      </c>
      <c r="AM91" t="s">
        <v>30</v>
      </c>
      <c r="AN91" s="5">
        <v>28611</v>
      </c>
      <c r="AO91" s="25">
        <f>(IF($E91="EK",0.163*C91*Y91/8760,IF($E91="ws",0.163*C91*Y91/8760,IF($E91="mc",0.7*0.163*C91*Y91/8760,""))))</f>
      </c>
      <c r="AP91" s="25">
        <f>IF($E91="EK","",IF(D91="","",(IF($D91&lt;83,(-162853*LN($D91)+813007)*$D91,(-24890*LN($D91)+204138)*$D91))))</f>
        <v>25784735.65610337</v>
      </c>
      <c r="AQ91" s="25" t="e">
        <f>IF(#REF!=1,AP91,"")</f>
        <v>#REF!</v>
      </c>
      <c r="AR91" s="25" t="e">
        <f>IF(#REF!=1,AP91,"")</f>
        <v>#REF!</v>
      </c>
      <c r="AS91" s="25" t="e">
        <f>IF($E91="EK","",IF($D91="","",IF(#REF!&gt;1,"",(IF($D91&lt;83,(-162853*LN($D91)+813007)*$D91*0.34,(-24890*LN($D91)+204138)*$D91*0.34)))))</f>
        <v>#REF!</v>
      </c>
      <c r="AT91" s="25">
        <f>IF($E91="EK","",IF($D91="","",(IF($D91&lt;83,(-23373*LN($D91)+118878)*$D91,(-3538.9*LN($D91)+31394)*$D91))))</f>
        <v>4957401.287440104</v>
      </c>
      <c r="AU91" s="25">
        <f>IF($E91="EK","",IF(D91&gt;1,28873*D91,""))</f>
        <v>15735785</v>
      </c>
      <c r="AV91" s="25">
        <f>IF($E91="ek",D91*Y91*(1-0.8)*0.012,IF($E91="ew",D91*Y91*(1-0.8)*0.012,IF($E91="MC",D91*Y91*(1-0.7)*0.012,D91*Y91*0.012)))</f>
        <v>23910.24</v>
      </c>
      <c r="AW91" s="25">
        <f>IF($AV91&gt;1,D91*Y91*0.002,"")</f>
        <v>3985.04</v>
      </c>
      <c r="AX91" s="25">
        <f>0.163*D91*Y91/8760</f>
        <v>37.075429223744294</v>
      </c>
      <c r="AY91" s="25" t="e">
        <f>IF(#REF!=1,AX91,"")</f>
        <v>#REF!</v>
      </c>
    </row>
    <row r="92" spans="1:51" ht="12.75">
      <c r="A92" s="3">
        <v>12384</v>
      </c>
      <c r="B92" s="3">
        <v>6025</v>
      </c>
      <c r="C92" s="3">
        <v>545</v>
      </c>
      <c r="D92" s="3">
        <v>545</v>
      </c>
      <c r="E92" s="3" t="s">
        <v>24</v>
      </c>
      <c r="F92" s="3" t="s">
        <v>24</v>
      </c>
      <c r="G92" s="3" t="s">
        <v>24</v>
      </c>
      <c r="H92" s="3">
        <v>1020</v>
      </c>
      <c r="I92" s="3">
        <v>1020</v>
      </c>
      <c r="J92" s="3">
        <v>1020</v>
      </c>
      <c r="K92" s="3">
        <v>1020</v>
      </c>
      <c r="L92" s="3">
        <v>1020</v>
      </c>
      <c r="M92" s="3">
        <v>1020</v>
      </c>
      <c r="N92" s="3">
        <v>1020</v>
      </c>
      <c r="O92" s="3">
        <v>1020</v>
      </c>
      <c r="P92" s="3">
        <v>1020</v>
      </c>
      <c r="Q92" s="3">
        <v>1020</v>
      </c>
      <c r="R92" s="3">
        <v>1020</v>
      </c>
      <c r="S92" s="3">
        <v>1020</v>
      </c>
      <c r="T92" s="6">
        <v>1070290</v>
      </c>
      <c r="U92" s="13">
        <v>1058050</v>
      </c>
      <c r="V92" s="3">
        <v>6025</v>
      </c>
      <c r="W92" s="28"/>
      <c r="X92" s="28"/>
      <c r="Y92" s="31">
        <v>3656</v>
      </c>
      <c r="AF92" s="25" t="e">
        <f>0.014*#REF!</f>
        <v>#REF!</v>
      </c>
      <c r="AG92" s="25" t="e">
        <f>IF(#REF!=1,#REF!,"")</f>
        <v>#REF!</v>
      </c>
      <c r="AH92" s="25" t="e">
        <f>IF(#REF!=1,AF92,"")</f>
        <v>#REF!</v>
      </c>
      <c r="AI92" s="25" t="e">
        <f>IF(#REF!=1,#REF!,"")</f>
        <v>#REF!</v>
      </c>
      <c r="AJ92" s="25" t="e">
        <f>IF(#REF!=1,AF92,"")</f>
        <v>#REF!</v>
      </c>
      <c r="AK92" s="25" t="e">
        <f>IF(#REF!=1,#REF!,"")</f>
        <v>#REF!</v>
      </c>
      <c r="AL92" s="25" t="e">
        <f>IF(#REF!=1,AF92,"")</f>
        <v>#REF!</v>
      </c>
      <c r="AM92" t="s">
        <v>30</v>
      </c>
      <c r="AN92" s="5">
        <v>28399</v>
      </c>
      <c r="AO92" s="25">
        <f>(IF($E92="EK",0.163*C92*Y92/8760,IF($E92="ws",0.163*C92*Y92/8760,IF($E92="mc",0.7*0.163*C92*Y92/8760,""))))</f>
      </c>
      <c r="AP92" s="25">
        <f>IF($E92="EK","",IF(D92="","",(IF($D92&lt;83,(-162853*LN($D92)+813007)*$D92,(-24890*LN($D92)+204138)*$D92))))</f>
        <v>25784735.65610337</v>
      </c>
      <c r="AQ92" s="25" t="e">
        <f>IF(#REF!=1,AP92,"")</f>
        <v>#REF!</v>
      </c>
      <c r="AR92" s="25" t="e">
        <f>IF(#REF!=1,AP92,"")</f>
        <v>#REF!</v>
      </c>
      <c r="AS92" s="25" t="e">
        <f>IF($E92="EK","",IF($D92="","",IF(#REF!&gt;1,"",(IF($D92&lt;83,(-162853*LN($D92)+813007)*$D92*0.34,(-24890*LN($D92)+204138)*$D92*0.34)))))</f>
        <v>#REF!</v>
      </c>
      <c r="AT92" s="25">
        <f>IF($E92="EK","",IF($D92="","",(IF($D92&lt;83,(-23373*LN($D92)+118878)*$D92,(-3538.9*LN($D92)+31394)*$D92))))</f>
        <v>4957401.287440104</v>
      </c>
      <c r="AU92" s="25">
        <f>IF($E92="EK","",IF(D92&gt;1,28873*D92,""))</f>
        <v>15735785</v>
      </c>
      <c r="AV92" s="25">
        <f>IF($E92="ek",D92*Y92*(1-0.8)*0.012,IF($E92="ew",D92*Y92*(1-0.8)*0.012,IF($E92="MC",D92*Y92*(1-0.7)*0.012,D92*Y92*0.012)))</f>
        <v>23910.24</v>
      </c>
      <c r="AW92" s="25">
        <f>IF($AV92&gt;1,D92*Y92*0.002,"")</f>
        <v>3985.04</v>
      </c>
      <c r="AX92" s="25">
        <f>0.163*D92*Y92/8760</f>
        <v>37.075429223744294</v>
      </c>
      <c r="AY92" s="25" t="e">
        <f>IF(#REF!=1,AX92,"")</f>
        <v>#REF!</v>
      </c>
    </row>
    <row r="93" spans="1:51" ht="12.75">
      <c r="A93" s="3">
        <v>12384</v>
      </c>
      <c r="B93" s="3">
        <v>6025</v>
      </c>
      <c r="C93" s="3">
        <v>519</v>
      </c>
      <c r="D93" s="3">
        <v>519</v>
      </c>
      <c r="E93" s="3" t="s">
        <v>24</v>
      </c>
      <c r="F93" s="3" t="s">
        <v>24</v>
      </c>
      <c r="G93" s="3" t="s">
        <v>24</v>
      </c>
      <c r="H93" s="3">
        <v>1020</v>
      </c>
      <c r="I93" s="3">
        <v>1020</v>
      </c>
      <c r="J93" s="3">
        <v>1020</v>
      </c>
      <c r="K93" s="3">
        <v>1020</v>
      </c>
      <c r="L93" s="3">
        <v>1020</v>
      </c>
      <c r="M93" s="3">
        <v>1020</v>
      </c>
      <c r="N93" s="3">
        <v>1020</v>
      </c>
      <c r="O93" s="3">
        <v>1020</v>
      </c>
      <c r="P93" s="3">
        <v>1020</v>
      </c>
      <c r="Q93" s="3">
        <v>1020</v>
      </c>
      <c r="R93" s="3">
        <v>1020</v>
      </c>
      <c r="S93" s="3">
        <v>1020</v>
      </c>
      <c r="T93" s="6">
        <v>1070290</v>
      </c>
      <c r="U93" s="13">
        <v>1058050</v>
      </c>
      <c r="V93" s="3">
        <v>6025</v>
      </c>
      <c r="W93" s="28"/>
      <c r="X93" s="28"/>
      <c r="Y93" s="31">
        <v>3656</v>
      </c>
      <c r="AF93" s="25" t="e">
        <f>0.014*#REF!</f>
        <v>#REF!</v>
      </c>
      <c r="AG93" s="25" t="e">
        <f>IF(#REF!=1,#REF!,"")</f>
        <v>#REF!</v>
      </c>
      <c r="AH93" s="25" t="e">
        <f>IF(#REF!=1,AF93,"")</f>
        <v>#REF!</v>
      </c>
      <c r="AI93" s="25" t="e">
        <f>IF(#REF!=1,#REF!,"")</f>
        <v>#REF!</v>
      </c>
      <c r="AJ93" s="25" t="e">
        <f>IF(#REF!=1,AF93,"")</f>
        <v>#REF!</v>
      </c>
      <c r="AK93" s="25" t="e">
        <f>IF(#REF!=1,#REF!,"")</f>
        <v>#REF!</v>
      </c>
      <c r="AL93" s="25" t="e">
        <f>IF(#REF!=1,AF93,"")</f>
        <v>#REF!</v>
      </c>
      <c r="AM93" t="s">
        <v>30</v>
      </c>
      <c r="AN93" s="5">
        <v>28246</v>
      </c>
      <c r="AO93" s="25">
        <f>(IF($E93="EK",0.163*C93*Y93/8760,IF($E93="ws",0.163*C93*Y93/8760,IF($E93="mc",0.7*0.163*C93*Y93/8760,""))))</f>
      </c>
      <c r="AP93" s="25">
        <f>IF($E93="EK","",IF(D93="","",(IF($D93&lt;83,(-162853*LN($D93)+813007)*$D93,(-24890*LN($D93)+204138)*$D93))))</f>
        <v>25186090.30861254</v>
      </c>
      <c r="AQ93" s="25" t="e">
        <f>IF(#REF!=1,AP93,"")</f>
        <v>#REF!</v>
      </c>
      <c r="AR93" s="25" t="e">
        <f>IF(#REF!=1,AP93,"")</f>
        <v>#REF!</v>
      </c>
      <c r="AS93" s="25" t="e">
        <f>IF($E93="EK","",IF($D93="","",IF(#REF!&gt;1,"",(IF($D93&lt;83,(-162853*LN($D93)+813007)*$D93*0.34,(-24890*LN($D93)+204138)*$D93*0.34)))))</f>
        <v>#REF!</v>
      </c>
      <c r="AT93" s="25">
        <f>IF($E93="EK","",IF($D93="","",(IF($D93&lt;83,(-23373*LN($D93)+118878)*$D93,(-3538.9*LN($D93)+31394)*$D93))))</f>
        <v>4810682.28354154</v>
      </c>
      <c r="AU93" s="25">
        <f>IF($E93="EK","",IF(D93&gt;1,28873*D93,""))</f>
        <v>14985087</v>
      </c>
      <c r="AV93" s="25">
        <f>IF($E93="ek",D93*Y93*(1-0.8)*0.012,IF($E93="ew",D93*Y93*(1-0.8)*0.012,IF($E93="MC",D93*Y93*(1-0.7)*0.012,D93*Y93*0.012)))</f>
        <v>22769.568</v>
      </c>
      <c r="AW93" s="25">
        <f>IF($AV93&gt;1,D93*Y93*0.002,"")</f>
        <v>3794.928</v>
      </c>
      <c r="AX93" s="25">
        <f>0.163*D93*Y93/8760</f>
        <v>35.306693150684936</v>
      </c>
      <c r="AY93" s="25" t="e">
        <f>IF(#REF!=1,AX93,"")</f>
        <v>#REF!</v>
      </c>
    </row>
    <row r="94" spans="1:51" ht="12.75">
      <c r="A94" s="3">
        <v>12384</v>
      </c>
      <c r="B94" s="3">
        <v>6025</v>
      </c>
      <c r="C94" s="3">
        <v>521</v>
      </c>
      <c r="D94" s="3">
        <v>521</v>
      </c>
      <c r="E94" s="3" t="s">
        <v>24</v>
      </c>
      <c r="F94" s="3" t="s">
        <v>24</v>
      </c>
      <c r="G94" s="3" t="s">
        <v>24</v>
      </c>
      <c r="H94" s="3">
        <v>1020</v>
      </c>
      <c r="I94" s="3">
        <v>1020</v>
      </c>
      <c r="J94" s="3" t="s">
        <v>23</v>
      </c>
      <c r="K94" s="3">
        <v>1020</v>
      </c>
      <c r="L94" s="3">
        <v>1020</v>
      </c>
      <c r="M94" s="3">
        <v>1020</v>
      </c>
      <c r="N94" s="3">
        <v>1020</v>
      </c>
      <c r="O94" s="3">
        <v>1020</v>
      </c>
      <c r="P94" s="3">
        <v>1020</v>
      </c>
      <c r="Q94" s="3">
        <v>1020</v>
      </c>
      <c r="R94" s="3">
        <v>1020</v>
      </c>
      <c r="S94" s="3">
        <v>1020</v>
      </c>
      <c r="T94" s="6">
        <v>1069270</v>
      </c>
      <c r="U94" s="13">
        <v>1058050</v>
      </c>
      <c r="V94" s="3">
        <v>6025</v>
      </c>
      <c r="W94" s="28">
        <f>SUM(H94:S94)</f>
        <v>11220</v>
      </c>
      <c r="X94" s="28"/>
      <c r="Y94" s="31">
        <v>3656</v>
      </c>
      <c r="AF94" s="25" t="e">
        <f>0.014*#REF!</f>
        <v>#REF!</v>
      </c>
      <c r="AG94" s="25" t="e">
        <f>IF(#REF!=1,#REF!,"")</f>
        <v>#REF!</v>
      </c>
      <c r="AH94" s="25" t="e">
        <f>IF(#REF!=1,AF94,"")</f>
        <v>#REF!</v>
      </c>
      <c r="AI94" s="25" t="e">
        <f>IF(#REF!=1,#REF!,"")</f>
        <v>#REF!</v>
      </c>
      <c r="AJ94" s="25" t="e">
        <f>IF(#REF!=1,AF94,"")</f>
        <v>#REF!</v>
      </c>
      <c r="AK94" s="25" t="e">
        <f>IF(#REF!=1,#REF!,"")</f>
        <v>#REF!</v>
      </c>
      <c r="AL94" s="25" t="e">
        <f>IF(#REF!=1,AF94,"")</f>
        <v>#REF!</v>
      </c>
      <c r="AM94" t="s">
        <v>30</v>
      </c>
      <c r="AN94" s="5">
        <v>28825</v>
      </c>
      <c r="AO94" s="25">
        <f>(IF($E94="EK",0.163*C94*Y94/8760,IF($E94="ws",0.163*C94*Y94/8760,IF($E94="mc",0.7*0.163*C94*Y94/8760,""))))</f>
      </c>
      <c r="AP94" s="25">
        <f>IF($E94="EK","",IF(D94="","",(IF($D94&lt;83,(-162853*LN($D94)+813007)*$D94,(-24890*LN($D94)+204138)*$D94))))</f>
        <v>25233270.741055287</v>
      </c>
      <c r="AQ94" s="25" t="e">
        <f>IF(#REF!=1,AP94,"")</f>
        <v>#REF!</v>
      </c>
      <c r="AR94" s="25" t="e">
        <f>IF(#REF!=1,AP94,"")</f>
        <v>#REF!</v>
      </c>
      <c r="AS94" s="25" t="e">
        <f>IF($E94="EK","",IF($D94="","",IF(#REF!&gt;1,"",(IF($D94&lt;83,(-162853*LN($D94)+813007)*$D94*0.34,(-24890*LN($D94)+204138)*$D94*0.34)))))</f>
        <v>#REF!</v>
      </c>
      <c r="AT94" s="25">
        <f>IF($E94="EK","",IF($D94="","",(IF($D94&lt;83,(-23373*LN($D94)+118878)*$D94,(-3538.9*LN($D94)+31394)*$D94))))</f>
        <v>4822129.138341523</v>
      </c>
      <c r="AU94" s="25">
        <f>IF($E94="EK","",IF(D94&gt;1,28873*D94,""))</f>
        <v>15042833</v>
      </c>
      <c r="AV94" s="25">
        <f>IF($E94="ek",D94*Y94*(1-0.8)*0.012,IF($E94="ew",D94*Y94*(1-0.8)*0.012,IF($E94="MC",D94*Y94*(1-0.7)*0.012,D94*Y94*0.012)))</f>
        <v>22857.312</v>
      </c>
      <c r="AW94" s="25">
        <f>IF($AV94&gt;1,D94*Y94*0.002,"")</f>
        <v>3809.552</v>
      </c>
      <c r="AX94" s="25">
        <f>0.163*D94*Y94/8760</f>
        <v>35.4427497716895</v>
      </c>
      <c r="AY94" s="25" t="e">
        <f>IF(#REF!=1,AX94,"")</f>
        <v>#REF!</v>
      </c>
    </row>
    <row r="95" spans="1:51" ht="12.75">
      <c r="A95" s="3">
        <v>12384</v>
      </c>
      <c r="B95" s="3">
        <v>6025</v>
      </c>
      <c r="C95" s="3">
        <v>521</v>
      </c>
      <c r="D95" s="3">
        <v>521</v>
      </c>
      <c r="E95" s="3" t="s">
        <v>24</v>
      </c>
      <c r="F95" s="3" t="s">
        <v>24</v>
      </c>
      <c r="G95" s="3" t="s">
        <v>24</v>
      </c>
      <c r="H95" s="3">
        <v>1020</v>
      </c>
      <c r="I95" s="3">
        <v>1020</v>
      </c>
      <c r="J95" s="3">
        <v>1020</v>
      </c>
      <c r="K95" s="3" t="s">
        <v>23</v>
      </c>
      <c r="L95" s="3">
        <v>1020</v>
      </c>
      <c r="M95" s="3">
        <v>1020</v>
      </c>
      <c r="N95" s="3">
        <v>1020</v>
      </c>
      <c r="O95" s="3">
        <v>1020</v>
      </c>
      <c r="P95" s="3">
        <v>1020</v>
      </c>
      <c r="Q95" s="3">
        <v>1020</v>
      </c>
      <c r="R95" s="3">
        <v>1020</v>
      </c>
      <c r="S95" s="3">
        <v>1020</v>
      </c>
      <c r="T95" s="6">
        <v>918120</v>
      </c>
      <c r="U95" s="13">
        <v>906900</v>
      </c>
      <c r="V95" s="3">
        <v>6025</v>
      </c>
      <c r="W95" s="28"/>
      <c r="X95" s="28"/>
      <c r="Y95" s="31">
        <v>3656</v>
      </c>
      <c r="AF95" s="25" t="e">
        <f>0.014*#REF!</f>
        <v>#REF!</v>
      </c>
      <c r="AG95" s="25" t="e">
        <f>IF(#REF!=1,#REF!,"")</f>
        <v>#REF!</v>
      </c>
      <c r="AH95" s="25" t="e">
        <f>IF(#REF!=1,AF95,"")</f>
        <v>#REF!</v>
      </c>
      <c r="AI95" s="25" t="e">
        <f>IF(#REF!=1,#REF!,"")</f>
        <v>#REF!</v>
      </c>
      <c r="AJ95" s="25" t="e">
        <f>IF(#REF!=1,AF95,"")</f>
        <v>#REF!</v>
      </c>
      <c r="AK95" s="25" t="e">
        <f>IF(#REF!=1,#REF!,"")</f>
        <v>#REF!</v>
      </c>
      <c r="AL95" s="25" t="e">
        <f>IF(#REF!=1,AF95,"")</f>
        <v>#REF!</v>
      </c>
      <c r="AM95" t="s">
        <v>30</v>
      </c>
      <c r="AN95" s="5">
        <v>29007</v>
      </c>
      <c r="AO95" s="25">
        <f>(IF($E95="EK",0.163*C95*Y95/8760,IF($E95="ws",0.163*C95*Y95/8760,IF($E95="mc",0.7*0.163*C95*Y95/8760,""))))</f>
      </c>
      <c r="AP95" s="25">
        <f>IF($E95="EK","",IF(D95="","",(IF($D95&lt;83,(-162853*LN($D95)+813007)*$D95,(-24890*LN($D95)+204138)*$D95))))</f>
        <v>25233270.741055287</v>
      </c>
      <c r="AQ95" s="25" t="e">
        <f>IF(#REF!=1,AP95,"")</f>
        <v>#REF!</v>
      </c>
      <c r="AR95" s="25" t="e">
        <f>IF(#REF!=1,AP95,"")</f>
        <v>#REF!</v>
      </c>
      <c r="AS95" s="25" t="e">
        <f>IF($E95="EK","",IF($D95="","",IF(#REF!&gt;1,"",(IF($D95&lt;83,(-162853*LN($D95)+813007)*$D95*0.34,(-24890*LN($D95)+204138)*$D95*0.34)))))</f>
        <v>#REF!</v>
      </c>
      <c r="AT95" s="25">
        <f>IF($E95="EK","",IF($D95="","",(IF($D95&lt;83,(-23373*LN($D95)+118878)*$D95,(-3538.9*LN($D95)+31394)*$D95))))</f>
        <v>4822129.138341523</v>
      </c>
      <c r="AU95" s="25">
        <f>IF($E95="EK","",IF(D95&gt;1,28873*D95,""))</f>
        <v>15042833</v>
      </c>
      <c r="AV95" s="25">
        <f>IF($E95="ek",D95*Y95*(1-0.8)*0.012,IF($E95="ew",D95*Y95*(1-0.8)*0.012,IF($E95="MC",D95*Y95*(1-0.7)*0.012,D95*Y95*0.012)))</f>
        <v>22857.312</v>
      </c>
      <c r="AW95" s="25">
        <f>IF($AV95&gt;1,D95*Y95*0.002,"")</f>
        <v>3809.552</v>
      </c>
      <c r="AX95" s="25">
        <f>0.163*D95*Y95/8760</f>
        <v>35.4427497716895</v>
      </c>
      <c r="AY95" s="25" t="e">
        <f>IF(#REF!=1,AX95,"")</f>
        <v>#REF!</v>
      </c>
    </row>
    <row r="96" spans="1:51" ht="12.75">
      <c r="A96" s="3">
        <v>12664</v>
      </c>
      <c r="B96" s="3">
        <v>603</v>
      </c>
      <c r="C96" s="3">
        <v>290</v>
      </c>
      <c r="D96" s="3"/>
      <c r="E96" s="3" t="s">
        <v>24</v>
      </c>
      <c r="F96" s="3" t="s">
        <v>24</v>
      </c>
      <c r="G96" s="3" t="s">
        <v>24</v>
      </c>
      <c r="H96" s="3">
        <v>143500</v>
      </c>
      <c r="I96" s="3" t="s">
        <v>23</v>
      </c>
      <c r="J96" s="3" t="s">
        <v>23</v>
      </c>
      <c r="K96" s="3" t="s">
        <v>23</v>
      </c>
      <c r="L96" s="3">
        <v>143500</v>
      </c>
      <c r="M96" s="3">
        <v>143500</v>
      </c>
      <c r="N96" s="3">
        <v>143500</v>
      </c>
      <c r="O96" s="3">
        <v>143405</v>
      </c>
      <c r="P96" s="3" t="s">
        <v>23</v>
      </c>
      <c r="Q96" s="3" t="s">
        <v>23</v>
      </c>
      <c r="R96" s="3">
        <v>143040</v>
      </c>
      <c r="S96" s="3" t="s">
        <v>23</v>
      </c>
      <c r="T96" s="6">
        <v>860445</v>
      </c>
      <c r="U96" s="6">
        <v>860445</v>
      </c>
      <c r="V96" s="3">
        <v>603</v>
      </c>
      <c r="W96" s="28"/>
      <c r="X96" s="28"/>
      <c r="Y96" s="31">
        <v>3656</v>
      </c>
      <c r="AF96" s="25" t="e">
        <f>0.014*#REF!</f>
        <v>#REF!</v>
      </c>
      <c r="AG96" s="25" t="e">
        <f>IF(#REF!=1,#REF!,"")</f>
        <v>#REF!</v>
      </c>
      <c r="AH96" s="25" t="e">
        <f>IF(#REF!=1,AF96,"")</f>
        <v>#REF!</v>
      </c>
      <c r="AI96" s="25" t="e">
        <f>IF(#REF!=1,#REF!,"")</f>
        <v>#REF!</v>
      </c>
      <c r="AJ96" s="25" t="e">
        <f>IF(#REF!=1,AF96,"")</f>
        <v>#REF!</v>
      </c>
      <c r="AK96" s="25" t="e">
        <f>IF(#REF!=1,#REF!,"")</f>
        <v>#REF!</v>
      </c>
      <c r="AL96" s="25" t="e">
        <f>IF(#REF!=1,AF96,"")</f>
        <v>#REF!</v>
      </c>
      <c r="AM96" t="s">
        <v>25</v>
      </c>
      <c r="AN96" s="5">
        <v>25051</v>
      </c>
      <c r="AO96" s="25">
        <f>(IF($E96="EK",0.163*C96*Y96/8760,IF($E96="ws",0.163*C96*Y96/8760,IF($E96="mc",0.7*0.163*C96*Y96/8760,""))))</f>
      </c>
      <c r="AP96" s="25">
        <f>IF($E96="EK","",IF(D96="","",(IF($D96&lt;83,(-162853*LN($D96)+813007)*$D96,(-24890*LN($D96)+204138)*$D96))))</f>
      </c>
      <c r="AQ96" s="25" t="e">
        <f>IF(#REF!=1,AP96,"")</f>
        <v>#REF!</v>
      </c>
      <c r="AR96" s="25" t="e">
        <f>IF(#REF!=1,AP96,"")</f>
        <v>#REF!</v>
      </c>
      <c r="AS96" s="25">
        <f>IF($E96="EK","",IF($D96="","",IF(#REF!&gt;1,"",(IF($D96&lt;83,(-162853*LN($D96)+813007)*$D96*0.34,(-24890*LN($D96)+204138)*$D96*0.34)))))</f>
      </c>
      <c r="AT96" s="25">
        <f>IF($E96="EK","",IF($D96="","",(IF($D96&lt;83,(-23373*LN($D96)+118878)*$D96,(-3538.9*LN($D96)+31394)*$D96))))</f>
      </c>
      <c r="AU96" s="25">
        <f>IF($E96="EK","",IF(D96&gt;1,28873*D96,""))</f>
      </c>
      <c r="AV96" s="25">
        <f>IF($E96="ek",D96*Y96*(1-0.8)*0.012,IF($E96="ew",D96*Y96*(1-0.8)*0.012,IF($E96="MC",D96*Y96*(1-0.7)*0.012,D96*Y96*0.012)))</f>
        <v>0</v>
      </c>
      <c r="AW96" s="25">
        <f>IF($AV96&gt;1,D96*Y96*0.002,"")</f>
      </c>
      <c r="AX96" s="25">
        <f>0.163*D96*Y96/8760</f>
        <v>0</v>
      </c>
      <c r="AY96" s="25" t="e">
        <f>IF(#REF!=1,AX96,"")</f>
        <v>#REF!</v>
      </c>
    </row>
    <row r="97" spans="1:51" ht="12.75">
      <c r="A97" s="3">
        <v>12664</v>
      </c>
      <c r="B97" s="3">
        <v>603</v>
      </c>
      <c r="C97" s="3">
        <v>290</v>
      </c>
      <c r="D97" s="3">
        <f>SUM(C96:C97)</f>
        <v>580</v>
      </c>
      <c r="E97" s="3" t="s">
        <v>24</v>
      </c>
      <c r="F97" s="3" t="s">
        <v>24</v>
      </c>
      <c r="G97" s="3" t="s">
        <v>24</v>
      </c>
      <c r="H97" s="3">
        <v>143500</v>
      </c>
      <c r="I97" s="3" t="s">
        <v>23</v>
      </c>
      <c r="J97" s="3" t="s">
        <v>23</v>
      </c>
      <c r="K97" s="3" t="s">
        <v>23</v>
      </c>
      <c r="L97" s="3">
        <v>143500</v>
      </c>
      <c r="M97" s="3">
        <v>143500</v>
      </c>
      <c r="N97" s="3">
        <v>143500</v>
      </c>
      <c r="O97" s="3">
        <v>143405</v>
      </c>
      <c r="P97" s="3" t="s">
        <v>23</v>
      </c>
      <c r="Q97" s="3">
        <v>142823</v>
      </c>
      <c r="R97" s="3">
        <v>143040</v>
      </c>
      <c r="S97" s="3" t="s">
        <v>23</v>
      </c>
      <c r="T97" s="6">
        <v>1003268</v>
      </c>
      <c r="U97" s="6">
        <v>1003268</v>
      </c>
      <c r="V97" s="3">
        <v>603</v>
      </c>
      <c r="W97" s="28"/>
      <c r="X97" s="28"/>
      <c r="Y97" s="31">
        <v>3656</v>
      </c>
      <c r="AF97" s="25" t="e">
        <f>0.014*#REF!</f>
        <v>#REF!</v>
      </c>
      <c r="AG97" s="25" t="e">
        <f>IF(#REF!=1,#REF!,"")</f>
        <v>#REF!</v>
      </c>
      <c r="AH97" s="25" t="e">
        <f>IF(#REF!=1,AF97,"")</f>
        <v>#REF!</v>
      </c>
      <c r="AI97" s="25" t="e">
        <f>IF(#REF!=1,#REF!,"")</f>
        <v>#REF!</v>
      </c>
      <c r="AJ97" s="25" t="e">
        <f>IF(#REF!=1,AF97,"")</f>
        <v>#REF!</v>
      </c>
      <c r="AK97" s="25" t="e">
        <f>IF(#REF!=1,#REF!,"")</f>
        <v>#REF!</v>
      </c>
      <c r="AL97" s="25" t="e">
        <f>IF(#REF!=1,AF97,"")</f>
        <v>#REF!</v>
      </c>
      <c r="AM97" t="s">
        <v>25</v>
      </c>
      <c r="AN97" s="5">
        <v>26420</v>
      </c>
      <c r="AO97" s="25">
        <f>(IF($E97="EK",0.163*C97*Y97/8760,IF($E97="ws",0.163*C97*Y97/8760,IF($E97="mc",0.7*0.163*C97*Y97/8760,""))))</f>
      </c>
      <c r="AP97" s="25">
        <f>IF($E97="EK","",IF(D97="","",(IF($D97&lt;83,(-162853*LN($D97)+813007)*$D97,(-24890*LN($D97)+204138)*$D97))))</f>
        <v>26542093.691669136</v>
      </c>
      <c r="AQ97" s="25" t="e">
        <f>IF(#REF!=1,AP97,"")</f>
        <v>#REF!</v>
      </c>
      <c r="AR97" s="25" t="e">
        <f>IF(#REF!=1,AP97,"")</f>
        <v>#REF!</v>
      </c>
      <c r="AS97" s="25" t="e">
        <f>IF($E97="EK","",IF($D97="","",IF(#REF!&gt;1,"",(IF($D97&lt;83,(-162853*LN($D97)+813007)*$D97*0.34,(-24890*LN($D97)+204138)*$D97*0.34)))))</f>
        <v>#REF!</v>
      </c>
      <c r="AT97" s="25">
        <f>IF($E97="EK","",IF($D97="","",(IF($D97&lt;83,(-23373*LN($D97)+118878)*$D97,(-3538.9*LN($D97)+31394)*$D97))))</f>
        <v>5148010.309740776</v>
      </c>
      <c r="AU97" s="25">
        <f>IF($E97="EK","",IF(D97&gt;1,28873*D97,""))</f>
        <v>16746340</v>
      </c>
      <c r="AV97" s="25">
        <f>IF($E97="ek",D97*Y97*(1-0.8)*0.012,IF($E97="ew",D97*Y97*(1-0.8)*0.012,IF($E97="MC",D97*Y97*(1-0.7)*0.012,D97*Y97*0.012)))</f>
        <v>25445.760000000002</v>
      </c>
      <c r="AW97" s="25">
        <f>IF($AV97&gt;1,D97*Y97*0.002,"")</f>
        <v>4240.96</v>
      </c>
      <c r="AX97" s="25">
        <f>0.163*D97*Y97/8760</f>
        <v>39.456420091324205</v>
      </c>
      <c r="AY97" s="25" t="e">
        <f>IF(#REF!=1,AX97,"")</f>
        <v>#REF!</v>
      </c>
    </row>
    <row r="98" spans="1:51" ht="12.75">
      <c r="A98" s="3">
        <v>12685</v>
      </c>
      <c r="B98" s="3">
        <v>2050</v>
      </c>
      <c r="C98" s="3">
        <v>545</v>
      </c>
      <c r="D98" s="3">
        <v>545</v>
      </c>
      <c r="E98" s="3" t="s">
        <v>24</v>
      </c>
      <c r="F98" s="3" t="s">
        <v>24</v>
      </c>
      <c r="G98" s="3" t="s">
        <v>24</v>
      </c>
      <c r="H98" s="3">
        <v>1014</v>
      </c>
      <c r="I98" s="3">
        <v>1014</v>
      </c>
      <c r="J98" s="3">
        <v>1035</v>
      </c>
      <c r="K98" s="3">
        <v>1028</v>
      </c>
      <c r="L98" s="3">
        <v>1028</v>
      </c>
      <c r="M98" s="3">
        <v>1011</v>
      </c>
      <c r="N98" s="3">
        <v>1016</v>
      </c>
      <c r="O98" s="3">
        <v>1013</v>
      </c>
      <c r="P98" s="3">
        <v>1016</v>
      </c>
      <c r="Q98" s="3">
        <v>1020</v>
      </c>
      <c r="R98" s="3">
        <v>1018</v>
      </c>
      <c r="S98" s="3">
        <v>1021</v>
      </c>
      <c r="T98" s="6">
        <v>901534</v>
      </c>
      <c r="U98" s="13">
        <v>889300</v>
      </c>
      <c r="V98" s="3">
        <v>2050</v>
      </c>
      <c r="W98" s="28"/>
      <c r="X98" s="28"/>
      <c r="Y98" s="31">
        <v>3656</v>
      </c>
      <c r="AF98" s="25" t="e">
        <f>0.014*#REF!</f>
        <v>#REF!</v>
      </c>
      <c r="AG98" s="25" t="e">
        <f>IF(#REF!=1,#REF!,"")</f>
        <v>#REF!</v>
      </c>
      <c r="AH98" s="25" t="e">
        <f>IF(#REF!=1,AF98,"")</f>
        <v>#REF!</v>
      </c>
      <c r="AI98" s="25" t="e">
        <f>IF(#REF!=1,#REF!,"")</f>
        <v>#REF!</v>
      </c>
      <c r="AJ98" s="25" t="e">
        <f>IF(#REF!=1,AF98,"")</f>
        <v>#REF!</v>
      </c>
      <c r="AK98" s="25" t="e">
        <f>IF(#REF!=1,#REF!,"")</f>
        <v>#REF!</v>
      </c>
      <c r="AL98" s="25" t="e">
        <f>IF(#REF!=1,AF98,"")</f>
        <v>#REF!</v>
      </c>
      <c r="AM98" t="s">
        <v>25</v>
      </c>
      <c r="AN98" s="5">
        <v>24442</v>
      </c>
      <c r="AO98" s="25">
        <f>(IF($E98="EK",0.163*C98*Y98/8760,IF($E98="ws",0.163*C98*Y98/8760,IF($E98="mc",0.7*0.163*C98*Y98/8760,""))))</f>
      </c>
      <c r="AP98" s="25">
        <f>IF($E98="EK","",IF(D98="","",(IF($D98&lt;83,(-162853*LN($D98)+813007)*$D98,(-24890*LN($D98)+204138)*$D98))))</f>
        <v>25784735.65610337</v>
      </c>
      <c r="AQ98" s="25" t="e">
        <f>IF(#REF!=1,AP98,"")</f>
        <v>#REF!</v>
      </c>
      <c r="AR98" s="25" t="e">
        <f>IF(#REF!=1,AP98,"")</f>
        <v>#REF!</v>
      </c>
      <c r="AS98" s="25" t="e">
        <f>IF($E98="EK","",IF($D98="","",IF(#REF!&gt;1,"",(IF($D98&lt;83,(-162853*LN($D98)+813007)*$D98*0.34,(-24890*LN($D98)+204138)*$D98*0.34)))))</f>
        <v>#REF!</v>
      </c>
      <c r="AT98" s="25">
        <f>IF($E98="EK","",IF($D98="","",(IF($D98&lt;83,(-23373*LN($D98)+118878)*$D98,(-3538.9*LN($D98)+31394)*$D98))))</f>
        <v>4957401.287440104</v>
      </c>
      <c r="AU98" s="25">
        <f>IF($E98="EK","",IF(D98&gt;1,28873*D98,""))</f>
        <v>15735785</v>
      </c>
      <c r="AV98" s="25">
        <f>IF($E98="ek",D98*Y98*(1-0.8)*0.012,IF($E98="ew",D98*Y98*(1-0.8)*0.012,IF($E98="MC",D98*Y98*(1-0.7)*0.012,D98*Y98*0.012)))</f>
        <v>23910.24</v>
      </c>
      <c r="AW98" s="25">
        <f>IF($AV98&gt;1,D98*Y98*0.002,"")</f>
        <v>3985.04</v>
      </c>
      <c r="AX98" s="25">
        <f>0.163*D98*Y98/8760</f>
        <v>37.075429223744294</v>
      </c>
      <c r="AY98" s="25" t="e">
        <f>IF(#REF!=1,AX98,"")</f>
        <v>#REF!</v>
      </c>
    </row>
    <row r="99" spans="1:51" ht="12.75">
      <c r="A99" s="3">
        <v>12685</v>
      </c>
      <c r="B99" s="3">
        <v>2050</v>
      </c>
      <c r="C99" s="3">
        <v>783</v>
      </c>
      <c r="D99" s="3">
        <v>783</v>
      </c>
      <c r="E99" s="3" t="s">
        <v>24</v>
      </c>
      <c r="F99" s="3" t="s">
        <v>24</v>
      </c>
      <c r="G99" s="3" t="s">
        <v>24</v>
      </c>
      <c r="H99" s="3">
        <v>1014</v>
      </c>
      <c r="I99" s="3">
        <v>1014</v>
      </c>
      <c r="J99" s="3">
        <v>1035</v>
      </c>
      <c r="K99" s="3">
        <v>1028</v>
      </c>
      <c r="L99" s="3">
        <v>1028</v>
      </c>
      <c r="M99" s="3">
        <v>1011</v>
      </c>
      <c r="N99" s="3">
        <v>1018</v>
      </c>
      <c r="O99" s="3">
        <v>1013</v>
      </c>
      <c r="P99" s="3">
        <v>1019</v>
      </c>
      <c r="Q99" s="3">
        <v>1019</v>
      </c>
      <c r="R99" s="3" t="s">
        <v>23</v>
      </c>
      <c r="S99" s="3" t="s">
        <v>23</v>
      </c>
      <c r="T99" s="6">
        <v>1345599</v>
      </c>
      <c r="U99" s="13">
        <v>1335400</v>
      </c>
      <c r="V99" s="3">
        <v>2050</v>
      </c>
      <c r="W99" s="28"/>
      <c r="X99" s="28"/>
      <c r="Y99" s="31">
        <v>3656</v>
      </c>
      <c r="AF99" s="25" t="e">
        <f>0.014*#REF!</f>
        <v>#REF!</v>
      </c>
      <c r="AG99" s="25" t="e">
        <f>IF(#REF!=1,#REF!,"")</f>
        <v>#REF!</v>
      </c>
      <c r="AH99" s="25" t="e">
        <f>IF(#REF!=1,AF99,"")</f>
        <v>#REF!</v>
      </c>
      <c r="AI99" s="25" t="e">
        <f>IF(#REF!=1,#REF!,"")</f>
        <v>#REF!</v>
      </c>
      <c r="AJ99" s="25" t="e">
        <f>IF(#REF!=1,AF99,"")</f>
        <v>#REF!</v>
      </c>
      <c r="AK99" s="25" t="e">
        <f>IF(#REF!=1,#REF!,"")</f>
        <v>#REF!</v>
      </c>
      <c r="AL99" s="25" t="e">
        <f>IF(#REF!=1,AF99,"")</f>
        <v>#REF!</v>
      </c>
      <c r="AM99" t="s">
        <v>25</v>
      </c>
      <c r="AN99" s="5">
        <v>26115</v>
      </c>
      <c r="AO99" s="25">
        <f>(IF($E99="EK",0.163*C99*Y99/8760,IF($E99="ws",0.163*C99*Y99/8760,IF($E99="mc",0.7*0.163*C99*Y99/8760,""))))</f>
      </c>
      <c r="AP99" s="25">
        <f>IF($E99="EK","",IF(D99="","",(IF($D99&lt;83,(-162853*LN($D99)+813007)*$D99,(-24890*LN($D99)+204138)*$D99))))</f>
        <v>29983127.09508571</v>
      </c>
      <c r="AQ99" s="25" t="e">
        <f>IF(#REF!=1,AP99,"")</f>
        <v>#REF!</v>
      </c>
      <c r="AR99" s="25" t="e">
        <f>IF(#REF!=1,AP99,"")</f>
        <v>#REF!</v>
      </c>
      <c r="AS99" s="25" t="e">
        <f>IF($E99="EK","",IF($D99="","",IF(#REF!&gt;1,"",(IF($D99&lt;83,(-162853*LN($D99)+813007)*$D99*0.34,(-24890*LN($D99)+204138)*$D99*0.34)))))</f>
        <v>#REF!</v>
      </c>
      <c r="AT99" s="25">
        <f>IF($E99="EK","",IF($D99="","",(IF($D99&lt;83,(-23373*LN($D99)+118878)*$D99,(-3538.9*LN($D99)+31394)*$D99))))</f>
        <v>6118236.48678983</v>
      </c>
      <c r="AU99" s="25">
        <f>IF($E99="EK","",IF(D99&gt;1,28873*D99,""))</f>
        <v>22607559</v>
      </c>
      <c r="AV99" s="25">
        <f>IF($E99="ek",D99*Y99*(1-0.8)*0.012,IF($E99="ew",D99*Y99*(1-0.8)*0.012,IF($E99="MC",D99*Y99*(1-0.7)*0.012,D99*Y99*0.012)))</f>
        <v>34351.776</v>
      </c>
      <c r="AW99" s="25">
        <f>IF($AV99&gt;1,D99*Y99*0.002,"")</f>
        <v>5725.296</v>
      </c>
      <c r="AX99" s="25">
        <f>0.163*D99*Y99/8760</f>
        <v>53.26616712328767</v>
      </c>
      <c r="AY99" s="25" t="e">
        <f>IF(#REF!=1,AX99,"")</f>
        <v>#REF!</v>
      </c>
    </row>
    <row r="100" spans="1:51" ht="12.75">
      <c r="A100" s="3">
        <v>12685</v>
      </c>
      <c r="B100" s="3">
        <v>8054</v>
      </c>
      <c r="C100" s="3">
        <v>781</v>
      </c>
      <c r="D100" s="3">
        <v>781</v>
      </c>
      <c r="E100" s="3" t="s">
        <v>24</v>
      </c>
      <c r="F100" s="3" t="s">
        <v>24</v>
      </c>
      <c r="G100" s="3" t="s">
        <v>24</v>
      </c>
      <c r="H100" s="3">
        <v>138000</v>
      </c>
      <c r="I100" s="3">
        <v>138000</v>
      </c>
      <c r="J100" s="3" t="s">
        <v>23</v>
      </c>
      <c r="K100" s="3">
        <v>138000</v>
      </c>
      <c r="L100" s="3">
        <v>138000</v>
      </c>
      <c r="M100" s="3" t="s">
        <v>23</v>
      </c>
      <c r="N100" s="3" t="s">
        <v>23</v>
      </c>
      <c r="O100" s="3">
        <v>138000</v>
      </c>
      <c r="P100" s="3" t="s">
        <v>23</v>
      </c>
      <c r="Q100" s="3">
        <v>138000</v>
      </c>
      <c r="R100" s="3" t="s">
        <v>23</v>
      </c>
      <c r="S100" s="3" t="s">
        <v>23</v>
      </c>
      <c r="T100" s="6">
        <v>2228193</v>
      </c>
      <c r="U100" s="6">
        <v>2220858</v>
      </c>
      <c r="V100" s="3">
        <v>8054</v>
      </c>
      <c r="W100" s="28"/>
      <c r="X100" s="28"/>
      <c r="Y100" s="31">
        <v>3656</v>
      </c>
      <c r="AF100" s="25" t="e">
        <f>0.014*#REF!</f>
        <v>#REF!</v>
      </c>
      <c r="AG100" s="25" t="e">
        <f>IF(#REF!=1,#REF!,"")</f>
        <v>#REF!</v>
      </c>
      <c r="AH100" s="25" t="e">
        <f>IF(#REF!=1,AF100,"")</f>
        <v>#REF!</v>
      </c>
      <c r="AI100" s="25" t="e">
        <f>IF(#REF!=1,#REF!,"")</f>
        <v>#REF!</v>
      </c>
      <c r="AJ100" s="25" t="e">
        <f>IF(#REF!=1,AF100,"")</f>
        <v>#REF!</v>
      </c>
      <c r="AK100" s="25" t="e">
        <f>IF(#REF!=1,#REF!,"")</f>
        <v>#REF!</v>
      </c>
      <c r="AL100" s="25" t="e">
        <f>IF(#REF!=1,AF100,"")</f>
        <v>#REF!</v>
      </c>
      <c r="AM100" t="s">
        <v>25</v>
      </c>
      <c r="AN100" s="5">
        <v>27395</v>
      </c>
      <c r="AO100" s="25">
        <f>(IF($E100="EK",0.163*C100*Y100/8760,IF($E100="ws",0.163*C100*Y100/8760,IF($E100="mc",0.7*0.163*C100*Y100/8760,""))))</f>
      </c>
      <c r="AP100" s="25">
        <f>IF($E100="EK","",IF(D100="","",(IF($D100&lt;83,(-162853*LN($D100)+813007)*$D100,(-24890*LN($D100)+204138)*$D100))))</f>
        <v>29956258.210502855</v>
      </c>
      <c r="AQ100" s="25" t="e">
        <f>IF(#REF!=1,AP100,"")</f>
        <v>#REF!</v>
      </c>
      <c r="AR100" s="25" t="e">
        <f>IF(#REF!=1,AP100,"")</f>
        <v>#REF!</v>
      </c>
      <c r="AS100" s="25" t="e">
        <f>IF($E100="EK","",IF($D100="","",IF(#REF!&gt;1,"",(IF($D100&lt;83,(-162853*LN($D100)+813007)*$D100*0.34,(-24890*LN($D100)+204138)*$D100*0.34)))))</f>
        <v>#REF!</v>
      </c>
      <c r="AT100" s="25">
        <f>IF($E100="EK","",IF($D100="","",(IF($D100&lt;83,(-23373*LN($D100)+118878)*$D100,(-3538.9*LN($D100)+31394)*$D100))))</f>
        <v>6109677.560343454</v>
      </c>
      <c r="AU100" s="25">
        <f>IF($E100="EK","",IF(D100&gt;1,28873*D100,""))</f>
        <v>22549813</v>
      </c>
      <c r="AV100" s="25">
        <f>IF($E100="ek",D100*Y100*(1-0.8)*0.012,IF($E100="ew",D100*Y100*(1-0.8)*0.012,IF($E100="MC",D100*Y100*(1-0.7)*0.012,D100*Y100*0.012)))</f>
        <v>34264.032</v>
      </c>
      <c r="AW100" s="25">
        <f>IF($AV100&gt;1,D100*Y100*0.002,"")</f>
        <v>5710.6720000000005</v>
      </c>
      <c r="AX100" s="25">
        <f>0.163*D100*Y100/8760</f>
        <v>53.13011050228311</v>
      </c>
      <c r="AY100" s="25" t="e">
        <f>IF(#REF!=1,AX100,"")</f>
        <v>#REF!</v>
      </c>
    </row>
    <row r="101" spans="1:51" ht="12.75">
      <c r="A101" s="3">
        <v>12698</v>
      </c>
      <c r="B101" s="3">
        <v>2098</v>
      </c>
      <c r="C101" s="3">
        <v>90</v>
      </c>
      <c r="D101" s="3">
        <v>90</v>
      </c>
      <c r="E101" s="3" t="s">
        <v>29</v>
      </c>
      <c r="F101" s="3" t="s">
        <v>24</v>
      </c>
      <c r="G101" s="3" t="s">
        <v>24</v>
      </c>
      <c r="H101" s="3">
        <v>138448</v>
      </c>
      <c r="I101" s="3">
        <v>138448</v>
      </c>
      <c r="J101" s="3" t="s">
        <v>23</v>
      </c>
      <c r="K101" s="3" t="s">
        <v>23</v>
      </c>
      <c r="L101" s="3" t="s">
        <v>23</v>
      </c>
      <c r="M101" s="3" t="s">
        <v>23</v>
      </c>
      <c r="N101" s="3" t="s">
        <v>23</v>
      </c>
      <c r="O101" s="3" t="s">
        <v>23</v>
      </c>
      <c r="P101" s="3" t="s">
        <v>23</v>
      </c>
      <c r="Q101" s="3" t="s">
        <v>23</v>
      </c>
      <c r="R101" s="3" t="s">
        <v>23</v>
      </c>
      <c r="S101" s="3" t="s">
        <v>23</v>
      </c>
      <c r="T101" s="6">
        <v>288896</v>
      </c>
      <c r="U101" s="13">
        <v>276896</v>
      </c>
      <c r="V101" s="3">
        <v>2098</v>
      </c>
      <c r="W101" s="28"/>
      <c r="X101" s="28"/>
      <c r="Y101" s="31">
        <v>3656</v>
      </c>
      <c r="AF101" s="25" t="e">
        <f>0.014*#REF!</f>
        <v>#REF!</v>
      </c>
      <c r="AG101" s="25" t="e">
        <f>IF(#REF!=1,#REF!,"")</f>
        <v>#REF!</v>
      </c>
      <c r="AH101" s="25" t="e">
        <f>IF(#REF!=1,AF101,"")</f>
        <v>#REF!</v>
      </c>
      <c r="AI101" s="25" t="e">
        <f>IF(#REF!=1,#REF!,"")</f>
        <v>#REF!</v>
      </c>
      <c r="AJ101" s="25" t="e">
        <f>IF(#REF!=1,AF101,"")</f>
        <v>#REF!</v>
      </c>
      <c r="AK101" s="25" t="e">
        <f>IF(#REF!=1,#REF!,"")</f>
        <v>#REF!</v>
      </c>
      <c r="AL101" s="25" t="e">
        <f>IF(#REF!=1,AF101,"")</f>
        <v>#REF!</v>
      </c>
      <c r="AM101" t="s">
        <v>25</v>
      </c>
      <c r="AN101" s="5">
        <v>18810</v>
      </c>
      <c r="AO101" s="25">
        <f>(IF($E101="EK",0.163*C101*Y101/8760,IF($E101="ws",0.163*C101*Y101/8760,IF($E101="mc",0.7*0.163*C101*Y101/8760,""))))</f>
        <v>4.285783561643836</v>
      </c>
      <c r="AP101" s="25">
        <f>IF($E101="EK","",IF(D101="","",(IF($D101&lt;83,(-162853*LN($D101)+813007)*$D101,(-24890*LN($D101)+204138)*$D101))))</f>
        <v>8292396.357493173</v>
      </c>
      <c r="AQ101" s="25" t="e">
        <f>IF(#REF!=1,AP101,"")</f>
        <v>#REF!</v>
      </c>
      <c r="AR101" s="25" t="e">
        <f>IF(#REF!=1,AP101,"")</f>
        <v>#REF!</v>
      </c>
      <c r="AS101" s="25" t="e">
        <f>IF($E101="EK","",IF($D101="","",IF(#REF!&gt;1,"",(IF($D101&lt;83,(-162853*LN($D101)+813007)*$D101*0.34,(-24890*LN($D101)+204138)*$D101*0.34)))))</f>
        <v>#REF!</v>
      </c>
      <c r="AT101" s="25">
        <f>IF($E101="EK","",IF($D101="","",(IF($D101&lt;83,(-23373*LN($D101)+118878)*$D101,(-3538.9*LN($D101)+31394)*$D101))))</f>
        <v>1392266.1201901403</v>
      </c>
      <c r="AU101" s="25">
        <f>IF($E101="EK","",IF(D101&gt;1,28873*D101,""))</f>
        <v>2598570</v>
      </c>
      <c r="AV101" s="25">
        <f>IF($E101="ek",D101*Y101*(1-0.8)*0.012,IF($E101="ew",D101*Y101*(1-0.8)*0.012,IF($E101="MC",D101*Y101*(1-0.7)*0.012,D101*Y101*0.012)))</f>
        <v>1184.544</v>
      </c>
      <c r="AW101" s="25">
        <f>IF($AV101&gt;1,D101*Y101*0.002,"")</f>
        <v>658.08</v>
      </c>
      <c r="AX101" s="25">
        <f>0.163*D101*Y101/8760</f>
        <v>6.122547945205479</v>
      </c>
      <c r="AY101" s="25" t="e">
        <f>IF(#REF!=1,AX101,"")</f>
        <v>#REF!</v>
      </c>
    </row>
    <row r="102" spans="1:51" ht="12.75">
      <c r="A102" s="3">
        <v>13337</v>
      </c>
      <c r="B102" s="3">
        <v>2226</v>
      </c>
      <c r="C102" s="3">
        <v>109</v>
      </c>
      <c r="D102" s="3">
        <v>109</v>
      </c>
      <c r="E102" s="3" t="s">
        <v>24</v>
      </c>
      <c r="F102" s="3" t="s">
        <v>24</v>
      </c>
      <c r="G102" s="3" t="s">
        <v>24</v>
      </c>
      <c r="H102" s="3">
        <v>1014</v>
      </c>
      <c r="I102" s="3">
        <v>1014</v>
      </c>
      <c r="J102" s="3">
        <v>1014</v>
      </c>
      <c r="K102" s="3">
        <v>1014</v>
      </c>
      <c r="L102" s="3">
        <v>1014</v>
      </c>
      <c r="M102" s="3">
        <v>1014</v>
      </c>
      <c r="N102" s="3">
        <v>1014</v>
      </c>
      <c r="O102" s="3">
        <v>1014</v>
      </c>
      <c r="P102" s="3">
        <v>1014</v>
      </c>
      <c r="Q102" s="3">
        <v>1014</v>
      </c>
      <c r="R102" s="3">
        <v>1014</v>
      </c>
      <c r="S102" s="3">
        <v>1014</v>
      </c>
      <c r="T102" s="6">
        <v>162168</v>
      </c>
      <c r="U102" s="13">
        <v>150000</v>
      </c>
      <c r="V102" s="3">
        <v>2226</v>
      </c>
      <c r="W102" s="28"/>
      <c r="X102" s="28"/>
      <c r="Y102" s="31">
        <v>3656</v>
      </c>
      <c r="AF102" s="25" t="e">
        <f>0.014*#REF!</f>
        <v>#REF!</v>
      </c>
      <c r="AG102" s="25" t="e">
        <f>IF(#REF!=1,#REF!,"")</f>
        <v>#REF!</v>
      </c>
      <c r="AH102" s="25" t="e">
        <f>IF(#REF!=1,AF102,"")</f>
        <v>#REF!</v>
      </c>
      <c r="AI102" s="25" t="e">
        <f>IF(#REF!=1,#REF!,"")</f>
        <v>#REF!</v>
      </c>
      <c r="AJ102" s="25" t="e">
        <f>IF(#REF!=1,AF102,"")</f>
        <v>#REF!</v>
      </c>
      <c r="AK102" s="25" t="e">
        <f>IF(#REF!=1,#REF!,"")</f>
        <v>#REF!</v>
      </c>
      <c r="AL102" s="25" t="e">
        <f>IF(#REF!=1,AF102,"")</f>
        <v>#REF!</v>
      </c>
      <c r="AM102" t="s">
        <v>25</v>
      </c>
      <c r="AN102" s="5">
        <v>21306</v>
      </c>
      <c r="AO102" s="25">
        <f>(IF($E102="EK",0.163*C102*Y102/8760,IF($E102="ws",0.163*C102*Y102/8760,IF($E102="mc",0.7*0.163*C102*Y102/8760,""))))</f>
      </c>
      <c r="AP102" s="25">
        <f>IF($E102="EK","",IF(D102="","",(IF($D102&lt;83,(-162853*LN($D102)+813007)*$D102,(-24890*LN($D102)+204138)*$D102))))</f>
        <v>9523368.282033512</v>
      </c>
      <c r="AQ102" s="25" t="e">
        <f>IF(#REF!=1,AP102,"")</f>
        <v>#REF!</v>
      </c>
      <c r="AR102" s="25" t="e">
        <f>IF(#REF!=1,AP102,"")</f>
        <v>#REF!</v>
      </c>
      <c r="AS102" s="25" t="e">
        <f>IF($E102="EK","",IF($D102="","",IF(#REF!&gt;1,"",(IF($D102&lt;83,(-162853*LN($D102)+813007)*$D102*0.34,(-24890*LN($D102)+204138)*$D102*0.34)))))</f>
        <v>#REF!</v>
      </c>
      <c r="AT102" s="25">
        <f>IF($E102="EK","",IF($D102="","",(IF($D102&lt;83,(-23373*LN($D102)+118878)*$D102,(-3538.9*LN($D102)+31394)*$D102))))</f>
        <v>1612304.998774142</v>
      </c>
      <c r="AU102" s="25">
        <f>IF($E102="EK","",IF(D102&gt;1,28873*D102,""))</f>
        <v>3147157</v>
      </c>
      <c r="AV102" s="25">
        <f>IF($E102="ek",D102*Y102*(1-0.8)*0.012,IF($E102="ew",D102*Y102*(1-0.8)*0.012,IF($E102="MC",D102*Y102*(1-0.7)*0.012,D102*Y102*0.012)))</f>
        <v>4782.048</v>
      </c>
      <c r="AW102" s="25">
        <f>IF($AV102&gt;1,D102*Y102*0.002,"")</f>
        <v>797.008</v>
      </c>
      <c r="AX102" s="25">
        <f>0.163*D102*Y102/8760</f>
        <v>7.415085844748858</v>
      </c>
      <c r="AY102" s="25" t="e">
        <f>IF(#REF!=1,AX102,"")</f>
        <v>#REF!</v>
      </c>
    </row>
    <row r="103" spans="1:51" ht="12.75">
      <c r="A103" s="3">
        <v>13478</v>
      </c>
      <c r="B103" s="3">
        <v>1409</v>
      </c>
      <c r="C103" s="3">
        <v>582</v>
      </c>
      <c r="D103" s="3">
        <v>582</v>
      </c>
      <c r="E103" s="3" t="s">
        <v>24</v>
      </c>
      <c r="F103" s="3" t="s">
        <v>24</v>
      </c>
      <c r="G103" s="3" t="s">
        <v>24</v>
      </c>
      <c r="H103" s="3">
        <v>1059</v>
      </c>
      <c r="I103" s="3">
        <v>1060</v>
      </c>
      <c r="J103" s="3">
        <v>1053</v>
      </c>
      <c r="K103" s="3">
        <v>1050</v>
      </c>
      <c r="L103" s="3">
        <v>1039</v>
      </c>
      <c r="M103" s="3">
        <v>1037</v>
      </c>
      <c r="N103" s="3">
        <v>1039</v>
      </c>
      <c r="O103" s="3">
        <v>1029</v>
      </c>
      <c r="P103" s="3">
        <v>1027</v>
      </c>
      <c r="Q103" s="3">
        <v>1028</v>
      </c>
      <c r="R103" s="3">
        <v>1029</v>
      </c>
      <c r="S103" s="3">
        <v>1033</v>
      </c>
      <c r="T103" s="6">
        <v>12499</v>
      </c>
      <c r="U103" s="6"/>
      <c r="V103" s="3">
        <v>1409</v>
      </c>
      <c r="W103" s="28"/>
      <c r="X103" s="28"/>
      <c r="Y103" s="31">
        <v>3656</v>
      </c>
      <c r="AF103" s="25" t="e">
        <f>0.014*#REF!</f>
        <v>#REF!</v>
      </c>
      <c r="AG103" s="25" t="e">
        <f>IF(#REF!=1,#REF!,"")</f>
        <v>#REF!</v>
      </c>
      <c r="AH103" s="25" t="e">
        <f>IF(#REF!=1,AF103,"")</f>
        <v>#REF!</v>
      </c>
      <c r="AI103" s="25" t="e">
        <f>IF(#REF!=1,#REF!,"")</f>
        <v>#REF!</v>
      </c>
      <c r="AJ103" s="25" t="e">
        <f>IF(#REF!=1,AF103,"")</f>
        <v>#REF!</v>
      </c>
      <c r="AK103" s="25" t="e">
        <f>IF(#REF!=1,#REF!,"")</f>
        <v>#REF!</v>
      </c>
      <c r="AL103" s="25" t="e">
        <f>IF(#REF!=1,AF103,"")</f>
        <v>#REF!</v>
      </c>
      <c r="AM103" t="s">
        <v>25</v>
      </c>
      <c r="AN103" s="5">
        <v>24685</v>
      </c>
      <c r="AO103" s="25">
        <f>(IF($E103="EK",0.163*C103*Y103/8760,IF($E103="ws",0.163*C103*Y103/8760,IF($E103="mc",0.7*0.163*C103*Y103/8760,""))))</f>
      </c>
      <c r="AP103" s="25">
        <f>IF($E103="EK","",IF(D103="","",(IF($D103&lt;83,(-162853*LN($D103)+813007)*$D103,(-24890*LN($D103)+204138)*$D103))))</f>
        <v>26583752.423571337</v>
      </c>
      <c r="AQ103" s="25" t="e">
        <f>IF(#REF!=1,AP103,"")</f>
        <v>#REF!</v>
      </c>
      <c r="AR103" s="25" t="e">
        <f>IF(#REF!=1,AP103,"")</f>
        <v>#REF!</v>
      </c>
      <c r="AS103" s="25" t="e">
        <f>IF($E103="EK","",IF($D103="","",IF(#REF!&gt;1,"",(IF($D103&lt;83,(-162853*LN($D103)+813007)*$D103*0.34,(-24890*LN($D103)+204138)*$D103*0.34)))))</f>
        <v>#REF!</v>
      </c>
      <c r="AT103" s="25">
        <f>IF($E103="EK","",IF($D103="","",(IF($D103&lt;83,(-23373*LN($D103)+118878)*$D103,(-3538.9*LN($D103)+31394)*$D103))))</f>
        <v>5158672.080328509</v>
      </c>
      <c r="AU103" s="25">
        <f>IF($E103="EK","",IF(D103&gt;1,28873*D103,""))</f>
        <v>16804086</v>
      </c>
      <c r="AV103" s="25">
        <f>IF($E103="ek",D103*Y103*(1-0.8)*0.012,IF($E103="ew",D103*Y103*(1-0.8)*0.012,IF($E103="MC",D103*Y103*(1-0.7)*0.012,D103*Y103*0.012)))</f>
        <v>25533.504</v>
      </c>
      <c r="AW103" s="25">
        <f>IF($AV103&gt;1,D103*Y103*0.002,"")</f>
        <v>4255.584</v>
      </c>
      <c r="AX103" s="25">
        <f>0.163*D103*Y103/8760</f>
        <v>39.59247671232877</v>
      </c>
      <c r="AY103" s="25" t="e">
        <f>IF(#REF!=1,AX103,"")</f>
        <v>#REF!</v>
      </c>
    </row>
    <row r="104" spans="1:51" ht="12.75">
      <c r="A104" s="3">
        <v>14294</v>
      </c>
      <c r="B104" s="3">
        <v>2539</v>
      </c>
      <c r="C104" s="3">
        <v>100</v>
      </c>
      <c r="D104" s="3"/>
      <c r="E104" s="3" t="s">
        <v>29</v>
      </c>
      <c r="F104" s="3" t="s">
        <v>24</v>
      </c>
      <c r="G104" s="3" t="s">
        <v>24</v>
      </c>
      <c r="H104" s="3" t="s">
        <v>23</v>
      </c>
      <c r="I104" s="3">
        <v>1019</v>
      </c>
      <c r="J104" s="3">
        <v>1019</v>
      </c>
      <c r="K104" s="3">
        <v>1019</v>
      </c>
      <c r="L104" s="3">
        <v>1019</v>
      </c>
      <c r="M104" s="3">
        <v>1019</v>
      </c>
      <c r="N104" s="3" t="s">
        <v>23</v>
      </c>
      <c r="O104" s="3">
        <v>1014</v>
      </c>
      <c r="P104" s="3">
        <v>1014</v>
      </c>
      <c r="Q104" s="3">
        <v>1014</v>
      </c>
      <c r="R104" s="3" t="s">
        <v>23</v>
      </c>
      <c r="S104" s="3">
        <v>1017</v>
      </c>
      <c r="T104" s="6">
        <v>1057963</v>
      </c>
      <c r="U104" s="6"/>
      <c r="V104" s="3">
        <v>2539</v>
      </c>
      <c r="W104" s="28"/>
      <c r="X104" s="28"/>
      <c r="Y104" s="31">
        <v>3656</v>
      </c>
      <c r="AF104" s="25" t="e">
        <f>0.014*#REF!</f>
        <v>#REF!</v>
      </c>
      <c r="AG104" s="25" t="e">
        <f>IF(#REF!=1,#REF!,"")</f>
        <v>#REF!</v>
      </c>
      <c r="AH104" s="25" t="e">
        <f>IF(#REF!=1,AF104,"")</f>
        <v>#REF!</v>
      </c>
      <c r="AI104" s="25" t="e">
        <f>IF(#REF!=1,#REF!,"")</f>
        <v>#REF!</v>
      </c>
      <c r="AJ104" s="25" t="e">
        <f>IF(#REF!=1,AF104,"")</f>
        <v>#REF!</v>
      </c>
      <c r="AK104" s="25" t="e">
        <f>IF(#REF!=1,#REF!,"")</f>
        <v>#REF!</v>
      </c>
      <c r="AL104" s="25" t="e">
        <f>IF(#REF!=1,AF104,"")</f>
        <v>#REF!</v>
      </c>
      <c r="AM104" t="s">
        <v>25</v>
      </c>
      <c r="AN104" s="5">
        <v>19299</v>
      </c>
      <c r="AO104" s="25">
        <f>(IF($E104="EK",0.163*C104*Y104/8760,IF($E104="ws",0.163*C104*Y104/8760,IF($E104="mc",0.7*0.163*C104*Y104/8760,""))))</f>
        <v>4.761981735159817</v>
      </c>
      <c r="AP104" s="25">
        <f>IF($E104="EK","",IF(D104="","",(IF($D104&lt;83,(-162853*LN($D104)+813007)*$D104,(-24890*LN($D104)+204138)*$D104))))</f>
      </c>
      <c r="AQ104" s="25" t="e">
        <f>IF(#REF!=1,AP104,"")</f>
        <v>#REF!</v>
      </c>
      <c r="AR104" s="25" t="e">
        <f>IF(#REF!=1,AP104,"")</f>
        <v>#REF!</v>
      </c>
      <c r="AS104" s="25">
        <f>IF($E104="EK","",IF($D104="","",IF(#REF!&gt;1,"",(IF($D104&lt;83,(-162853*LN($D104)+813007)*$D104*0.34,(-24890*LN($D104)+204138)*$D104*0.34)))))</f>
      </c>
      <c r="AT104" s="25">
        <f>IF($E104="EK","",IF($D104="","",(IF($D104&lt;83,(-23373*LN($D104)+118878)*$D104,(-3538.9*LN($D104)+31394)*$D104))))</f>
      </c>
      <c r="AU104" s="25">
        <f>IF($E104="EK","",IF(D104&gt;1,28873*D104,""))</f>
      </c>
      <c r="AV104" s="25">
        <f>IF($E104="ek",D104*Y104*(1-0.8)*0.012,IF($E104="ew",D104*Y104*(1-0.8)*0.012,IF($E104="MC",D104*Y104*(1-0.7)*0.012,D104*Y104*0.012)))</f>
        <v>0</v>
      </c>
      <c r="AW104" s="25">
        <f>IF($AV104&gt;1,D104*Y104*0.002,"")</f>
      </c>
      <c r="AX104" s="25">
        <f>0.163*D104*Y104/8760</f>
        <v>0</v>
      </c>
      <c r="AY104" s="25" t="e">
        <f>IF(#REF!=1,AX104,"")</f>
        <v>#REF!</v>
      </c>
    </row>
    <row r="105" spans="1:51" ht="12.75">
      <c r="A105" s="3">
        <v>14294</v>
      </c>
      <c r="B105" s="3">
        <v>2539</v>
      </c>
      <c r="C105" s="3">
        <v>100</v>
      </c>
      <c r="D105" s="3"/>
      <c r="E105" s="3" t="s">
        <v>29</v>
      </c>
      <c r="F105" s="3" t="s">
        <v>24</v>
      </c>
      <c r="G105" s="3" t="s">
        <v>24</v>
      </c>
      <c r="H105" s="3">
        <v>1019</v>
      </c>
      <c r="I105" s="3">
        <v>1019</v>
      </c>
      <c r="J105" s="3" t="s">
        <v>23</v>
      </c>
      <c r="K105" s="3">
        <v>1019</v>
      </c>
      <c r="L105" s="3">
        <v>1019</v>
      </c>
      <c r="M105" s="3">
        <v>1019</v>
      </c>
      <c r="N105" s="3">
        <v>1014</v>
      </c>
      <c r="O105" s="3">
        <v>1014</v>
      </c>
      <c r="P105" s="3">
        <v>1014</v>
      </c>
      <c r="Q105" s="3">
        <v>1014</v>
      </c>
      <c r="R105" s="3" t="s">
        <v>23</v>
      </c>
      <c r="S105" s="3">
        <v>1014</v>
      </c>
      <c r="T105" s="6">
        <v>1068212</v>
      </c>
      <c r="U105" s="6"/>
      <c r="V105" s="3">
        <v>2539</v>
      </c>
      <c r="W105" s="28"/>
      <c r="X105" s="28"/>
      <c r="Y105" s="31">
        <v>3656</v>
      </c>
      <c r="AF105" s="25" t="e">
        <f>0.014*#REF!</f>
        <v>#REF!</v>
      </c>
      <c r="AG105" s="25" t="e">
        <f>IF(#REF!=1,#REF!,"")</f>
        <v>#REF!</v>
      </c>
      <c r="AH105" s="25" t="e">
        <f>IF(#REF!=1,AF105,"")</f>
        <v>#REF!</v>
      </c>
      <c r="AI105" s="25" t="e">
        <f>IF(#REF!=1,#REF!,"")</f>
        <v>#REF!</v>
      </c>
      <c r="AJ105" s="25" t="e">
        <f>IF(#REF!=1,AF105,"")</f>
        <v>#REF!</v>
      </c>
      <c r="AK105" s="25" t="e">
        <f>IF(#REF!=1,#REF!,"")</f>
        <v>#REF!</v>
      </c>
      <c r="AL105" s="25" t="e">
        <f>IF(#REF!=1,AF105,"")</f>
        <v>#REF!</v>
      </c>
      <c r="AM105" t="s">
        <v>25</v>
      </c>
      <c r="AN105" s="5">
        <v>19329</v>
      </c>
      <c r="AO105" s="25">
        <f>(IF($E105="EK",0.163*C105*Y105/8760,IF($E105="ws",0.163*C105*Y105/8760,IF($E105="mc",0.7*0.163*C105*Y105/8760,""))))</f>
        <v>4.761981735159817</v>
      </c>
      <c r="AP105" s="25">
        <f>IF($E105="EK","",IF(D105="","",(IF($D105&lt;83,(-162853*LN($D105)+813007)*$D105,(-24890*LN($D105)+204138)*$D105))))</f>
      </c>
      <c r="AQ105" s="25" t="e">
        <f>IF(#REF!=1,AP105,"")</f>
        <v>#REF!</v>
      </c>
      <c r="AR105" s="25" t="e">
        <f>IF(#REF!=1,AP105,"")</f>
        <v>#REF!</v>
      </c>
      <c r="AS105" s="25">
        <f>IF($E105="EK","",IF($D105="","",IF(#REF!&gt;1,"",(IF($D105&lt;83,(-162853*LN($D105)+813007)*$D105*0.34,(-24890*LN($D105)+204138)*$D105*0.34)))))</f>
      </c>
      <c r="AT105" s="25">
        <f>IF($E105="EK","",IF($D105="","",(IF($D105&lt;83,(-23373*LN($D105)+118878)*$D105,(-3538.9*LN($D105)+31394)*$D105))))</f>
      </c>
      <c r="AU105" s="25">
        <f>IF($E105="EK","",IF(D105&gt;1,28873*D105,""))</f>
      </c>
      <c r="AV105" s="25">
        <f>IF($E105="ek",D105*Y105*(1-0.8)*0.012,IF($E105="ew",D105*Y105*(1-0.8)*0.012,IF($E105="MC",D105*Y105*(1-0.7)*0.012,D105*Y105*0.012)))</f>
        <v>0</v>
      </c>
      <c r="AW105" s="25">
        <f>IF($AV105&gt;1,D105*Y105*0.002,"")</f>
      </c>
      <c r="AX105" s="25">
        <f>0.163*D105*Y105/8760</f>
        <v>0</v>
      </c>
      <c r="AY105" s="25" t="e">
        <f>IF(#REF!=1,AX105,"")</f>
        <v>#REF!</v>
      </c>
    </row>
    <row r="106" spans="1:51" ht="12.75">
      <c r="A106" s="3">
        <v>14294</v>
      </c>
      <c r="B106" s="3">
        <v>2539</v>
      </c>
      <c r="C106" s="3">
        <v>100</v>
      </c>
      <c r="D106" s="3"/>
      <c r="E106" s="3" t="s">
        <v>29</v>
      </c>
      <c r="F106" s="3" t="s">
        <v>24</v>
      </c>
      <c r="G106" s="3" t="s">
        <v>24</v>
      </c>
      <c r="H106" s="3">
        <v>1019</v>
      </c>
      <c r="I106" s="3">
        <v>1019</v>
      </c>
      <c r="J106" s="3">
        <v>1019</v>
      </c>
      <c r="K106" s="3">
        <v>1019</v>
      </c>
      <c r="L106" s="3">
        <v>1019</v>
      </c>
      <c r="M106" s="3">
        <v>1019</v>
      </c>
      <c r="N106" s="3">
        <v>1014</v>
      </c>
      <c r="O106" s="3">
        <v>1014</v>
      </c>
      <c r="P106" s="3">
        <v>1014</v>
      </c>
      <c r="Q106" s="3" t="s">
        <v>23</v>
      </c>
      <c r="R106" s="3" t="s">
        <v>23</v>
      </c>
      <c r="S106" s="3">
        <v>1017</v>
      </c>
      <c r="T106" s="6">
        <v>1219404</v>
      </c>
      <c r="U106" s="6"/>
      <c r="V106" s="3">
        <v>2539</v>
      </c>
      <c r="W106" s="28"/>
      <c r="X106" s="28"/>
      <c r="Y106" s="31">
        <v>3656</v>
      </c>
      <c r="AF106" s="25" t="e">
        <f>0.014*#REF!</f>
        <v>#REF!</v>
      </c>
      <c r="AG106" s="25" t="e">
        <f>IF(#REF!=1,#REF!,"")</f>
        <v>#REF!</v>
      </c>
      <c r="AH106" s="25" t="e">
        <f>IF(#REF!=1,AF106,"")</f>
        <v>#REF!</v>
      </c>
      <c r="AI106" s="25" t="e">
        <f>IF(#REF!=1,#REF!,"")</f>
        <v>#REF!</v>
      </c>
      <c r="AJ106" s="25" t="e">
        <f>IF(#REF!=1,AF106,"")</f>
        <v>#REF!</v>
      </c>
      <c r="AK106" s="25" t="e">
        <f>IF(#REF!=1,#REF!,"")</f>
        <v>#REF!</v>
      </c>
      <c r="AL106" s="25" t="e">
        <f>IF(#REF!=1,AF106,"")</f>
        <v>#REF!</v>
      </c>
      <c r="AM106" t="s">
        <v>25</v>
      </c>
      <c r="AN106" s="5">
        <v>19633</v>
      </c>
      <c r="AO106" s="25">
        <f>(IF($E106="EK",0.163*C106*Y106/8760,IF($E106="ws",0.163*C106*Y106/8760,IF($E106="mc",0.7*0.163*C106*Y106/8760,""))))</f>
        <v>4.761981735159817</v>
      </c>
      <c r="AP106" s="25">
        <f>IF($E106="EK","",IF(D106="","",(IF($D106&lt;83,(-162853*LN($D106)+813007)*$D106,(-24890*LN($D106)+204138)*$D106))))</f>
      </c>
      <c r="AQ106" s="25" t="e">
        <f>IF(#REF!=1,AP106,"")</f>
        <v>#REF!</v>
      </c>
      <c r="AR106" s="25" t="e">
        <f>IF(#REF!=1,AP106,"")</f>
        <v>#REF!</v>
      </c>
      <c r="AS106" s="25">
        <f>IF($E106="EK","",IF($D106="","",IF(#REF!&gt;1,"",(IF($D106&lt;83,(-162853*LN($D106)+813007)*$D106*0.34,(-24890*LN($D106)+204138)*$D106*0.34)))))</f>
      </c>
      <c r="AT106" s="25">
        <f>IF($E106="EK","",IF($D106="","",(IF($D106&lt;83,(-23373*LN($D106)+118878)*$D106,(-3538.9*LN($D106)+31394)*$D106))))</f>
      </c>
      <c r="AU106" s="25">
        <f>IF($E106="EK","",IF(D106&gt;1,28873*D106,""))</f>
      </c>
      <c r="AV106" s="25">
        <f>IF($E106="ek",D106*Y106*(1-0.8)*0.012,IF($E106="ew",D106*Y106*(1-0.8)*0.012,IF($E106="MC",D106*Y106*(1-0.7)*0.012,D106*Y106*0.012)))</f>
        <v>0</v>
      </c>
      <c r="AW106" s="25">
        <f>IF($AV106&gt;1,D106*Y106*0.002,"")</f>
      </c>
      <c r="AX106" s="25">
        <f>0.163*D106*Y106/8760</f>
        <v>0</v>
      </c>
      <c r="AY106" s="25" t="e">
        <f>IF(#REF!=1,AX106,"")</f>
        <v>#REF!</v>
      </c>
    </row>
    <row r="107" spans="1:51" ht="12.75">
      <c r="A107" s="3">
        <v>14294</v>
      </c>
      <c r="B107" s="3">
        <v>2539</v>
      </c>
      <c r="C107" s="3">
        <v>100</v>
      </c>
      <c r="D107" s="3">
        <f>SUM(C104:C107)</f>
        <v>400</v>
      </c>
      <c r="E107" s="3" t="s">
        <v>29</v>
      </c>
      <c r="F107" s="3" t="s">
        <v>24</v>
      </c>
      <c r="G107" s="3" t="s">
        <v>24</v>
      </c>
      <c r="H107" s="3">
        <v>1019</v>
      </c>
      <c r="I107" s="3">
        <v>1019</v>
      </c>
      <c r="J107" s="3">
        <v>1019</v>
      </c>
      <c r="K107" s="3">
        <v>1019</v>
      </c>
      <c r="L107" s="3">
        <v>1019</v>
      </c>
      <c r="M107" s="3">
        <v>1019</v>
      </c>
      <c r="N107" s="3">
        <v>1014</v>
      </c>
      <c r="O107" s="3">
        <v>1014</v>
      </c>
      <c r="P107" s="3">
        <v>1014</v>
      </c>
      <c r="Q107" s="3">
        <v>1014</v>
      </c>
      <c r="R107" s="3" t="s">
        <v>23</v>
      </c>
      <c r="S107" s="3">
        <v>1017</v>
      </c>
      <c r="T107" s="6">
        <v>1220418</v>
      </c>
      <c r="U107" s="6"/>
      <c r="V107" s="3">
        <v>2539</v>
      </c>
      <c r="W107" s="28"/>
      <c r="X107" s="28"/>
      <c r="Y107" s="31">
        <v>3656</v>
      </c>
      <c r="AF107" s="25" t="e">
        <f>0.014*#REF!</f>
        <v>#REF!</v>
      </c>
      <c r="AG107" s="25" t="e">
        <f>IF(#REF!=1,#REF!,"")</f>
        <v>#REF!</v>
      </c>
      <c r="AH107" s="25" t="e">
        <f>IF(#REF!=1,AF107,"")</f>
        <v>#REF!</v>
      </c>
      <c r="AI107" s="25" t="e">
        <f>IF(#REF!=1,#REF!,"")</f>
        <v>#REF!</v>
      </c>
      <c r="AJ107" s="25" t="e">
        <f>IF(#REF!=1,AF107,"")</f>
        <v>#REF!</v>
      </c>
      <c r="AK107" s="25" t="e">
        <f>IF(#REF!=1,#REF!,"")</f>
        <v>#REF!</v>
      </c>
      <c r="AL107" s="25" t="e">
        <f>IF(#REF!=1,AF107,"")</f>
        <v>#REF!</v>
      </c>
      <c r="AM107" t="s">
        <v>25</v>
      </c>
      <c r="AN107" s="5">
        <v>19968</v>
      </c>
      <c r="AO107" s="25">
        <f>(IF($E107="EK",0.163*C107*Y107/8760,IF($E107="ws",0.163*C107*Y107/8760,IF($E107="mc",0.7*0.163*C107*Y107/8760,""))))</f>
        <v>4.761981735159817</v>
      </c>
      <c r="AP107" s="25">
        <f>IF($E107="EK","",IF(D107="","",(IF($D107&lt;83,(-162853*LN($D107)+813007)*$D107,(-24890*LN($D107)+204138)*$D107))))</f>
        <v>22004178.968992934</v>
      </c>
      <c r="AQ107" s="25" t="e">
        <f>IF(#REF!=1,AP107,"")</f>
        <v>#REF!</v>
      </c>
      <c r="AR107" s="25" t="e">
        <f>IF(#REF!=1,AP107,"")</f>
        <v>#REF!</v>
      </c>
      <c r="AS107" s="25" t="e">
        <f>IF($E107="EK","",IF($D107="","",IF(#REF!&gt;1,"",(IF($D107&lt;83,(-162853*LN($D107)+813007)*$D107*0.34,(-24890*LN($D107)+204138)*$D107*0.34)))))</f>
        <v>#REF!</v>
      </c>
      <c r="AT107" s="25">
        <f>IF($E107="EK","",IF($D107="","",(IF($D107&lt;83,(-23373*LN($D107)+118878)*$D107,(-3538.9*LN($D107)+31394)*$D107))))</f>
        <v>4076322.4456958254</v>
      </c>
      <c r="AU107" s="25">
        <f>IF($E107="EK","",IF(D107&gt;1,28873*D107,""))</f>
        <v>11549200</v>
      </c>
      <c r="AV107" s="25">
        <f>IF($E107="ek",D107*Y107*(1-0.8)*0.012,IF($E107="ew",D107*Y107*(1-0.8)*0.012,IF($E107="MC",D107*Y107*(1-0.7)*0.012,D107*Y107*0.012)))</f>
        <v>5264.640000000001</v>
      </c>
      <c r="AW107" s="25">
        <f>IF($AV107&gt;1,D107*Y107*0.002,"")</f>
        <v>2924.8</v>
      </c>
      <c r="AX107" s="25">
        <f>0.163*D107*Y107/8760</f>
        <v>27.211324200913243</v>
      </c>
      <c r="AY107" s="25" t="e">
        <f>IF(#REF!=1,AX107,"")</f>
        <v>#REF!</v>
      </c>
    </row>
    <row r="108" spans="1:51" ht="12.75">
      <c r="A108" s="3">
        <v>14328</v>
      </c>
      <c r="B108" s="3">
        <v>246</v>
      </c>
      <c r="C108" s="3">
        <v>51</v>
      </c>
      <c r="D108" s="3"/>
      <c r="E108" s="3" t="s">
        <v>24</v>
      </c>
      <c r="F108" s="3" t="s">
        <v>24</v>
      </c>
      <c r="G108" s="3" t="s">
        <v>24</v>
      </c>
      <c r="H108" s="3">
        <v>1023</v>
      </c>
      <c r="I108" s="3">
        <v>1025</v>
      </c>
      <c r="J108" s="3">
        <v>1026</v>
      </c>
      <c r="K108" s="3">
        <v>1030</v>
      </c>
      <c r="L108" s="3">
        <v>1024</v>
      </c>
      <c r="M108" s="3">
        <v>1022</v>
      </c>
      <c r="N108" s="3">
        <v>1017</v>
      </c>
      <c r="O108" s="3">
        <v>1018</v>
      </c>
      <c r="P108" s="3">
        <v>1020</v>
      </c>
      <c r="Q108" s="3">
        <v>1015</v>
      </c>
      <c r="R108" s="3">
        <v>1015</v>
      </c>
      <c r="S108" s="3">
        <v>1018</v>
      </c>
      <c r="T108" s="6">
        <v>588538</v>
      </c>
      <c r="U108" s="6"/>
      <c r="V108" s="3">
        <v>246</v>
      </c>
      <c r="W108" s="28"/>
      <c r="X108" s="28"/>
      <c r="Y108" s="31">
        <v>3656</v>
      </c>
      <c r="AF108" s="25" t="e">
        <f>0.014*#REF!</f>
        <v>#REF!</v>
      </c>
      <c r="AG108" s="25" t="e">
        <f>IF(#REF!=1,#REF!,"")</f>
        <v>#REF!</v>
      </c>
      <c r="AH108" s="25" t="e">
        <f>IF(#REF!=1,AF108,"")</f>
        <v>#REF!</v>
      </c>
      <c r="AI108" s="25" t="e">
        <f>IF(#REF!=1,#REF!,"")</f>
        <v>#REF!</v>
      </c>
      <c r="AJ108" s="25" t="e">
        <f>IF(#REF!=1,AF108,"")</f>
        <v>#REF!</v>
      </c>
      <c r="AK108" s="25" t="e">
        <f>IF(#REF!=1,#REF!,"")</f>
        <v>#REF!</v>
      </c>
      <c r="AL108" s="25" t="e">
        <f>IF(#REF!=1,AF108,"")</f>
        <v>#REF!</v>
      </c>
      <c r="AM108" t="s">
        <v>25</v>
      </c>
      <c r="AN108" s="5">
        <v>20790</v>
      </c>
      <c r="AO108" s="25">
        <f>(IF($E108="EK",0.163*C108*Y108/8760,IF($E108="ws",0.163*C108*Y108/8760,IF($E108="mc",0.7*0.163*C108*Y108/8760,""))))</f>
      </c>
      <c r="AP108" s="25">
        <f>IF($E108="EK","",IF(D108="","",(IF($D108&lt;83,(-162853*LN($D108)+813007)*$D108,(-24890*LN($D108)+204138)*$D108))))</f>
      </c>
      <c r="AQ108" s="25" t="e">
        <f>IF(#REF!=1,AP108,"")</f>
        <v>#REF!</v>
      </c>
      <c r="AR108" s="25" t="e">
        <f>IF(#REF!=1,AP108,"")</f>
        <v>#REF!</v>
      </c>
      <c r="AS108" s="25">
        <f>IF($E108="EK","",IF($D108="","",IF(#REF!&gt;1,"",(IF($D108&lt;83,(-162853*LN($D108)+813007)*$D108*0.34,(-24890*LN($D108)+204138)*$D108*0.34)))))</f>
      </c>
      <c r="AT108" s="25">
        <f>IF($E108="EK","",IF($D108="","",(IF($D108&lt;83,(-23373*LN($D108)+118878)*$D108,(-3538.9*LN($D108)+31394)*$D108))))</f>
      </c>
      <c r="AU108" s="25">
        <f>IF($E108="EK","",IF(D108&gt;1,28873*D108,""))</f>
      </c>
      <c r="AV108" s="25">
        <f>IF($E108="ek",D108*Y108*(1-0.8)*0.012,IF($E108="ew",D108*Y108*(1-0.8)*0.012,IF($E108="MC",D108*Y108*(1-0.7)*0.012,D108*Y108*0.012)))</f>
        <v>0</v>
      </c>
      <c r="AW108" s="25">
        <f>IF($AV108&gt;1,D108*Y108*0.002,"")</f>
      </c>
      <c r="AX108" s="25">
        <f>0.163*D108*Y108/8760</f>
        <v>0</v>
      </c>
      <c r="AY108" s="25" t="e">
        <f>IF(#REF!=1,AX108,"")</f>
        <v>#REF!</v>
      </c>
    </row>
    <row r="109" spans="1:51" ht="12.75">
      <c r="A109" s="3">
        <v>14328</v>
      </c>
      <c r="B109" s="3">
        <v>246</v>
      </c>
      <c r="C109" s="3">
        <v>51</v>
      </c>
      <c r="D109" s="3">
        <f>SUM(C108:C109)</f>
        <v>102</v>
      </c>
      <c r="E109" s="3" t="s">
        <v>24</v>
      </c>
      <c r="F109" s="3" t="s">
        <v>24</v>
      </c>
      <c r="G109" s="3" t="s">
        <v>24</v>
      </c>
      <c r="H109" s="3">
        <v>1025</v>
      </c>
      <c r="I109" s="3">
        <v>1022</v>
      </c>
      <c r="J109" s="3">
        <v>1024</v>
      </c>
      <c r="K109" s="3">
        <v>1027</v>
      </c>
      <c r="L109" s="3" t="s">
        <v>23</v>
      </c>
      <c r="M109" s="3" t="s">
        <v>23</v>
      </c>
      <c r="N109" s="3">
        <v>1016</v>
      </c>
      <c r="O109" s="3">
        <v>1018</v>
      </c>
      <c r="P109" s="3">
        <v>1020</v>
      </c>
      <c r="Q109" s="3">
        <v>1015</v>
      </c>
      <c r="R109" s="3">
        <v>1015</v>
      </c>
      <c r="S109" s="3">
        <v>1018</v>
      </c>
      <c r="T109" s="6">
        <v>1179412</v>
      </c>
      <c r="U109" s="6"/>
      <c r="V109" s="3">
        <v>246</v>
      </c>
      <c r="W109" s="28"/>
      <c r="X109" s="28"/>
      <c r="Y109" s="31">
        <v>3656</v>
      </c>
      <c r="AF109" s="25" t="e">
        <f>0.014*#REF!</f>
        <v>#REF!</v>
      </c>
      <c r="AG109" s="25" t="e">
        <f>IF(#REF!=1,#REF!,"")</f>
        <v>#REF!</v>
      </c>
      <c r="AH109" s="25" t="e">
        <f>IF(#REF!=1,AF109,"")</f>
        <v>#REF!</v>
      </c>
      <c r="AI109" s="25" t="e">
        <f>IF(#REF!=1,#REF!,"")</f>
        <v>#REF!</v>
      </c>
      <c r="AJ109" s="25" t="e">
        <f>IF(#REF!=1,AF109,"")</f>
        <v>#REF!</v>
      </c>
      <c r="AK109" s="25" t="e">
        <f>IF(#REF!=1,#REF!,"")</f>
        <v>#REF!</v>
      </c>
      <c r="AL109" s="25" t="e">
        <f>IF(#REF!=1,AF109,"")</f>
        <v>#REF!</v>
      </c>
      <c r="AM109" t="s">
        <v>25</v>
      </c>
      <c r="AN109" s="5">
        <v>21520</v>
      </c>
      <c r="AO109" s="25">
        <f>(IF($E109="EK",0.163*C109*Y109/8760,IF($E109="ws",0.163*C109*Y109/8760,IF($E109="mc",0.7*0.163*C109*Y109/8760,""))))</f>
      </c>
      <c r="AP109" s="25">
        <f>IF($E109="EK","",IF(D109="","",(IF($D109&lt;83,(-162853*LN($D109)+813007)*$D109,(-24890*LN($D109)+204138)*$D109))))</f>
        <v>9080287.52109016</v>
      </c>
      <c r="AQ109" s="25" t="e">
        <f>IF(#REF!=1,AP109,"")</f>
        <v>#REF!</v>
      </c>
      <c r="AR109" s="25" t="e">
        <f>IF(#REF!=1,AP109,"")</f>
        <v>#REF!</v>
      </c>
      <c r="AS109" s="25" t="e">
        <f>IF($E109="EK","",IF($D109="","",IF(#REF!&gt;1,"",(IF($D109&lt;83,(-162853*LN($D109)+813007)*$D109*0.34,(-24890*LN($D109)+204138)*$D109*0.34)))))</f>
        <v>#REF!</v>
      </c>
      <c r="AT109" s="25">
        <f>IF($E109="EK","",IF($D109="","",(IF($D109&lt;83,(-23373*LN($D109)+118878)*$D109,(-3538.9*LN($D109)+31394)*$D109))))</f>
        <v>1532721.738528966</v>
      </c>
      <c r="AU109" s="25">
        <f>IF($E109="EK","",IF(D109&gt;1,28873*D109,""))</f>
        <v>2945046</v>
      </c>
      <c r="AV109" s="25">
        <f>IF($E109="ek",D109*Y109*(1-0.8)*0.012,IF($E109="ew",D109*Y109*(1-0.8)*0.012,IF($E109="MC",D109*Y109*(1-0.7)*0.012,D109*Y109*0.012)))</f>
        <v>4474.944</v>
      </c>
      <c r="AW109" s="25">
        <f>IF($AV109&gt;1,D109*Y109*0.002,"")</f>
        <v>745.8240000000001</v>
      </c>
      <c r="AX109" s="25">
        <f>0.163*D109*Y109/8760</f>
        <v>6.938887671232877</v>
      </c>
      <c r="AY109" s="25" t="e">
        <f>IF(#REF!=1,AX109,"")</f>
        <v>#REF!</v>
      </c>
    </row>
    <row r="110" spans="1:51" ht="12.75">
      <c r="A110" s="3">
        <v>14940</v>
      </c>
      <c r="B110" s="3">
        <v>3160</v>
      </c>
      <c r="C110" s="3">
        <v>156</v>
      </c>
      <c r="D110" s="3"/>
      <c r="E110" s="3" t="s">
        <v>29</v>
      </c>
      <c r="F110" s="3" t="s">
        <v>33</v>
      </c>
      <c r="G110" s="3" t="s">
        <v>24</v>
      </c>
      <c r="H110" s="3">
        <v>134000</v>
      </c>
      <c r="I110" s="3" t="s">
        <v>23</v>
      </c>
      <c r="J110" s="3" t="s">
        <v>23</v>
      </c>
      <c r="K110" s="3">
        <v>138000</v>
      </c>
      <c r="L110" s="3">
        <v>137000</v>
      </c>
      <c r="M110" s="3">
        <v>131000</v>
      </c>
      <c r="N110" s="3">
        <v>136700</v>
      </c>
      <c r="O110" s="3">
        <v>136600</v>
      </c>
      <c r="P110" s="3" t="s">
        <v>23</v>
      </c>
      <c r="Q110" s="3">
        <v>137000</v>
      </c>
      <c r="R110" s="3" t="s">
        <v>23</v>
      </c>
      <c r="S110" s="3" t="s">
        <v>23</v>
      </c>
      <c r="T110" s="6">
        <v>1977423</v>
      </c>
      <c r="U110" s="6"/>
      <c r="V110" s="3">
        <v>3160</v>
      </c>
      <c r="W110" s="28"/>
      <c r="X110" s="28"/>
      <c r="Y110" s="31">
        <v>3656</v>
      </c>
      <c r="AF110" s="25" t="e">
        <f>0.014*#REF!</f>
        <v>#REF!</v>
      </c>
      <c r="AG110" s="25" t="e">
        <f>IF(#REF!=1,#REF!,"")</f>
        <v>#REF!</v>
      </c>
      <c r="AH110" s="25" t="e">
        <f>IF(#REF!=1,AF110,"")</f>
        <v>#REF!</v>
      </c>
      <c r="AI110" s="25" t="e">
        <f>IF(#REF!=1,#REF!,"")</f>
        <v>#REF!</v>
      </c>
      <c r="AJ110" s="25" t="e">
        <f>IF(#REF!=1,AF110,"")</f>
        <v>#REF!</v>
      </c>
      <c r="AK110" s="25" t="e">
        <f>IF(#REF!=1,#REF!,"")</f>
        <v>#REF!</v>
      </c>
      <c r="AL110" s="25" t="e">
        <f>IF(#REF!=1,AF110,"")</f>
        <v>#REF!</v>
      </c>
      <c r="AM110" t="s">
        <v>25</v>
      </c>
      <c r="AN110" s="5">
        <v>19572</v>
      </c>
      <c r="AO110" s="25">
        <f>(IF($E110="EK",0.163*C110*Y110/8760,IF($E110="ws",0.163*C110*Y110/8760,IF($E110="mc",0.7*0.163*C110*Y110/8760,""))))</f>
        <v>7.428691506849314</v>
      </c>
      <c r="AP110" s="25">
        <f>IF($E110="EK","",IF(D110="","",(IF($D110&lt;83,(-162853*LN($D110)+813007)*$D110,(-24890*LN($D110)+204138)*$D110))))</f>
      </c>
      <c r="AQ110" s="25" t="e">
        <f>IF(#REF!=1,AP110,"")</f>
        <v>#REF!</v>
      </c>
      <c r="AR110" s="25" t="e">
        <f>IF(#REF!=1,AP110,"")</f>
        <v>#REF!</v>
      </c>
      <c r="AS110" s="25">
        <f>IF($E110="EK","",IF($D110="","",IF(#REF!&gt;1,"",(IF($D110&lt;83,(-162853*LN($D110)+813007)*$D110*0.34,(-24890*LN($D110)+204138)*$D110*0.34)))))</f>
      </c>
      <c r="AT110" s="25">
        <f>IF($E110="EK","",IF($D110="","",(IF($D110&lt;83,(-23373*LN($D110)+118878)*$D110,(-3538.9*LN($D110)+31394)*$D110))))</f>
      </c>
      <c r="AU110" s="25">
        <f>IF($E110="EK","",IF(D110&gt;1,28873*D110,""))</f>
      </c>
      <c r="AV110" s="25">
        <f>IF($E110="ek",D110*Y110*(1-0.8)*0.012,IF($E110="ew",D110*Y110*(1-0.8)*0.012,IF($E110="MC",D110*Y110*(1-0.7)*0.012,D110*Y110*0.012)))</f>
        <v>0</v>
      </c>
      <c r="AW110" s="25">
        <f>IF($AV110&gt;1,D110*Y110*0.002,"")</f>
      </c>
      <c r="AX110" s="25">
        <f>0.163*D110*Y110/8760</f>
        <v>0</v>
      </c>
      <c r="AY110" s="25" t="e">
        <f>IF(#REF!=1,AX110,"")</f>
        <v>#REF!</v>
      </c>
    </row>
    <row r="111" spans="1:51" ht="12.75">
      <c r="A111" s="3">
        <v>14940</v>
      </c>
      <c r="B111" s="3">
        <v>3160</v>
      </c>
      <c r="C111" s="3">
        <v>156</v>
      </c>
      <c r="D111" s="3">
        <f>SUM(C110:C111)</f>
        <v>312</v>
      </c>
      <c r="E111" s="3" t="s">
        <v>29</v>
      </c>
      <c r="F111" s="3" t="s">
        <v>33</v>
      </c>
      <c r="G111" s="3" t="s">
        <v>24</v>
      </c>
      <c r="H111" s="3">
        <v>132000</v>
      </c>
      <c r="I111" s="3" t="s">
        <v>23</v>
      </c>
      <c r="J111" s="3">
        <v>134000</v>
      </c>
      <c r="K111" s="3">
        <v>138000</v>
      </c>
      <c r="L111" s="3">
        <v>137000</v>
      </c>
      <c r="M111" s="3">
        <v>131000</v>
      </c>
      <c r="N111" s="3">
        <v>136700</v>
      </c>
      <c r="O111" s="3">
        <v>136600</v>
      </c>
      <c r="P111" s="3" t="s">
        <v>23</v>
      </c>
      <c r="Q111" s="3" t="s">
        <v>23</v>
      </c>
      <c r="R111" s="3" t="s">
        <v>23</v>
      </c>
      <c r="S111" s="3" t="s">
        <v>23</v>
      </c>
      <c r="T111" s="6">
        <v>1977090</v>
      </c>
      <c r="U111" s="6"/>
      <c r="V111" s="3">
        <v>3160</v>
      </c>
      <c r="W111" s="28"/>
      <c r="X111" s="28"/>
      <c r="Y111" s="31">
        <v>3656</v>
      </c>
      <c r="AF111" s="25" t="e">
        <f>0.014*#REF!</f>
        <v>#REF!</v>
      </c>
      <c r="AG111" s="25" t="e">
        <f>IF(#REF!=1,#REF!,"")</f>
        <v>#REF!</v>
      </c>
      <c r="AH111" s="25" t="e">
        <f>IF(#REF!=1,AF111,"")</f>
        <v>#REF!</v>
      </c>
      <c r="AI111" s="25" t="e">
        <f>IF(#REF!=1,#REF!,"")</f>
        <v>#REF!</v>
      </c>
      <c r="AJ111" s="25" t="e">
        <f>IF(#REF!=1,AF111,"")</f>
        <v>#REF!</v>
      </c>
      <c r="AK111" s="25" t="e">
        <f>IF(#REF!=1,#REF!,"")</f>
        <v>#REF!</v>
      </c>
      <c r="AL111" s="25" t="e">
        <f>IF(#REF!=1,AF111,"")</f>
        <v>#REF!</v>
      </c>
      <c r="AM111" t="s">
        <v>25</v>
      </c>
      <c r="AN111" s="5">
        <v>19450</v>
      </c>
      <c r="AO111" s="25">
        <f>(IF($E111="EK",0.163*C111*Y111/8760,IF($E111="ws",0.163*C111*Y111/8760,IF($E111="mc",0.7*0.163*C111*Y111/8760,""))))</f>
        <v>7.428691506849314</v>
      </c>
      <c r="AP111" s="25">
        <f>IF($E111="EK","",IF(D111="","",(IF($D111&lt;83,(-162853*LN($D111)+813007)*$D111,(-24890*LN($D111)+204138)*$D111))))</f>
        <v>19092731.004491657</v>
      </c>
      <c r="AQ111" s="25" t="e">
        <f>IF(#REF!=1,AP111,"")</f>
        <v>#REF!</v>
      </c>
      <c r="AR111" s="25" t="e">
        <f>IF(#REF!=1,AP111,"")</f>
        <v>#REF!</v>
      </c>
      <c r="AS111" s="25" t="e">
        <f>IF($E111="EK","",IF($D111="","",IF(#REF!&gt;1,"",(IF($D111&lt;83,(-162853*LN($D111)+813007)*$D111*0.34,(-24890*LN($D111)+204138)*$D111*0.34)))))</f>
        <v>#REF!</v>
      </c>
      <c r="AT111" s="25">
        <f>IF($E111="EK","",IF($D111="","",(IF($D111&lt;83,(-23373*LN($D111)+118878)*$D111,(-3538.9*LN($D111)+31394)*$D111))))</f>
        <v>3453866.837822239</v>
      </c>
      <c r="AU111" s="25">
        <f>IF($E111="EK","",IF(D111&gt;1,28873*D111,""))</f>
        <v>9008376</v>
      </c>
      <c r="AV111" s="25">
        <f>IF($E111="ek",D111*Y111*(1-0.8)*0.012,IF($E111="ew",D111*Y111*(1-0.8)*0.012,IF($E111="MC",D111*Y111*(1-0.7)*0.012,D111*Y111*0.012)))</f>
        <v>4106.4192</v>
      </c>
      <c r="AW111" s="25">
        <f>IF($AV111&gt;1,D111*Y111*0.002,"")</f>
        <v>2281.344</v>
      </c>
      <c r="AX111" s="25">
        <f>0.163*D111*Y111/8760</f>
        <v>21.224832876712327</v>
      </c>
      <c r="AY111" s="25" t="e">
        <f>IF(#REF!=1,AX111,"")</f>
        <v>#REF!</v>
      </c>
    </row>
    <row r="112" spans="1:51" ht="12.75">
      <c r="A112" s="3">
        <v>14940</v>
      </c>
      <c r="B112" s="3">
        <v>3161</v>
      </c>
      <c r="C112" s="3">
        <v>391</v>
      </c>
      <c r="D112" s="3">
        <v>391</v>
      </c>
      <c r="E112" s="3" t="s">
        <v>33</v>
      </c>
      <c r="F112" s="3" t="s">
        <v>24</v>
      </c>
      <c r="G112" s="3" t="s">
        <v>24</v>
      </c>
      <c r="H112" s="3" t="s">
        <v>23</v>
      </c>
      <c r="I112" s="3">
        <v>1030</v>
      </c>
      <c r="J112" s="3" t="s">
        <v>23</v>
      </c>
      <c r="K112" s="3" t="s">
        <v>23</v>
      </c>
      <c r="L112" s="3">
        <v>1030</v>
      </c>
      <c r="M112" s="3">
        <v>1030</v>
      </c>
      <c r="N112" s="3">
        <v>1030</v>
      </c>
      <c r="O112" s="3">
        <v>1030</v>
      </c>
      <c r="P112" s="3">
        <v>1030</v>
      </c>
      <c r="Q112" s="3">
        <v>1030</v>
      </c>
      <c r="R112" s="3">
        <v>1030</v>
      </c>
      <c r="S112" s="3">
        <v>1030</v>
      </c>
      <c r="T112" s="6">
        <v>1810470</v>
      </c>
      <c r="U112" s="6"/>
      <c r="V112" s="3">
        <v>3161</v>
      </c>
      <c r="W112" s="28"/>
      <c r="X112" s="28"/>
      <c r="Y112" s="31">
        <v>3656</v>
      </c>
      <c r="AF112" s="25" t="e">
        <f>0.014*#REF!</f>
        <v>#REF!</v>
      </c>
      <c r="AG112" s="25" t="e">
        <f>IF(#REF!=1,#REF!,"")</f>
        <v>#REF!</v>
      </c>
      <c r="AH112" s="25" t="e">
        <f>IF(#REF!=1,AF112,"")</f>
        <v>#REF!</v>
      </c>
      <c r="AI112" s="25" t="e">
        <f>IF(#REF!=1,#REF!,"")</f>
        <v>#REF!</v>
      </c>
      <c r="AJ112" s="25" t="e">
        <f>IF(#REF!=1,AF112,"")</f>
        <v>#REF!</v>
      </c>
      <c r="AK112" s="25" t="e">
        <f>IF(#REF!=1,#REF!,"")</f>
        <v>#REF!</v>
      </c>
      <c r="AL112" s="25" t="e">
        <f>IF(#REF!=1,AF112,"")</f>
        <v>#REF!</v>
      </c>
      <c r="AM112" t="s">
        <v>25</v>
      </c>
      <c r="AN112" s="5">
        <v>27273</v>
      </c>
      <c r="AO112" s="25">
        <f>(IF($E112="EK",0.163*C112*Y112/8760,IF($E112="ws",0.163*C112*Y112/8760,IF($E112="mc",0.7*0.163*C112*Y112/8760,""))))</f>
        <v>26.599069406392697</v>
      </c>
      <c r="AP112" s="25">
        <f>IF($E112="EK","",IF(D112="","",(IF($D112&lt;83,(-162853*LN($D112)+813007)*$D112,(-24890*LN($D112)+204138)*$D112))))</f>
      </c>
      <c r="AQ112" s="25" t="e">
        <f>IF(#REF!=1,AP112,"")</f>
        <v>#REF!</v>
      </c>
      <c r="AR112" s="25" t="e">
        <f>IF(#REF!=1,AP112,"")</f>
        <v>#REF!</v>
      </c>
      <c r="AS112" s="25">
        <f>IF($E112="EK","",IF($D112="","",IF(#REF!&gt;1,"",(IF($D112&lt;83,(-162853*LN($D112)+813007)*$D112*0.34,(-24890*LN($D112)+204138)*$D112*0.34)))))</f>
      </c>
      <c r="AT112" s="25">
        <f>IF($E112="EK","",IF($D112="","",(IF($D112&lt;83,(-23373*LN($D112)+118878)*$D112,(-3538.9*LN($D112)+31394)*$D112))))</f>
      </c>
      <c r="AU112" s="25">
        <f>IF($E112="EK","",IF(D112&gt;1,28873*D112,""))</f>
      </c>
      <c r="AV112" s="25">
        <f>IF($E112="ek",D112*Y112*(1-0.8)*0.012,IF($E112="ew",D112*Y112*(1-0.8)*0.012,IF($E112="MC",D112*Y112*(1-0.7)*0.012,D112*Y112*0.012)))</f>
        <v>3430.7903999999994</v>
      </c>
      <c r="AW112" s="25">
        <f>IF($AV112&gt;1,D112*Y112*0.002,"")</f>
        <v>2858.992</v>
      </c>
      <c r="AX112" s="25">
        <f>0.163*D112*Y112/8760</f>
        <v>26.599069406392697</v>
      </c>
      <c r="AY112" s="25" t="e">
        <f>IF(#REF!=1,AX112,"")</f>
        <v>#REF!</v>
      </c>
    </row>
    <row r="113" spans="1:51" ht="12.75">
      <c r="A113" s="3">
        <v>14940</v>
      </c>
      <c r="B113" s="3">
        <v>3161</v>
      </c>
      <c r="C113" s="3">
        <v>391</v>
      </c>
      <c r="D113" s="3">
        <v>391</v>
      </c>
      <c r="E113" s="3" t="s">
        <v>33</v>
      </c>
      <c r="F113" s="3" t="s">
        <v>24</v>
      </c>
      <c r="G113" s="3" t="s">
        <v>24</v>
      </c>
      <c r="H113" s="3" t="s">
        <v>23</v>
      </c>
      <c r="I113" s="3" t="s">
        <v>23</v>
      </c>
      <c r="J113" s="3" t="s">
        <v>23</v>
      </c>
      <c r="K113" s="3" t="s">
        <v>23</v>
      </c>
      <c r="L113" s="3">
        <v>1030</v>
      </c>
      <c r="M113" s="3">
        <v>1030</v>
      </c>
      <c r="N113" s="3">
        <v>1030</v>
      </c>
      <c r="O113" s="3">
        <v>1030</v>
      </c>
      <c r="P113" s="3">
        <v>1030</v>
      </c>
      <c r="Q113" s="3">
        <v>1030</v>
      </c>
      <c r="R113" s="3">
        <v>1030</v>
      </c>
      <c r="S113" s="3">
        <v>1030</v>
      </c>
      <c r="T113" s="6">
        <v>1809440</v>
      </c>
      <c r="U113" s="6"/>
      <c r="V113" s="3">
        <v>3161</v>
      </c>
      <c r="W113" s="28"/>
      <c r="X113" s="28"/>
      <c r="Y113" s="31">
        <v>3656</v>
      </c>
      <c r="AF113" s="25" t="e">
        <f>0.014*#REF!</f>
        <v>#REF!</v>
      </c>
      <c r="AG113" s="25" t="e">
        <f>IF(#REF!=1,#REF!,"")</f>
        <v>#REF!</v>
      </c>
      <c r="AH113" s="25" t="e">
        <f>IF(#REF!=1,AF113,"")</f>
        <v>#REF!</v>
      </c>
      <c r="AI113" s="25" t="e">
        <f>IF(#REF!=1,#REF!,"")</f>
        <v>#REF!</v>
      </c>
      <c r="AJ113" s="25" t="e">
        <f>IF(#REF!=1,AF113,"")</f>
        <v>#REF!</v>
      </c>
      <c r="AK113" s="25" t="e">
        <f>IF(#REF!=1,#REF!,"")</f>
        <v>#REF!</v>
      </c>
      <c r="AL113" s="25" t="e">
        <f>IF(#REF!=1,AF113,"")</f>
        <v>#REF!</v>
      </c>
      <c r="AM113" t="s">
        <v>25</v>
      </c>
      <c r="AN113" s="5">
        <v>27912</v>
      </c>
      <c r="AO113" s="25">
        <f>(IF($E113="EK",0.163*C113*Y113/8760,IF($E113="ws",0.163*C113*Y113/8760,IF($E113="mc",0.7*0.163*C113*Y113/8760,""))))</f>
        <v>26.599069406392697</v>
      </c>
      <c r="AP113" s="25">
        <f>IF($E113="EK","",IF(D113="","",(IF($D113&lt;83,(-162853*LN($D113)+813007)*$D113,(-24890*LN($D113)+204138)*$D113))))</f>
      </c>
      <c r="AQ113" s="25" t="e">
        <f>IF(#REF!=1,AP113,"")</f>
        <v>#REF!</v>
      </c>
      <c r="AR113" s="25" t="e">
        <f>IF(#REF!=1,AP113,"")</f>
        <v>#REF!</v>
      </c>
      <c r="AS113" s="25">
        <f>IF($E113="EK","",IF($D113="","",IF(#REF!&gt;1,"",(IF($D113&lt;83,(-162853*LN($D113)+813007)*$D113*0.34,(-24890*LN($D113)+204138)*$D113*0.34)))))</f>
      </c>
      <c r="AT113" s="25">
        <f>IF($E113="EK","",IF($D113="","",(IF($D113&lt;83,(-23373*LN($D113)+118878)*$D113,(-3538.9*LN($D113)+31394)*$D113))))</f>
      </c>
      <c r="AU113" s="25">
        <f>IF($E113="EK","",IF(D113&gt;1,28873*D113,""))</f>
      </c>
      <c r="AV113" s="25">
        <f>IF($E113="ek",D113*Y113*(1-0.8)*0.012,IF($E113="ew",D113*Y113*(1-0.8)*0.012,IF($E113="MC",D113*Y113*(1-0.7)*0.012,D113*Y113*0.012)))</f>
        <v>3430.7903999999994</v>
      </c>
      <c r="AW113" s="25">
        <f>IF($AV113&gt;1,D113*Y113*0.002,"")</f>
        <v>2858.992</v>
      </c>
      <c r="AX113" s="25">
        <f>0.163*D113*Y113/8760</f>
        <v>26.599069406392697</v>
      </c>
      <c r="AY113" s="25" t="e">
        <f>IF(#REF!=1,AX113,"")</f>
        <v>#REF!</v>
      </c>
    </row>
    <row r="114" spans="1:51" ht="12.75">
      <c r="A114" s="3">
        <v>14940</v>
      </c>
      <c r="B114" s="3">
        <v>3169</v>
      </c>
      <c r="C114" s="3">
        <v>190</v>
      </c>
      <c r="D114" s="3">
        <v>190</v>
      </c>
      <c r="E114" s="3" t="s">
        <v>29</v>
      </c>
      <c r="F114" s="3" t="s">
        <v>24</v>
      </c>
      <c r="G114" s="3" t="s">
        <v>24</v>
      </c>
      <c r="H114" s="3" t="s">
        <v>23</v>
      </c>
      <c r="I114" s="3" t="s">
        <v>23</v>
      </c>
      <c r="J114" s="3" t="s">
        <v>23</v>
      </c>
      <c r="K114" s="3">
        <v>135000</v>
      </c>
      <c r="L114" s="3" t="s">
        <v>23</v>
      </c>
      <c r="M114" s="3">
        <v>127000</v>
      </c>
      <c r="N114" s="3">
        <v>129750</v>
      </c>
      <c r="O114" s="3">
        <v>134000</v>
      </c>
      <c r="P114" s="3" t="s">
        <v>23</v>
      </c>
      <c r="Q114" s="3" t="s">
        <v>23</v>
      </c>
      <c r="R114" s="3" t="s">
        <v>23</v>
      </c>
      <c r="S114" s="3" t="s">
        <v>23</v>
      </c>
      <c r="T114" s="6">
        <v>1864756</v>
      </c>
      <c r="U114" s="6"/>
      <c r="V114" s="3">
        <v>3169</v>
      </c>
      <c r="W114" s="28"/>
      <c r="X114" s="28"/>
      <c r="Y114" s="31">
        <v>3656</v>
      </c>
      <c r="AF114" s="25" t="e">
        <f>0.014*#REF!</f>
        <v>#REF!</v>
      </c>
      <c r="AG114" s="25" t="e">
        <f>IF(#REF!=1,#REF!,"")</f>
        <v>#REF!</v>
      </c>
      <c r="AH114" s="25" t="e">
        <f>IF(#REF!=1,AF114,"")</f>
        <v>#REF!</v>
      </c>
      <c r="AI114" s="25" t="e">
        <f>IF(#REF!=1,#REF!,"")</f>
        <v>#REF!</v>
      </c>
      <c r="AJ114" s="25" t="e">
        <f>IF(#REF!=1,AF114,"")</f>
        <v>#REF!</v>
      </c>
      <c r="AK114" s="25" t="e">
        <f>IF(#REF!=1,#REF!,"")</f>
        <v>#REF!</v>
      </c>
      <c r="AL114" s="25" t="e">
        <f>IF(#REF!=1,AF114,"")</f>
        <v>#REF!</v>
      </c>
      <c r="AM114" t="s">
        <v>25</v>
      </c>
      <c r="AN114" s="5">
        <v>21367</v>
      </c>
      <c r="AO114" s="25">
        <f>(IF($E114="EK",0.163*C114*Y114/8760,IF($E114="ws",0.163*C114*Y114/8760,IF($E114="mc",0.7*0.163*C114*Y114/8760,""))))</f>
        <v>9.047765296803654</v>
      </c>
      <c r="AP114" s="25">
        <f>IF($E114="EK","",IF(D114="","",(IF($D114&lt;83,(-162853*LN($D114)+813007)*$D114,(-24890*LN($D114)+204138)*$D114))))</f>
        <v>13972518.460345844</v>
      </c>
      <c r="AQ114" s="25" t="e">
        <f>IF(#REF!=1,AP114,"")</f>
        <v>#REF!</v>
      </c>
      <c r="AR114" s="25" t="e">
        <f>IF(#REF!=1,AP114,"")</f>
        <v>#REF!</v>
      </c>
      <c r="AS114" s="25" t="e">
        <f>IF($E114="EK","",IF($D114="","",IF(#REF!&gt;1,"",(IF($D114&lt;83,(-162853*LN($D114)+813007)*$D114*0.34,(-24890*LN($D114)+204138)*$D114*0.34)))))</f>
        <v>#REF!</v>
      </c>
      <c r="AT114" s="25">
        <f>IF($E114="EK","",IF($D114="","",(IF($D114&lt;83,(-23373*LN($D114)+118878)*$D114,(-3538.9*LN($D114)+31394)*$D114))))</f>
        <v>2436808.2370959385</v>
      </c>
      <c r="AU114" s="25">
        <f>IF($E114="EK","",IF(D114&gt;1,28873*D114,""))</f>
        <v>5485870</v>
      </c>
      <c r="AV114" s="25">
        <f>IF($E114="ek",D114*Y114*(1-0.8)*0.012,IF($E114="ew",D114*Y114*(1-0.8)*0.012,IF($E114="MC",D114*Y114*(1-0.7)*0.012,D114*Y114*0.012)))</f>
        <v>2500.704</v>
      </c>
      <c r="AW114" s="25">
        <f>IF($AV114&gt;1,D114*Y114*0.002,"")</f>
        <v>1389.28</v>
      </c>
      <c r="AX114" s="25">
        <f>0.163*D114*Y114/8760</f>
        <v>12.92537899543379</v>
      </c>
      <c r="AY114" s="25" t="e">
        <f>IF(#REF!=1,AX114,"")</f>
        <v>#REF!</v>
      </c>
    </row>
    <row r="115" spans="1:51" ht="12.75">
      <c r="A115" s="3">
        <v>15147</v>
      </c>
      <c r="B115" s="3">
        <v>2403</v>
      </c>
      <c r="C115" s="3">
        <v>455</v>
      </c>
      <c r="D115" s="3">
        <v>455</v>
      </c>
      <c r="E115" s="3" t="s">
        <v>24</v>
      </c>
      <c r="F115" s="3" t="s">
        <v>24</v>
      </c>
      <c r="G115" s="3" t="s">
        <v>24</v>
      </c>
      <c r="H115" s="3">
        <v>1060</v>
      </c>
      <c r="I115" s="3" t="s">
        <v>23</v>
      </c>
      <c r="J115" s="3">
        <v>1040</v>
      </c>
      <c r="K115" s="3">
        <v>1038</v>
      </c>
      <c r="L115" s="3">
        <v>1036</v>
      </c>
      <c r="M115" s="3">
        <v>1035</v>
      </c>
      <c r="N115" s="3">
        <v>1035</v>
      </c>
      <c r="O115" s="3">
        <v>1035</v>
      </c>
      <c r="P115" s="3">
        <v>1036</v>
      </c>
      <c r="Q115" s="3">
        <v>1033</v>
      </c>
      <c r="R115" s="3" t="s">
        <v>23</v>
      </c>
      <c r="S115" s="3">
        <v>1031</v>
      </c>
      <c r="T115" s="6">
        <v>606041</v>
      </c>
      <c r="U115" s="6"/>
      <c r="V115" s="3">
        <v>2403</v>
      </c>
      <c r="W115" s="28"/>
      <c r="X115" s="28"/>
      <c r="Y115" s="31">
        <v>3656</v>
      </c>
      <c r="AF115" s="25" t="e">
        <f>0.014*#REF!</f>
        <v>#REF!</v>
      </c>
      <c r="AG115" s="25" t="e">
        <f>IF(#REF!=1,#REF!,"")</f>
        <v>#REF!</v>
      </c>
      <c r="AH115" s="25" t="e">
        <f>IF(#REF!=1,AF115,"")</f>
        <v>#REF!</v>
      </c>
      <c r="AI115" s="25" t="e">
        <f>IF(#REF!=1,#REF!,"")</f>
        <v>#REF!</v>
      </c>
      <c r="AJ115" s="25" t="e">
        <f>IF(#REF!=1,AF115,"")</f>
        <v>#REF!</v>
      </c>
      <c r="AK115" s="25" t="e">
        <f>IF(#REF!=1,#REF!,"")</f>
        <v>#REF!</v>
      </c>
      <c r="AL115" s="25" t="e">
        <f>IF(#REF!=1,AF115,"")</f>
        <v>#REF!</v>
      </c>
      <c r="AM115" t="s">
        <v>25</v>
      </c>
      <c r="AN115" s="5">
        <v>23712</v>
      </c>
      <c r="AO115" s="25">
        <f>(IF($E115="EK",0.163*C115*Y115/8760,IF($E115="ws",0.163*C115*Y115/8760,IF($E115="mc",0.7*0.163*C115*Y115/8760,""))))</f>
      </c>
      <c r="AP115" s="25">
        <f>IF($E115="EK","",IF(D115="","",(IF($D115&lt;83,(-162853*LN($D115)+813007)*$D115,(-24890*LN($D115)+204138)*$D115))))</f>
        <v>23570727.74525144</v>
      </c>
      <c r="AQ115" s="25" t="e">
        <f>IF(#REF!=1,AP115,"")</f>
        <v>#REF!</v>
      </c>
      <c r="AR115" s="25" t="e">
        <f>IF(#REF!=1,AP115,"")</f>
        <v>#REF!</v>
      </c>
      <c r="AS115" s="25" t="e">
        <f>IF($E115="EK","",IF($D115="","",IF(#REF!&gt;1,"",(IF($D115&lt;83,(-162853*LN($D115)+813007)*$D115*0.34,(-24890*LN($D115)+204138)*$D115*0.34)))))</f>
        <v>#REF!</v>
      </c>
      <c r="AT115" s="25">
        <f>IF($E115="EK","",IF($D115="","",(IF($D115&lt;83,(-23373*LN($D115)+118878)*$D115,(-3538.9*LN($D115)+31394)*$D115))))</f>
        <v>4429370.156153889</v>
      </c>
      <c r="AU115" s="25">
        <f>IF($E115="EK","",IF(D115&gt;1,28873*D115,""))</f>
        <v>13137215</v>
      </c>
      <c r="AV115" s="25">
        <f>IF($E115="ek",D115*Y115*(1-0.8)*0.012,IF($E115="ew",D115*Y115*(1-0.8)*0.012,IF($E115="MC",D115*Y115*(1-0.7)*0.012,D115*Y115*0.012)))</f>
        <v>19961.760000000002</v>
      </c>
      <c r="AW115" s="25">
        <f>IF($AV115&gt;1,D115*Y115*0.002,"")</f>
        <v>3326.96</v>
      </c>
      <c r="AX115" s="25">
        <f>0.163*D115*Y115/8760</f>
        <v>30.95288127853882</v>
      </c>
      <c r="AY115" s="25" t="e">
        <f>IF(#REF!=1,AX115,"")</f>
        <v>#REF!</v>
      </c>
    </row>
    <row r="116" spans="1:51" ht="12.75">
      <c r="A116" s="3">
        <v>15147</v>
      </c>
      <c r="B116" s="3">
        <v>2404</v>
      </c>
      <c r="C116" s="3">
        <v>157</v>
      </c>
      <c r="D116" s="3"/>
      <c r="E116" s="3" t="s">
        <v>33</v>
      </c>
      <c r="F116" s="3" t="s">
        <v>24</v>
      </c>
      <c r="G116" s="3" t="s">
        <v>24</v>
      </c>
      <c r="H116" s="3">
        <v>150786</v>
      </c>
      <c r="I116" s="3">
        <v>150786</v>
      </c>
      <c r="J116" s="3" t="s">
        <v>23</v>
      </c>
      <c r="K116" s="3" t="s">
        <v>23</v>
      </c>
      <c r="L116" s="3" t="s">
        <v>23</v>
      </c>
      <c r="M116" s="3">
        <v>150786</v>
      </c>
      <c r="N116" s="3">
        <v>150786</v>
      </c>
      <c r="O116" s="3">
        <v>150786</v>
      </c>
      <c r="P116" s="3" t="s">
        <v>23</v>
      </c>
      <c r="Q116" s="3" t="s">
        <v>23</v>
      </c>
      <c r="R116" s="3" t="s">
        <v>23</v>
      </c>
      <c r="S116" s="3" t="s">
        <v>23</v>
      </c>
      <c r="T116" s="6">
        <v>753930</v>
      </c>
      <c r="U116" s="6"/>
      <c r="V116" s="3">
        <v>2404</v>
      </c>
      <c r="W116" s="28"/>
      <c r="X116" s="28"/>
      <c r="Y116" s="31">
        <v>3656</v>
      </c>
      <c r="AF116" s="25" t="e">
        <f>0.014*#REF!</f>
        <v>#REF!</v>
      </c>
      <c r="AG116" s="25" t="e">
        <f>IF(#REF!=1,#REF!,"")</f>
        <v>#REF!</v>
      </c>
      <c r="AH116" s="25" t="e">
        <f>IF(#REF!=1,AF116,"")</f>
        <v>#REF!</v>
      </c>
      <c r="AI116" s="25" t="e">
        <f>IF(#REF!=1,#REF!,"")</f>
        <v>#REF!</v>
      </c>
      <c r="AJ116" s="25" t="e">
        <f>IF(#REF!=1,AF116,"")</f>
        <v>#REF!</v>
      </c>
      <c r="AK116" s="25" t="e">
        <f>IF(#REF!=1,#REF!,"")</f>
        <v>#REF!</v>
      </c>
      <c r="AL116" s="25" t="e">
        <f>IF(#REF!=1,AF116,"")</f>
        <v>#REF!</v>
      </c>
      <c r="AM116" t="s">
        <v>25</v>
      </c>
      <c r="AN116" s="5">
        <v>19419</v>
      </c>
      <c r="AO116" s="25">
        <f>(IF($E116="EK",0.163*C116*Y116/8760,IF($E116="ws",0.163*C116*Y116/8760,IF($E116="mc",0.7*0.163*C116*Y116/8760,""))))</f>
        <v>10.680444748858449</v>
      </c>
      <c r="AP116" s="25">
        <f>IF($E116="EK","",IF(D116="","",(IF($D116&lt;83,(-162853*LN($D116)+813007)*$D116,(-24890*LN($D116)+204138)*$D116))))</f>
      </c>
      <c r="AQ116" s="25" t="e">
        <f>IF(#REF!=1,AP116,"")</f>
        <v>#REF!</v>
      </c>
      <c r="AR116" s="25" t="e">
        <f>IF(#REF!=1,AP116,"")</f>
        <v>#REF!</v>
      </c>
      <c r="AS116" s="25">
        <f>IF($E116="EK","",IF($D116="","",IF(#REF!&gt;1,"",(IF($D116&lt;83,(-162853*LN($D116)+813007)*$D116*0.34,(-24890*LN($D116)+204138)*$D116*0.34)))))</f>
      </c>
      <c r="AT116" s="25">
        <f>IF($E116="EK","",IF($D116="","",(IF($D116&lt;83,(-23373*LN($D116)+118878)*$D116,(-3538.9*LN($D116)+31394)*$D116))))</f>
      </c>
      <c r="AU116" s="25">
        <f>IF($E116="EK","",IF(D116&gt;1,28873*D116,""))</f>
      </c>
      <c r="AV116" s="25">
        <f>IF($E116="ek",D116*Y116*(1-0.8)*0.012,IF($E116="ew",D116*Y116*(1-0.8)*0.012,IF($E116="MC",D116*Y116*(1-0.7)*0.012,D116*Y116*0.012)))</f>
        <v>0</v>
      </c>
      <c r="AW116" s="25">
        <f>IF($AV116&gt;1,D116*Y116*0.002,"")</f>
      </c>
      <c r="AX116" s="25">
        <f>0.163*D116*Y116/8760</f>
        <v>0</v>
      </c>
      <c r="AY116" s="25" t="e">
        <f>IF(#REF!=1,AX116,"")</f>
        <v>#REF!</v>
      </c>
    </row>
    <row r="117" spans="1:51" ht="12.75">
      <c r="A117" s="3">
        <v>15147</v>
      </c>
      <c r="B117" s="3">
        <v>2404</v>
      </c>
      <c r="C117" s="3">
        <v>157</v>
      </c>
      <c r="D117" s="3">
        <f>SUM(C116:C117)</f>
        <v>314</v>
      </c>
      <c r="E117" s="3" t="s">
        <v>33</v>
      </c>
      <c r="F117" s="3" t="s">
        <v>24</v>
      </c>
      <c r="G117" s="3" t="s">
        <v>24</v>
      </c>
      <c r="H117" s="3" t="s">
        <v>23</v>
      </c>
      <c r="I117" s="3" t="s">
        <v>23</v>
      </c>
      <c r="J117" s="3" t="s">
        <v>23</v>
      </c>
      <c r="K117" s="3" t="s">
        <v>23</v>
      </c>
      <c r="L117" s="3" t="s">
        <v>23</v>
      </c>
      <c r="M117" s="3">
        <v>150786</v>
      </c>
      <c r="N117" s="3">
        <v>150786</v>
      </c>
      <c r="O117" s="3">
        <v>150786</v>
      </c>
      <c r="P117" s="3" t="s">
        <v>23</v>
      </c>
      <c r="Q117" s="3" t="s">
        <v>23</v>
      </c>
      <c r="R117" s="3" t="s">
        <v>23</v>
      </c>
      <c r="S117" s="3" t="s">
        <v>23</v>
      </c>
      <c r="T117" s="6">
        <v>452358</v>
      </c>
      <c r="U117" s="6"/>
      <c r="V117" s="3">
        <v>2404</v>
      </c>
      <c r="W117" s="28"/>
      <c r="X117" s="28"/>
      <c r="Y117" s="31">
        <v>3656</v>
      </c>
      <c r="AF117" s="25" t="e">
        <f>0.014*#REF!</f>
        <v>#REF!</v>
      </c>
      <c r="AG117" s="25" t="e">
        <f>IF(#REF!=1,#REF!,"")</f>
        <v>#REF!</v>
      </c>
      <c r="AH117" s="25" t="e">
        <f>IF(#REF!=1,AF117,"")</f>
        <v>#REF!</v>
      </c>
      <c r="AI117" s="25" t="e">
        <f>IF(#REF!=1,#REF!,"")</f>
        <v>#REF!</v>
      </c>
      <c r="AJ117" s="25" t="e">
        <f>IF(#REF!=1,AF117,"")</f>
        <v>#REF!</v>
      </c>
      <c r="AK117" s="25" t="e">
        <f>IF(#REF!=1,#REF!,"")</f>
        <v>#REF!</v>
      </c>
      <c r="AL117" s="25" t="e">
        <f>IF(#REF!=1,AF117,"")</f>
        <v>#REF!</v>
      </c>
      <c r="AM117" t="s">
        <v>25</v>
      </c>
      <c r="AN117" s="5">
        <v>19664</v>
      </c>
      <c r="AO117" s="25">
        <f>(IF($E117="EK",0.163*C117*Y117/8760,IF($E117="ws",0.163*C117*Y117/8760,IF($E117="mc",0.7*0.163*C117*Y117/8760,""))))</f>
        <v>10.680444748858449</v>
      </c>
      <c r="AP117" s="25">
        <f>IF($E117="EK","",IF(D117="","",(IF($D117&lt;83,(-162853*LN($D117)+813007)*$D117,(-24890*LN($D117)+204138)*$D117))))</f>
      </c>
      <c r="AQ117" s="25" t="e">
        <f>IF(#REF!=1,AP117,"")</f>
        <v>#REF!</v>
      </c>
      <c r="AR117" s="25" t="e">
        <f>IF(#REF!=1,AP117,"")</f>
        <v>#REF!</v>
      </c>
      <c r="AS117" s="25">
        <f>IF($E117="EK","",IF($D117="","",IF(#REF!&gt;1,"",(IF($D117&lt;83,(-162853*LN($D117)+813007)*$D117*0.34,(-24890*LN($D117)+204138)*$D117*0.34)))))</f>
      </c>
      <c r="AT117" s="25">
        <f>IF($E117="EK","",IF($D117="","",(IF($D117&lt;83,(-23373*LN($D117)+118878)*$D117,(-3538.9*LN($D117)+31394)*$D117))))</f>
      </c>
      <c r="AU117" s="25">
        <f>IF($E117="EK","",IF(D117&gt;1,28873*D117,""))</f>
      </c>
      <c r="AV117" s="25">
        <f>IF($E117="ek",D117*Y117*(1-0.8)*0.012,IF($E117="ew",D117*Y117*(1-0.8)*0.012,IF($E117="MC",D117*Y117*(1-0.7)*0.012,D117*Y117*0.012)))</f>
        <v>2755.1615999999995</v>
      </c>
      <c r="AW117" s="25">
        <f>IF($AV117&gt;1,D117*Y117*0.002,"")</f>
        <v>2295.968</v>
      </c>
      <c r="AX117" s="25">
        <f>0.163*D117*Y117/8760</f>
        <v>21.360889497716897</v>
      </c>
      <c r="AY117" s="25" t="e">
        <f>IF(#REF!=1,AX117,"")</f>
        <v>#REF!</v>
      </c>
    </row>
    <row r="118" spans="1:51" ht="12.75">
      <c r="A118" s="3">
        <v>15147</v>
      </c>
      <c r="B118" s="3">
        <v>2406</v>
      </c>
      <c r="C118" s="3">
        <v>129.6</v>
      </c>
      <c r="D118" s="3"/>
      <c r="E118" s="3" t="s">
        <v>24</v>
      </c>
      <c r="F118" s="3" t="s">
        <v>24</v>
      </c>
      <c r="G118" s="3" t="s">
        <v>24</v>
      </c>
      <c r="H118" s="3" t="s">
        <v>23</v>
      </c>
      <c r="I118" s="3" t="s">
        <v>23</v>
      </c>
      <c r="J118" s="3" t="s">
        <v>23</v>
      </c>
      <c r="K118" s="3" t="s">
        <v>23</v>
      </c>
      <c r="L118" s="3" t="s">
        <v>23</v>
      </c>
      <c r="M118" s="3">
        <v>148798</v>
      </c>
      <c r="N118" s="3">
        <v>148798</v>
      </c>
      <c r="O118" s="3">
        <v>148798</v>
      </c>
      <c r="P118" s="3" t="s">
        <v>23</v>
      </c>
      <c r="Q118" s="3" t="s">
        <v>23</v>
      </c>
      <c r="R118" s="3" t="s">
        <v>23</v>
      </c>
      <c r="S118" s="3" t="s">
        <v>23</v>
      </c>
      <c r="T118" s="6">
        <v>446394</v>
      </c>
      <c r="U118" s="6"/>
      <c r="V118" s="3">
        <v>2406</v>
      </c>
      <c r="W118" s="28"/>
      <c r="X118" s="28"/>
      <c r="Y118" s="31">
        <v>3656</v>
      </c>
      <c r="AF118" s="25" t="e">
        <f>0.014*#REF!</f>
        <v>#REF!</v>
      </c>
      <c r="AG118" s="25" t="e">
        <f>IF(#REF!=1,#REF!,"")</f>
        <v>#REF!</v>
      </c>
      <c r="AH118" s="25" t="e">
        <f>IF(#REF!=1,AF118,"")</f>
        <v>#REF!</v>
      </c>
      <c r="AI118" s="25" t="e">
        <f>IF(#REF!=1,#REF!,"")</f>
        <v>#REF!</v>
      </c>
      <c r="AJ118" s="25" t="e">
        <f>IF(#REF!=1,AF118,"")</f>
        <v>#REF!</v>
      </c>
      <c r="AK118" s="25" t="e">
        <f>IF(#REF!=1,#REF!,"")</f>
        <v>#REF!</v>
      </c>
      <c r="AL118" s="25" t="e">
        <f>IF(#REF!=1,AF118,"")</f>
        <v>#REF!</v>
      </c>
      <c r="AM118" t="s">
        <v>25</v>
      </c>
      <c r="AN118" s="5">
        <v>20941</v>
      </c>
      <c r="AO118" s="25">
        <f>(IF($E118="EK",0.163*C118*Y118/8760,IF($E118="ws",0.163*C118*Y118/8760,IF($E118="mc",0.7*0.163*C118*Y118/8760,""))))</f>
      </c>
      <c r="AP118" s="25">
        <f>IF($E118="EK","",IF(D118="","",(IF($D118&lt;83,(-162853*LN($D118)+813007)*$D118,(-24890*LN($D118)+204138)*$D118))))</f>
      </c>
      <c r="AQ118" s="25" t="e">
        <f>IF(#REF!=1,AP118,"")</f>
        <v>#REF!</v>
      </c>
      <c r="AR118" s="25" t="e">
        <f>IF(#REF!=1,AP118,"")</f>
        <v>#REF!</v>
      </c>
      <c r="AS118" s="25">
        <f>IF($E118="EK","",IF($D118="","",IF(#REF!&gt;1,"",(IF($D118&lt;83,(-162853*LN($D118)+813007)*$D118*0.34,(-24890*LN($D118)+204138)*$D118*0.34)))))</f>
      </c>
      <c r="AT118" s="25">
        <f>IF($E118="EK","",IF($D118="","",(IF($D118&lt;83,(-23373*LN($D118)+118878)*$D118,(-3538.9*LN($D118)+31394)*$D118))))</f>
      </c>
      <c r="AU118" s="25">
        <f>IF($E118="EK","",IF(D118&gt;1,28873*D118,""))</f>
      </c>
      <c r="AV118" s="25">
        <f>IF($E118="ek",D118*Y118*(1-0.8)*0.012,IF($E118="ew",D118*Y118*(1-0.8)*0.012,IF($E118="MC",D118*Y118*(1-0.7)*0.012,D118*Y118*0.012)))</f>
        <v>0</v>
      </c>
      <c r="AW118" s="25">
        <f>IF($AV118&gt;1,D118*Y118*0.002,"")</f>
      </c>
      <c r="AX118" s="25">
        <f>0.163*D118*Y118/8760</f>
        <v>0</v>
      </c>
      <c r="AY118" s="25" t="e">
        <f>IF(#REF!=1,AX118,"")</f>
        <v>#REF!</v>
      </c>
    </row>
    <row r="119" spans="1:51" ht="12.75">
      <c r="A119" s="3">
        <v>15147</v>
      </c>
      <c r="B119" s="3">
        <v>2406</v>
      </c>
      <c r="C119" s="3">
        <v>129.6</v>
      </c>
      <c r="D119" s="3">
        <f>SUM(C118:C119)</f>
        <v>259.2</v>
      </c>
      <c r="E119" s="3" t="s">
        <v>24</v>
      </c>
      <c r="F119" s="3" t="s">
        <v>24</v>
      </c>
      <c r="G119" s="3" t="s">
        <v>24</v>
      </c>
      <c r="H119" s="3" t="s">
        <v>23</v>
      </c>
      <c r="I119" s="3" t="s">
        <v>23</v>
      </c>
      <c r="J119" s="3" t="s">
        <v>23</v>
      </c>
      <c r="K119" s="3" t="s">
        <v>23</v>
      </c>
      <c r="L119" s="3" t="s">
        <v>23</v>
      </c>
      <c r="M119" s="3">
        <v>148798</v>
      </c>
      <c r="N119" s="3">
        <v>148798</v>
      </c>
      <c r="O119" s="3">
        <v>148798</v>
      </c>
      <c r="P119" s="3" t="s">
        <v>23</v>
      </c>
      <c r="Q119" s="3" t="s">
        <v>23</v>
      </c>
      <c r="R119" s="3" t="s">
        <v>23</v>
      </c>
      <c r="S119" s="3" t="s">
        <v>23</v>
      </c>
      <c r="T119" s="6">
        <v>446394</v>
      </c>
      <c r="U119" s="6"/>
      <c r="V119" s="3">
        <v>2406</v>
      </c>
      <c r="W119" s="28"/>
      <c r="X119" s="28"/>
      <c r="Y119" s="31">
        <v>3656</v>
      </c>
      <c r="AF119" s="25" t="e">
        <f>0.014*#REF!</f>
        <v>#REF!</v>
      </c>
      <c r="AG119" s="25" t="e">
        <f>IF(#REF!=1,#REF!,"")</f>
        <v>#REF!</v>
      </c>
      <c r="AH119" s="25" t="e">
        <f>IF(#REF!=1,AF119,"")</f>
        <v>#REF!</v>
      </c>
      <c r="AI119" s="25" t="e">
        <f>IF(#REF!=1,#REF!,"")</f>
        <v>#REF!</v>
      </c>
      <c r="AJ119" s="25" t="e">
        <f>IF(#REF!=1,AF119,"")</f>
        <v>#REF!</v>
      </c>
      <c r="AK119" s="25" t="e">
        <f>IF(#REF!=1,#REF!,"")</f>
        <v>#REF!</v>
      </c>
      <c r="AL119" s="25" t="e">
        <f>IF(#REF!=1,AF119,"")</f>
        <v>#REF!</v>
      </c>
      <c r="AM119" t="s">
        <v>25</v>
      </c>
      <c r="AN119" s="5">
        <v>20941</v>
      </c>
      <c r="AO119" s="25">
        <f>(IF($E119="EK",0.163*C119*Y119/8760,IF($E119="ws",0.163*C119*Y119/8760,IF($E119="mc",0.7*0.163*C119*Y119/8760,""))))</f>
      </c>
      <c r="AP119" s="25">
        <f>IF($E119="EK","",IF(D119="","",(IF($D119&lt;83,(-162853*LN($D119)+813007)*$D119,(-24890*LN($D119)+204138)*$D119))))</f>
        <v>17057780.120368984</v>
      </c>
      <c r="AQ119" s="25" t="e">
        <f>IF(#REF!=1,AP119,"")</f>
        <v>#REF!</v>
      </c>
      <c r="AR119" s="25" t="e">
        <f>IF(#REF!=1,AP119,"")</f>
        <v>#REF!</v>
      </c>
      <c r="AS119" s="25" t="e">
        <f>IF($E119="EK","",IF($D119="","",IF(#REF!&gt;1,"",(IF($D119&lt;83,(-162853*LN($D119)+813007)*$D119*0.34,(-24890*LN($D119)+204138)*$D119*0.34)))))</f>
        <v>#REF!</v>
      </c>
      <c r="AT119" s="25">
        <f>IF($E119="EK","",IF($D119="","",(IF($D119&lt;83,(-23373*LN($D119)+118878)*$D119,(-3538.9*LN($D119)+31394)*$D119))))</f>
        <v>3039433.498695613</v>
      </c>
      <c r="AU119" s="25">
        <f>IF($E119="EK","",IF(D119&gt;1,28873*D119,""))</f>
        <v>7483881.6</v>
      </c>
      <c r="AV119" s="25">
        <f>IF($E119="ek",D119*Y119*(1-0.8)*0.012,IF($E119="ew",D119*Y119*(1-0.8)*0.012,IF($E119="MC",D119*Y119*(1-0.7)*0.012,D119*Y119*0.012)))</f>
        <v>11371.6224</v>
      </c>
      <c r="AW119" s="25">
        <f>IF($AV119&gt;1,D119*Y119*0.002,"")</f>
        <v>1895.2703999999999</v>
      </c>
      <c r="AX119" s="25">
        <f>0.163*D119*Y119/8760</f>
        <v>17.63293808219178</v>
      </c>
      <c r="AY119" s="25" t="e">
        <f>IF(#REF!=1,AX119,"")</f>
        <v>#REF!</v>
      </c>
    </row>
    <row r="120" spans="1:51" ht="12.75">
      <c r="A120" s="3">
        <v>15147</v>
      </c>
      <c r="B120" s="3">
        <v>2411</v>
      </c>
      <c r="C120" s="3">
        <v>111</v>
      </c>
      <c r="D120" s="3"/>
      <c r="E120" s="3" t="s">
        <v>67</v>
      </c>
      <c r="F120" s="3" t="s">
        <v>24</v>
      </c>
      <c r="G120" s="3" t="s">
        <v>24</v>
      </c>
      <c r="H120" s="3">
        <v>1042</v>
      </c>
      <c r="I120" s="3">
        <v>1036</v>
      </c>
      <c r="J120" s="3">
        <v>1035</v>
      </c>
      <c r="K120" s="3">
        <v>1040</v>
      </c>
      <c r="L120" s="3">
        <v>1035</v>
      </c>
      <c r="M120" s="3">
        <v>1033</v>
      </c>
      <c r="N120" s="3">
        <v>1032</v>
      </c>
      <c r="O120" s="3">
        <v>1033</v>
      </c>
      <c r="P120" s="3">
        <v>1034</v>
      </c>
      <c r="Q120" s="3">
        <v>1027</v>
      </c>
      <c r="R120" s="3" t="s">
        <v>23</v>
      </c>
      <c r="S120" s="3">
        <v>1030</v>
      </c>
      <c r="T120" s="6">
        <v>1052469</v>
      </c>
      <c r="U120" s="6"/>
      <c r="V120" s="3">
        <v>2411</v>
      </c>
      <c r="W120" s="28"/>
      <c r="X120" s="28"/>
      <c r="Y120" s="31">
        <v>3656</v>
      </c>
      <c r="AF120" s="25" t="e">
        <f>0.014*#REF!</f>
        <v>#REF!</v>
      </c>
      <c r="AG120" s="25" t="e">
        <f>IF(#REF!=1,#REF!,"")</f>
        <v>#REF!</v>
      </c>
      <c r="AH120" s="25" t="e">
        <f>IF(#REF!=1,AF120,"")</f>
        <v>#REF!</v>
      </c>
      <c r="AI120" s="25" t="e">
        <f>IF(#REF!=1,#REF!,"")</f>
        <v>#REF!</v>
      </c>
      <c r="AJ120" s="25" t="e">
        <f>IF(#REF!=1,AF120,"")</f>
        <v>#REF!</v>
      </c>
      <c r="AK120" s="25" t="e">
        <f>IF(#REF!=1,#REF!,"")</f>
        <v>#REF!</v>
      </c>
      <c r="AL120" s="25" t="e">
        <f>IF(#REF!=1,AF120,"")</f>
        <v>#REF!</v>
      </c>
      <c r="AM120" t="s">
        <v>25</v>
      </c>
      <c r="AN120" s="5">
        <v>17868</v>
      </c>
      <c r="AO120" s="25">
        <f>(IF($E120="EK",0.163*C120*Y120/8760,IF($E120="ws",0.163*C120*Y120/8760,IF($E120="mc",0.7*0.163*C120*Y120/8760,""))))</f>
      </c>
      <c r="AP120" s="25">
        <f>IF($E120="EK","",IF(D120="","",(IF($D120&lt;83,(-162853*LN($D120)+813007)*$D120,(-24890*LN($D120)+204138)*$D120))))</f>
      </c>
      <c r="AQ120" s="25" t="e">
        <f>IF(#REF!=1,AP120,"")</f>
        <v>#REF!</v>
      </c>
      <c r="AR120" s="25" t="e">
        <f>IF(#REF!=1,AP120,"")</f>
        <v>#REF!</v>
      </c>
      <c r="AS120" s="25">
        <f>IF($E120="EK","",IF($D120="","",IF(#REF!&gt;1,"",(IF($D120&lt;83,(-162853*LN($D120)+813007)*$D120*0.34,(-24890*LN($D120)+204138)*$D120*0.34)))))</f>
      </c>
      <c r="AT120" s="25">
        <f>IF($E120="EK","",IF($D120="","",(IF($D120&lt;83,(-23373*LN($D120)+118878)*$D120,(-3538.9*LN($D120)+31394)*$D120))))</f>
      </c>
      <c r="AU120" s="25">
        <f>IF($E120="EK","",IF(D120&gt;1,28873*D120,""))</f>
      </c>
      <c r="AV120" s="25">
        <f>IF($E120="ek",D120*Y120*(1-0.8)*0.012,IF($E120="ew",D120*Y120*(1-0.8)*0.012,IF($E120="MC",D120*Y120*(1-0.7)*0.012,D120*Y120*0.012)))</f>
        <v>0</v>
      </c>
      <c r="AW120" s="25">
        <f>IF($AV120&gt;1,D120*Y120*0.002,"")</f>
      </c>
      <c r="AX120" s="25">
        <f>0.163*D120*Y120/8760</f>
        <v>0</v>
      </c>
      <c r="AY120" s="25" t="e">
        <f>IF(#REF!=1,AX120,"")</f>
        <v>#REF!</v>
      </c>
    </row>
    <row r="121" spans="1:51" ht="12.75">
      <c r="A121" s="3">
        <v>15147</v>
      </c>
      <c r="B121" s="3">
        <v>2411</v>
      </c>
      <c r="C121" s="3">
        <v>108</v>
      </c>
      <c r="D121" s="3"/>
      <c r="E121" s="3" t="s">
        <v>67</v>
      </c>
      <c r="F121" s="3" t="s">
        <v>24</v>
      </c>
      <c r="G121" s="3" t="s">
        <v>24</v>
      </c>
      <c r="H121" s="3">
        <v>454545</v>
      </c>
      <c r="I121" s="3" t="s">
        <v>23</v>
      </c>
      <c r="J121" s="3">
        <v>1035</v>
      </c>
      <c r="K121" s="3">
        <v>1040</v>
      </c>
      <c r="L121" s="3">
        <v>1035</v>
      </c>
      <c r="M121" s="3">
        <v>1033</v>
      </c>
      <c r="N121" s="3">
        <v>1032</v>
      </c>
      <c r="O121" s="3">
        <v>1033</v>
      </c>
      <c r="P121" s="3">
        <v>1034</v>
      </c>
      <c r="Q121" s="3">
        <v>1027</v>
      </c>
      <c r="R121" s="3" t="s">
        <v>23</v>
      </c>
      <c r="S121" s="3">
        <v>1030</v>
      </c>
      <c r="T121" s="6">
        <v>1504698</v>
      </c>
      <c r="U121" s="6"/>
      <c r="V121" s="3">
        <v>2411</v>
      </c>
      <c r="W121" s="28"/>
      <c r="X121" s="28"/>
      <c r="Y121" s="31">
        <v>3656</v>
      </c>
      <c r="AF121" s="25" t="e">
        <f>0.014*#REF!</f>
        <v>#REF!</v>
      </c>
      <c r="AG121" s="25" t="e">
        <f>IF(#REF!=1,#REF!,"")</f>
        <v>#REF!</v>
      </c>
      <c r="AH121" s="25" t="e">
        <f>IF(#REF!=1,AF121,"")</f>
        <v>#REF!</v>
      </c>
      <c r="AI121" s="25" t="e">
        <f>IF(#REF!=1,#REF!,"")</f>
        <v>#REF!</v>
      </c>
      <c r="AJ121" s="25" t="e">
        <f>IF(#REF!=1,AF121,"")</f>
        <v>#REF!</v>
      </c>
      <c r="AK121" s="25" t="e">
        <f>IF(#REF!=1,#REF!,"")</f>
        <v>#REF!</v>
      </c>
      <c r="AL121" s="25" t="e">
        <f>IF(#REF!=1,AF121,"")</f>
        <v>#REF!</v>
      </c>
      <c r="AM121" t="s">
        <v>25</v>
      </c>
      <c r="AN121" s="5">
        <v>17838</v>
      </c>
      <c r="AO121" s="25">
        <f>(IF($E121="EK",0.163*C121*Y121/8760,IF($E121="ws",0.163*C121*Y121/8760,IF($E121="mc",0.7*0.163*C121*Y121/8760,""))))</f>
      </c>
      <c r="AP121" s="25">
        <f>IF($E121="EK","",IF(D121="","",(IF($D121&lt;83,(-162853*LN($D121)+813007)*$D121,(-24890*LN($D121)+204138)*$D121))))</f>
      </c>
      <c r="AQ121" s="25" t="e">
        <f>IF(#REF!=1,AP121,"")</f>
        <v>#REF!</v>
      </c>
      <c r="AR121" s="25" t="e">
        <f>IF(#REF!=1,AP121,"")</f>
        <v>#REF!</v>
      </c>
      <c r="AS121" s="25">
        <f>IF($E121="EK","",IF($D121="","",IF(#REF!&gt;1,"",(IF($D121&lt;83,(-162853*LN($D121)+813007)*$D121*0.34,(-24890*LN($D121)+204138)*$D121*0.34)))))</f>
      </c>
      <c r="AT121" s="25">
        <f>IF($E121="EK","",IF($D121="","",(IF($D121&lt;83,(-23373*LN($D121)+118878)*$D121,(-3538.9*LN($D121)+31394)*$D121))))</f>
      </c>
      <c r="AU121" s="25">
        <f>IF($E121="EK","",IF(D121&gt;1,28873*D121,""))</f>
      </c>
      <c r="AV121" s="25">
        <f>IF($E121="ek",D121*Y121*(1-0.8)*0.012,IF($E121="ew",D121*Y121*(1-0.8)*0.012,IF($E121="MC",D121*Y121*(1-0.7)*0.012,D121*Y121*0.012)))</f>
        <v>0</v>
      </c>
      <c r="AW121" s="25">
        <f>IF($AV121&gt;1,D121*Y121*0.002,"")</f>
      </c>
      <c r="AX121" s="25">
        <f>0.163*D121*Y121/8760</f>
        <v>0</v>
      </c>
      <c r="AY121" s="25" t="e">
        <f>IF(#REF!=1,AX121,"")</f>
        <v>#REF!</v>
      </c>
    </row>
    <row r="122" spans="1:51" ht="12.75">
      <c r="A122" s="3">
        <v>15147</v>
      </c>
      <c r="B122" s="3">
        <v>2411</v>
      </c>
      <c r="C122" s="3">
        <v>116</v>
      </c>
      <c r="D122" s="3"/>
      <c r="E122" s="3" t="s">
        <v>67</v>
      </c>
      <c r="F122" s="3" t="s">
        <v>24</v>
      </c>
      <c r="G122" s="3" t="s">
        <v>24</v>
      </c>
      <c r="H122" s="3">
        <v>1042</v>
      </c>
      <c r="I122" s="3">
        <v>1036</v>
      </c>
      <c r="J122" s="3">
        <v>1035</v>
      </c>
      <c r="K122" s="3">
        <v>1040</v>
      </c>
      <c r="L122" s="3">
        <v>1035</v>
      </c>
      <c r="M122" s="3">
        <v>1033</v>
      </c>
      <c r="N122" s="3">
        <v>1032</v>
      </c>
      <c r="O122" s="3">
        <v>1033</v>
      </c>
      <c r="P122" s="3">
        <v>1034</v>
      </c>
      <c r="Q122" s="3">
        <v>1027</v>
      </c>
      <c r="R122" s="3" t="s">
        <v>23</v>
      </c>
      <c r="S122" s="3" t="s">
        <v>23</v>
      </c>
      <c r="T122" s="6">
        <v>1349363</v>
      </c>
      <c r="U122" s="6"/>
      <c r="V122" s="3">
        <v>2411</v>
      </c>
      <c r="W122" s="28"/>
      <c r="X122" s="28"/>
      <c r="Y122" s="31">
        <v>3656</v>
      </c>
      <c r="AF122" s="25" t="e">
        <f>0.014*#REF!</f>
        <v>#REF!</v>
      </c>
      <c r="AG122" s="25" t="e">
        <f>IF(#REF!=1,#REF!,"")</f>
        <v>#REF!</v>
      </c>
      <c r="AH122" s="25" t="e">
        <f>IF(#REF!=1,AF122,"")</f>
        <v>#REF!</v>
      </c>
      <c r="AI122" s="25" t="e">
        <f>IF(#REF!=1,#REF!,"")</f>
        <v>#REF!</v>
      </c>
      <c r="AJ122" s="25" t="e">
        <f>IF(#REF!=1,AF122,"")</f>
        <v>#REF!</v>
      </c>
      <c r="AK122" s="25" t="e">
        <f>IF(#REF!=1,#REF!,"")</f>
        <v>#REF!</v>
      </c>
      <c r="AL122" s="25" t="e">
        <f>IF(#REF!=1,AF122,"")</f>
        <v>#REF!</v>
      </c>
      <c r="AM122" t="s">
        <v>25</v>
      </c>
      <c r="AN122" s="5">
        <v>18172</v>
      </c>
      <c r="AO122" s="25">
        <f>(IF($E122="EK",0.163*C122*Y122/8760,IF($E122="ws",0.163*C122*Y122/8760,IF($E122="mc",0.7*0.163*C122*Y122/8760,""))))</f>
      </c>
      <c r="AP122" s="25">
        <f>IF($E122="EK","",IF(D122="","",(IF($D122&lt;83,(-162853*LN($D122)+813007)*$D122,(-24890*LN($D122)+204138)*$D122))))</f>
      </c>
      <c r="AQ122" s="25" t="e">
        <f>IF(#REF!=1,AP122,"")</f>
        <v>#REF!</v>
      </c>
      <c r="AR122" s="25" t="e">
        <f>IF(#REF!=1,AP122,"")</f>
        <v>#REF!</v>
      </c>
      <c r="AS122" s="25">
        <f>IF($E122="EK","",IF($D122="","",IF(#REF!&gt;1,"",(IF($D122&lt;83,(-162853*LN($D122)+813007)*$D122*0.34,(-24890*LN($D122)+204138)*$D122*0.34)))))</f>
      </c>
      <c r="AT122" s="25">
        <f>IF($E122="EK","",IF($D122="","",(IF($D122&lt;83,(-23373*LN($D122)+118878)*$D122,(-3538.9*LN($D122)+31394)*$D122))))</f>
      </c>
      <c r="AU122" s="25">
        <f>IF($E122="EK","",IF(D122&gt;1,28873*D122,""))</f>
      </c>
      <c r="AV122" s="25">
        <f>IF($E122="ek",D122*Y122*(1-0.8)*0.012,IF($E122="ew",D122*Y122*(1-0.8)*0.012,IF($E122="MC",D122*Y122*(1-0.7)*0.012,D122*Y122*0.012)))</f>
        <v>0</v>
      </c>
      <c r="AW122" s="25">
        <f>IF($AV122&gt;1,D122*Y122*0.002,"")</f>
      </c>
      <c r="AX122" s="25">
        <f>0.163*D122*Y122/8760</f>
        <v>0</v>
      </c>
      <c r="AY122" s="25" t="e">
        <f>IF(#REF!=1,AX122,"")</f>
        <v>#REF!</v>
      </c>
    </row>
    <row r="123" spans="1:51" ht="12.75">
      <c r="A123" s="3">
        <v>15147</v>
      </c>
      <c r="B123" s="3">
        <v>2411</v>
      </c>
      <c r="C123" s="3">
        <v>127</v>
      </c>
      <c r="D123" s="3">
        <f>SUM(C120:C123)</f>
        <v>462</v>
      </c>
      <c r="E123" s="3" t="s">
        <v>67</v>
      </c>
      <c r="F123" s="3" t="s">
        <v>24</v>
      </c>
      <c r="G123" s="3" t="s">
        <v>24</v>
      </c>
      <c r="H123" s="3">
        <v>1042</v>
      </c>
      <c r="I123" s="3">
        <v>1036</v>
      </c>
      <c r="J123" s="3" t="s">
        <v>23</v>
      </c>
      <c r="K123" s="3">
        <v>1040</v>
      </c>
      <c r="L123" s="3">
        <v>1035</v>
      </c>
      <c r="M123" s="3">
        <v>1033</v>
      </c>
      <c r="N123" s="3">
        <v>1032</v>
      </c>
      <c r="O123" s="3">
        <v>1033</v>
      </c>
      <c r="P123" s="3">
        <v>1034</v>
      </c>
      <c r="Q123" s="3">
        <v>1027</v>
      </c>
      <c r="R123" s="3" t="s">
        <v>23</v>
      </c>
      <c r="S123" s="3">
        <v>1030</v>
      </c>
      <c r="T123" s="6">
        <v>1352261</v>
      </c>
      <c r="U123" s="6"/>
      <c r="V123" s="3">
        <v>2411</v>
      </c>
      <c r="W123" s="28"/>
      <c r="X123" s="28"/>
      <c r="Y123" s="31">
        <v>3656</v>
      </c>
      <c r="AF123" s="25" t="e">
        <f>0.014*#REF!</f>
        <v>#REF!</v>
      </c>
      <c r="AG123" s="25" t="e">
        <f>IF(#REF!=1,#REF!,"")</f>
        <v>#REF!</v>
      </c>
      <c r="AH123" s="25" t="e">
        <f>IF(#REF!=1,AF123,"")</f>
        <v>#REF!</v>
      </c>
      <c r="AI123" s="25" t="e">
        <f>IF(#REF!=1,#REF!,"")</f>
        <v>#REF!</v>
      </c>
      <c r="AJ123" s="25" t="e">
        <f>IF(#REF!=1,AF123,"")</f>
        <v>#REF!</v>
      </c>
      <c r="AK123" s="25" t="e">
        <f>IF(#REF!=1,#REF!,"")</f>
        <v>#REF!</v>
      </c>
      <c r="AL123" s="25" t="e">
        <f>IF(#REF!=1,AF123,"")</f>
        <v>#REF!</v>
      </c>
      <c r="AM123" t="s">
        <v>25</v>
      </c>
      <c r="AN123" s="5">
        <v>18810</v>
      </c>
      <c r="AO123" s="25">
        <f>(IF($E123="EK",0.163*C123*Y123/8760,IF($E123="ws",0.163*C123*Y123/8760,IF($E123="mc",0.7*0.163*C123*Y123/8760,""))))</f>
      </c>
      <c r="AP123" s="25">
        <f>IF($E123="EK","",IF(D123="","",(IF($D123&lt;83,(-162853*LN($D123)+813007)*$D123,(-24890*LN($D123)+204138)*$D123))))</f>
        <v>23757790.91577069</v>
      </c>
      <c r="AQ123" s="25" t="e">
        <f>IF(#REF!=1,AP123,"")</f>
        <v>#REF!</v>
      </c>
      <c r="AR123" s="25" t="e">
        <f>IF(#REF!=1,AP123,"")</f>
        <v>#REF!</v>
      </c>
      <c r="AS123" s="25" t="e">
        <f>IF($E123="EK","",IF($D123="","",IF(#REF!&gt;1,"",(IF($D123&lt;83,(-162853*LN($D123)+813007)*$D123*0.34,(-24890*LN($D123)+204138)*$D123*0.34)))))</f>
        <v>#REF!</v>
      </c>
      <c r="AT123" s="25">
        <f>IF($E123="EK","",IF($D123="","",(IF($D123&lt;83,(-23373*LN($D123)+118878)*$D123,(-3538.9*LN($D123)+31394)*$D123))))</f>
        <v>4472552.426011286</v>
      </c>
      <c r="AU123" s="25">
        <f>IF($E123="EK","",IF(D123&gt;1,28873*D123,""))</f>
        <v>13339326</v>
      </c>
      <c r="AV123" s="25">
        <f>IF($E123="ek",D123*Y123*(1-0.8)*0.012,IF($E123="ew",D123*Y123*(1-0.8)*0.012,IF($E123="MC",D123*Y123*(1-0.7)*0.012,D123*Y123*0.012)))</f>
        <v>20268.864</v>
      </c>
      <c r="AW123" s="25">
        <f>IF($AV123&gt;1,D123*Y123*0.002,"")</f>
        <v>3378.1440000000002</v>
      </c>
      <c r="AX123" s="25">
        <f>0.163*D123*Y123/8760</f>
        <v>31.429079452054793</v>
      </c>
      <c r="AY123" s="25" t="e">
        <f>IF(#REF!=1,AX123,"")</f>
        <v>#REF!</v>
      </c>
    </row>
    <row r="124" spans="1:51" ht="12.75">
      <c r="A124" s="3">
        <v>15367</v>
      </c>
      <c r="B124" s="3">
        <v>3148</v>
      </c>
      <c r="C124" s="3">
        <v>851</v>
      </c>
      <c r="D124" s="3">
        <v>851</v>
      </c>
      <c r="E124" s="3" t="s">
        <v>24</v>
      </c>
      <c r="F124" s="3" t="s">
        <v>24</v>
      </c>
      <c r="G124" s="3" t="s">
        <v>24</v>
      </c>
      <c r="H124" s="3">
        <v>139528</v>
      </c>
      <c r="I124" s="3">
        <v>139528</v>
      </c>
      <c r="J124" s="3">
        <v>139528</v>
      </c>
      <c r="K124" s="3">
        <v>139560</v>
      </c>
      <c r="L124" s="3">
        <v>139756</v>
      </c>
      <c r="M124" s="3">
        <v>140267</v>
      </c>
      <c r="N124" s="3">
        <v>138760</v>
      </c>
      <c r="O124" s="3">
        <v>138760</v>
      </c>
      <c r="P124" s="3" t="s">
        <v>23</v>
      </c>
      <c r="Q124" s="3" t="s">
        <v>23</v>
      </c>
      <c r="R124" s="3" t="s">
        <v>23</v>
      </c>
      <c r="S124" s="3" t="s">
        <v>23</v>
      </c>
      <c r="T124" s="6">
        <v>2940963</v>
      </c>
      <c r="U124" s="6"/>
      <c r="V124" s="3">
        <v>3148</v>
      </c>
      <c r="W124" s="28"/>
      <c r="X124" s="28"/>
      <c r="Y124" s="31">
        <v>3656</v>
      </c>
      <c r="AF124" s="25" t="e">
        <f>0.014*#REF!</f>
        <v>#REF!</v>
      </c>
      <c r="AG124" s="25" t="e">
        <f>IF(#REF!=1,#REF!,"")</f>
        <v>#REF!</v>
      </c>
      <c r="AH124" s="25" t="e">
        <f>IF(#REF!=1,AF124,"")</f>
        <v>#REF!</v>
      </c>
      <c r="AI124" s="25" t="e">
        <f>IF(#REF!=1,#REF!,"")</f>
        <v>#REF!</v>
      </c>
      <c r="AJ124" s="25" t="e">
        <f>IF(#REF!=1,AF124,"")</f>
        <v>#REF!</v>
      </c>
      <c r="AK124" s="25" t="e">
        <f>IF(#REF!=1,#REF!,"")</f>
        <v>#REF!</v>
      </c>
      <c r="AL124" s="25" t="e">
        <f>IF(#REF!=1,AF124,"")</f>
        <v>#REF!</v>
      </c>
      <c r="AM124" t="s">
        <v>25</v>
      </c>
      <c r="AN124" s="5">
        <v>27668</v>
      </c>
      <c r="AO124" s="25">
        <f>(IF($E124="EK",0.163*C124*Y124/8760,IF($E124="ws",0.163*C124*Y124/8760,IF($E124="mc",0.7*0.163*C124*Y124/8760,""))))</f>
      </c>
      <c r="AP124" s="25">
        <f>IF($E124="EK","",IF(D124="","",(IF($D124&lt;83,(-162853*LN($D124)+813007)*$D124,(-24890*LN($D124)+204138)*$D124))))</f>
        <v>30823051.60395721</v>
      </c>
      <c r="AQ124" s="25" t="e">
        <f>IF(#REF!=1,AP124,"")</f>
        <v>#REF!</v>
      </c>
      <c r="AR124" s="25" t="e">
        <f>IF(#REF!=1,AP124,"")</f>
        <v>#REF!</v>
      </c>
      <c r="AS124" s="25" t="e">
        <f>IF($E124="EK","",IF($D124="","",IF(#REF!&gt;1,"",(IF($D124&lt;83,(-162853*LN($D124)+813007)*$D124*0.34,(-24890*LN($D124)+204138)*$D124*0.34)))))</f>
        <v>#REF!</v>
      </c>
      <c r="AT124" s="25">
        <f>IF($E124="EK","",IF($D124="","",(IF($D124&lt;83,(-23373*LN($D124)+118878)*$D124,(-3538.9*LN($D124)+31394)*$D124))))</f>
        <v>6398772.922581123</v>
      </c>
      <c r="AU124" s="25">
        <f>IF($E124="EK","",IF(D124&gt;1,28873*D124,""))</f>
        <v>24570923</v>
      </c>
      <c r="AV124" s="25">
        <f>IF($E124="ek",D124*Y124*(1-0.8)*0.012,IF($E124="ew",D124*Y124*(1-0.8)*0.012,IF($E124="MC",D124*Y124*(1-0.7)*0.012,D124*Y124*0.012)))</f>
        <v>37335.072</v>
      </c>
      <c r="AW124" s="25">
        <f>IF($AV124&gt;1,D124*Y124*0.002,"")</f>
        <v>6222.512</v>
      </c>
      <c r="AX124" s="25">
        <f>0.163*D124*Y124/8760</f>
        <v>57.892092237442924</v>
      </c>
      <c r="AY124" s="25" t="e">
        <f>IF(#REF!=1,AX124,"")</f>
        <v>#REF!</v>
      </c>
    </row>
    <row r="125" spans="1:51" ht="12.75">
      <c r="A125" s="3">
        <v>15367</v>
      </c>
      <c r="B125" s="3">
        <v>3148</v>
      </c>
      <c r="C125" s="3">
        <v>851</v>
      </c>
      <c r="D125" s="3">
        <v>851</v>
      </c>
      <c r="E125" s="3" t="s">
        <v>24</v>
      </c>
      <c r="F125" s="3" t="s">
        <v>24</v>
      </c>
      <c r="G125" s="3" t="s">
        <v>24</v>
      </c>
      <c r="H125" s="3">
        <v>139528</v>
      </c>
      <c r="I125" s="3">
        <v>139528</v>
      </c>
      <c r="J125" s="3" t="s">
        <v>23</v>
      </c>
      <c r="K125" s="3">
        <v>139560</v>
      </c>
      <c r="L125" s="3">
        <v>139786</v>
      </c>
      <c r="M125" s="3">
        <v>140267</v>
      </c>
      <c r="N125" s="3">
        <v>138760</v>
      </c>
      <c r="O125" s="3">
        <v>138760</v>
      </c>
      <c r="P125" s="3" t="s">
        <v>23</v>
      </c>
      <c r="Q125" s="3">
        <v>139105</v>
      </c>
      <c r="R125" s="3">
        <v>139119</v>
      </c>
      <c r="S125" s="3" t="s">
        <v>23</v>
      </c>
      <c r="T125" s="6">
        <v>3082779</v>
      </c>
      <c r="U125" s="6"/>
      <c r="V125" s="3">
        <v>3148</v>
      </c>
      <c r="W125" s="28"/>
      <c r="X125" s="28"/>
      <c r="Y125" s="31">
        <v>3656</v>
      </c>
      <c r="AF125" s="25" t="e">
        <f>0.014*#REF!</f>
        <v>#REF!</v>
      </c>
      <c r="AG125" s="25" t="e">
        <f>IF(#REF!=1,#REF!,"")</f>
        <v>#REF!</v>
      </c>
      <c r="AH125" s="25" t="e">
        <f>IF(#REF!=1,AF125,"")</f>
        <v>#REF!</v>
      </c>
      <c r="AI125" s="25" t="e">
        <f>IF(#REF!=1,#REF!,"")</f>
        <v>#REF!</v>
      </c>
      <c r="AJ125" s="25" t="e">
        <f>IF(#REF!=1,AF125,"")</f>
        <v>#REF!</v>
      </c>
      <c r="AK125" s="25" t="e">
        <f>IF(#REF!=1,#REF!,"")</f>
        <v>#REF!</v>
      </c>
      <c r="AL125" s="25" t="e">
        <f>IF(#REF!=1,AF125,"")</f>
        <v>#REF!</v>
      </c>
      <c r="AM125" t="s">
        <v>25</v>
      </c>
      <c r="AN125" s="5">
        <v>28185</v>
      </c>
      <c r="AO125" s="25">
        <f>(IF($E125="EK",0.163*C125*Y125/8760,IF($E125="ws",0.163*C125*Y125/8760,IF($E125="mc",0.7*0.163*C125*Y125/8760,""))))</f>
      </c>
      <c r="AP125" s="25">
        <f>IF($E125="EK","",IF(D125="","",(IF($D125&lt;83,(-162853*LN($D125)+813007)*$D125,(-24890*LN($D125)+204138)*$D125))))</f>
        <v>30823051.60395721</v>
      </c>
      <c r="AQ125" s="25" t="e">
        <f>IF(#REF!=1,AP125,"")</f>
        <v>#REF!</v>
      </c>
      <c r="AR125" s="25" t="e">
        <f>IF(#REF!=1,AP125,"")</f>
        <v>#REF!</v>
      </c>
      <c r="AS125" s="25" t="e">
        <f>IF($E125="EK","",IF($D125="","",IF(#REF!&gt;1,"",(IF($D125&lt;83,(-162853*LN($D125)+813007)*$D125*0.34,(-24890*LN($D125)+204138)*$D125*0.34)))))</f>
        <v>#REF!</v>
      </c>
      <c r="AT125" s="25">
        <f>IF($E125="EK","",IF($D125="","",(IF($D125&lt;83,(-23373*LN($D125)+118878)*$D125,(-3538.9*LN($D125)+31394)*$D125))))</f>
        <v>6398772.922581123</v>
      </c>
      <c r="AU125" s="25">
        <f>IF($E125="EK","",IF(D125&gt;1,28873*D125,""))</f>
        <v>24570923</v>
      </c>
      <c r="AV125" s="25">
        <f>IF($E125="ek",D125*Y125*(1-0.8)*0.012,IF($E125="ew",D125*Y125*(1-0.8)*0.012,IF($E125="MC",D125*Y125*(1-0.7)*0.012,D125*Y125*0.012)))</f>
        <v>37335.072</v>
      </c>
      <c r="AW125" s="25">
        <f>IF($AV125&gt;1,D125*Y125*0.002,"")</f>
        <v>6222.512</v>
      </c>
      <c r="AX125" s="25">
        <f>0.163*D125*Y125/8760</f>
        <v>57.892092237442924</v>
      </c>
      <c r="AY125" s="25" t="e">
        <f>IF(#REF!=1,AX125,"")</f>
        <v>#REF!</v>
      </c>
    </row>
    <row r="126" spans="1:51" ht="12.75">
      <c r="A126" s="3">
        <v>15466</v>
      </c>
      <c r="B126" s="3">
        <v>478</v>
      </c>
      <c r="C126" s="3">
        <v>66</v>
      </c>
      <c r="D126" s="3">
        <v>66</v>
      </c>
      <c r="E126" s="3" t="s">
        <v>24</v>
      </c>
      <c r="F126" s="3" t="s">
        <v>24</v>
      </c>
      <c r="G126" s="3" t="s">
        <v>24</v>
      </c>
      <c r="H126" s="3" t="s">
        <v>23</v>
      </c>
      <c r="I126" s="3" t="s">
        <v>23</v>
      </c>
      <c r="J126" s="3" t="s">
        <v>23</v>
      </c>
      <c r="K126" s="3">
        <v>150869</v>
      </c>
      <c r="L126" s="3" t="s">
        <v>23</v>
      </c>
      <c r="M126" s="3" t="s">
        <v>23</v>
      </c>
      <c r="N126" s="3" t="s">
        <v>23</v>
      </c>
      <c r="O126" s="3" t="s">
        <v>23</v>
      </c>
      <c r="P126" s="3" t="s">
        <v>23</v>
      </c>
      <c r="Q126" s="3" t="s">
        <v>23</v>
      </c>
      <c r="R126" s="3" t="s">
        <v>23</v>
      </c>
      <c r="S126" s="3" t="s">
        <v>23</v>
      </c>
      <c r="T126" s="6">
        <v>160766</v>
      </c>
      <c r="U126" s="6"/>
      <c r="V126" s="3">
        <v>478</v>
      </c>
      <c r="W126" s="28"/>
      <c r="X126" s="28"/>
      <c r="Y126" s="31">
        <v>3656</v>
      </c>
      <c r="AF126" s="25" t="e">
        <f>0.014*#REF!</f>
        <v>#REF!</v>
      </c>
      <c r="AG126" s="25" t="e">
        <f>IF(#REF!=1,#REF!,"")</f>
        <v>#REF!</v>
      </c>
      <c r="AH126" s="25" t="e">
        <f>IF(#REF!=1,AF126,"")</f>
        <v>#REF!</v>
      </c>
      <c r="AI126" s="25" t="e">
        <f>IF(#REF!=1,#REF!,"")</f>
        <v>#REF!</v>
      </c>
      <c r="AJ126" s="25" t="e">
        <f>IF(#REF!=1,AF126,"")</f>
        <v>#REF!</v>
      </c>
      <c r="AK126" s="25" t="e">
        <f>IF(#REF!=1,#REF!,"")</f>
        <v>#REF!</v>
      </c>
      <c r="AL126" s="25" t="e">
        <f>IF(#REF!=1,AF126,"")</f>
        <v>#REF!</v>
      </c>
      <c r="AM126" t="s">
        <v>25</v>
      </c>
      <c r="AN126" s="5">
        <v>17685</v>
      </c>
      <c r="AO126" s="25">
        <f>(IF($E126="EK",0.163*C126*Y126/8760,IF($E126="ws",0.163*C126*Y126/8760,IF($E126="mc",0.7*0.163*C126*Y126/8760,""))))</f>
      </c>
      <c r="AP126" s="25">
        <f>IF($E126="EK","",IF(D126="","",(IF($D126&lt;83,(-162853*LN($D126)+813007)*$D126,(-24890*LN($D126)+204138)*$D126))))</f>
        <v>8626804.315586857</v>
      </c>
      <c r="AQ126" s="25" t="e">
        <f>IF(#REF!=1,AP126,"")</f>
        <v>#REF!</v>
      </c>
      <c r="AR126" s="25" t="e">
        <f>IF(#REF!=1,AP126,"")</f>
        <v>#REF!</v>
      </c>
      <c r="AS126" s="25" t="e">
        <f>IF($E126="EK","",IF($D126="","",IF(#REF!&gt;1,"",(IF($D126&lt;83,(-162853*LN($D126)+813007)*$D126*0.34,(-24890*LN($D126)+204138)*$D126*0.34)))))</f>
        <v>#REF!</v>
      </c>
      <c r="AT126" s="25">
        <f>IF($E126="EK","",IF($D126="","",(IF($D126&lt;83,(-23373*LN($D126)+118878)*$D126,(-3538.9*LN($D126)+31394)*$D126))))</f>
        <v>1382911.18116468</v>
      </c>
      <c r="AU126" s="25">
        <f>IF($E126="EK","",IF(D126&gt;1,28873*D126,""))</f>
        <v>1905618</v>
      </c>
      <c r="AV126" s="25">
        <f>IF($E126="ek",D126*Y126*(1-0.8)*0.012,IF($E126="ew",D126*Y126*(1-0.8)*0.012,IF($E126="MC",D126*Y126*(1-0.7)*0.012,D126*Y126*0.012)))</f>
        <v>2895.552</v>
      </c>
      <c r="AW126" s="25">
        <f>IF($AV126&gt;1,D126*Y126*0.002,"")</f>
        <v>482.592</v>
      </c>
      <c r="AX126" s="25">
        <f>0.163*D126*Y126/8760</f>
        <v>4.489868493150686</v>
      </c>
      <c r="AY126" s="25" t="e">
        <f>IF(#REF!=1,AX126,"")</f>
        <v>#REF!</v>
      </c>
    </row>
    <row r="127" spans="1:51" ht="12.75">
      <c r="A127" s="3">
        <v>15470</v>
      </c>
      <c r="B127" s="3">
        <v>1004</v>
      </c>
      <c r="C127" s="3">
        <v>35</v>
      </c>
      <c r="D127" s="3">
        <v>35</v>
      </c>
      <c r="E127" s="3" t="s">
        <v>24</v>
      </c>
      <c r="F127" s="3" t="s">
        <v>24</v>
      </c>
      <c r="G127" s="3" t="s">
        <v>24</v>
      </c>
      <c r="H127" s="3" t="s">
        <v>23</v>
      </c>
      <c r="I127" s="3">
        <v>137000</v>
      </c>
      <c r="J127" s="3">
        <v>137000</v>
      </c>
      <c r="K127" s="3" t="s">
        <v>23</v>
      </c>
      <c r="L127" s="3" t="s">
        <v>23</v>
      </c>
      <c r="M127" s="3">
        <v>137000</v>
      </c>
      <c r="N127" s="3" t="s">
        <v>23</v>
      </c>
      <c r="O127" s="3">
        <v>137000</v>
      </c>
      <c r="P127" s="3" t="s">
        <v>23</v>
      </c>
      <c r="Q127" s="3" t="s">
        <v>23</v>
      </c>
      <c r="R127" s="3" t="s">
        <v>23</v>
      </c>
      <c r="S127" s="3" t="s">
        <v>23</v>
      </c>
      <c r="T127" s="6">
        <v>548000</v>
      </c>
      <c r="U127" s="6"/>
      <c r="V127" s="3">
        <v>1004</v>
      </c>
      <c r="W127" s="28"/>
      <c r="X127" s="28"/>
      <c r="Y127" s="31">
        <v>3656</v>
      </c>
      <c r="AF127" s="25" t="e">
        <f>0.014*#REF!</f>
        <v>#REF!</v>
      </c>
      <c r="AG127" s="25" t="e">
        <f>IF(#REF!=1,#REF!,"")</f>
        <v>#REF!</v>
      </c>
      <c r="AH127" s="25" t="e">
        <f>IF(#REF!=1,AF127,"")</f>
        <v>#REF!</v>
      </c>
      <c r="AI127" s="25" t="e">
        <f>IF(#REF!=1,#REF!,"")</f>
        <v>#REF!</v>
      </c>
      <c r="AJ127" s="25" t="e">
        <f>IF(#REF!=1,AF127,"")</f>
        <v>#REF!</v>
      </c>
      <c r="AK127" s="25" t="e">
        <f>IF(#REF!=1,#REF!,"")</f>
        <v>#REF!</v>
      </c>
      <c r="AL127" s="25" t="e">
        <f>IF(#REF!=1,AF127,"")</f>
        <v>#REF!</v>
      </c>
      <c r="AM127" t="s">
        <v>25</v>
      </c>
      <c r="AN127" s="5">
        <v>16254</v>
      </c>
      <c r="AO127" s="25">
        <f>(IF($E127="EK",0.163*C127*Y127/8760,IF($E127="ws",0.163*C127*Y127/8760,IF($E127="mc",0.7*0.163*C127*Y127/8760,""))))</f>
      </c>
      <c r="AP127" s="25">
        <f>IF($E127="EK","",IF(D127="","",(IF($D127&lt;83,(-162853*LN($D127)+813007)*$D127,(-24890*LN($D127)+204138)*$D127))))</f>
        <v>8190276.574979259</v>
      </c>
      <c r="AQ127" s="25" t="e">
        <f>IF(#REF!=1,AP127,"")</f>
        <v>#REF!</v>
      </c>
      <c r="AR127" s="25" t="e">
        <f>IF(#REF!=1,AP127,"")</f>
        <v>#REF!</v>
      </c>
      <c r="AS127" s="25" t="e">
        <f>IF($E127="EK","",IF($D127="","",IF(#REF!&gt;1,"",(IF($D127&lt;83,(-162853*LN($D127)+813007)*$D127*0.34,(-24890*LN($D127)+204138)*$D127*0.34)))))</f>
        <v>#REF!</v>
      </c>
      <c r="AT127" s="25">
        <f>IF($E127="EK","",IF($D127="","",(IF($D127&lt;83,(-23373*LN($D127)+118878)*$D127,(-3538.9*LN($D127)+31394)*$D127))))</f>
        <v>1252259.7415582777</v>
      </c>
      <c r="AU127" s="25">
        <f>IF($E127="EK","",IF(D127&gt;1,28873*D127,""))</f>
        <v>1010555</v>
      </c>
      <c r="AV127" s="25">
        <f>IF($E127="ek",D127*Y127*(1-0.8)*0.012,IF($E127="ew",D127*Y127*(1-0.8)*0.012,IF($E127="MC",D127*Y127*(1-0.7)*0.012,D127*Y127*0.012)))</f>
        <v>1535.52</v>
      </c>
      <c r="AW127" s="25">
        <f>IF($AV127&gt;1,D127*Y127*0.002,"")</f>
        <v>255.92000000000002</v>
      </c>
      <c r="AX127" s="25">
        <f>0.163*D127*Y127/8760</f>
        <v>2.3809908675799085</v>
      </c>
      <c r="AY127" s="25" t="e">
        <f>IF(#REF!=1,AX127,"")</f>
        <v>#REF!</v>
      </c>
    </row>
    <row r="128" spans="1:51" ht="12.75">
      <c r="A128" s="3">
        <v>15472</v>
      </c>
      <c r="B128" s="3">
        <v>8002</v>
      </c>
      <c r="C128" s="3">
        <v>414</v>
      </c>
      <c r="D128" s="3">
        <v>414</v>
      </c>
      <c r="E128" s="3" t="s">
        <v>38</v>
      </c>
      <c r="F128" s="3" t="s">
        <v>24</v>
      </c>
      <c r="G128" s="3" t="s">
        <v>24</v>
      </c>
      <c r="H128" s="3" t="s">
        <v>23</v>
      </c>
      <c r="I128" s="3" t="s">
        <v>23</v>
      </c>
      <c r="J128" s="3" t="s">
        <v>23</v>
      </c>
      <c r="K128" s="3">
        <v>139500</v>
      </c>
      <c r="L128" s="3">
        <v>139500</v>
      </c>
      <c r="M128" s="3">
        <v>139500</v>
      </c>
      <c r="N128" s="3">
        <v>139500</v>
      </c>
      <c r="O128" s="3">
        <v>139500</v>
      </c>
      <c r="P128" s="3">
        <v>139500</v>
      </c>
      <c r="Q128" s="3">
        <v>138500</v>
      </c>
      <c r="R128" s="3">
        <v>138500</v>
      </c>
      <c r="S128" s="3">
        <v>139100</v>
      </c>
      <c r="T128" s="6">
        <v>2638866</v>
      </c>
      <c r="U128" s="6"/>
      <c r="V128" s="3">
        <v>8002</v>
      </c>
      <c r="W128" s="28"/>
      <c r="X128" s="28"/>
      <c r="Y128" s="31">
        <v>3656</v>
      </c>
      <c r="AF128" s="25" t="e">
        <f>0.014*#REF!</f>
        <v>#REF!</v>
      </c>
      <c r="AG128" s="25" t="e">
        <f>IF(#REF!=1,#REF!,"")</f>
        <v>#REF!</v>
      </c>
      <c r="AH128" s="25" t="e">
        <f>IF(#REF!=1,AF128,"")</f>
        <v>#REF!</v>
      </c>
      <c r="AI128" s="25" t="e">
        <f>IF(#REF!=1,#REF!,"")</f>
        <v>#REF!</v>
      </c>
      <c r="AJ128" s="25" t="e">
        <f>IF(#REF!=1,AF128,"")</f>
        <v>#REF!</v>
      </c>
      <c r="AK128" s="25" t="e">
        <f>IF(#REF!=1,#REF!,"")</f>
        <v>#REF!</v>
      </c>
      <c r="AL128" s="25" t="e">
        <f>IF(#REF!=1,AF128,"")</f>
        <v>#REF!</v>
      </c>
      <c r="AM128" t="s">
        <v>25</v>
      </c>
      <c r="AN128" s="5">
        <v>27181</v>
      </c>
      <c r="AO128" s="25">
        <f>(IF($E128="EK",0.163*C128*Y128/8760,IF($E128="ws",0.163*C128*Y128/8760,IF($E128="mc",0.7*0.163*C128*Y128/8760,""))))</f>
      </c>
      <c r="AP128" s="25">
        <f>IF($E128="EK","",IF(D128="","",(IF($D128&lt;83,(-162853*LN($D128)+813007)*$D128,(-24890*LN($D128)+204138)*$D128))))</f>
        <v>22419837.10735601</v>
      </c>
      <c r="AQ128" s="25" t="e">
        <f>IF(#REF!=1,AP128,"")</f>
        <v>#REF!</v>
      </c>
      <c r="AR128" s="25" t="e">
        <f>IF(#REF!=1,AP128,"")</f>
        <v>#REF!</v>
      </c>
      <c r="AS128" s="25" t="e">
        <f>IF($E128="EK","",IF($D128="","",IF(#REF!&gt;1,"",(IF($D128&lt;83,(-162853*LN($D128)+813007)*$D128*0.34,(-24890*LN($D128)+204138)*$D128*0.34)))))</f>
        <v>#REF!</v>
      </c>
      <c r="AT128" s="25">
        <f>IF($E128="EK","",IF($D128="","",(IF($D128&lt;83,(-23373*LN($D128)+118878)*$D128,(-3538.9*LN($D128)+31394)*$D128))))</f>
        <v>4168592.0427650525</v>
      </c>
      <c r="AU128" s="25">
        <f>IF($E128="EK","",IF(D128&gt;1,28873*D128,""))</f>
        <v>11953422</v>
      </c>
      <c r="AV128" s="25">
        <f>IF($E128="ek",D128*Y128*(1-0.8)*0.012,IF($E128="ew",D128*Y128*(1-0.8)*0.012,IF($E128="MC",D128*Y128*(1-0.7)*0.012,D128*Y128*0.012)))</f>
        <v>3632.601599999999</v>
      </c>
      <c r="AW128" s="25">
        <f>IF($AV128&gt;1,D128*Y128*0.002,"")</f>
        <v>3027.168</v>
      </c>
      <c r="AX128" s="25">
        <f>0.163*D128*Y128/8760</f>
        <v>28.163720547945207</v>
      </c>
      <c r="AY128" s="25" t="e">
        <f>IF(#REF!=1,AX128,"")</f>
        <v>#REF!</v>
      </c>
    </row>
    <row r="129" spans="1:51" ht="12.75">
      <c r="A129" s="3">
        <v>15853</v>
      </c>
      <c r="B129" s="3">
        <v>683</v>
      </c>
      <c r="C129" s="3">
        <v>79</v>
      </c>
      <c r="D129" s="3"/>
      <c r="E129" s="3" t="s">
        <v>24</v>
      </c>
      <c r="F129" s="3" t="s">
        <v>24</v>
      </c>
      <c r="G129" s="3" t="s">
        <v>24</v>
      </c>
      <c r="H129" s="3">
        <v>1030</v>
      </c>
      <c r="I129" s="3">
        <v>1030</v>
      </c>
      <c r="J129" s="3">
        <v>1030</v>
      </c>
      <c r="K129" s="3">
        <v>1030</v>
      </c>
      <c r="L129" s="3">
        <v>1034</v>
      </c>
      <c r="M129" s="3">
        <v>1032</v>
      </c>
      <c r="N129" s="3">
        <v>1032</v>
      </c>
      <c r="O129" s="3">
        <v>1032</v>
      </c>
      <c r="P129" s="3">
        <v>1041</v>
      </c>
      <c r="Q129" s="3">
        <v>1033</v>
      </c>
      <c r="R129" s="3">
        <v>1036</v>
      </c>
      <c r="S129" s="3">
        <v>1038</v>
      </c>
      <c r="T129" s="6">
        <v>1182398</v>
      </c>
      <c r="U129" s="6"/>
      <c r="V129" s="3">
        <v>683</v>
      </c>
      <c r="W129" s="28"/>
      <c r="X129" s="28"/>
      <c r="Y129" s="31">
        <v>3656</v>
      </c>
      <c r="AF129" s="25" t="e">
        <f>0.014*#REF!</f>
        <v>#REF!</v>
      </c>
      <c r="AG129" s="25" t="e">
        <f>IF(#REF!=1,#REF!,"")</f>
        <v>#REF!</v>
      </c>
      <c r="AH129" s="25" t="e">
        <f>IF(#REF!=1,AF129,"")</f>
        <v>#REF!</v>
      </c>
      <c r="AI129" s="25" t="e">
        <f>IF(#REF!=1,#REF!,"")</f>
        <v>#REF!</v>
      </c>
      <c r="AJ129" s="25" t="e">
        <f>IF(#REF!=1,AF129,"")</f>
        <v>#REF!</v>
      </c>
      <c r="AK129" s="25" t="e">
        <f>IF(#REF!=1,#REF!,"")</f>
        <v>#REF!</v>
      </c>
      <c r="AL129" s="25" t="e">
        <f>IF(#REF!=1,AF129,"")</f>
        <v>#REF!</v>
      </c>
      <c r="AM129" t="s">
        <v>25</v>
      </c>
      <c r="AN129" s="5">
        <v>21947</v>
      </c>
      <c r="AO129" s="25">
        <f>(IF($E129="EK",0.163*C129*Y129/8760,IF($E129="ws",0.163*C129*Y129/8760,IF($E129="mc",0.7*0.163*C129*Y129/8760,""))))</f>
      </c>
      <c r="AP129" s="25">
        <f>IF($E129="EK","",IF(D129="","",(IF($D129&lt;83,(-162853*LN($D129)+813007)*$D129,(-24890*LN($D129)+204138)*$D129))))</f>
      </c>
      <c r="AQ129" s="25" t="e">
        <f>IF(#REF!=1,AP129,"")</f>
        <v>#REF!</v>
      </c>
      <c r="AR129" s="25" t="e">
        <f>IF(#REF!=1,AP129,"")</f>
        <v>#REF!</v>
      </c>
      <c r="AS129" s="25">
        <f>IF($E129="EK","",IF($D129="","",IF(#REF!&gt;1,"",(IF($D129&lt;83,(-162853*LN($D129)+813007)*$D129*0.34,(-24890*LN($D129)+204138)*$D129*0.34)))))</f>
      </c>
      <c r="AT129" s="25">
        <f>IF($E129="EK","",IF($D129="","",(IF($D129&lt;83,(-23373*LN($D129)+118878)*$D129,(-3538.9*LN($D129)+31394)*$D129))))</f>
      </c>
      <c r="AU129" s="25">
        <f>IF($E129="EK","",IF(D129&gt;1,28873*D129,""))</f>
      </c>
      <c r="AV129" s="25">
        <f>IF($E129="ek",D129*Y129*(1-0.8)*0.012,IF($E129="ew",D129*Y129*(1-0.8)*0.012,IF($E129="MC",D129*Y129*(1-0.7)*0.012,D129*Y129*0.012)))</f>
        <v>0</v>
      </c>
      <c r="AW129" s="25">
        <f>IF($AV129&gt;1,D129*Y129*0.002,"")</f>
      </c>
      <c r="AX129" s="25">
        <f>0.163*D129*Y129/8760</f>
        <v>0</v>
      </c>
      <c r="AY129" s="25" t="e">
        <f>IF(#REF!=1,AX129,"")</f>
        <v>#REF!</v>
      </c>
    </row>
    <row r="130" spans="1:51" ht="12.75">
      <c r="A130" s="3">
        <v>15853</v>
      </c>
      <c r="B130" s="3">
        <v>683</v>
      </c>
      <c r="C130" s="3">
        <v>213</v>
      </c>
      <c r="D130" s="3"/>
      <c r="E130" s="3" t="s">
        <v>24</v>
      </c>
      <c r="F130" s="3" t="s">
        <v>24</v>
      </c>
      <c r="G130" s="3" t="s">
        <v>24</v>
      </c>
      <c r="H130" s="3">
        <v>1030</v>
      </c>
      <c r="I130" s="3">
        <v>1030</v>
      </c>
      <c r="J130" s="3">
        <v>1030</v>
      </c>
      <c r="K130" s="3">
        <v>1030</v>
      </c>
      <c r="L130" s="3">
        <v>1032</v>
      </c>
      <c r="M130" s="3">
        <v>1032</v>
      </c>
      <c r="N130" s="3">
        <v>1032</v>
      </c>
      <c r="O130" s="3">
        <v>1032</v>
      </c>
      <c r="P130" s="3">
        <v>1041</v>
      </c>
      <c r="Q130" s="3">
        <v>1033</v>
      </c>
      <c r="R130" s="3">
        <v>1036</v>
      </c>
      <c r="S130" s="3">
        <v>1038</v>
      </c>
      <c r="T130" s="6">
        <v>1776077</v>
      </c>
      <c r="U130" s="6"/>
      <c r="V130" s="3">
        <v>683</v>
      </c>
      <c r="W130" s="28"/>
      <c r="X130" s="28"/>
      <c r="Y130" s="31">
        <v>3656</v>
      </c>
      <c r="AF130" s="25" t="e">
        <f>0.014*#REF!</f>
        <v>#REF!</v>
      </c>
      <c r="AG130" s="25" t="e">
        <f>IF(#REF!=1,#REF!,"")</f>
        <v>#REF!</v>
      </c>
      <c r="AH130" s="25" t="e">
        <f>IF(#REF!=1,AF130,"")</f>
        <v>#REF!</v>
      </c>
      <c r="AI130" s="25" t="e">
        <f>IF(#REF!=1,#REF!,"")</f>
        <v>#REF!</v>
      </c>
      <c r="AJ130" s="25" t="e">
        <f>IF(#REF!=1,AF130,"")</f>
        <v>#REF!</v>
      </c>
      <c r="AK130" s="25" t="e">
        <f>IF(#REF!=1,#REF!,"")</f>
        <v>#REF!</v>
      </c>
      <c r="AL130" s="25" t="e">
        <f>IF(#REF!=1,AF130,"")</f>
        <v>#REF!</v>
      </c>
      <c r="AM130" t="s">
        <v>25</v>
      </c>
      <c r="AN130" s="5">
        <v>23621</v>
      </c>
      <c r="AO130" s="25">
        <f>(IF($E130="EK",0.163*C130*Y130/8760,IF($E130="ws",0.163*C130*Y130/8760,IF($E130="mc",0.7*0.163*C130*Y130/8760,""))))</f>
      </c>
      <c r="AP130" s="25">
        <f>IF($E130="EK","",IF(D130="","",(IF($D130&lt;83,(-162853*LN($D130)+813007)*$D130,(-24890*LN($D130)+204138)*$D130))))</f>
      </c>
      <c r="AQ130" s="25" t="e">
        <f>IF(#REF!=1,AP130,"")</f>
        <v>#REF!</v>
      </c>
      <c r="AR130" s="25" t="e">
        <f>IF(#REF!=1,AP130,"")</f>
        <v>#REF!</v>
      </c>
      <c r="AS130" s="25">
        <f>IF($E130="EK","",IF($D130="","",IF(#REF!&gt;1,"",(IF($D130&lt;83,(-162853*LN($D130)+813007)*$D130*0.34,(-24890*LN($D130)+204138)*$D130*0.34)))))</f>
      </c>
      <c r="AT130" s="25">
        <f>IF($E130="EK","",IF($D130="","",(IF($D130&lt;83,(-23373*LN($D130)+118878)*$D130,(-3538.9*LN($D130)+31394)*$D130))))</f>
      </c>
      <c r="AU130" s="25">
        <f>IF($E130="EK","",IF(D130&gt;1,28873*D130,""))</f>
      </c>
      <c r="AV130" s="25">
        <f>IF($E130="ek",D130*Y130*(1-0.8)*0.012,IF($E130="ew",D130*Y130*(1-0.8)*0.012,IF($E130="MC",D130*Y130*(1-0.7)*0.012,D130*Y130*0.012)))</f>
        <v>0</v>
      </c>
      <c r="AW130" s="25">
        <f>IF($AV130&gt;1,D130*Y130*0.002,"")</f>
      </c>
      <c r="AX130" s="25">
        <f>0.163*D130*Y130/8760</f>
        <v>0</v>
      </c>
      <c r="AY130" s="25" t="e">
        <f>IF(#REF!=1,AX130,"")</f>
        <v>#REF!</v>
      </c>
    </row>
    <row r="131" spans="1:51" ht="12.75">
      <c r="A131" s="3">
        <v>15853</v>
      </c>
      <c r="B131" s="3">
        <v>683</v>
      </c>
      <c r="C131" s="3">
        <v>317</v>
      </c>
      <c r="D131" s="3">
        <f>SUM(C129:C131)</f>
        <v>609</v>
      </c>
      <c r="E131" s="3" t="s">
        <v>24</v>
      </c>
      <c r="F131" s="3" t="s">
        <v>24</v>
      </c>
      <c r="G131" s="3" t="s">
        <v>24</v>
      </c>
      <c r="H131" s="3">
        <v>1030</v>
      </c>
      <c r="I131" s="3">
        <v>1030</v>
      </c>
      <c r="J131" s="3">
        <v>1030</v>
      </c>
      <c r="K131" s="3">
        <v>1030</v>
      </c>
      <c r="L131" s="3">
        <v>1032</v>
      </c>
      <c r="M131" s="3">
        <v>1032</v>
      </c>
      <c r="N131" s="3">
        <v>1032</v>
      </c>
      <c r="O131" s="3">
        <v>1032</v>
      </c>
      <c r="P131" s="3">
        <v>1033</v>
      </c>
      <c r="Q131" s="3">
        <v>1033</v>
      </c>
      <c r="R131" s="3">
        <v>1036</v>
      </c>
      <c r="S131" s="3">
        <v>1036</v>
      </c>
      <c r="T131" s="6">
        <v>1776067</v>
      </c>
      <c r="U131" s="6"/>
      <c r="V131" s="3">
        <v>683</v>
      </c>
      <c r="W131" s="28"/>
      <c r="X131" s="28"/>
      <c r="Y131" s="31">
        <v>3656</v>
      </c>
      <c r="AF131" s="25" t="e">
        <f>0.014*#REF!</f>
        <v>#REF!</v>
      </c>
      <c r="AG131" s="25" t="e">
        <f>IF(#REF!=1,#REF!,"")</f>
        <v>#REF!</v>
      </c>
      <c r="AH131" s="25" t="e">
        <f>IF(#REF!=1,AF131,"")</f>
        <v>#REF!</v>
      </c>
      <c r="AI131" s="25" t="e">
        <f>IF(#REF!=1,#REF!,"")</f>
        <v>#REF!</v>
      </c>
      <c r="AJ131" s="25" t="e">
        <f>IF(#REF!=1,AF131,"")</f>
        <v>#REF!</v>
      </c>
      <c r="AK131" s="25" t="e">
        <f>IF(#REF!=1,#REF!,"")</f>
        <v>#REF!</v>
      </c>
      <c r="AL131" s="25" t="e">
        <f>IF(#REF!=1,AF131,"")</f>
        <v>#REF!</v>
      </c>
      <c r="AM131" t="s">
        <v>25</v>
      </c>
      <c r="AN131" s="5">
        <v>27061</v>
      </c>
      <c r="AO131" s="25">
        <f>(IF($E131="EK",0.163*C131*Y131/8760,IF($E131="ws",0.163*C131*Y131/8760,IF($E131="mc",0.7*0.163*C131*Y131/8760,""))))</f>
      </c>
      <c r="AP131" s="25">
        <f>IF($E131="EK","",IF(D131="","",(IF($D131&lt;83,(-162853*LN($D131)+813007)*$D131,(-24890*LN($D131)+204138)*$D131))))</f>
        <v>27129636.5798707</v>
      </c>
      <c r="AQ131" s="25" t="e">
        <f>IF(#REF!=1,AP131,"")</f>
        <v>#REF!</v>
      </c>
      <c r="AR131" s="25" t="e">
        <f>IF(#REF!=1,AP131,"")</f>
        <v>#REF!</v>
      </c>
      <c r="AS131" s="25" t="e">
        <f>IF($E131="EK","",IF($D131="","",IF(#REF!&gt;1,"",(IF($D131&lt;83,(-162853*LN($D131)+813007)*$D131*0.34,(-24890*LN($D131)+204138)*$D131*0.34)))))</f>
        <v>#REF!</v>
      </c>
      <c r="AT131" s="25">
        <f>IF($E131="EK","",IF($D131="","",(IF($D131&lt;83,(-23373*LN($D131)+118878)*$D131,(-3538.9*LN($D131)+31394)*$D131))))</f>
        <v>5300258.7464324795</v>
      </c>
      <c r="AU131" s="25">
        <f>IF($E131="EK","",IF(D131&gt;1,28873*D131,""))</f>
        <v>17583657</v>
      </c>
      <c r="AV131" s="25">
        <f>IF($E131="ek",D131*Y131*(1-0.8)*0.012,IF($E131="ew",D131*Y131*(1-0.8)*0.012,IF($E131="MC",D131*Y131*(1-0.7)*0.012,D131*Y131*0.012)))</f>
        <v>26718.048</v>
      </c>
      <c r="AW131" s="25">
        <f>IF($AV131&gt;1,D131*Y131*0.002,"")</f>
        <v>4453.008</v>
      </c>
      <c r="AX131" s="25">
        <f>0.163*D131*Y131/8760</f>
        <v>41.42924109589042</v>
      </c>
      <c r="AY131" s="25" t="e">
        <f>IF(#REF!=1,AX131,"")</f>
        <v>#REF!</v>
      </c>
    </row>
    <row r="132" spans="1:51" ht="12.75">
      <c r="A132" s="3">
        <v>16572</v>
      </c>
      <c r="B132" s="3">
        <v>141</v>
      </c>
      <c r="C132" s="3">
        <v>114</v>
      </c>
      <c r="D132" s="3"/>
      <c r="E132" s="3" t="s">
        <v>24</v>
      </c>
      <c r="F132" s="3" t="s">
        <v>24</v>
      </c>
      <c r="G132" s="3" t="s">
        <v>24</v>
      </c>
      <c r="H132" s="3">
        <v>140194</v>
      </c>
      <c r="I132" s="3" t="s">
        <v>23</v>
      </c>
      <c r="J132" s="3" t="s">
        <v>23</v>
      </c>
      <c r="K132" s="3">
        <v>140061</v>
      </c>
      <c r="L132" s="3">
        <v>139871</v>
      </c>
      <c r="M132" s="3">
        <v>139915</v>
      </c>
      <c r="N132" s="3" t="s">
        <v>23</v>
      </c>
      <c r="O132" s="3" t="s">
        <v>23</v>
      </c>
      <c r="P132" s="3" t="s">
        <v>23</v>
      </c>
      <c r="Q132" s="3" t="s">
        <v>23</v>
      </c>
      <c r="R132" s="3" t="s">
        <v>23</v>
      </c>
      <c r="S132" s="3" t="s">
        <v>23</v>
      </c>
      <c r="T132" s="6">
        <v>572146</v>
      </c>
      <c r="U132" s="6"/>
      <c r="V132" s="3">
        <v>141</v>
      </c>
      <c r="W132" s="28"/>
      <c r="X132" s="28"/>
      <c r="Y132" s="31">
        <v>3656</v>
      </c>
      <c r="AF132" s="25" t="e">
        <f>0.014*#REF!</f>
        <v>#REF!</v>
      </c>
      <c r="AG132" s="25" t="e">
        <f>IF(#REF!=1,#REF!,"")</f>
        <v>#REF!</v>
      </c>
      <c r="AH132" s="25" t="e">
        <f>IF(#REF!=1,AF132,"")</f>
        <v>#REF!</v>
      </c>
      <c r="AI132" s="25" t="e">
        <f>IF(#REF!=1,#REF!,"")</f>
        <v>#REF!</v>
      </c>
      <c r="AJ132" s="25" t="e">
        <f>IF(#REF!=1,AF132,"")</f>
        <v>#REF!</v>
      </c>
      <c r="AK132" s="25" t="e">
        <f>IF(#REF!=1,#REF!,"")</f>
        <v>#REF!</v>
      </c>
      <c r="AL132" s="25" t="e">
        <f>IF(#REF!=1,AF132,"")</f>
        <v>#REF!</v>
      </c>
      <c r="AM132" t="s">
        <v>25</v>
      </c>
      <c r="AN132" s="5">
        <v>21186</v>
      </c>
      <c r="AO132" s="25">
        <f>(IF($E132="EK",0.163*C132*Y132/8760,IF($E132="ws",0.163*C132*Y132/8760,IF($E132="mc",0.7*0.163*C132*Y132/8760,""))))</f>
      </c>
      <c r="AP132" s="25">
        <f>IF($E132="EK","",IF(D132="","",(IF($D132&lt;83,(-162853*LN($D132)+813007)*$D132,(-24890*LN($D132)+204138)*$D132))))</f>
      </c>
      <c r="AQ132" s="25" t="e">
        <f>IF(#REF!=1,AP132,"")</f>
        <v>#REF!</v>
      </c>
      <c r="AR132" s="25" t="e">
        <f>IF(#REF!=1,AP132,"")</f>
        <v>#REF!</v>
      </c>
      <c r="AS132" s="25">
        <f>IF($E132="EK","",IF($D132="","",IF(#REF!&gt;1,"",(IF($D132&lt;83,(-162853*LN($D132)+813007)*$D132*0.34,(-24890*LN($D132)+204138)*$D132*0.34)))))</f>
      </c>
      <c r="AT132" s="25">
        <f>IF($E132="EK","",IF($D132="","",(IF($D132&lt;83,(-23373*LN($D132)+118878)*$D132,(-3538.9*LN($D132)+31394)*$D132))))</f>
      </c>
      <c r="AU132" s="25">
        <f>IF($E132="EK","",IF(D132&gt;1,28873*D132,""))</f>
      </c>
      <c r="AV132" s="25">
        <f>IF($E132="ek",D132*Y132*(1-0.8)*0.012,IF($E132="ew",D132*Y132*(1-0.8)*0.012,IF($E132="MC",D132*Y132*(1-0.7)*0.012,D132*Y132*0.012)))</f>
        <v>0</v>
      </c>
      <c r="AW132" s="25">
        <f>IF($AV132&gt;1,D132*Y132*0.002,"")</f>
      </c>
      <c r="AX132" s="25">
        <f>0.163*D132*Y132/8760</f>
        <v>0</v>
      </c>
      <c r="AY132" s="25" t="e">
        <f>IF(#REF!=1,AX132,"")</f>
        <v>#REF!</v>
      </c>
    </row>
    <row r="133" spans="1:51" ht="12.75">
      <c r="A133" s="3">
        <v>16572</v>
      </c>
      <c r="B133" s="3">
        <v>141</v>
      </c>
      <c r="C133" s="3">
        <v>114</v>
      </c>
      <c r="D133" s="3"/>
      <c r="E133" s="3" t="s">
        <v>24</v>
      </c>
      <c r="F133" s="3" t="s">
        <v>24</v>
      </c>
      <c r="G133" s="3" t="s">
        <v>24</v>
      </c>
      <c r="H133" s="3">
        <v>140181</v>
      </c>
      <c r="I133" s="3" t="s">
        <v>23</v>
      </c>
      <c r="J133" s="3" t="s">
        <v>23</v>
      </c>
      <c r="K133" s="3">
        <v>140060</v>
      </c>
      <c r="L133" s="3">
        <v>139887</v>
      </c>
      <c r="M133" s="3">
        <v>139935</v>
      </c>
      <c r="N133" s="3" t="s">
        <v>23</v>
      </c>
      <c r="O133" s="3">
        <v>139892</v>
      </c>
      <c r="P133" s="3" t="s">
        <v>23</v>
      </c>
      <c r="Q133" s="3" t="s">
        <v>23</v>
      </c>
      <c r="R133" s="3" t="s">
        <v>23</v>
      </c>
      <c r="S133" s="3" t="s">
        <v>23</v>
      </c>
      <c r="T133" s="6">
        <v>711055</v>
      </c>
      <c r="U133" s="6"/>
      <c r="V133" s="3">
        <v>141</v>
      </c>
      <c r="W133" s="28"/>
      <c r="X133" s="28"/>
      <c r="Y133" s="31">
        <v>3656</v>
      </c>
      <c r="AF133" s="25" t="e">
        <f>0.014*#REF!</f>
        <v>#REF!</v>
      </c>
      <c r="AG133" s="25" t="e">
        <f>IF(#REF!=1,#REF!,"")</f>
        <v>#REF!</v>
      </c>
      <c r="AH133" s="25" t="e">
        <f>IF(#REF!=1,AF133,"")</f>
        <v>#REF!</v>
      </c>
      <c r="AI133" s="25" t="e">
        <f>IF(#REF!=1,#REF!,"")</f>
        <v>#REF!</v>
      </c>
      <c r="AJ133" s="25" t="e">
        <f>IF(#REF!=1,AF133,"")</f>
        <v>#REF!</v>
      </c>
      <c r="AK133" s="25" t="e">
        <f>IF(#REF!=1,#REF!,"")</f>
        <v>#REF!</v>
      </c>
      <c r="AL133" s="25" t="e">
        <f>IF(#REF!=1,AF133,"")</f>
        <v>#REF!</v>
      </c>
      <c r="AM133" t="s">
        <v>25</v>
      </c>
      <c r="AN133" s="5">
        <v>20911</v>
      </c>
      <c r="AO133" s="25">
        <f>(IF($E133="EK",0.163*C133*Y133/8760,IF($E133="ws",0.163*C133*Y133/8760,IF($E133="mc",0.7*0.163*C133*Y133/8760,""))))</f>
      </c>
      <c r="AP133" s="25">
        <f>IF($E133="EK","",IF(D133="","",(IF($D133&lt;83,(-162853*LN($D133)+813007)*$D133,(-24890*LN($D133)+204138)*$D133))))</f>
      </c>
      <c r="AQ133" s="25" t="e">
        <f>IF(#REF!=1,AP133,"")</f>
        <v>#REF!</v>
      </c>
      <c r="AR133" s="25" t="e">
        <f>IF(#REF!=1,AP133,"")</f>
        <v>#REF!</v>
      </c>
      <c r="AS133" s="25">
        <f>IF($E133="EK","",IF($D133="","",IF(#REF!&gt;1,"",(IF($D133&lt;83,(-162853*LN($D133)+813007)*$D133*0.34,(-24890*LN($D133)+204138)*$D133*0.34)))))</f>
      </c>
      <c r="AT133" s="25">
        <f>IF($E133="EK","",IF($D133="","",(IF($D133&lt;83,(-23373*LN($D133)+118878)*$D133,(-3538.9*LN($D133)+31394)*$D133))))</f>
      </c>
      <c r="AU133" s="25">
        <f>IF($E133="EK","",IF(D133&gt;1,28873*D133,""))</f>
      </c>
      <c r="AV133" s="25">
        <f>IF($E133="ek",D133*Y133*(1-0.8)*0.012,IF($E133="ew",D133*Y133*(1-0.8)*0.012,IF($E133="MC",D133*Y133*(1-0.7)*0.012,D133*Y133*0.012)))</f>
        <v>0</v>
      </c>
      <c r="AW133" s="25">
        <f>IF($AV133&gt;1,D133*Y133*0.002,"")</f>
      </c>
      <c r="AX133" s="25">
        <f>0.163*D133*Y133/8760</f>
        <v>0</v>
      </c>
      <c r="AY133" s="25" t="e">
        <f>IF(#REF!=1,AX133,"")</f>
        <v>#REF!</v>
      </c>
    </row>
    <row r="134" spans="1:51" ht="12.75">
      <c r="A134" s="3">
        <v>16572</v>
      </c>
      <c r="B134" s="3">
        <v>141</v>
      </c>
      <c r="C134" s="3">
        <v>163</v>
      </c>
      <c r="D134" s="3">
        <f>SUM(C132:C134)</f>
        <v>391</v>
      </c>
      <c r="E134" s="3" t="s">
        <v>24</v>
      </c>
      <c r="F134" s="3" t="s">
        <v>24</v>
      </c>
      <c r="G134" s="3" t="s">
        <v>24</v>
      </c>
      <c r="H134" s="3">
        <v>140398</v>
      </c>
      <c r="I134" s="3" t="s">
        <v>23</v>
      </c>
      <c r="J134" s="3">
        <v>140662</v>
      </c>
      <c r="K134" s="3">
        <v>139654</v>
      </c>
      <c r="L134" s="3">
        <v>140160</v>
      </c>
      <c r="M134" s="3">
        <v>139654</v>
      </c>
      <c r="N134" s="3">
        <v>139678</v>
      </c>
      <c r="O134" s="3" t="s">
        <v>23</v>
      </c>
      <c r="P134" s="3" t="s">
        <v>23</v>
      </c>
      <c r="Q134" s="3" t="s">
        <v>23</v>
      </c>
      <c r="R134" s="3" t="s">
        <v>23</v>
      </c>
      <c r="S134" s="3" t="s">
        <v>23</v>
      </c>
      <c r="T134" s="6">
        <v>852311</v>
      </c>
      <c r="U134" s="6"/>
      <c r="V134" s="3">
        <v>141</v>
      </c>
      <c r="W134" s="28"/>
      <c r="X134" s="28"/>
      <c r="Y134" s="31">
        <v>3656</v>
      </c>
      <c r="AF134" s="25" t="e">
        <f>0.014*#REF!</f>
        <v>#REF!</v>
      </c>
      <c r="AG134" s="25" t="e">
        <f>IF(#REF!=1,#REF!,"")</f>
        <v>#REF!</v>
      </c>
      <c r="AH134" s="25" t="e">
        <f>IF(#REF!=1,AF134,"")</f>
        <v>#REF!</v>
      </c>
      <c r="AI134" s="25" t="e">
        <f>IF(#REF!=1,#REF!,"")</f>
        <v>#REF!</v>
      </c>
      <c r="AJ134" s="25" t="e">
        <f>IF(#REF!=1,AF134,"")</f>
        <v>#REF!</v>
      </c>
      <c r="AK134" s="25" t="e">
        <f>IF(#REF!=1,#REF!,"")</f>
        <v>#REF!</v>
      </c>
      <c r="AL134" s="25" t="e">
        <f>IF(#REF!=1,AF134,"")</f>
        <v>#REF!</v>
      </c>
      <c r="AM134" t="s">
        <v>25</v>
      </c>
      <c r="AN134" s="5">
        <v>22372</v>
      </c>
      <c r="AO134" s="25">
        <f>(IF($E134="EK",0.163*C134*Y134/8760,IF($E134="ws",0.163*C134*Y134/8760,IF($E134="mc",0.7*0.163*C134*Y134/8760,""))))</f>
      </c>
      <c r="AP134" s="25">
        <f>IF($E134="EK","",IF(D134="","",(IF($D134&lt;83,(-162853*LN($D134)+813007)*$D134,(-24890*LN($D134)+204138)*$D134))))</f>
        <v>21730555.71329802</v>
      </c>
      <c r="AQ134" s="25" t="e">
        <f>IF(#REF!=1,AP134,"")</f>
        <v>#REF!</v>
      </c>
      <c r="AR134" s="25" t="e">
        <f>IF(#REF!=1,AP134,"")</f>
        <v>#REF!</v>
      </c>
      <c r="AS134" s="25" t="e">
        <f>IF($E134="EK","",IF($D134="","",IF(#REF!&gt;1,"",(IF($D134&lt;83,(-162853*LN($D134)+813007)*$D134*0.34,(-24890*LN($D134)+204138)*$D134*0.34)))))</f>
        <v>#REF!</v>
      </c>
      <c r="AT134" s="25">
        <f>IF($E134="EK","",IF($D134="","",(IF($D134&lt;83,(-23373*LN($D134)+118878)*$D134,(-3538.9*LN($D134)+31394)*$D134))))</f>
        <v>4016094.2590434058</v>
      </c>
      <c r="AU134" s="25">
        <f>IF($E134="EK","",IF(D134&gt;1,28873*D134,""))</f>
        <v>11289343</v>
      </c>
      <c r="AV134" s="25">
        <f>IF($E134="ek",D134*Y134*(1-0.8)*0.012,IF($E134="ew",D134*Y134*(1-0.8)*0.012,IF($E134="MC",D134*Y134*(1-0.7)*0.012,D134*Y134*0.012)))</f>
        <v>17153.952</v>
      </c>
      <c r="AW134" s="25">
        <f>IF($AV134&gt;1,D134*Y134*0.002,"")</f>
        <v>2858.992</v>
      </c>
      <c r="AX134" s="25">
        <f>0.163*D134*Y134/8760</f>
        <v>26.599069406392697</v>
      </c>
      <c r="AY134" s="25" t="e">
        <f>IF(#REF!=1,AX134,"")</f>
        <v>#REF!</v>
      </c>
    </row>
    <row r="135" spans="1:51" ht="12.75">
      <c r="A135" s="3">
        <v>16572</v>
      </c>
      <c r="B135" s="3">
        <v>147</v>
      </c>
      <c r="C135" s="3">
        <v>74</v>
      </c>
      <c r="D135" s="3">
        <v>74</v>
      </c>
      <c r="E135" s="3" t="s">
        <v>24</v>
      </c>
      <c r="F135" s="3" t="s">
        <v>24</v>
      </c>
      <c r="G135" s="3" t="s">
        <v>24</v>
      </c>
      <c r="H135" s="3" t="s">
        <v>23</v>
      </c>
      <c r="I135" s="3" t="s">
        <v>23</v>
      </c>
      <c r="J135" s="3">
        <v>138892</v>
      </c>
      <c r="K135" s="3" t="s">
        <v>23</v>
      </c>
      <c r="L135" s="3" t="s">
        <v>23</v>
      </c>
      <c r="M135" s="3" t="s">
        <v>23</v>
      </c>
      <c r="N135" s="3" t="s">
        <v>23</v>
      </c>
      <c r="O135" s="3" t="s">
        <v>23</v>
      </c>
      <c r="P135" s="3" t="s">
        <v>23</v>
      </c>
      <c r="Q135" s="3" t="s">
        <v>23</v>
      </c>
      <c r="R135" s="3" t="s">
        <v>23</v>
      </c>
      <c r="S135" s="3" t="s">
        <v>23</v>
      </c>
      <c r="T135" s="6">
        <v>151248</v>
      </c>
      <c r="U135" s="6"/>
      <c r="V135" s="3">
        <v>147</v>
      </c>
      <c r="W135" s="28"/>
      <c r="X135" s="28"/>
      <c r="Y135" s="31">
        <v>3656</v>
      </c>
      <c r="AF135" s="25" t="e">
        <f>0.014*#REF!</f>
        <v>#REF!</v>
      </c>
      <c r="AG135" s="25" t="e">
        <f>IF(#REF!=1,#REF!,"")</f>
        <v>#REF!</v>
      </c>
      <c r="AH135" s="25" t="e">
        <f>IF(#REF!=1,AF135,"")</f>
        <v>#REF!</v>
      </c>
      <c r="AI135" s="25" t="e">
        <f>IF(#REF!=1,#REF!,"")</f>
        <v>#REF!</v>
      </c>
      <c r="AJ135" s="25" t="e">
        <f>IF(#REF!=1,AF135,"")</f>
        <v>#REF!</v>
      </c>
      <c r="AK135" s="25" t="e">
        <f>IF(#REF!=1,#REF!,"")</f>
        <v>#REF!</v>
      </c>
      <c r="AL135" s="25" t="e">
        <f>IF(#REF!=1,AF135,"")</f>
        <v>#REF!</v>
      </c>
      <c r="AM135" t="s">
        <v>25</v>
      </c>
      <c r="AN135" s="5">
        <v>19876</v>
      </c>
      <c r="AO135" s="25">
        <f>(IF($E135="EK",0.163*C135*Y135/8760,IF($E135="ws",0.163*C135*Y135/8760,IF($E135="mc",0.7*0.163*C135*Y135/8760,""))))</f>
      </c>
      <c r="AP135" s="25">
        <f>IF($E135="EK","",IF(D135="","",(IF($D135&lt;83,(-162853*LN($D135)+813007)*$D135,(-24890*LN($D135)+204138)*$D135))))</f>
        <v>8293704.4658551775</v>
      </c>
      <c r="AQ135" s="25" t="e">
        <f>IF(#REF!=1,AP135,"")</f>
        <v>#REF!</v>
      </c>
      <c r="AR135" s="25" t="e">
        <f>IF(#REF!=1,AP135,"")</f>
        <v>#REF!</v>
      </c>
      <c r="AS135" s="25" t="e">
        <f>IF($E135="EK","",IF($D135="","",IF(#REF!&gt;1,"",(IF($D135&lt;83,(-162853*LN($D135)+813007)*$D135*0.34,(-24890*LN($D135)+204138)*$D135*0.34)))))</f>
        <v>#REF!</v>
      </c>
      <c r="AT135" s="25">
        <f>IF($E135="EK","",IF($D135="","",(IF($D135&lt;83,(-23373*LN($D135)+118878)*$D135,(-3538.9*LN($D135)+31394)*$D135))))</f>
        <v>1352652.406663881</v>
      </c>
      <c r="AU135" s="25">
        <f>IF($E135="EK","",IF(D135&gt;1,28873*D135,""))</f>
        <v>2136602</v>
      </c>
      <c r="AV135" s="25">
        <f>IF($E135="ek",D135*Y135*(1-0.8)*0.012,IF($E135="ew",D135*Y135*(1-0.8)*0.012,IF($E135="MC",D135*Y135*(1-0.7)*0.012,D135*Y135*0.012)))</f>
        <v>3246.5280000000002</v>
      </c>
      <c r="AW135" s="25">
        <f>IF($AV135&gt;1,D135*Y135*0.002,"")</f>
        <v>541.088</v>
      </c>
      <c r="AX135" s="25">
        <f>0.163*D135*Y135/8760</f>
        <v>5.034094977168951</v>
      </c>
      <c r="AY135" s="25" t="e">
        <f>IF(#REF!=1,AX135,"")</f>
        <v>#REF!</v>
      </c>
    </row>
    <row r="136" spans="1:51" ht="12.75">
      <c r="A136" s="3">
        <v>16687</v>
      </c>
      <c r="B136" s="3">
        <v>733</v>
      </c>
      <c r="C136" s="3">
        <v>126</v>
      </c>
      <c r="D136" s="3">
        <v>126</v>
      </c>
      <c r="E136" s="3" t="s">
        <v>24</v>
      </c>
      <c r="F136" s="3" t="s">
        <v>24</v>
      </c>
      <c r="G136" s="3" t="s">
        <v>24</v>
      </c>
      <c r="H136" s="3" t="s">
        <v>23</v>
      </c>
      <c r="I136" s="3" t="s">
        <v>23</v>
      </c>
      <c r="J136" s="3" t="s">
        <v>23</v>
      </c>
      <c r="K136" s="3">
        <v>1024</v>
      </c>
      <c r="L136" s="3">
        <v>1024</v>
      </c>
      <c r="M136" s="3">
        <v>1024</v>
      </c>
      <c r="N136" s="3">
        <v>1024</v>
      </c>
      <c r="O136" s="3">
        <v>1024</v>
      </c>
      <c r="P136" s="3">
        <v>1024</v>
      </c>
      <c r="Q136" s="3">
        <v>1024</v>
      </c>
      <c r="R136" s="3">
        <v>1024</v>
      </c>
      <c r="S136" s="3" t="s">
        <v>23</v>
      </c>
      <c r="T136" s="6">
        <v>444935</v>
      </c>
      <c r="U136" s="6"/>
      <c r="V136" s="3">
        <v>733</v>
      </c>
      <c r="W136" s="28"/>
      <c r="X136" s="28"/>
      <c r="Y136" s="31">
        <v>3656</v>
      </c>
      <c r="AF136" s="25" t="e">
        <f>0.014*#REF!</f>
        <v>#REF!</v>
      </c>
      <c r="AG136" s="25" t="e">
        <f>IF(#REF!=1,#REF!,"")</f>
        <v>#REF!</v>
      </c>
      <c r="AH136" s="25" t="e">
        <f>IF(#REF!=1,AF136,"")</f>
        <v>#REF!</v>
      </c>
      <c r="AI136" s="25" t="e">
        <f>IF(#REF!=1,#REF!,"")</f>
        <v>#REF!</v>
      </c>
      <c r="AJ136" s="25" t="e">
        <f>IF(#REF!=1,AF136,"")</f>
        <v>#REF!</v>
      </c>
      <c r="AK136" s="25" t="e">
        <f>IF(#REF!=1,#REF!,"")</f>
        <v>#REF!</v>
      </c>
      <c r="AL136" s="25" t="e">
        <f>IF(#REF!=1,AF136,"")</f>
        <v>#REF!</v>
      </c>
      <c r="AM136" t="s">
        <v>25</v>
      </c>
      <c r="AN136" s="5">
        <v>26451</v>
      </c>
      <c r="AO136" s="25">
        <f>(IF($E136="EK",0.163*C136*Y136/8760,IF($E136="ws",0.163*C136*Y136/8760,IF($E136="mc",0.7*0.163*C136*Y136/8760,""))))</f>
      </c>
      <c r="AP136" s="25">
        <f>IF($E136="EK","",IF(D136="","",(IF($D136&lt;83,(-162853*LN($D136)+813007)*$D136,(-24890*LN($D136)+204138)*$D136))))</f>
        <v>10554130.860333193</v>
      </c>
      <c r="AQ136" s="25" t="e">
        <f>IF(#REF!=1,AP136,"")</f>
        <v>#REF!</v>
      </c>
      <c r="AR136" s="25" t="e">
        <f>IF(#REF!=1,AP136,"")</f>
        <v>#REF!</v>
      </c>
      <c r="AS136" s="25" t="e">
        <f>IF($E136="EK","",IF($D136="","",IF(#REF!&gt;1,"",(IF($D136&lt;83,(-162853*LN($D136)+813007)*$D136*0.34,(-24890*LN($D136)+204138)*$D136*0.34)))))</f>
        <v>#REF!</v>
      </c>
      <c r="AT136" s="25">
        <f>IF($E136="EK","",IF($D136="","",(IF($D136&lt;83,(-23373*LN($D136)+118878)*$D136,(-3538.9*LN($D136)+31394)*$D136))))</f>
        <v>1799139.1268956664</v>
      </c>
      <c r="AU136" s="25">
        <f>IF($E136="EK","",IF(D136&gt;1,28873*D136,""))</f>
        <v>3637998</v>
      </c>
      <c r="AV136" s="25">
        <f>IF($E136="ek",D136*Y136*(1-0.8)*0.012,IF($E136="ew",D136*Y136*(1-0.8)*0.012,IF($E136="MC",D136*Y136*(1-0.7)*0.012,D136*Y136*0.012)))</f>
        <v>5527.872</v>
      </c>
      <c r="AW136" s="25">
        <f>IF($AV136&gt;1,D136*Y136*0.002,"")</f>
        <v>921.312</v>
      </c>
      <c r="AX136" s="25">
        <f>0.163*D136*Y136/8760</f>
        <v>8.571567123287672</v>
      </c>
      <c r="AY136" s="25" t="e">
        <f>IF(#REF!=1,AX136,"")</f>
        <v>#REF!</v>
      </c>
    </row>
    <row r="137" spans="1:51" ht="12.75">
      <c r="A137" s="3">
        <v>17166</v>
      </c>
      <c r="B137" s="3">
        <v>2330</v>
      </c>
      <c r="C137" s="3">
        <v>105</v>
      </c>
      <c r="D137" s="3"/>
      <c r="E137" s="3" t="s">
        <v>24</v>
      </c>
      <c r="F137" s="3" t="s">
        <v>24</v>
      </c>
      <c r="G137" s="3" t="s">
        <v>24</v>
      </c>
      <c r="H137" s="3">
        <v>1037</v>
      </c>
      <c r="I137" s="3">
        <v>1018</v>
      </c>
      <c r="J137" s="3">
        <v>1019</v>
      </c>
      <c r="K137" s="3">
        <v>1015</v>
      </c>
      <c r="L137" s="3">
        <v>1009</v>
      </c>
      <c r="M137" s="3">
        <v>1013</v>
      </c>
      <c r="N137" s="3">
        <v>1020</v>
      </c>
      <c r="O137" s="3">
        <v>1019</v>
      </c>
      <c r="P137" s="3">
        <v>1016</v>
      </c>
      <c r="Q137" s="3">
        <v>1021</v>
      </c>
      <c r="R137" s="3">
        <v>1022</v>
      </c>
      <c r="S137" s="3">
        <v>1040</v>
      </c>
      <c r="T137" s="6">
        <v>1526299</v>
      </c>
      <c r="U137" s="6"/>
      <c r="V137" s="3">
        <v>2330</v>
      </c>
      <c r="W137" s="28"/>
      <c r="X137" s="28"/>
      <c r="Y137" s="31">
        <v>3656</v>
      </c>
      <c r="AF137" s="25" t="e">
        <f>0.014*#REF!</f>
        <v>#REF!</v>
      </c>
      <c r="AG137" s="25" t="e">
        <f>IF(#REF!=1,#REF!,"")</f>
        <v>#REF!</v>
      </c>
      <c r="AH137" s="25" t="e">
        <f>IF(#REF!=1,AF137,"")</f>
        <v>#REF!</v>
      </c>
      <c r="AI137" s="25" t="e">
        <f>IF(#REF!=1,#REF!,"")</f>
        <v>#REF!</v>
      </c>
      <c r="AJ137" s="25" t="e">
        <f>IF(#REF!=1,AF137,"")</f>
        <v>#REF!</v>
      </c>
      <c r="AK137" s="25" t="e">
        <f>IF(#REF!=1,#REF!,"")</f>
        <v>#REF!</v>
      </c>
      <c r="AL137" s="25" t="e">
        <f>IF(#REF!=1,AF137,"")</f>
        <v>#REF!</v>
      </c>
      <c r="AM137" t="s">
        <v>25</v>
      </c>
      <c r="AN137" s="5">
        <v>25112</v>
      </c>
      <c r="AO137" s="25">
        <f>(IF($E137="EK",0.163*C137*Y137/8760,IF($E137="ws",0.163*C137*Y137/8760,IF($E137="mc",0.7*0.163*C137*Y137/8760,""))))</f>
      </c>
      <c r="AP137" s="25">
        <f>IF($E137="EK","",IF(D137="","",(IF($D137&lt;83,(-162853*LN($D137)+813007)*$D137,(-24890*LN($D137)+204138)*$D137))))</f>
      </c>
      <c r="AQ137" s="25" t="e">
        <f>IF(#REF!=1,AP137,"")</f>
        <v>#REF!</v>
      </c>
      <c r="AR137" s="25" t="e">
        <f>IF(#REF!=1,AP137,"")</f>
        <v>#REF!</v>
      </c>
      <c r="AS137" s="25">
        <f>IF($E137="EK","",IF($D137="","",IF(#REF!&gt;1,"",(IF($D137&lt;83,(-162853*LN($D137)+813007)*$D137*0.34,(-24890*LN($D137)+204138)*$D137*0.34)))))</f>
      </c>
      <c r="AT137" s="25">
        <f>IF($E137="EK","",IF($D137="","",(IF($D137&lt;83,(-23373*LN($D137)+118878)*$D137,(-3538.9*LN($D137)+31394)*$D137))))</f>
      </c>
      <c r="AU137" s="25">
        <f>IF($E137="EK","",IF(D137&gt;1,28873*D137,""))</f>
      </c>
      <c r="AV137" s="25">
        <f>IF($E137="ek",D137*Y137*(1-0.8)*0.012,IF($E137="ew",D137*Y137*(1-0.8)*0.012,IF($E137="MC",D137*Y137*(1-0.7)*0.012,D137*Y137*0.012)))</f>
        <v>0</v>
      </c>
      <c r="AW137" s="25">
        <f>IF($AV137&gt;1,D137*Y137*0.002,"")</f>
      </c>
      <c r="AX137" s="25">
        <f>0.163*D137*Y137/8760</f>
        <v>0</v>
      </c>
      <c r="AY137" s="25" t="e">
        <f>IF(#REF!=1,AX137,"")</f>
        <v>#REF!</v>
      </c>
    </row>
    <row r="138" spans="1:51" ht="12.75">
      <c r="A138" s="3">
        <v>17166</v>
      </c>
      <c r="B138" s="3">
        <v>2330</v>
      </c>
      <c r="C138" s="3">
        <v>105</v>
      </c>
      <c r="D138" s="3">
        <f>SUM(C137:C138)</f>
        <v>210</v>
      </c>
      <c r="E138" s="3" t="s">
        <v>24</v>
      </c>
      <c r="F138" s="3" t="s">
        <v>24</v>
      </c>
      <c r="G138" s="3" t="s">
        <v>24</v>
      </c>
      <c r="H138" s="3">
        <v>1037</v>
      </c>
      <c r="I138" s="3">
        <v>1018</v>
      </c>
      <c r="J138" s="3">
        <v>1019</v>
      </c>
      <c r="K138" s="3">
        <v>1015</v>
      </c>
      <c r="L138" s="3">
        <v>1009</v>
      </c>
      <c r="M138" s="3" t="s">
        <v>23</v>
      </c>
      <c r="N138" s="3">
        <v>1020</v>
      </c>
      <c r="O138" s="3">
        <v>1019</v>
      </c>
      <c r="P138" s="3">
        <v>1016</v>
      </c>
      <c r="Q138" s="3">
        <v>1021</v>
      </c>
      <c r="R138" s="3">
        <v>1022</v>
      </c>
      <c r="S138" s="3">
        <v>1040</v>
      </c>
      <c r="T138" s="6">
        <v>1675497</v>
      </c>
      <c r="U138" s="6"/>
      <c r="V138" s="3">
        <v>2330</v>
      </c>
      <c r="W138" s="28"/>
      <c r="X138" s="28"/>
      <c r="Y138" s="31">
        <v>3656</v>
      </c>
      <c r="AF138" s="25" t="e">
        <f>0.014*#REF!</f>
        <v>#REF!</v>
      </c>
      <c r="AG138" s="25" t="e">
        <f>IF(#REF!=1,#REF!,"")</f>
        <v>#REF!</v>
      </c>
      <c r="AH138" s="25" t="e">
        <f>IF(#REF!=1,AF138,"")</f>
        <v>#REF!</v>
      </c>
      <c r="AI138" s="25" t="e">
        <f>IF(#REF!=1,#REF!,"")</f>
        <v>#REF!</v>
      </c>
      <c r="AJ138" s="25" t="e">
        <f>IF(#REF!=1,AF138,"")</f>
        <v>#REF!</v>
      </c>
      <c r="AK138" s="25" t="e">
        <f>IF(#REF!=1,#REF!,"")</f>
        <v>#REF!</v>
      </c>
      <c r="AL138" s="25" t="e">
        <f>IF(#REF!=1,AF138,"")</f>
        <v>#REF!</v>
      </c>
      <c r="AM138" t="s">
        <v>25</v>
      </c>
      <c r="AN138" s="5">
        <v>26177</v>
      </c>
      <c r="AO138" s="25">
        <f>(IF($E138="EK",0.163*C138*Y138/8760,IF($E138="ws",0.163*C138*Y138/8760,IF($E138="mc",0.7*0.163*C138*Y138/8760,""))))</f>
      </c>
      <c r="AP138" s="25">
        <f>IF($E138="EK","",IF(D138="","",(IF($D138&lt;83,(-162853*LN($D138)+813007)*$D138,(-24890*LN($D138)+204138)*$D138))))</f>
        <v>14920183.647692863</v>
      </c>
      <c r="AQ138" s="25" t="e">
        <f>IF(#REF!=1,AP138,"")</f>
        <v>#REF!</v>
      </c>
      <c r="AR138" s="25" t="e">
        <f>IF(#REF!=1,AP138,"")</f>
        <v>#REF!</v>
      </c>
      <c r="AS138" s="25" t="e">
        <f>IF($E138="EK","",IF($D138="","",IF(#REF!&gt;1,"",(IF($D138&lt;83,(-162853*LN($D138)+813007)*$D138*0.34,(-24890*LN($D138)+204138)*$D138*0.34)))))</f>
        <v>#REF!</v>
      </c>
      <c r="AT138" s="25">
        <f>IF($E138="EK","",IF($D138="","",(IF($D138&lt;83,(-23373*LN($D138)+118878)*$D138,(-3538.9*LN($D138)+31394)*$D138))))</f>
        <v>2618935.443504229</v>
      </c>
      <c r="AU138" s="25">
        <f>IF($E138="EK","",IF(D138&gt;1,28873*D138,""))</f>
        <v>6063330</v>
      </c>
      <c r="AV138" s="25">
        <f>IF($E138="ek",D138*Y138*(1-0.8)*0.012,IF($E138="ew",D138*Y138*(1-0.8)*0.012,IF($E138="MC",D138*Y138*(1-0.7)*0.012,D138*Y138*0.012)))</f>
        <v>9213.12</v>
      </c>
      <c r="AW138" s="25">
        <f>IF($AV138&gt;1,D138*Y138*0.002,"")</f>
        <v>1535.52</v>
      </c>
      <c r="AX138" s="25">
        <f>0.163*D138*Y138/8760</f>
        <v>14.285945205479454</v>
      </c>
      <c r="AY138" s="25" t="e">
        <f>IF(#REF!=1,AX138,"")</f>
        <v>#REF!</v>
      </c>
    </row>
    <row r="139" spans="1:51" ht="12.75">
      <c r="A139" s="3">
        <v>17166</v>
      </c>
      <c r="B139" s="3">
        <v>2336</v>
      </c>
      <c r="C139" s="3">
        <v>53</v>
      </c>
      <c r="D139" s="3"/>
      <c r="E139" s="3" t="s">
        <v>24</v>
      </c>
      <c r="F139" s="3" t="s">
        <v>24</v>
      </c>
      <c r="G139" s="3" t="s">
        <v>24</v>
      </c>
      <c r="H139" s="3">
        <v>1016</v>
      </c>
      <c r="I139" s="3">
        <v>1016</v>
      </c>
      <c r="J139" s="3">
        <v>1016</v>
      </c>
      <c r="K139" s="3">
        <v>1016</v>
      </c>
      <c r="L139" s="3">
        <v>1010</v>
      </c>
      <c r="M139" s="3">
        <v>1010</v>
      </c>
      <c r="N139" s="3">
        <v>1013</v>
      </c>
      <c r="O139" s="3">
        <v>1011</v>
      </c>
      <c r="P139" s="3">
        <v>1009</v>
      </c>
      <c r="Q139" s="3">
        <v>1011</v>
      </c>
      <c r="R139" s="3">
        <v>1016</v>
      </c>
      <c r="S139" s="3">
        <v>1025</v>
      </c>
      <c r="T139" s="6">
        <v>469281</v>
      </c>
      <c r="U139" s="6"/>
      <c r="V139" s="3">
        <v>2336</v>
      </c>
      <c r="W139" s="28"/>
      <c r="X139" s="28"/>
      <c r="Y139" s="31">
        <v>3656</v>
      </c>
      <c r="AF139" s="25" t="e">
        <f>0.014*#REF!</f>
        <v>#REF!</v>
      </c>
      <c r="AG139" s="25" t="e">
        <f>IF(#REF!=1,#REF!,"")</f>
        <v>#REF!</v>
      </c>
      <c r="AH139" s="25" t="e">
        <f>IF(#REF!=1,AF139,"")</f>
        <v>#REF!</v>
      </c>
      <c r="AI139" s="25" t="e">
        <f>IF(#REF!=1,#REF!,"")</f>
        <v>#REF!</v>
      </c>
      <c r="AJ139" s="25" t="e">
        <f>IF(#REF!=1,AF139,"")</f>
        <v>#REF!</v>
      </c>
      <c r="AK139" s="25" t="e">
        <f>IF(#REF!=1,#REF!,"")</f>
        <v>#REF!</v>
      </c>
      <c r="AL139" s="25" t="e">
        <f>IF(#REF!=1,AF139,"")</f>
        <v>#REF!</v>
      </c>
      <c r="AM139" t="s">
        <v>25</v>
      </c>
      <c r="AN139" s="5">
        <v>23255</v>
      </c>
      <c r="AO139" s="25">
        <f>(IF($E139="EK",0.163*C139*Y139/8760,IF($E139="ws",0.163*C139*Y139/8760,IF($E139="mc",0.7*0.163*C139*Y139/8760,""))))</f>
      </c>
      <c r="AP139" s="25">
        <f>IF($E139="EK","",IF(D139="","",(IF($D139&lt;83,(-162853*LN($D139)+813007)*$D139,(-24890*LN($D139)+204138)*$D139))))</f>
      </c>
      <c r="AQ139" s="25" t="e">
        <f>IF(#REF!=1,AP139,"")</f>
        <v>#REF!</v>
      </c>
      <c r="AR139" s="25" t="e">
        <f>IF(#REF!=1,AP139,"")</f>
        <v>#REF!</v>
      </c>
      <c r="AS139" s="25">
        <f>IF($E139="EK","",IF($D139="","",IF(#REF!&gt;1,"",(IF($D139&lt;83,(-162853*LN($D139)+813007)*$D139*0.34,(-24890*LN($D139)+204138)*$D139*0.34)))))</f>
      </c>
      <c r="AT139" s="25">
        <f>IF($E139="EK","",IF($D139="","",(IF($D139&lt;83,(-23373*LN($D139)+118878)*$D139,(-3538.9*LN($D139)+31394)*$D139))))</f>
      </c>
      <c r="AU139" s="25">
        <f>IF($E139="EK","",IF(D139&gt;1,28873*D139,""))</f>
      </c>
      <c r="AV139" s="25">
        <f>IF($E139="ek",D139*Y139*(1-0.8)*0.012,IF($E139="ew",D139*Y139*(1-0.8)*0.012,IF($E139="MC",D139*Y139*(1-0.7)*0.012,D139*Y139*0.012)))</f>
        <v>0</v>
      </c>
      <c r="AW139" s="25">
        <f>IF($AV139&gt;1,D139*Y139*0.002,"")</f>
      </c>
      <c r="AX139" s="25">
        <f>0.163*D139*Y139/8760</f>
        <v>0</v>
      </c>
      <c r="AY139" s="25" t="e">
        <f>IF(#REF!=1,AX139,"")</f>
        <v>#REF!</v>
      </c>
    </row>
    <row r="140" spans="1:51" ht="12.75">
      <c r="A140" s="3">
        <v>17166</v>
      </c>
      <c r="B140" s="3">
        <v>2336</v>
      </c>
      <c r="C140" s="3">
        <v>80</v>
      </c>
      <c r="D140" s="3"/>
      <c r="E140" s="3" t="s">
        <v>24</v>
      </c>
      <c r="F140" s="3" t="s">
        <v>24</v>
      </c>
      <c r="G140" s="3" t="s">
        <v>24</v>
      </c>
      <c r="H140" s="3">
        <v>1016</v>
      </c>
      <c r="I140" s="3">
        <v>1016</v>
      </c>
      <c r="J140" s="3">
        <v>1016</v>
      </c>
      <c r="K140" s="3">
        <v>1016</v>
      </c>
      <c r="L140" s="3">
        <v>1010</v>
      </c>
      <c r="M140" s="3">
        <v>1010</v>
      </c>
      <c r="N140" s="3">
        <v>1013</v>
      </c>
      <c r="O140" s="3">
        <v>1011</v>
      </c>
      <c r="P140" s="3">
        <v>1009</v>
      </c>
      <c r="Q140" s="3">
        <v>10111</v>
      </c>
      <c r="R140" s="3">
        <v>1016</v>
      </c>
      <c r="S140" s="3">
        <v>1025</v>
      </c>
      <c r="T140" s="6">
        <v>782904</v>
      </c>
      <c r="U140" s="6"/>
      <c r="V140" s="3">
        <v>2336</v>
      </c>
      <c r="W140" s="28"/>
      <c r="X140" s="28"/>
      <c r="Y140" s="31">
        <v>3656</v>
      </c>
      <c r="AF140" s="25" t="e">
        <f>0.014*#REF!</f>
        <v>#REF!</v>
      </c>
      <c r="AG140" s="25" t="e">
        <f>IF(#REF!=1,#REF!,"")</f>
        <v>#REF!</v>
      </c>
      <c r="AH140" s="25" t="e">
        <f>IF(#REF!=1,AF140,"")</f>
        <v>#REF!</v>
      </c>
      <c r="AI140" s="25" t="e">
        <f>IF(#REF!=1,#REF!,"")</f>
        <v>#REF!</v>
      </c>
      <c r="AJ140" s="25" t="e">
        <f>IF(#REF!=1,AF140,"")</f>
        <v>#REF!</v>
      </c>
      <c r="AK140" s="25" t="e">
        <f>IF(#REF!=1,#REF!,"")</f>
        <v>#REF!</v>
      </c>
      <c r="AL140" s="25" t="e">
        <f>IF(#REF!=1,AF140,"")</f>
        <v>#REF!</v>
      </c>
      <c r="AM140" t="s">
        <v>25</v>
      </c>
      <c r="AN140" s="5">
        <v>24016</v>
      </c>
      <c r="AO140" s="25">
        <f>(IF($E140="EK",0.163*C140*Y140/8760,IF($E140="ws",0.163*C140*Y140/8760,IF($E140="mc",0.7*0.163*C140*Y140/8760,""))))</f>
      </c>
      <c r="AP140" s="25">
        <f>IF($E140="EK","",IF(D140="","",(IF($D140&lt;83,(-162853*LN($D140)+813007)*$D140,(-24890*LN($D140)+204138)*$D140))))</f>
      </c>
      <c r="AQ140" s="25" t="e">
        <f>IF(#REF!=1,AP140,"")</f>
        <v>#REF!</v>
      </c>
      <c r="AR140" s="25" t="e">
        <f>IF(#REF!=1,AP140,"")</f>
        <v>#REF!</v>
      </c>
      <c r="AS140" s="25">
        <f>IF($E140="EK","",IF($D140="","",IF(#REF!&gt;1,"",(IF($D140&lt;83,(-162853*LN($D140)+813007)*$D140*0.34,(-24890*LN($D140)+204138)*$D140*0.34)))))</f>
      </c>
      <c r="AT140" s="25">
        <f>IF($E140="EK","",IF($D140="","",(IF($D140&lt;83,(-23373*LN($D140)+118878)*$D140,(-3538.9*LN($D140)+31394)*$D140))))</f>
      </c>
      <c r="AU140" s="25">
        <f>IF($E140="EK","",IF(D140&gt;1,28873*D140,""))</f>
      </c>
      <c r="AV140" s="25">
        <f>IF($E140="ek",D140*Y140*(1-0.8)*0.012,IF($E140="ew",D140*Y140*(1-0.8)*0.012,IF($E140="MC",D140*Y140*(1-0.7)*0.012,D140*Y140*0.012)))</f>
        <v>0</v>
      </c>
      <c r="AW140" s="25">
        <f>IF($AV140&gt;1,D140*Y140*0.002,"")</f>
      </c>
      <c r="AX140" s="25">
        <f>0.163*D140*Y140/8760</f>
        <v>0</v>
      </c>
      <c r="AY140" s="25" t="e">
        <f>IF(#REF!=1,AX140,"")</f>
        <v>#REF!</v>
      </c>
    </row>
    <row r="141" spans="1:51" ht="12.75">
      <c r="A141" s="3">
        <v>17166</v>
      </c>
      <c r="B141" s="3">
        <v>2336</v>
      </c>
      <c r="C141" s="3">
        <v>110</v>
      </c>
      <c r="D141" s="3">
        <f>SUM(C139:C141)</f>
        <v>243</v>
      </c>
      <c r="E141" s="3" t="s">
        <v>24</v>
      </c>
      <c r="F141" s="3" t="s">
        <v>24</v>
      </c>
      <c r="G141" s="3" t="s">
        <v>24</v>
      </c>
      <c r="H141" s="3">
        <v>1016</v>
      </c>
      <c r="I141" s="3">
        <v>1016</v>
      </c>
      <c r="J141" s="3">
        <v>1016</v>
      </c>
      <c r="K141" s="3">
        <v>1016</v>
      </c>
      <c r="L141" s="3">
        <v>1010</v>
      </c>
      <c r="M141" s="3">
        <v>1010</v>
      </c>
      <c r="N141" s="3" t="s">
        <v>23</v>
      </c>
      <c r="O141" s="3" t="s">
        <v>23</v>
      </c>
      <c r="P141" s="3" t="s">
        <v>23</v>
      </c>
      <c r="Q141" s="3">
        <v>1011</v>
      </c>
      <c r="R141" s="3">
        <v>1016</v>
      </c>
      <c r="S141" s="3">
        <v>1025</v>
      </c>
      <c r="T141" s="6">
        <v>1227877</v>
      </c>
      <c r="U141" s="6"/>
      <c r="V141" s="3">
        <v>2336</v>
      </c>
      <c r="W141" s="28"/>
      <c r="X141" s="28"/>
      <c r="Y141" s="31">
        <v>3656</v>
      </c>
      <c r="AF141" s="25" t="e">
        <f>0.014*#REF!</f>
        <v>#REF!</v>
      </c>
      <c r="AG141" s="25" t="e">
        <f>IF(#REF!=1,#REF!,"")</f>
        <v>#REF!</v>
      </c>
      <c r="AH141" s="25" t="e">
        <f>IF(#REF!=1,AF141,"")</f>
        <v>#REF!</v>
      </c>
      <c r="AI141" s="25" t="e">
        <f>IF(#REF!=1,#REF!,"")</f>
        <v>#REF!</v>
      </c>
      <c r="AJ141" s="25" t="e">
        <f>IF(#REF!=1,AF141,"")</f>
        <v>#REF!</v>
      </c>
      <c r="AK141" s="25" t="e">
        <f>IF(#REF!=1,#REF!,"")</f>
        <v>#REF!</v>
      </c>
      <c r="AL141" s="25" t="e">
        <f>IF(#REF!=1,AF141,"")</f>
        <v>#REF!</v>
      </c>
      <c r="AM141" t="s">
        <v>30</v>
      </c>
      <c r="AN141" s="5">
        <v>27364</v>
      </c>
      <c r="AO141" s="25">
        <f>(IF($E141="EK",0.163*C141*Y141/8760,IF($E141="ws",0.163*C141*Y141/8760,IF($E141="mc",0.7*0.163*C141*Y141/8760,""))))</f>
      </c>
      <c r="AP141" s="25">
        <f>IF($E141="EK","",IF(D141="","",(IF($D141&lt;83,(-162853*LN($D141)+813007)*$D141,(-24890*LN($D141)+204138)*$D141))))</f>
        <v>16382015.264086664</v>
      </c>
      <c r="AQ141" s="25" t="e">
        <f>IF(#REF!=1,AP141,"")</f>
        <v>#REF!</v>
      </c>
      <c r="AR141" s="25" t="e">
        <f>IF(#REF!=1,AP141,"")</f>
        <v>#REF!</v>
      </c>
      <c r="AS141" s="25" t="e">
        <f>IF($E141="EK","",IF($D141="","",IF(#REF!&gt;1,"",(IF($D141&lt;83,(-162853*LN($D141)+813007)*$D141*0.34,(-24890*LN($D141)+204138)*$D141*0.34)))))</f>
        <v>#REF!</v>
      </c>
      <c r="AT141" s="25">
        <f>IF($E141="EK","",IF($D141="","",(IF($D141&lt;83,(-23373*LN($D141)+118878)*$D141,(-3538.9*LN($D141)+31394)*$D141))))</f>
        <v>2904968.980533398</v>
      </c>
      <c r="AU141" s="25">
        <f>IF($E141="EK","",IF(D141&gt;1,28873*D141,""))</f>
        <v>7016139</v>
      </c>
      <c r="AV141" s="25">
        <f>IF($E141="ek",D141*Y141*(1-0.8)*0.012,IF($E141="ew",D141*Y141*(1-0.8)*0.012,IF($E141="MC",D141*Y141*(1-0.7)*0.012,D141*Y141*0.012)))</f>
        <v>10660.896</v>
      </c>
      <c r="AW141" s="25">
        <f>IF($AV141&gt;1,D141*Y141*0.002,"")</f>
        <v>1776.816</v>
      </c>
      <c r="AX141" s="25">
        <f>0.163*D141*Y141/8760</f>
        <v>16.530879452054798</v>
      </c>
      <c r="AY141" s="25" t="e">
        <f>IF(#REF!=1,AX141,"")</f>
        <v>#REF!</v>
      </c>
    </row>
    <row r="142" spans="1:51" ht="12.75">
      <c r="A142" s="3">
        <v>17256</v>
      </c>
      <c r="B142" s="3">
        <v>1588</v>
      </c>
      <c r="C142" s="3">
        <v>156</v>
      </c>
      <c r="D142" s="3"/>
      <c r="E142" s="3" t="s">
        <v>24</v>
      </c>
      <c r="F142" s="3" t="s">
        <v>24</v>
      </c>
      <c r="G142" s="3" t="s">
        <v>24</v>
      </c>
      <c r="H142" s="3">
        <v>140877</v>
      </c>
      <c r="I142" s="3">
        <v>137054</v>
      </c>
      <c r="J142" s="3">
        <v>137659</v>
      </c>
      <c r="K142" s="3">
        <v>136956</v>
      </c>
      <c r="L142" s="3">
        <v>139530</v>
      </c>
      <c r="M142" s="3">
        <v>137819</v>
      </c>
      <c r="N142" s="3">
        <v>139145</v>
      </c>
      <c r="O142" s="3">
        <v>137925</v>
      </c>
      <c r="P142" s="3">
        <v>138399</v>
      </c>
      <c r="Q142" s="3" t="s">
        <v>23</v>
      </c>
      <c r="R142" s="3">
        <v>138659</v>
      </c>
      <c r="S142" s="3" t="s">
        <v>23</v>
      </c>
      <c r="T142" s="6">
        <v>2901648</v>
      </c>
      <c r="U142" s="6"/>
      <c r="V142" s="3">
        <v>1588</v>
      </c>
      <c r="W142" s="28"/>
      <c r="X142" s="28"/>
      <c r="Y142" s="31">
        <v>3656</v>
      </c>
      <c r="AF142" s="25" t="e">
        <f>0.014*#REF!</f>
        <v>#REF!</v>
      </c>
      <c r="AG142" s="25" t="e">
        <f>IF(#REF!=1,#REF!,"")</f>
        <v>#REF!</v>
      </c>
      <c r="AH142" s="25" t="e">
        <f>IF(#REF!=1,AF142,"")</f>
        <v>#REF!</v>
      </c>
      <c r="AI142" s="25" t="e">
        <f>IF(#REF!=1,#REF!,"")</f>
        <v>#REF!</v>
      </c>
      <c r="AJ142" s="25" t="e">
        <f>IF(#REF!=1,AF142,"")</f>
        <v>#REF!</v>
      </c>
      <c r="AK142" s="25" t="e">
        <f>IF(#REF!=1,#REF!,"")</f>
        <v>#REF!</v>
      </c>
      <c r="AL142" s="25" t="e">
        <f>IF(#REF!=1,AF142,"")</f>
        <v>#REF!</v>
      </c>
      <c r="AM142" t="s">
        <v>25</v>
      </c>
      <c r="AN142" s="5">
        <v>21125</v>
      </c>
      <c r="AO142" s="25">
        <f>(IF($E142="EK",0.163*C142*Y142/8760,IF($E142="ws",0.163*C142*Y142/8760,IF($E142="mc",0.7*0.163*C142*Y142/8760,""))))</f>
      </c>
      <c r="AP142" s="25">
        <f>IF($E142="EK","",IF(D142="","",(IF($D142&lt;83,(-162853*LN($D142)+813007)*$D142,(-24890*LN($D142)+204138)*$D142))))</f>
      </c>
      <c r="AQ142" s="25" t="e">
        <f>IF(#REF!=1,AP142,"")</f>
        <v>#REF!</v>
      </c>
      <c r="AR142" s="25" t="e">
        <f>IF(#REF!=1,AP142,"")</f>
        <v>#REF!</v>
      </c>
      <c r="AS142" s="25">
        <f>IF($E142="EK","",IF($D142="","",IF(#REF!&gt;1,"",(IF($D142&lt;83,(-162853*LN($D142)+813007)*$D142*0.34,(-24890*LN($D142)+204138)*$D142*0.34)))))</f>
      </c>
      <c r="AT142" s="25">
        <f>IF($E142="EK","",IF($D142="","",(IF($D142&lt;83,(-23373*LN($D142)+118878)*$D142,(-3538.9*LN($D142)+31394)*$D142))))</f>
      </c>
      <c r="AU142" s="25">
        <f>IF($E142="EK","",IF(D142&gt;1,28873*D142,""))</f>
      </c>
      <c r="AV142" s="25">
        <f>IF($E142="ek",D142*Y142*(1-0.8)*0.012,IF($E142="ew",D142*Y142*(1-0.8)*0.012,IF($E142="MC",D142*Y142*(1-0.7)*0.012,D142*Y142*0.012)))</f>
        <v>0</v>
      </c>
      <c r="AW142" s="25">
        <f>IF($AV142&gt;1,D142*Y142*0.002,"")</f>
      </c>
      <c r="AX142" s="25">
        <f>0.163*D142*Y142/8760</f>
        <v>0</v>
      </c>
      <c r="AY142" s="25" t="e">
        <f>IF(#REF!=1,AX142,"")</f>
        <v>#REF!</v>
      </c>
    </row>
    <row r="143" spans="1:51" ht="12.75">
      <c r="A143" s="3">
        <v>17256</v>
      </c>
      <c r="B143" s="3">
        <v>1588</v>
      </c>
      <c r="C143" s="3">
        <v>156</v>
      </c>
      <c r="D143" s="3"/>
      <c r="E143" s="3" t="s">
        <v>24</v>
      </c>
      <c r="F143" s="3" t="s">
        <v>24</v>
      </c>
      <c r="G143" s="3" t="s">
        <v>24</v>
      </c>
      <c r="H143" s="3">
        <v>140877</v>
      </c>
      <c r="I143" s="3" t="s">
        <v>23</v>
      </c>
      <c r="J143" s="3">
        <v>137659</v>
      </c>
      <c r="K143" s="3">
        <v>136956</v>
      </c>
      <c r="L143" s="3">
        <v>139530</v>
      </c>
      <c r="M143" s="3">
        <v>137819</v>
      </c>
      <c r="N143" s="3">
        <v>139145</v>
      </c>
      <c r="O143" s="3">
        <v>137925</v>
      </c>
      <c r="P143" s="3">
        <v>138399</v>
      </c>
      <c r="Q143" s="3">
        <v>137990</v>
      </c>
      <c r="R143" s="3">
        <v>138659</v>
      </c>
      <c r="S143" s="3">
        <v>139042</v>
      </c>
      <c r="T143" s="6">
        <v>3342913</v>
      </c>
      <c r="U143" s="6"/>
      <c r="V143" s="3">
        <v>1588</v>
      </c>
      <c r="W143" s="28"/>
      <c r="X143" s="28"/>
      <c r="Y143" s="31">
        <v>3656</v>
      </c>
      <c r="AF143" s="25" t="e">
        <f>0.014*#REF!</f>
        <v>#REF!</v>
      </c>
      <c r="AG143" s="25" t="e">
        <f>IF(#REF!=1,#REF!,"")</f>
        <v>#REF!</v>
      </c>
      <c r="AH143" s="25" t="e">
        <f>IF(#REF!=1,AF143,"")</f>
        <v>#REF!</v>
      </c>
      <c r="AI143" s="25" t="e">
        <f>IF(#REF!=1,#REF!,"")</f>
        <v>#REF!</v>
      </c>
      <c r="AJ143" s="25" t="e">
        <f>IF(#REF!=1,AF143,"")</f>
        <v>#REF!</v>
      </c>
      <c r="AK143" s="25" t="e">
        <f>IF(#REF!=1,#REF!,"")</f>
        <v>#REF!</v>
      </c>
      <c r="AL143" s="25" t="e">
        <f>IF(#REF!=1,AF143,"")</f>
        <v>#REF!</v>
      </c>
      <c r="AM143" t="s">
        <v>25</v>
      </c>
      <c r="AN143" s="5">
        <v>21702</v>
      </c>
      <c r="AO143" s="25">
        <f>(IF($E143="EK",0.163*C143*Y143/8760,IF($E143="ws",0.163*C143*Y143/8760,IF($E143="mc",0.7*0.163*C143*Y143/8760,""))))</f>
      </c>
      <c r="AP143" s="25">
        <f>IF($E143="EK","",IF(D143="","",(IF($D143&lt;83,(-162853*LN($D143)+813007)*$D143,(-24890*LN($D143)+204138)*$D143))))</f>
      </c>
      <c r="AQ143" s="25" t="e">
        <f>IF(#REF!=1,AP143,"")</f>
        <v>#REF!</v>
      </c>
      <c r="AR143" s="25" t="e">
        <f>IF(#REF!=1,AP143,"")</f>
        <v>#REF!</v>
      </c>
      <c r="AS143" s="25">
        <f>IF($E143="EK","",IF($D143="","",IF(#REF!&gt;1,"",(IF($D143&lt;83,(-162853*LN($D143)+813007)*$D143*0.34,(-24890*LN($D143)+204138)*$D143*0.34)))))</f>
      </c>
      <c r="AT143" s="25">
        <f>IF($E143="EK","",IF($D143="","",(IF($D143&lt;83,(-23373*LN($D143)+118878)*$D143,(-3538.9*LN($D143)+31394)*$D143))))</f>
      </c>
      <c r="AU143" s="25">
        <f>IF($E143="EK","",IF(D143&gt;1,28873*D143,""))</f>
      </c>
      <c r="AV143" s="25">
        <f>IF($E143="ek",D143*Y143*(1-0.8)*0.012,IF($E143="ew",D143*Y143*(1-0.8)*0.012,IF($E143="MC",D143*Y143*(1-0.7)*0.012,D143*Y143*0.012)))</f>
        <v>0</v>
      </c>
      <c r="AW143" s="25">
        <f>IF($AV143&gt;1,D143*Y143*0.002,"")</f>
      </c>
      <c r="AX143" s="25">
        <f>0.163*D143*Y143/8760</f>
        <v>0</v>
      </c>
      <c r="AY143" s="25" t="e">
        <f>IF(#REF!=1,AX143,"")</f>
        <v>#REF!</v>
      </c>
    </row>
    <row r="144" spans="1:51" ht="12.75">
      <c r="A144" s="3">
        <v>17256</v>
      </c>
      <c r="B144" s="3">
        <v>1588</v>
      </c>
      <c r="C144" s="3">
        <v>156</v>
      </c>
      <c r="D144" s="3">
        <f>SUM(C142:C144)</f>
        <v>468</v>
      </c>
      <c r="E144" s="3" t="s">
        <v>24</v>
      </c>
      <c r="F144" s="3" t="s">
        <v>24</v>
      </c>
      <c r="G144" s="3" t="s">
        <v>24</v>
      </c>
      <c r="H144" s="3">
        <v>140877</v>
      </c>
      <c r="I144" s="3">
        <v>137049</v>
      </c>
      <c r="J144" s="3">
        <v>137659</v>
      </c>
      <c r="K144" s="3">
        <v>136956</v>
      </c>
      <c r="L144" s="3" t="s">
        <v>23</v>
      </c>
      <c r="M144" s="3">
        <v>137819</v>
      </c>
      <c r="N144" s="3">
        <v>139145</v>
      </c>
      <c r="O144" s="3">
        <v>137925</v>
      </c>
      <c r="P144" s="3" t="s">
        <v>23</v>
      </c>
      <c r="Q144" s="3">
        <v>137990</v>
      </c>
      <c r="R144" s="3">
        <v>138659</v>
      </c>
      <c r="S144" s="3" t="s">
        <v>23</v>
      </c>
      <c r="T144" s="6">
        <v>2912249</v>
      </c>
      <c r="U144" s="6"/>
      <c r="V144" s="3">
        <v>1588</v>
      </c>
      <c r="W144" s="28"/>
      <c r="X144" s="28"/>
      <c r="Y144" s="31">
        <v>3656</v>
      </c>
      <c r="AF144" s="25" t="e">
        <f>0.014*#REF!</f>
        <v>#REF!</v>
      </c>
      <c r="AG144" s="25" t="e">
        <f>IF(#REF!=1,#REF!,"")</f>
        <v>#REF!</v>
      </c>
      <c r="AH144" s="25" t="e">
        <f>IF(#REF!=1,AF144,"")</f>
        <v>#REF!</v>
      </c>
      <c r="AI144" s="25" t="e">
        <f>IF(#REF!=1,#REF!,"")</f>
        <v>#REF!</v>
      </c>
      <c r="AJ144" s="25" t="e">
        <f>IF(#REF!=1,AF144,"")</f>
        <v>#REF!</v>
      </c>
      <c r="AK144" s="25" t="e">
        <f>IF(#REF!=1,#REF!,"")</f>
        <v>#REF!</v>
      </c>
      <c r="AL144" s="25" t="e">
        <f>IF(#REF!=1,AF144,"")</f>
        <v>#REF!</v>
      </c>
      <c r="AM144" t="s">
        <v>25</v>
      </c>
      <c r="AN144" s="5">
        <v>22372</v>
      </c>
      <c r="AO144" s="25">
        <f>(IF($E144="EK",0.163*C144*Y144/8760,IF($E144="ws",0.163*C144*Y144/8760,IF($E144="mc",0.7*0.163*C144*Y144/8760,""))))</f>
      </c>
      <c r="AP144" s="25">
        <f>IF($E144="EK","",IF(D144="","",(IF($D144&lt;83,(-162853*LN($D144)+813007)*$D144,(-24890*LN($D144)+204138)*$D144))))</f>
        <v>23916028.08563737</v>
      </c>
      <c r="AQ144" s="25" t="e">
        <f>IF(#REF!=1,AP144,"")</f>
        <v>#REF!</v>
      </c>
      <c r="AR144" s="25" t="e">
        <f>IF(#REF!=1,AP144,"")</f>
        <v>#REF!</v>
      </c>
      <c r="AS144" s="25" t="e">
        <f>IF($E144="EK","",IF($D144="","",IF(#REF!&gt;1,"",(IF($D144&lt;83,(-162853*LN($D144)+813007)*$D144*0.34,(-24890*LN($D144)+204138)*$D144*0.34)))))</f>
        <v>#REF!</v>
      </c>
      <c r="AT144" s="25">
        <f>IF($E144="EK","",IF($D144="","",(IF($D144&lt;83,(-23373*LN($D144)+118878)*$D144,(-3538.9*LN($D144)+31394)*$D144))))</f>
        <v>4509266.836266054</v>
      </c>
      <c r="AU144" s="25">
        <f>IF($E144="EK","",IF(D144&gt;1,28873*D144,""))</f>
        <v>13512564</v>
      </c>
      <c r="AV144" s="25">
        <f>IF($E144="ek",D144*Y144*(1-0.8)*0.012,IF($E144="ew",D144*Y144*(1-0.8)*0.012,IF($E144="MC",D144*Y144*(1-0.7)*0.012,D144*Y144*0.012)))</f>
        <v>20532.096</v>
      </c>
      <c r="AW144" s="25">
        <f>IF($AV144&gt;1,D144*Y144*0.002,"")</f>
        <v>3422.016</v>
      </c>
      <c r="AX144" s="25">
        <f>0.163*D144*Y144/8760</f>
        <v>31.837249315068494</v>
      </c>
      <c r="AY144" s="25" t="e">
        <f>IF(#REF!=1,AX144,"")</f>
        <v>#REF!</v>
      </c>
    </row>
    <row r="145" spans="1:51" ht="12.75">
      <c r="A145" s="3">
        <v>17256</v>
      </c>
      <c r="B145" s="3">
        <v>1588</v>
      </c>
      <c r="C145" s="3">
        <v>617</v>
      </c>
      <c r="D145" s="3">
        <v>617</v>
      </c>
      <c r="E145" s="3" t="s">
        <v>33</v>
      </c>
      <c r="F145" s="3" t="s">
        <v>24</v>
      </c>
      <c r="G145" s="3" t="s">
        <v>24</v>
      </c>
      <c r="H145" s="3">
        <v>1058</v>
      </c>
      <c r="I145" s="3">
        <v>1053</v>
      </c>
      <c r="J145" s="3">
        <v>1051</v>
      </c>
      <c r="K145" s="3">
        <v>1049</v>
      </c>
      <c r="L145" s="3">
        <v>1060</v>
      </c>
      <c r="M145" s="3">
        <v>1049</v>
      </c>
      <c r="N145" s="3">
        <v>1053</v>
      </c>
      <c r="O145" s="3">
        <v>1047</v>
      </c>
      <c r="P145" s="3">
        <v>1044</v>
      </c>
      <c r="Q145" s="3">
        <v>1042</v>
      </c>
      <c r="R145" s="3">
        <v>1046</v>
      </c>
      <c r="S145" s="3">
        <v>1058</v>
      </c>
      <c r="T145" s="6">
        <v>1834473</v>
      </c>
      <c r="U145" s="6"/>
      <c r="V145" s="3">
        <v>1588</v>
      </c>
      <c r="W145" s="28"/>
      <c r="X145" s="28"/>
      <c r="Y145" s="31">
        <v>3656</v>
      </c>
      <c r="AF145" s="25" t="e">
        <f>0.014*#REF!</f>
        <v>#REF!</v>
      </c>
      <c r="AG145" s="25" t="e">
        <f>IF(#REF!=1,#REF!,"")</f>
        <v>#REF!</v>
      </c>
      <c r="AH145" s="25" t="e">
        <f>IF(#REF!=1,AF145,"")</f>
        <v>#REF!</v>
      </c>
      <c r="AI145" s="25" t="e">
        <f>IF(#REF!=1,#REF!,"")</f>
        <v>#REF!</v>
      </c>
      <c r="AJ145" s="25" t="e">
        <f>IF(#REF!=1,AF145,"")</f>
        <v>#REF!</v>
      </c>
      <c r="AK145" s="25" t="e">
        <f>IF(#REF!=1,#REF!,"")</f>
        <v>#REF!</v>
      </c>
      <c r="AL145" s="25" t="e">
        <f>IF(#REF!=1,AF145,"")</f>
        <v>#REF!</v>
      </c>
      <c r="AM145" t="s">
        <v>25</v>
      </c>
      <c r="AN145" s="5">
        <v>27546</v>
      </c>
      <c r="AO145" s="25">
        <f>(IF($E145="EK",0.163*C145*Y145/8760,IF($E145="ws",0.163*C145*Y145/8760,IF($E145="mc",0.7*0.163*C145*Y145/8760,""))))</f>
        <v>41.97346757990868</v>
      </c>
      <c r="AP145" s="25">
        <f>IF($E145="EK","",IF(D145="","",(IF($D145&lt;83,(-162853*LN($D145)+813007)*$D145,(-24890*LN($D145)+204138)*$D145))))</f>
      </c>
      <c r="AQ145" s="25" t="e">
        <f>IF(#REF!=1,AP145,"")</f>
        <v>#REF!</v>
      </c>
      <c r="AR145" s="25" t="e">
        <f>IF(#REF!=1,AP145,"")</f>
        <v>#REF!</v>
      </c>
      <c r="AS145" s="25">
        <f>IF($E145="EK","",IF($D145="","",IF(#REF!&gt;1,"",(IF($D145&lt;83,(-162853*LN($D145)+813007)*$D145*0.34,(-24890*LN($D145)+204138)*$D145*0.34)))))</f>
      </c>
      <c r="AT145" s="25">
        <f>IF($E145="EK","",IF($D145="","",(IF($D145&lt;83,(-23373*LN($D145)+118878)*$D145,(-3538.9*LN($D145)+31394)*$D145))))</f>
      </c>
      <c r="AU145" s="25">
        <f>IF($E145="EK","",IF(D145&gt;1,28873*D145,""))</f>
      </c>
      <c r="AV145" s="25">
        <f>IF($E145="ek",D145*Y145*(1-0.8)*0.012,IF($E145="ew",D145*Y145*(1-0.8)*0.012,IF($E145="MC",D145*Y145*(1-0.7)*0.012,D145*Y145*0.012)))</f>
        <v>5413.804799999999</v>
      </c>
      <c r="AW145" s="25">
        <f>IF($AV145&gt;1,D145*Y145*0.002,"")</f>
        <v>4511.504</v>
      </c>
      <c r="AX145" s="25">
        <f>0.163*D145*Y145/8760</f>
        <v>41.97346757990868</v>
      </c>
      <c r="AY145" s="25" t="e">
        <f>IF(#REF!=1,AX145,"")</f>
        <v>#REF!</v>
      </c>
    </row>
    <row r="146" spans="1:51" ht="12.75">
      <c r="A146" s="3">
        <v>17496</v>
      </c>
      <c r="B146" s="3">
        <v>2625</v>
      </c>
      <c r="C146" s="3">
        <v>621</v>
      </c>
      <c r="D146" s="3">
        <v>621</v>
      </c>
      <c r="E146" s="3" t="s">
        <v>24</v>
      </c>
      <c r="F146" s="3" t="s">
        <v>24</v>
      </c>
      <c r="G146" s="3" t="s">
        <v>24</v>
      </c>
      <c r="H146" s="3">
        <v>1043</v>
      </c>
      <c r="I146" s="3">
        <v>1042</v>
      </c>
      <c r="J146" s="3">
        <v>1040</v>
      </c>
      <c r="K146" s="3">
        <v>1045</v>
      </c>
      <c r="L146" s="3">
        <v>1040</v>
      </c>
      <c r="M146" s="3">
        <v>1040</v>
      </c>
      <c r="N146" s="3">
        <v>1037</v>
      </c>
      <c r="O146" s="3">
        <v>1036</v>
      </c>
      <c r="P146" s="3">
        <v>1032</v>
      </c>
      <c r="Q146" s="3">
        <v>1031</v>
      </c>
      <c r="R146" s="3">
        <v>1034</v>
      </c>
      <c r="S146" s="3">
        <v>1038</v>
      </c>
      <c r="T146" s="6">
        <v>1655059</v>
      </c>
      <c r="U146" s="6"/>
      <c r="V146" s="3">
        <v>2625</v>
      </c>
      <c r="W146" s="28"/>
      <c r="X146" s="28"/>
      <c r="Y146" s="31">
        <v>3656</v>
      </c>
      <c r="AF146" s="25" t="e">
        <f>0.014*#REF!</f>
        <v>#REF!</v>
      </c>
      <c r="AG146" s="25" t="e">
        <f>IF(#REF!=1,#REF!,"")</f>
        <v>#REF!</v>
      </c>
      <c r="AH146" s="25" t="e">
        <f>IF(#REF!=1,AF146,"")</f>
        <v>#REF!</v>
      </c>
      <c r="AI146" s="25" t="e">
        <f>IF(#REF!=1,#REF!,"")</f>
        <v>#REF!</v>
      </c>
      <c r="AJ146" s="25" t="e">
        <f>IF(#REF!=1,AF146,"")</f>
        <v>#REF!</v>
      </c>
      <c r="AK146" s="25" t="e">
        <f>IF(#REF!=1,#REF!,"")</f>
        <v>#REF!</v>
      </c>
      <c r="AL146" s="25" t="e">
        <f>IF(#REF!=1,AF146,"")</f>
        <v>#REF!</v>
      </c>
      <c r="AM146" t="s">
        <v>25</v>
      </c>
      <c r="AN146" s="5">
        <v>26543</v>
      </c>
      <c r="AO146" s="25">
        <f>(IF($E146="EK",0.163*C146*Y146/8760,IF($E146="ws",0.163*C146*Y146/8760,IF($E146="mc",0.7*0.163*C146*Y146/8760,""))))</f>
      </c>
      <c r="AP146" s="25">
        <f>IF($E146="EK","",IF(D146="","",(IF($D146&lt;83,(-162853*LN($D146)+813007)*$D146,(-24890*LN($D146)+204138)*$D146))))</f>
        <v>27362607.179189622</v>
      </c>
      <c r="AQ146" s="25" t="e">
        <f>IF(#REF!=1,AP146,"")</f>
        <v>#REF!</v>
      </c>
      <c r="AR146" s="25" t="e">
        <f>IF(#REF!=1,AP146,"")</f>
        <v>#REF!</v>
      </c>
      <c r="AS146" s="25" t="e">
        <f>IF($E146="EK","",IF($D146="","",IF(#REF!&gt;1,"",(IF($D146&lt;83,(-162853*LN($D146)+813007)*$D146*0.34,(-24890*LN($D146)+204138)*$D146*0.34)))))</f>
        <v>#REF!</v>
      </c>
      <c r="AT146" s="25">
        <f>IF($E146="EK","",IF($D146="","",(IF($D146&lt;83,(-23373*LN($D146)+118878)*$D146,(-3538.9*LN($D146)+31394)*$D146))))</f>
        <v>5361814.871604425</v>
      </c>
      <c r="AU146" s="25">
        <f>IF($E146="EK","",IF(D146&gt;1,28873*D146,""))</f>
        <v>17930133</v>
      </c>
      <c r="AV146" s="25">
        <f>IF($E146="ek",D146*Y146*(1-0.8)*0.012,IF($E146="ew",D146*Y146*(1-0.8)*0.012,IF($E146="MC",D146*Y146*(1-0.7)*0.012,D146*Y146*0.012)))</f>
        <v>27244.512</v>
      </c>
      <c r="AW146" s="25">
        <f>IF($AV146&gt;1,D146*Y146*0.002,"")</f>
        <v>4540.752</v>
      </c>
      <c r="AX146" s="25">
        <f>0.163*D146*Y146/8760</f>
        <v>42.245580821917805</v>
      </c>
      <c r="AY146" s="25" t="e">
        <f>IF(#REF!=1,AX146,"")</f>
        <v>#REF!</v>
      </c>
    </row>
    <row r="147" spans="1:51" ht="12.75">
      <c r="A147" s="3">
        <v>17496</v>
      </c>
      <c r="B147" s="3">
        <v>2625</v>
      </c>
      <c r="C147" s="3">
        <v>621</v>
      </c>
      <c r="D147" s="3">
        <v>621</v>
      </c>
      <c r="E147" s="3" t="s">
        <v>24</v>
      </c>
      <c r="F147" s="3" t="s">
        <v>24</v>
      </c>
      <c r="G147" s="3" t="s">
        <v>24</v>
      </c>
      <c r="H147" s="3">
        <v>1043</v>
      </c>
      <c r="I147" s="3">
        <v>1042</v>
      </c>
      <c r="J147" s="3">
        <v>1040</v>
      </c>
      <c r="K147" s="3">
        <v>1045</v>
      </c>
      <c r="L147" s="3">
        <v>1041</v>
      </c>
      <c r="M147" s="3">
        <v>1039</v>
      </c>
      <c r="N147" s="3">
        <v>1037</v>
      </c>
      <c r="O147" s="3">
        <v>1036</v>
      </c>
      <c r="P147" s="3">
        <v>1032</v>
      </c>
      <c r="Q147" s="3">
        <v>1031</v>
      </c>
      <c r="R147" s="3">
        <v>1034</v>
      </c>
      <c r="S147" s="3" t="s">
        <v>23</v>
      </c>
      <c r="T147" s="6">
        <v>1355074</v>
      </c>
      <c r="U147" s="6"/>
      <c r="V147" s="3">
        <v>2625</v>
      </c>
      <c r="W147" s="28"/>
      <c r="X147" s="28"/>
      <c r="Y147" s="31">
        <v>3656</v>
      </c>
      <c r="AF147" s="25" t="e">
        <f>0.014*#REF!</f>
        <v>#REF!</v>
      </c>
      <c r="AG147" s="25" t="e">
        <f>IF(#REF!=1,#REF!,"")</f>
        <v>#REF!</v>
      </c>
      <c r="AH147" s="25" t="e">
        <f>IF(#REF!=1,AF147,"")</f>
        <v>#REF!</v>
      </c>
      <c r="AI147" s="25" t="e">
        <f>IF(#REF!=1,#REF!,"")</f>
        <v>#REF!</v>
      </c>
      <c r="AJ147" s="25" t="e">
        <f>IF(#REF!=1,AF147,"")</f>
        <v>#REF!</v>
      </c>
      <c r="AK147" s="25" t="e">
        <f>IF(#REF!=1,#REF!,"")</f>
        <v>#REF!</v>
      </c>
      <c r="AL147" s="25" t="e">
        <f>IF(#REF!=1,AF147,"")</f>
        <v>#REF!</v>
      </c>
      <c r="AM147" t="s">
        <v>25</v>
      </c>
      <c r="AN147" s="5">
        <v>27120</v>
      </c>
      <c r="AO147" s="25">
        <f>(IF($E147="EK",0.163*C147*Y147/8760,IF($E147="ws",0.163*C147*Y147/8760,IF($E147="mc",0.7*0.163*C147*Y147/8760,""))))</f>
      </c>
      <c r="AP147" s="25">
        <f>IF($E147="EK","",IF(D147="","",(IF($D147&lt;83,(-162853*LN($D147)+813007)*$D147,(-24890*LN($D147)+204138)*$D147))))</f>
        <v>27362607.179189622</v>
      </c>
      <c r="AQ147" s="25" t="e">
        <f>IF(#REF!=1,AP147,"")</f>
        <v>#REF!</v>
      </c>
      <c r="AR147" s="25" t="e">
        <f>IF(#REF!=1,AP147,"")</f>
        <v>#REF!</v>
      </c>
      <c r="AS147" s="25" t="e">
        <f>IF($E147="EK","",IF($D147="","",IF(#REF!&gt;1,"",(IF($D147&lt;83,(-162853*LN($D147)+813007)*$D147*0.34,(-24890*LN($D147)+204138)*$D147*0.34)))))</f>
        <v>#REF!</v>
      </c>
      <c r="AT147" s="25">
        <f>IF($E147="EK","",IF($D147="","",(IF($D147&lt;83,(-23373*LN($D147)+118878)*$D147,(-3538.9*LN($D147)+31394)*$D147))))</f>
        <v>5361814.871604425</v>
      </c>
      <c r="AU147" s="25">
        <f>IF($E147="EK","",IF(D147&gt;1,28873*D147,""))</f>
        <v>17930133</v>
      </c>
      <c r="AV147" s="25">
        <f>IF($E147="ek",D147*Y147*(1-0.8)*0.012,IF($E147="ew",D147*Y147*(1-0.8)*0.012,IF($E147="MC",D147*Y147*(1-0.7)*0.012,D147*Y147*0.012)))</f>
        <v>27244.512</v>
      </c>
      <c r="AW147" s="25">
        <f>IF($AV147&gt;1,D147*Y147*0.002,"")</f>
        <v>4540.752</v>
      </c>
      <c r="AX147" s="25">
        <f>0.163*D147*Y147/8760</f>
        <v>42.245580821917805</v>
      </c>
      <c r="AY147" s="25" t="e">
        <f>IF(#REF!=1,AX147,"")</f>
        <v>#REF!</v>
      </c>
    </row>
    <row r="148" spans="1:51" ht="12.75">
      <c r="A148" s="3">
        <v>17496</v>
      </c>
      <c r="B148" s="3">
        <v>2629</v>
      </c>
      <c r="C148" s="3">
        <v>69</v>
      </c>
      <c r="D148" s="3">
        <v>69</v>
      </c>
      <c r="E148" s="3" t="s">
        <v>24</v>
      </c>
      <c r="F148" s="3" t="s">
        <v>24</v>
      </c>
      <c r="G148" s="3" t="s">
        <v>24</v>
      </c>
      <c r="H148" s="3" t="s">
        <v>23</v>
      </c>
      <c r="I148" s="3">
        <v>1042</v>
      </c>
      <c r="J148" s="3">
        <v>1040</v>
      </c>
      <c r="K148" s="3">
        <v>1045</v>
      </c>
      <c r="L148" s="3">
        <v>1041</v>
      </c>
      <c r="M148" s="3">
        <v>1040</v>
      </c>
      <c r="N148" s="3">
        <v>1037</v>
      </c>
      <c r="O148" s="3">
        <v>1036</v>
      </c>
      <c r="P148" s="3">
        <v>1032</v>
      </c>
      <c r="Q148" s="3">
        <v>1032</v>
      </c>
      <c r="R148" s="3">
        <v>1031</v>
      </c>
      <c r="S148" s="3">
        <v>1038</v>
      </c>
      <c r="T148" s="6">
        <v>310944</v>
      </c>
      <c r="U148" s="6"/>
      <c r="V148" s="3">
        <v>2629</v>
      </c>
      <c r="W148" s="28"/>
      <c r="X148" s="28"/>
      <c r="Y148" s="31">
        <v>3656</v>
      </c>
      <c r="AF148" s="25" t="e">
        <f>0.014*#REF!</f>
        <v>#REF!</v>
      </c>
      <c r="AG148" s="25" t="e">
        <f>IF(#REF!=1,#REF!,"")</f>
        <v>#REF!</v>
      </c>
      <c r="AH148" s="25" t="e">
        <f>IF(#REF!=1,AF148,"")</f>
        <v>#REF!</v>
      </c>
      <c r="AI148" s="25" t="e">
        <f>IF(#REF!=1,#REF!,"")</f>
        <v>#REF!</v>
      </c>
      <c r="AJ148" s="25" t="e">
        <f>IF(#REF!=1,AF148,"")</f>
        <v>#REF!</v>
      </c>
      <c r="AK148" s="25" t="e">
        <f>IF(#REF!=1,#REF!,"")</f>
        <v>#REF!</v>
      </c>
      <c r="AL148" s="25" t="e">
        <f>IF(#REF!=1,AF148,"")</f>
        <v>#REF!</v>
      </c>
      <c r="AM148" t="s">
        <v>25</v>
      </c>
      <c r="AN148" s="5">
        <v>20149</v>
      </c>
      <c r="AO148" s="25">
        <f>(IF($E148="EK",0.163*C148*Y148/8760,IF($E148="ws",0.163*C148*Y148/8760,IF($E148="mc",0.7*0.163*C148*Y148/8760,""))))</f>
      </c>
      <c r="AP148" s="25">
        <f>IF($E148="EK","",IF(D148="","",(IF($D148&lt;83,(-162853*LN($D148)+813007)*$D148,(-24890*LN($D148)+204138)*$D148))))</f>
        <v>8519433.685070753</v>
      </c>
      <c r="AQ148" s="25" t="e">
        <f>IF(#REF!=1,AP148,"")</f>
        <v>#REF!</v>
      </c>
      <c r="AR148" s="25" t="e">
        <f>IF(#REF!=1,AP148,"")</f>
        <v>#REF!</v>
      </c>
      <c r="AS148" s="25" t="e">
        <f>IF($E148="EK","",IF($D148="","",IF(#REF!&gt;1,"",(IF($D148&lt;83,(-162853*LN($D148)+813007)*$D148*0.34,(-24890*LN($D148)+204138)*$D148*0.34)))))</f>
        <v>#REF!</v>
      </c>
      <c r="AT148" s="25">
        <f>IF($E148="EK","",IF($D148="","",(IF($D148&lt;83,(-23373*LN($D148)+118878)*$D148,(-3538.9*LN($D148)+31394)*$D148))))</f>
        <v>1374081.7780953292</v>
      </c>
      <c r="AU148" s="25">
        <f>IF($E148="EK","",IF(D148&gt;1,28873*D148,""))</f>
        <v>1992237</v>
      </c>
      <c r="AV148" s="25">
        <f>IF($E148="ek",D148*Y148*(1-0.8)*0.012,IF($E148="ew",D148*Y148*(1-0.8)*0.012,IF($E148="MC",D148*Y148*(1-0.7)*0.012,D148*Y148*0.012)))</f>
        <v>3027.168</v>
      </c>
      <c r="AW148" s="25">
        <f>IF($AV148&gt;1,D148*Y148*0.002,"")</f>
        <v>504.528</v>
      </c>
      <c r="AX148" s="25">
        <f>0.163*D148*Y148/8760</f>
        <v>4.6939534246575345</v>
      </c>
      <c r="AY148" s="25" t="e">
        <f>IF(#REF!=1,AX148,"")</f>
        <v>#REF!</v>
      </c>
    </row>
    <row r="149" spans="1:51" ht="12.75">
      <c r="A149" s="3">
        <v>17568</v>
      </c>
      <c r="B149" s="3">
        <v>2070</v>
      </c>
      <c r="C149" s="3">
        <v>59</v>
      </c>
      <c r="D149" s="3">
        <v>59</v>
      </c>
      <c r="E149" s="3" t="s">
        <v>24</v>
      </c>
      <c r="F149" s="3" t="s">
        <v>24</v>
      </c>
      <c r="G149" s="3" t="s">
        <v>24</v>
      </c>
      <c r="H149" s="3">
        <v>139369</v>
      </c>
      <c r="I149" s="3" t="s">
        <v>23</v>
      </c>
      <c r="J149" s="3" t="s">
        <v>23</v>
      </c>
      <c r="K149" s="3" t="s">
        <v>23</v>
      </c>
      <c r="L149" s="3" t="s">
        <v>23</v>
      </c>
      <c r="M149" s="3" t="s">
        <v>23</v>
      </c>
      <c r="N149" s="3" t="s">
        <v>23</v>
      </c>
      <c r="O149" s="3" t="s">
        <v>23</v>
      </c>
      <c r="P149" s="3" t="s">
        <v>23</v>
      </c>
      <c r="Q149" s="3" t="s">
        <v>23</v>
      </c>
      <c r="R149" s="3" t="s">
        <v>23</v>
      </c>
      <c r="S149" s="3" t="s">
        <v>23</v>
      </c>
      <c r="T149" s="6">
        <v>151787</v>
      </c>
      <c r="U149" s="6"/>
      <c r="V149" s="3">
        <v>2070</v>
      </c>
      <c r="W149" s="28"/>
      <c r="X149" s="28"/>
      <c r="Y149" s="31">
        <v>3656</v>
      </c>
      <c r="AF149" s="25" t="e">
        <f>0.014*#REF!</f>
        <v>#REF!</v>
      </c>
      <c r="AG149" s="25" t="e">
        <f>IF(#REF!=1,#REF!,"")</f>
        <v>#REF!</v>
      </c>
      <c r="AH149" s="25" t="e">
        <f>IF(#REF!=1,AF149,"")</f>
        <v>#REF!</v>
      </c>
      <c r="AI149" s="25" t="e">
        <f>IF(#REF!=1,#REF!,"")</f>
        <v>#REF!</v>
      </c>
      <c r="AJ149" s="25" t="e">
        <f>IF(#REF!=1,AF149,"")</f>
        <v>#REF!</v>
      </c>
      <c r="AK149" s="25" t="e">
        <f>IF(#REF!=1,#REF!,"")</f>
        <v>#REF!</v>
      </c>
      <c r="AL149" s="25" t="e">
        <f>IF(#REF!=1,AF149,"")</f>
        <v>#REF!</v>
      </c>
      <c r="AM149" t="s">
        <v>25</v>
      </c>
      <c r="AN149" s="5">
        <v>25781</v>
      </c>
      <c r="AO149" s="25">
        <f>(IF($E149="EK",0.163*C149*Y149/8760,IF($E149="ws",0.163*C149*Y149/8760,IF($E149="mc",0.7*0.163*C149*Y149/8760,""))))</f>
      </c>
      <c r="AP149" s="25">
        <f>IF($E149="EK","",IF(D149="","",(IF($D149&lt;83,(-162853*LN($D149)+813007)*$D149,(-24890*LN($D149)+204138)*$D149))))</f>
        <v>8789099.884209687</v>
      </c>
      <c r="AQ149" s="25" t="e">
        <f>IF(#REF!=1,AP149,"")</f>
        <v>#REF!</v>
      </c>
      <c r="AR149" s="25" t="e">
        <f>IF(#REF!=1,AP149,"")</f>
        <v>#REF!</v>
      </c>
      <c r="AS149" s="25" t="e">
        <f>IF($E149="EK","",IF($D149="","",IF(#REF!&gt;1,"",(IF($D149&lt;83,(-162853*LN($D149)+813007)*$D149*0.34,(-24890*LN($D149)+204138)*$D149*0.34)))))</f>
        <v>#REF!</v>
      </c>
      <c r="AT149" s="25">
        <f>IF($E149="EK","",IF($D149="","",(IF($D149&lt;83,(-23373*LN($D149)+118878)*$D149,(-3538.9*LN($D149)+31394)*$D149))))</f>
        <v>1390849.3220919052</v>
      </c>
      <c r="AU149" s="25">
        <f>IF($E149="EK","",IF(D149&gt;1,28873*D149,""))</f>
        <v>1703507</v>
      </c>
      <c r="AV149" s="25">
        <f>IF($E149="ek",D149*Y149*(1-0.8)*0.012,IF($E149="ew",D149*Y149*(1-0.8)*0.012,IF($E149="MC",D149*Y149*(1-0.7)*0.012,D149*Y149*0.012)))</f>
        <v>2588.448</v>
      </c>
      <c r="AW149" s="25">
        <f>IF($AV149&gt;1,D149*Y149*0.002,"")</f>
        <v>431.408</v>
      </c>
      <c r="AX149" s="25">
        <f>0.163*D149*Y149/8760</f>
        <v>4.013670319634703</v>
      </c>
      <c r="AY149" s="25" t="e">
        <f>IF(#REF!=1,AX149,"")</f>
        <v>#REF!</v>
      </c>
    </row>
    <row r="150" spans="1:51" ht="12.75">
      <c r="A150" s="3">
        <v>17698</v>
      </c>
      <c r="B150" s="3">
        <v>1417</v>
      </c>
      <c r="C150" s="3">
        <v>114</v>
      </c>
      <c r="D150" s="3"/>
      <c r="E150" s="3" t="s">
        <v>24</v>
      </c>
      <c r="F150" s="3" t="s">
        <v>24</v>
      </c>
      <c r="G150" s="3" t="s">
        <v>24</v>
      </c>
      <c r="H150" s="3">
        <v>153000</v>
      </c>
      <c r="I150" s="3" t="s">
        <v>23</v>
      </c>
      <c r="J150" s="3" t="s">
        <v>23</v>
      </c>
      <c r="K150" s="3" t="s">
        <v>23</v>
      </c>
      <c r="L150" s="3" t="s">
        <v>23</v>
      </c>
      <c r="M150" s="3" t="s">
        <v>23</v>
      </c>
      <c r="N150" s="3" t="s">
        <v>23</v>
      </c>
      <c r="O150" s="3" t="s">
        <v>23</v>
      </c>
      <c r="P150" s="3" t="s">
        <v>23</v>
      </c>
      <c r="Q150" s="3" t="s">
        <v>23</v>
      </c>
      <c r="R150" s="3" t="s">
        <v>23</v>
      </c>
      <c r="S150" s="3" t="s">
        <v>23</v>
      </c>
      <c r="T150" s="6">
        <v>163156</v>
      </c>
      <c r="U150" s="6"/>
      <c r="V150" s="3">
        <v>1417</v>
      </c>
      <c r="W150" s="28"/>
      <c r="X150" s="28"/>
      <c r="Y150" s="31">
        <v>3656</v>
      </c>
      <c r="AF150" s="25" t="e">
        <f>0.014*#REF!</f>
        <v>#REF!</v>
      </c>
      <c r="AG150" s="25" t="e">
        <f>IF(#REF!=1,#REF!,"")</f>
        <v>#REF!</v>
      </c>
      <c r="AH150" s="25" t="e">
        <f>IF(#REF!=1,AF150,"")</f>
        <v>#REF!</v>
      </c>
      <c r="AI150" s="25" t="e">
        <f>IF(#REF!=1,#REF!,"")</f>
        <v>#REF!</v>
      </c>
      <c r="AJ150" s="25" t="e">
        <f>IF(#REF!=1,AF150,"")</f>
        <v>#REF!</v>
      </c>
      <c r="AK150" s="25" t="e">
        <f>IF(#REF!=1,#REF!,"")</f>
        <v>#REF!</v>
      </c>
      <c r="AL150" s="25" t="e">
        <f>IF(#REF!=1,AF150,"")</f>
        <v>#REF!</v>
      </c>
      <c r="AM150" t="s">
        <v>25</v>
      </c>
      <c r="AN150" s="5">
        <v>20972</v>
      </c>
      <c r="AO150" s="25">
        <f>(IF($E150="EK",0.163*C150*Y150/8760,IF($E150="ws",0.163*C150*Y150/8760,IF($E150="mc",0.7*0.163*C150*Y150/8760,""))))</f>
      </c>
      <c r="AP150" s="25">
        <f>IF($E150="EK","",IF(D150="","",(IF($D150&lt;83,(-162853*LN($D150)+813007)*$D150,(-24890*LN($D150)+204138)*$D150))))</f>
      </c>
      <c r="AQ150" s="25" t="e">
        <f>IF(#REF!=1,AP150,"")</f>
        <v>#REF!</v>
      </c>
      <c r="AR150" s="25" t="e">
        <f>IF(#REF!=1,AP150,"")</f>
        <v>#REF!</v>
      </c>
      <c r="AS150" s="25">
        <f>IF($E150="EK","",IF($D150="","",IF(#REF!&gt;1,"",(IF($D150&lt;83,(-162853*LN($D150)+813007)*$D150*0.34,(-24890*LN($D150)+204138)*$D150*0.34)))))</f>
      </c>
      <c r="AT150" s="25">
        <f>IF($E150="EK","",IF($D150="","",(IF($D150&lt;83,(-23373*LN($D150)+118878)*$D150,(-3538.9*LN($D150)+31394)*$D150))))</f>
      </c>
      <c r="AU150" s="25">
        <f>IF($E150="EK","",IF(D150&gt;1,28873*D150,""))</f>
      </c>
      <c r="AV150" s="25">
        <f>IF($E150="ek",D150*Y150*(1-0.8)*0.012,IF($E150="ew",D150*Y150*(1-0.8)*0.012,IF($E150="MC",D150*Y150*(1-0.7)*0.012,D150*Y150*0.012)))</f>
        <v>0</v>
      </c>
      <c r="AW150" s="25">
        <f>IF($AV150&gt;1,D150*Y150*0.002,"")</f>
      </c>
      <c r="AX150" s="25">
        <f>0.163*D150*Y150/8760</f>
        <v>0</v>
      </c>
      <c r="AY150" s="25" t="e">
        <f>IF(#REF!=1,AX150,"")</f>
        <v>#REF!</v>
      </c>
    </row>
    <row r="151" spans="1:51" ht="12.75">
      <c r="A151" s="3">
        <v>17698</v>
      </c>
      <c r="B151" s="3">
        <v>1417</v>
      </c>
      <c r="C151" s="3">
        <v>114</v>
      </c>
      <c r="D151" s="3">
        <f>SUM(C150:C151)</f>
        <v>228</v>
      </c>
      <c r="E151" s="3" t="s">
        <v>24</v>
      </c>
      <c r="F151" s="3" t="s">
        <v>24</v>
      </c>
      <c r="G151" s="3" t="s">
        <v>24</v>
      </c>
      <c r="H151" s="3">
        <v>154000</v>
      </c>
      <c r="I151" s="3">
        <v>146000</v>
      </c>
      <c r="J151" s="3" t="s">
        <v>23</v>
      </c>
      <c r="K151" s="3" t="s">
        <v>23</v>
      </c>
      <c r="L151" s="3" t="s">
        <v>23</v>
      </c>
      <c r="M151" s="3" t="s">
        <v>23</v>
      </c>
      <c r="N151" s="3" t="s">
        <v>23</v>
      </c>
      <c r="O151" s="3" t="s">
        <v>23</v>
      </c>
      <c r="P151" s="3" t="s">
        <v>23</v>
      </c>
      <c r="Q151" s="3" t="s">
        <v>23</v>
      </c>
      <c r="R151" s="3" t="s">
        <v>23</v>
      </c>
      <c r="S151" s="3" t="s">
        <v>23</v>
      </c>
      <c r="T151" s="6">
        <v>309140</v>
      </c>
      <c r="U151" s="6"/>
      <c r="V151" s="3">
        <v>1417</v>
      </c>
      <c r="W151" s="28"/>
      <c r="X151" s="28"/>
      <c r="Y151" s="31">
        <v>3656</v>
      </c>
      <c r="AF151" s="25" t="e">
        <f>0.014*#REF!</f>
        <v>#REF!</v>
      </c>
      <c r="AG151" s="25" t="e">
        <f>IF(#REF!=1,#REF!,"")</f>
        <v>#REF!</v>
      </c>
      <c r="AH151" s="25" t="e">
        <f>IF(#REF!=1,AF151,"")</f>
        <v>#REF!</v>
      </c>
      <c r="AI151" s="25" t="e">
        <f>IF(#REF!=1,#REF!,"")</f>
        <v>#REF!</v>
      </c>
      <c r="AJ151" s="25" t="e">
        <f>IF(#REF!=1,AF151,"")</f>
        <v>#REF!</v>
      </c>
      <c r="AK151" s="25" t="e">
        <f>IF(#REF!=1,#REF!,"")</f>
        <v>#REF!</v>
      </c>
      <c r="AL151" s="25" t="e">
        <f>IF(#REF!=1,AF151,"")</f>
        <v>#REF!</v>
      </c>
      <c r="AM151" t="s">
        <v>25</v>
      </c>
      <c r="AN151" s="5">
        <v>21671</v>
      </c>
      <c r="AO151" s="25">
        <f>(IF($E151="EK",0.163*C151*Y151/8760,IF($E151="ws",0.163*C151*Y151/8760,IF($E151="mc",0.7*0.163*C151*Y151/8760,""))))</f>
      </c>
      <c r="AP151" s="25">
        <f>IF($E151="EK","",IF(D151="","",(IF($D151&lt;83,(-162853*LN($D151)+813007)*$D151,(-24890*LN($D151)+204138)*$D151))))</f>
        <v>15732361.903333863</v>
      </c>
      <c r="AQ151" s="25" t="e">
        <f>IF(#REF!=1,AP151,"")</f>
        <v>#REF!</v>
      </c>
      <c r="AR151" s="25" t="e">
        <f>IF(#REF!=1,AP151,"")</f>
        <v>#REF!</v>
      </c>
      <c r="AS151" s="25" t="e">
        <f>IF($E151="EK","",IF($D151="","",IF(#REF!&gt;1,"",(IF($D151&lt;83,(-162853*LN($D151)+813007)*$D151*0.34,(-24890*LN($D151)+204138)*$D151*0.34)))))</f>
        <v>#REF!</v>
      </c>
      <c r="AT151" s="25">
        <f>IF($E151="EK","",IF($D151="","",(IF($D151&lt;83,(-23373*LN($D151)+118878)*$D151,(-3538.9*LN($D151)+31394)*$D151))))</f>
        <v>2777060.2358420338</v>
      </c>
      <c r="AU151" s="25">
        <f>IF($E151="EK","",IF(D151&gt;1,28873*D151,""))</f>
        <v>6583044</v>
      </c>
      <c r="AV151" s="25">
        <f>IF($E151="ek",D151*Y151*(1-0.8)*0.012,IF($E151="ew",D151*Y151*(1-0.8)*0.012,IF($E151="MC",D151*Y151*(1-0.7)*0.012,D151*Y151*0.012)))</f>
        <v>10002.816</v>
      </c>
      <c r="AW151" s="25">
        <f>IF($AV151&gt;1,D151*Y151*0.002,"")</f>
        <v>1667.136</v>
      </c>
      <c r="AX151" s="25">
        <f>0.163*D151*Y151/8760</f>
        <v>15.510454794520548</v>
      </c>
      <c r="AY151" s="25" t="e">
        <f>IF(#REF!=1,AX151,"")</f>
        <v>#REF!</v>
      </c>
    </row>
    <row r="152" spans="1:51" ht="12.75">
      <c r="A152" s="3">
        <v>17698</v>
      </c>
      <c r="B152" s="3">
        <v>3476</v>
      </c>
      <c r="C152" s="3">
        <v>351</v>
      </c>
      <c r="D152" s="3">
        <v>351</v>
      </c>
      <c r="E152" s="3" t="s">
        <v>24</v>
      </c>
      <c r="F152" s="3" t="s">
        <v>24</v>
      </c>
      <c r="G152" s="3" t="s">
        <v>24</v>
      </c>
      <c r="H152" s="3">
        <v>150772</v>
      </c>
      <c r="I152" s="3" t="s">
        <v>23</v>
      </c>
      <c r="J152" s="3" t="s">
        <v>23</v>
      </c>
      <c r="K152" s="3" t="s">
        <v>23</v>
      </c>
      <c r="L152" s="3" t="s">
        <v>23</v>
      </c>
      <c r="M152" s="3" t="s">
        <v>23</v>
      </c>
      <c r="N152" s="3" t="s">
        <v>23</v>
      </c>
      <c r="O152" s="3" t="s">
        <v>23</v>
      </c>
      <c r="P152" s="3" t="s">
        <v>23</v>
      </c>
      <c r="Q152" s="3" t="s">
        <v>23</v>
      </c>
      <c r="R152" s="3" t="s">
        <v>23</v>
      </c>
      <c r="S152" s="3" t="s">
        <v>23</v>
      </c>
      <c r="T152" s="4">
        <v>163207</v>
      </c>
      <c r="U152" s="26"/>
      <c r="V152" s="3">
        <v>3476</v>
      </c>
      <c r="W152" s="28"/>
      <c r="X152" s="28"/>
      <c r="Y152" s="31">
        <v>3656</v>
      </c>
      <c r="AF152" s="25" t="e">
        <f>0.014*#REF!</f>
        <v>#REF!</v>
      </c>
      <c r="AG152" s="25" t="e">
        <f>IF(#REF!=1,#REF!,"")</f>
        <v>#REF!</v>
      </c>
      <c r="AH152" s="25" t="e">
        <f>IF(#REF!=1,AF152,"")</f>
        <v>#REF!</v>
      </c>
      <c r="AI152" s="25" t="e">
        <f>IF(#REF!=1,#REF!,"")</f>
        <v>#REF!</v>
      </c>
      <c r="AJ152" s="25" t="e">
        <f>IF(#REF!=1,AF152,"")</f>
        <v>#REF!</v>
      </c>
      <c r="AK152" s="25" t="e">
        <f>IF(#REF!=1,#REF!,"")</f>
        <v>#REF!</v>
      </c>
      <c r="AL152" s="25" t="e">
        <f>IF(#REF!=1,AF152,"")</f>
        <v>#REF!</v>
      </c>
      <c r="AM152" t="s">
        <v>25</v>
      </c>
      <c r="AN152" s="5">
        <v>27120</v>
      </c>
      <c r="AO152" s="25">
        <f>(IF($E152="EK",0.163*C152*Y152/8760,IF($E152="ws",0.163*C152*Y152/8760,IF($E152="mc",0.7*0.163*C152*Y152/8760,""))))</f>
      </c>
      <c r="AP152" s="25">
        <f>IF($E152="EK","",IF(D152="","",(IF($D152&lt;83,(-162853*LN($D152)+813007)*$D152,(-24890*LN($D152)+204138)*$D152))))</f>
        <v>20450323.845175046</v>
      </c>
      <c r="AQ152" s="25" t="e">
        <f>IF(#REF!=1,AP152,"")</f>
        <v>#REF!</v>
      </c>
      <c r="AR152" s="25" t="e">
        <f>IF(#REF!=1,AP152,"")</f>
        <v>#REF!</v>
      </c>
      <c r="AS152" s="25" t="e">
        <f>IF($E152="EK","",IF($D152="","",IF(#REF!&gt;1,"",(IF($D152&lt;83,(-162853*LN($D152)+813007)*$D152*0.34,(-24890*LN($D152)+204138)*$D152*0.34)))))</f>
        <v>#REF!</v>
      </c>
      <c r="AT152" s="25">
        <f>IF($E152="EK","",IF($D152="","",(IF($D152&lt;83,(-23373*LN($D152)+118878)*$D152,(-3538.9*LN($D152)+31394)*$D152))))</f>
        <v>3739295.5354556036</v>
      </c>
      <c r="AU152" s="25">
        <f>IF($E152="EK","",IF(D152&gt;1,28873*D152,""))</f>
        <v>10134423</v>
      </c>
      <c r="AV152" s="25">
        <f>IF($E152="ek",D152*Y152*(1-0.8)*0.012,IF($E152="ew",D152*Y152*(1-0.8)*0.012,IF($E152="MC",D152*Y152*(1-0.7)*0.012,D152*Y152*0.012)))</f>
        <v>15399.072</v>
      </c>
      <c r="AW152" s="25">
        <f>IF($AV152&gt;1,D152*Y152*0.002,"")</f>
        <v>2566.512</v>
      </c>
      <c r="AX152" s="25">
        <f>0.163*D152*Y152/8760</f>
        <v>23.87793698630137</v>
      </c>
      <c r="AY152" s="25" t="e">
        <f>IF(#REF!=1,AX152,"")</f>
        <v>#REF!</v>
      </c>
    </row>
    <row r="153" spans="1:51" ht="12.75">
      <c r="A153" s="3">
        <v>17698</v>
      </c>
      <c r="B153" s="3">
        <v>3478</v>
      </c>
      <c r="C153" s="3">
        <v>180</v>
      </c>
      <c r="D153" s="3">
        <v>180</v>
      </c>
      <c r="E153" s="3" t="s">
        <v>24</v>
      </c>
      <c r="F153" s="3" t="s">
        <v>24</v>
      </c>
      <c r="G153" s="3" t="s">
        <v>24</v>
      </c>
      <c r="H153" s="3">
        <v>140000</v>
      </c>
      <c r="I153" s="3">
        <v>140000</v>
      </c>
      <c r="J153" s="3" t="s">
        <v>23</v>
      </c>
      <c r="K153" s="3" t="s">
        <v>23</v>
      </c>
      <c r="L153" s="3" t="s">
        <v>23</v>
      </c>
      <c r="M153" s="3" t="s">
        <v>23</v>
      </c>
      <c r="N153" s="3" t="s">
        <v>23</v>
      </c>
      <c r="O153" s="3" t="s">
        <v>23</v>
      </c>
      <c r="P153" s="3" t="s">
        <v>23</v>
      </c>
      <c r="Q153" s="3" t="s">
        <v>23</v>
      </c>
      <c r="R153" s="3" t="s">
        <v>23</v>
      </c>
      <c r="S153" s="3" t="s">
        <v>23</v>
      </c>
      <c r="T153" s="6">
        <v>291504</v>
      </c>
      <c r="U153" s="6"/>
      <c r="V153" s="3">
        <v>3478</v>
      </c>
      <c r="W153" s="28"/>
      <c r="X153" s="28"/>
      <c r="Y153" s="31">
        <v>3656</v>
      </c>
      <c r="AF153" s="25" t="e">
        <f>0.014*#REF!</f>
        <v>#REF!</v>
      </c>
      <c r="AG153" s="25" t="e">
        <f>IF(#REF!=1,#REF!,"")</f>
        <v>#REF!</v>
      </c>
      <c r="AH153" s="25" t="e">
        <f>IF(#REF!=1,AF153,"")</f>
        <v>#REF!</v>
      </c>
      <c r="AI153" s="25" t="e">
        <f>IF(#REF!=1,#REF!,"")</f>
        <v>#REF!</v>
      </c>
      <c r="AJ153" s="25" t="e">
        <f>IF(#REF!=1,AF153,"")</f>
        <v>#REF!</v>
      </c>
      <c r="AK153" s="25" t="e">
        <f>IF(#REF!=1,#REF!,"")</f>
        <v>#REF!</v>
      </c>
      <c r="AL153" s="25" t="e">
        <f>IF(#REF!=1,AF153,"")</f>
        <v>#REF!</v>
      </c>
      <c r="AM153" t="s">
        <v>25</v>
      </c>
      <c r="AN153" s="5">
        <v>23498</v>
      </c>
      <c r="AO153" s="25">
        <f>(IF($E153="EK",0.163*C153*Y153/8760,IF($E153="ws",0.163*C153*Y153/8760,IF($E153="mc",0.7*0.163*C153*Y153/8760,""))))</f>
      </c>
      <c r="AP153" s="25">
        <f>IF($E153="EK","",IF(D153="","",(IF($D153&lt;83,(-162853*LN($D153)+813007)*$D153,(-24890*LN($D153)+204138)*$D153))))</f>
        <v>13479354.71664168</v>
      </c>
      <c r="AQ153" s="25" t="e">
        <f>IF(#REF!=1,AP153,"")</f>
        <v>#REF!</v>
      </c>
      <c r="AR153" s="25" t="e">
        <f>IF(#REF!=1,AP153,"")</f>
        <v>#REF!</v>
      </c>
      <c r="AS153" s="25" t="e">
        <f>IF($E153="EK","",IF($D153="","",IF(#REF!&gt;1,"",(IF($D153&lt;83,(-162853*LN($D153)+813007)*$D153*0.34,(-24890*LN($D153)+204138)*$D153*0.34)))))</f>
        <v>#REF!</v>
      </c>
      <c r="AT153" s="25">
        <f>IF($E153="EK","",IF($D153="","",(IF($D153&lt;83,(-23373*LN($D153)+118878)*$D153,(-3538.9*LN($D153)+31394)*$D153))))</f>
        <v>2342996.100069234</v>
      </c>
      <c r="AU153" s="25">
        <f>IF($E153="EK","",IF(D153&gt;1,28873*D153,""))</f>
        <v>5197140</v>
      </c>
      <c r="AV153" s="25">
        <f>IF($E153="ek",D153*Y153*(1-0.8)*0.012,IF($E153="ew",D153*Y153*(1-0.8)*0.012,IF($E153="MC",D153*Y153*(1-0.7)*0.012,D153*Y153*0.012)))</f>
        <v>7896.96</v>
      </c>
      <c r="AW153" s="25">
        <f>IF($AV153&gt;1,D153*Y153*0.002,"")</f>
        <v>1316.16</v>
      </c>
      <c r="AX153" s="25">
        <f>0.163*D153*Y153/8760</f>
        <v>12.245095890410958</v>
      </c>
      <c r="AY153" s="25" t="e">
        <f>IF(#REF!=1,AX153,"")</f>
        <v>#REF!</v>
      </c>
    </row>
    <row r="154" spans="1:51" ht="12.75">
      <c r="A154" s="3">
        <v>18445</v>
      </c>
      <c r="B154" s="3">
        <v>688</v>
      </c>
      <c r="C154" s="3">
        <v>75</v>
      </c>
      <c r="D154" s="3"/>
      <c r="E154" s="3" t="s">
        <v>24</v>
      </c>
      <c r="F154" s="3" t="s">
        <v>24</v>
      </c>
      <c r="G154" s="3" t="s">
        <v>24</v>
      </c>
      <c r="H154" s="3">
        <v>1068</v>
      </c>
      <c r="I154" s="3">
        <v>1064</v>
      </c>
      <c r="J154" s="3">
        <v>1054</v>
      </c>
      <c r="K154" s="3">
        <v>1050</v>
      </c>
      <c r="L154" s="3">
        <v>1050</v>
      </c>
      <c r="M154" s="3">
        <v>1044</v>
      </c>
      <c r="N154" s="3">
        <v>1045</v>
      </c>
      <c r="O154" s="3">
        <v>1044</v>
      </c>
      <c r="P154" s="3">
        <v>1042</v>
      </c>
      <c r="Q154" s="3">
        <v>1034</v>
      </c>
      <c r="R154" s="3">
        <v>1038</v>
      </c>
      <c r="S154" s="3">
        <v>1037</v>
      </c>
      <c r="T154" s="6">
        <v>462570</v>
      </c>
      <c r="U154" s="6"/>
      <c r="V154" s="3">
        <v>688</v>
      </c>
      <c r="W154" s="28"/>
      <c r="X154" s="28"/>
      <c r="Y154" s="31">
        <v>3656</v>
      </c>
      <c r="AF154" s="25" t="e">
        <f>0.014*#REF!</f>
        <v>#REF!</v>
      </c>
      <c r="AG154" s="25" t="e">
        <f>IF(#REF!=1,#REF!,"")</f>
        <v>#REF!</v>
      </c>
      <c r="AH154" s="25" t="e">
        <f>IF(#REF!=1,AF154,"")</f>
        <v>#REF!</v>
      </c>
      <c r="AI154" s="25" t="e">
        <f>IF(#REF!=1,#REF!,"")</f>
        <v>#REF!</v>
      </c>
      <c r="AJ154" s="25" t="e">
        <f>IF(#REF!=1,AF154,"")</f>
        <v>#REF!</v>
      </c>
      <c r="AK154" s="25" t="e">
        <f>IF(#REF!=1,#REF!,"")</f>
        <v>#REF!</v>
      </c>
      <c r="AL154" s="25" t="e">
        <f>IF(#REF!=1,AF154,"")</f>
        <v>#REF!</v>
      </c>
      <c r="AM154" t="s">
        <v>25</v>
      </c>
      <c r="AN154" s="5">
        <v>26085</v>
      </c>
      <c r="AO154" s="25">
        <f>(IF($E154="EK",0.163*C154*Y154/8760,IF($E154="ws",0.163*C154*Y154/8760,IF($E154="mc",0.7*0.163*C154*Y154/8760,""))))</f>
      </c>
      <c r="AP154" s="25">
        <f>IF($E154="EK","",IF(D154="","",(IF($D154&lt;83,(-162853*LN($D154)+813007)*$D154,(-24890*LN($D154)+204138)*$D154))))</f>
      </c>
      <c r="AQ154" s="25" t="e">
        <f>IF(#REF!=1,AP154,"")</f>
        <v>#REF!</v>
      </c>
      <c r="AR154" s="25" t="e">
        <f>IF(#REF!=1,AP154,"")</f>
        <v>#REF!</v>
      </c>
      <c r="AS154" s="25">
        <f>IF($E154="EK","",IF($D154="","",IF(#REF!&gt;1,"",(IF($D154&lt;83,(-162853*LN($D154)+813007)*$D154*0.34,(-24890*LN($D154)+204138)*$D154*0.34)))))</f>
      </c>
      <c r="AT154" s="25">
        <f>IF($E154="EK","",IF($D154="","",(IF($D154&lt;83,(-23373*LN($D154)+118878)*$D154,(-3538.9*LN($D154)+31394)*$D154))))</f>
      </c>
      <c r="AU154" s="25">
        <f>IF($E154="EK","",IF(D154&gt;1,28873*D154,""))</f>
      </c>
      <c r="AV154" s="25">
        <f>IF($E154="ek",D154*Y154*(1-0.8)*0.012,IF($E154="ew",D154*Y154*(1-0.8)*0.012,IF($E154="MC",D154*Y154*(1-0.7)*0.012,D154*Y154*0.012)))</f>
        <v>0</v>
      </c>
      <c r="AW154" s="25">
        <f>IF($AV154&gt;1,D154*Y154*0.002,"")</f>
      </c>
      <c r="AX154" s="25">
        <f>0.163*D154*Y154/8760</f>
        <v>0</v>
      </c>
      <c r="AY154" s="25" t="e">
        <f>IF(#REF!=1,AX154,"")</f>
        <v>#REF!</v>
      </c>
    </row>
    <row r="155" spans="1:51" ht="12.75">
      <c r="A155" s="3">
        <v>18445</v>
      </c>
      <c r="B155" s="3">
        <v>688</v>
      </c>
      <c r="C155" s="3">
        <v>259</v>
      </c>
      <c r="D155" s="3">
        <f>SUM(C154:C155)</f>
        <v>334</v>
      </c>
      <c r="E155" s="3" t="s">
        <v>24</v>
      </c>
      <c r="F155" s="3" t="s">
        <v>24</v>
      </c>
      <c r="G155" s="3" t="s">
        <v>24</v>
      </c>
      <c r="H155" s="3">
        <v>1068</v>
      </c>
      <c r="I155" s="3">
        <v>1064</v>
      </c>
      <c r="J155" s="3" t="s">
        <v>23</v>
      </c>
      <c r="K155" s="3">
        <v>1050</v>
      </c>
      <c r="L155" s="3">
        <v>1050</v>
      </c>
      <c r="M155" s="3">
        <v>1044</v>
      </c>
      <c r="N155" s="3">
        <v>1045</v>
      </c>
      <c r="O155" s="3">
        <v>1044</v>
      </c>
      <c r="P155" s="3">
        <v>1042</v>
      </c>
      <c r="Q155" s="3">
        <v>1034</v>
      </c>
      <c r="R155" s="3" t="s">
        <v>23</v>
      </c>
      <c r="S155" s="3">
        <v>1037</v>
      </c>
      <c r="T155" s="6">
        <v>610478</v>
      </c>
      <c r="U155" s="6"/>
      <c r="V155" s="3">
        <v>688</v>
      </c>
      <c r="W155" s="28"/>
      <c r="X155" s="28"/>
      <c r="Y155" s="31">
        <v>3656</v>
      </c>
      <c r="AF155" s="25" t="e">
        <f>0.014*#REF!</f>
        <v>#REF!</v>
      </c>
      <c r="AG155" s="25" t="e">
        <f>IF(#REF!=1,#REF!,"")</f>
        <v>#REF!</v>
      </c>
      <c r="AH155" s="25" t="e">
        <f>IF(#REF!=1,AF155,"")</f>
        <v>#REF!</v>
      </c>
      <c r="AI155" s="25" t="e">
        <f>IF(#REF!=1,#REF!,"")</f>
        <v>#REF!</v>
      </c>
      <c r="AJ155" s="25" t="e">
        <f>IF(#REF!=1,AF155,"")</f>
        <v>#REF!</v>
      </c>
      <c r="AK155" s="25" t="e">
        <f>IF(#REF!=1,#REF!,"")</f>
        <v>#REF!</v>
      </c>
      <c r="AL155" s="25" t="e">
        <f>IF(#REF!=1,AF155,"")</f>
        <v>#REF!</v>
      </c>
      <c r="AM155" t="s">
        <v>25</v>
      </c>
      <c r="AN155" s="5">
        <v>28277</v>
      </c>
      <c r="AO155" s="25">
        <f>(IF($E155="EK",0.163*C155*Y155/8760,IF($E155="ws",0.163*C155*Y155/8760,IF($E155="mc",0.7*0.163*C155*Y155/8760,""))))</f>
      </c>
      <c r="AP155" s="25">
        <f>IF($E155="EK","",IF(D155="","",(IF($D155&lt;83,(-162853*LN($D155)+813007)*$D155,(-24890*LN($D155)+204138)*$D155))))</f>
        <v>19872566.02872651</v>
      </c>
      <c r="AQ155" s="25" t="e">
        <f>IF(#REF!=1,AP155,"")</f>
        <v>#REF!</v>
      </c>
      <c r="AR155" s="25" t="e">
        <f>IF(#REF!=1,AP155,"")</f>
        <v>#REF!</v>
      </c>
      <c r="AS155" s="25" t="e">
        <f>IF($E155="EK","",IF($D155="","",IF(#REF!&gt;1,"",(IF($D155&lt;83,(-162853*LN($D155)+813007)*$D155*0.34,(-24890*LN($D155)+204138)*$D155*0.34)))))</f>
        <v>#REF!</v>
      </c>
      <c r="AT155" s="25">
        <f>IF($E155="EK","",IF($D155="","",(IF($D155&lt;83,(-23373*LN($D155)+118878)*$D155,(-3538.9*LN($D155)+31394)*$D155))))</f>
        <v>3616870.3487448874</v>
      </c>
      <c r="AU155" s="25">
        <f>IF($E155="EK","",IF(D155&gt;1,28873*D155,""))</f>
        <v>9643582</v>
      </c>
      <c r="AV155" s="25">
        <f>IF($E155="ek",D155*Y155*(1-0.8)*0.012,IF($E155="ew",D155*Y155*(1-0.8)*0.012,IF($E155="MC",D155*Y155*(1-0.7)*0.012,D155*Y155*0.012)))</f>
        <v>14653.248</v>
      </c>
      <c r="AW155" s="25">
        <f>IF($AV155&gt;1,D155*Y155*0.002,"")</f>
        <v>2442.208</v>
      </c>
      <c r="AX155" s="25">
        <f>0.163*D155*Y155/8760</f>
        <v>22.721455707762555</v>
      </c>
      <c r="AY155" s="25" t="e">
        <f>IF(#REF!=1,AX155,"")</f>
        <v>#REF!</v>
      </c>
    </row>
    <row r="156" spans="1:51" ht="12.75">
      <c r="A156" s="3">
        <v>18445</v>
      </c>
      <c r="B156" s="3">
        <v>689</v>
      </c>
      <c r="C156" s="3">
        <v>50</v>
      </c>
      <c r="D156" s="3">
        <v>50</v>
      </c>
      <c r="E156" s="3" t="s">
        <v>24</v>
      </c>
      <c r="F156" s="3" t="s">
        <v>24</v>
      </c>
      <c r="G156" s="3" t="s">
        <v>24</v>
      </c>
      <c r="H156" s="3">
        <v>1040</v>
      </c>
      <c r="I156" s="3">
        <v>1055</v>
      </c>
      <c r="J156" s="3">
        <v>1053</v>
      </c>
      <c r="K156" s="3">
        <v>1053</v>
      </c>
      <c r="L156" s="3" t="s">
        <v>23</v>
      </c>
      <c r="M156" s="3">
        <v>1045</v>
      </c>
      <c r="N156" s="3">
        <v>1041</v>
      </c>
      <c r="O156" s="3">
        <v>1039</v>
      </c>
      <c r="P156" s="3" t="s">
        <v>23</v>
      </c>
      <c r="Q156" s="3" t="s">
        <v>23</v>
      </c>
      <c r="R156" s="3">
        <v>1040</v>
      </c>
      <c r="S156" s="3">
        <v>1039</v>
      </c>
      <c r="T156" s="6">
        <v>27778</v>
      </c>
      <c r="U156" s="6"/>
      <c r="V156" s="3">
        <v>689</v>
      </c>
      <c r="W156" s="28"/>
      <c r="X156" s="28"/>
      <c r="Y156" s="31">
        <v>3656</v>
      </c>
      <c r="AF156" s="25" t="e">
        <f>0.014*#REF!</f>
        <v>#REF!</v>
      </c>
      <c r="AG156" s="25" t="e">
        <f>IF(#REF!=1,#REF!,"")</f>
        <v>#REF!</v>
      </c>
      <c r="AH156" s="25" t="e">
        <f>IF(#REF!=1,AF156,"")</f>
        <v>#REF!</v>
      </c>
      <c r="AI156" s="25" t="e">
        <f>IF(#REF!=1,#REF!,"")</f>
        <v>#REF!</v>
      </c>
      <c r="AJ156" s="25" t="e">
        <f>IF(#REF!=1,AF156,"")</f>
        <v>#REF!</v>
      </c>
      <c r="AK156" s="25" t="e">
        <f>IF(#REF!=1,#REF!,"")</f>
        <v>#REF!</v>
      </c>
      <c r="AL156" s="25" t="e">
        <f>IF(#REF!=1,AF156,"")</f>
        <v>#REF!</v>
      </c>
      <c r="AM156" t="s">
        <v>25</v>
      </c>
      <c r="AN156" s="5">
        <v>24259</v>
      </c>
      <c r="AO156" s="25">
        <f>(IF($E156="EK",0.163*C156*Y156/8760,IF($E156="ws",0.163*C156*Y156/8760,IF($E156="mc",0.7*0.163*C156*Y156/8760,""))))</f>
      </c>
      <c r="AP156" s="25">
        <f>IF($E156="EK","",IF(D156="","",(IF($D156&lt;83,(-162853*LN($D156)+813007)*$D156,(-24890*LN($D156)+204138)*$D156))))</f>
        <v>8796115.874850506</v>
      </c>
      <c r="AQ156" s="25" t="e">
        <f>IF(#REF!=1,AP156,"")</f>
        <v>#REF!</v>
      </c>
      <c r="AR156" s="25" t="e">
        <f>IF(#REF!=1,AP156,"")</f>
        <v>#REF!</v>
      </c>
      <c r="AS156" s="25" t="e">
        <f>IF($E156="EK","",IF($D156="","",IF(#REF!&gt;1,"",(IF($D156&lt;83,(-162853*LN($D156)+813007)*$D156*0.34,(-24890*LN($D156)+204138)*$D156*0.34)))))</f>
        <v>#REF!</v>
      </c>
      <c r="AT156" s="25">
        <f>IF($E156="EK","",IF($D156="","",(IF($D156&lt;83,(-23373*LN($D156)+118878)*$D156,(-3538.9*LN($D156)+31394)*$D156))))</f>
        <v>1372114.3147063972</v>
      </c>
      <c r="AU156" s="25">
        <f>IF($E156="EK","",IF(D156&gt;1,28873*D156,""))</f>
        <v>1443650</v>
      </c>
      <c r="AV156" s="25">
        <f>IF($E156="ek",D156*Y156*(1-0.8)*0.012,IF($E156="ew",D156*Y156*(1-0.8)*0.012,IF($E156="MC",D156*Y156*(1-0.7)*0.012,D156*Y156*0.012)))</f>
        <v>2193.6</v>
      </c>
      <c r="AW156" s="25">
        <f>IF($AV156&gt;1,D156*Y156*0.002,"")</f>
        <v>365.6</v>
      </c>
      <c r="AX156" s="25">
        <f>0.163*D156*Y156/8760</f>
        <v>3.4014155251141553</v>
      </c>
      <c r="AY156" s="25" t="e">
        <f>IF(#REF!=1,AX156,"")</f>
        <v>#REF!</v>
      </c>
    </row>
    <row r="157" spans="1:51" ht="12.75">
      <c r="A157" s="3">
        <v>18454</v>
      </c>
      <c r="B157" s="3">
        <v>647</v>
      </c>
      <c r="C157" s="3">
        <v>33</v>
      </c>
      <c r="D157" s="3"/>
      <c r="E157" s="3" t="s">
        <v>24</v>
      </c>
      <c r="F157" s="3" t="s">
        <v>24</v>
      </c>
      <c r="G157" s="3" t="s">
        <v>24</v>
      </c>
      <c r="H157" s="3" t="s">
        <v>23</v>
      </c>
      <c r="I157" s="3" t="s">
        <v>23</v>
      </c>
      <c r="J157" s="3" t="s">
        <v>23</v>
      </c>
      <c r="K157" s="3" t="s">
        <v>23</v>
      </c>
      <c r="L157" s="3" t="s">
        <v>23</v>
      </c>
      <c r="M157" s="3" t="s">
        <v>23</v>
      </c>
      <c r="N157" s="3" t="s">
        <v>23</v>
      </c>
      <c r="O157" s="3" t="s">
        <v>23</v>
      </c>
      <c r="P157" s="3" t="s">
        <v>23</v>
      </c>
      <c r="Q157" s="3" t="s">
        <v>23</v>
      </c>
      <c r="R157" s="3" t="s">
        <v>23</v>
      </c>
      <c r="S157" s="3" t="s">
        <v>23</v>
      </c>
      <c r="T157" s="6">
        <v>0</v>
      </c>
      <c r="U157" s="6"/>
      <c r="V157" s="3">
        <v>647</v>
      </c>
      <c r="W157" s="28"/>
      <c r="X157" s="28"/>
      <c r="Y157" s="31">
        <v>3656</v>
      </c>
      <c r="AF157" s="25" t="e">
        <f>0.014*#REF!</f>
        <v>#REF!</v>
      </c>
      <c r="AG157" s="25" t="e">
        <f>IF(#REF!=1,#REF!,"")</f>
        <v>#REF!</v>
      </c>
      <c r="AH157" s="25" t="e">
        <f>IF(#REF!=1,AF157,"")</f>
        <v>#REF!</v>
      </c>
      <c r="AI157" s="25" t="e">
        <f>IF(#REF!=1,#REF!,"")</f>
        <v>#REF!</v>
      </c>
      <c r="AJ157" s="25" t="e">
        <f>IF(#REF!=1,AF157,"")</f>
        <v>#REF!</v>
      </c>
      <c r="AK157" s="25" t="e">
        <f>IF(#REF!=1,#REF!,"")</f>
        <v>#REF!</v>
      </c>
      <c r="AL157" s="25" t="e">
        <f>IF(#REF!=1,AF157,"")</f>
        <v>#REF!</v>
      </c>
      <c r="AM157" t="s">
        <v>25</v>
      </c>
      <c r="AN157" s="5">
        <v>17715</v>
      </c>
      <c r="AO157" s="25">
        <f>(IF($E157="EK",0.163*C157*Y157/8760,IF($E157="ws",0.163*C157*Y157/8760,IF($E157="mc",0.7*0.163*C157*Y157/8760,""))))</f>
      </c>
      <c r="AP157" s="25">
        <f>IF($E157="EK","",IF(D157="","",(IF($D157&lt;83,(-162853*LN($D157)+813007)*$D157,(-24890*LN($D157)+204138)*$D157))))</f>
      </c>
      <c r="AQ157" s="25" t="e">
        <f>IF(#REF!=1,AP157,"")</f>
        <v>#REF!</v>
      </c>
      <c r="AR157" s="25" t="e">
        <f>IF(#REF!=1,AP157,"")</f>
        <v>#REF!</v>
      </c>
      <c r="AS157" s="25">
        <f>IF($E157="EK","",IF($D157="","",IF(#REF!&gt;1,"",(IF($D157&lt;83,(-162853*LN($D157)+813007)*$D157*0.34,(-24890*LN($D157)+204138)*$D157*0.34)))))</f>
      </c>
      <c r="AT157" s="25">
        <f>IF($E157="EK","",IF($D157="","",(IF($D157&lt;83,(-23373*LN($D157)+118878)*$D157,(-3538.9*LN($D157)+31394)*$D157))))</f>
      </c>
      <c r="AU157" s="25">
        <f>IF($E157="EK","",IF(D157&gt;1,28873*D157,""))</f>
      </c>
      <c r="AV157" s="25">
        <f>IF($E157="ek",D157*Y157*(1-0.8)*0.012,IF($E157="ew",D157*Y157*(1-0.8)*0.012,IF($E157="MC",D157*Y157*(1-0.7)*0.012,D157*Y157*0.012)))</f>
        <v>0</v>
      </c>
      <c r="AW157" s="25">
        <f>IF($AV157&gt;1,D157*Y157*0.002,"")</f>
      </c>
      <c r="AX157" s="25">
        <f>0.163*D157*Y157/8760</f>
        <v>0</v>
      </c>
      <c r="AY157" s="25" t="e">
        <f>IF(#REF!=1,AX157,"")</f>
        <v>#REF!</v>
      </c>
    </row>
    <row r="158" spans="1:51" ht="12.75">
      <c r="A158" s="3">
        <v>18454</v>
      </c>
      <c r="B158" s="3">
        <v>647</v>
      </c>
      <c r="C158" s="3">
        <v>35</v>
      </c>
      <c r="D158" s="3"/>
      <c r="E158" s="3" t="s">
        <v>24</v>
      </c>
      <c r="F158" s="3" t="s">
        <v>24</v>
      </c>
      <c r="G158" s="3" t="s">
        <v>24</v>
      </c>
      <c r="H158" s="3">
        <v>150871</v>
      </c>
      <c r="I158" s="3" t="s">
        <v>23</v>
      </c>
      <c r="J158" s="3" t="s">
        <v>23</v>
      </c>
      <c r="K158" s="3" t="s">
        <v>23</v>
      </c>
      <c r="L158" s="3" t="s">
        <v>23</v>
      </c>
      <c r="M158" s="3" t="s">
        <v>23</v>
      </c>
      <c r="N158" s="3" t="s">
        <v>23</v>
      </c>
      <c r="O158" s="3" t="s">
        <v>23</v>
      </c>
      <c r="P158" s="3" t="s">
        <v>23</v>
      </c>
      <c r="Q158" s="3" t="s">
        <v>23</v>
      </c>
      <c r="R158" s="3" t="s">
        <v>23</v>
      </c>
      <c r="S158" s="3" t="s">
        <v>23</v>
      </c>
      <c r="T158" s="6">
        <v>150871</v>
      </c>
      <c r="U158" s="6"/>
      <c r="V158" s="3">
        <v>647</v>
      </c>
      <c r="W158" s="28"/>
      <c r="X158" s="28"/>
      <c r="Y158" s="31">
        <v>3656</v>
      </c>
      <c r="AF158" s="25" t="e">
        <f>0.014*#REF!</f>
        <v>#REF!</v>
      </c>
      <c r="AG158" s="25" t="e">
        <f>IF(#REF!=1,#REF!,"")</f>
        <v>#REF!</v>
      </c>
      <c r="AH158" s="25" t="e">
        <f>IF(#REF!=1,AF158,"")</f>
        <v>#REF!</v>
      </c>
      <c r="AI158" s="25" t="e">
        <f>IF(#REF!=1,#REF!,"")</f>
        <v>#REF!</v>
      </c>
      <c r="AJ158" s="25" t="e">
        <f>IF(#REF!=1,AF158,"")</f>
        <v>#REF!</v>
      </c>
      <c r="AK158" s="25" t="e">
        <f>IF(#REF!=1,#REF!,"")</f>
        <v>#REF!</v>
      </c>
      <c r="AL158" s="25" t="e">
        <f>IF(#REF!=1,AF158,"")</f>
        <v>#REF!</v>
      </c>
      <c r="AM158" t="s">
        <v>25</v>
      </c>
      <c r="AN158" s="5">
        <v>17715</v>
      </c>
      <c r="AO158" s="25">
        <f>(IF($E158="EK",0.163*C158*Y158/8760,IF($E158="ws",0.163*C158*Y158/8760,IF($E158="mc",0.7*0.163*C158*Y158/8760,""))))</f>
      </c>
      <c r="AP158" s="25">
        <f>IF($E158="EK","",IF(D158="","",(IF($D158&lt;83,(-162853*LN($D158)+813007)*$D158,(-24890*LN($D158)+204138)*$D158))))</f>
      </c>
      <c r="AQ158" s="25" t="e">
        <f>IF(#REF!=1,AP158,"")</f>
        <v>#REF!</v>
      </c>
      <c r="AR158" s="25" t="e">
        <f>IF(#REF!=1,AP158,"")</f>
        <v>#REF!</v>
      </c>
      <c r="AS158" s="25">
        <f>IF($E158="EK","",IF($D158="","",IF(#REF!&gt;1,"",(IF($D158&lt;83,(-162853*LN($D158)+813007)*$D158*0.34,(-24890*LN($D158)+204138)*$D158*0.34)))))</f>
      </c>
      <c r="AT158" s="25">
        <f>IF($E158="EK","",IF($D158="","",(IF($D158&lt;83,(-23373*LN($D158)+118878)*$D158,(-3538.9*LN($D158)+31394)*$D158))))</f>
      </c>
      <c r="AU158" s="25">
        <f>IF($E158="EK","",IF(D158&gt;1,28873*D158,""))</f>
      </c>
      <c r="AV158" s="25">
        <f>IF($E158="ek",D158*Y158*(1-0.8)*0.012,IF($E158="ew",D158*Y158*(1-0.8)*0.012,IF($E158="MC",D158*Y158*(1-0.7)*0.012,D158*Y158*0.012)))</f>
        <v>0</v>
      </c>
      <c r="AW158" s="25">
        <f>IF($AV158&gt;1,D158*Y158*0.002,"")</f>
      </c>
      <c r="AX158" s="25">
        <f>0.163*D158*Y158/8760</f>
        <v>0</v>
      </c>
      <c r="AY158" s="25" t="e">
        <f>IF(#REF!=1,AX158,"")</f>
        <v>#REF!</v>
      </c>
    </row>
    <row r="159" spans="1:51" ht="12.75">
      <c r="A159" s="3">
        <v>18454</v>
      </c>
      <c r="B159" s="3">
        <v>647</v>
      </c>
      <c r="C159" s="3">
        <v>35</v>
      </c>
      <c r="D159" s="3"/>
      <c r="E159" s="3" t="s">
        <v>24</v>
      </c>
      <c r="F159" s="3" t="s">
        <v>24</v>
      </c>
      <c r="G159" s="3" t="s">
        <v>24</v>
      </c>
      <c r="H159" s="3">
        <v>150871</v>
      </c>
      <c r="I159" s="3" t="s">
        <v>23</v>
      </c>
      <c r="J159" s="3" t="s">
        <v>23</v>
      </c>
      <c r="K159" s="3" t="s">
        <v>23</v>
      </c>
      <c r="L159" s="3" t="s">
        <v>23</v>
      </c>
      <c r="M159" s="3" t="s">
        <v>23</v>
      </c>
      <c r="N159" s="3" t="s">
        <v>23</v>
      </c>
      <c r="O159" s="3" t="s">
        <v>23</v>
      </c>
      <c r="P159" s="3" t="s">
        <v>23</v>
      </c>
      <c r="Q159" s="3" t="s">
        <v>23</v>
      </c>
      <c r="R159" s="3" t="s">
        <v>23</v>
      </c>
      <c r="S159" s="3" t="s">
        <v>23</v>
      </c>
      <c r="T159" s="6">
        <v>150871</v>
      </c>
      <c r="U159" s="6"/>
      <c r="V159" s="3">
        <v>647</v>
      </c>
      <c r="W159" s="28"/>
      <c r="X159" s="28"/>
      <c r="Y159" s="31">
        <v>3656</v>
      </c>
      <c r="AF159" s="25" t="e">
        <f>0.014*#REF!</f>
        <v>#REF!</v>
      </c>
      <c r="AG159" s="25" t="e">
        <f>IF(#REF!=1,#REF!,"")</f>
        <v>#REF!</v>
      </c>
      <c r="AH159" s="25" t="e">
        <f>IF(#REF!=1,AF159,"")</f>
        <v>#REF!</v>
      </c>
      <c r="AI159" s="25" t="e">
        <f>IF(#REF!=1,#REF!,"")</f>
        <v>#REF!</v>
      </c>
      <c r="AJ159" s="25" t="e">
        <f>IF(#REF!=1,AF159,"")</f>
        <v>#REF!</v>
      </c>
      <c r="AK159" s="25" t="e">
        <f>IF(#REF!=1,#REF!,"")</f>
        <v>#REF!</v>
      </c>
      <c r="AL159" s="25" t="e">
        <f>IF(#REF!=1,AF159,"")</f>
        <v>#REF!</v>
      </c>
      <c r="AM159" t="s">
        <v>25</v>
      </c>
      <c r="AN159" s="5">
        <v>18415</v>
      </c>
      <c r="AO159" s="25">
        <f>(IF($E159="EK",0.163*C159*Y159/8760,IF($E159="ws",0.163*C159*Y159/8760,IF($E159="mc",0.7*0.163*C159*Y159/8760,""))))</f>
      </c>
      <c r="AP159" s="25">
        <f>IF($E159="EK","",IF(D159="","",(IF($D159&lt;83,(-162853*LN($D159)+813007)*$D159,(-24890*LN($D159)+204138)*$D159))))</f>
      </c>
      <c r="AQ159" s="25" t="e">
        <f>IF(#REF!=1,AP159,"")</f>
        <v>#REF!</v>
      </c>
      <c r="AR159" s="25" t="e">
        <f>IF(#REF!=1,AP159,"")</f>
        <v>#REF!</v>
      </c>
      <c r="AS159" s="25">
        <f>IF($E159="EK","",IF($D159="","",IF(#REF!&gt;1,"",(IF($D159&lt;83,(-162853*LN($D159)+813007)*$D159*0.34,(-24890*LN($D159)+204138)*$D159*0.34)))))</f>
      </c>
      <c r="AT159" s="25">
        <f>IF($E159="EK","",IF($D159="","",(IF($D159&lt;83,(-23373*LN($D159)+118878)*$D159,(-3538.9*LN($D159)+31394)*$D159))))</f>
      </c>
      <c r="AU159" s="25">
        <f>IF($E159="EK","",IF(D159&gt;1,28873*D159,""))</f>
      </c>
      <c r="AV159" s="25">
        <f>IF($E159="ek",D159*Y159*(1-0.8)*0.012,IF($E159="ew",D159*Y159*(1-0.8)*0.012,IF($E159="MC",D159*Y159*(1-0.7)*0.012,D159*Y159*0.012)))</f>
        <v>0</v>
      </c>
      <c r="AW159" s="25">
        <f>IF($AV159&gt;1,D159*Y159*0.002,"")</f>
      </c>
      <c r="AX159" s="25">
        <f>0.163*D159*Y159/8760</f>
        <v>0</v>
      </c>
      <c r="AY159" s="25" t="e">
        <f>IF(#REF!=1,AX159,"")</f>
        <v>#REF!</v>
      </c>
    </row>
    <row r="160" spans="1:51" ht="12.75">
      <c r="A160" s="3">
        <v>18454</v>
      </c>
      <c r="B160" s="3">
        <v>647</v>
      </c>
      <c r="C160" s="3">
        <v>49</v>
      </c>
      <c r="D160" s="3"/>
      <c r="E160" s="3" t="s">
        <v>24</v>
      </c>
      <c r="F160" s="3" t="s">
        <v>24</v>
      </c>
      <c r="G160" s="3" t="s">
        <v>24</v>
      </c>
      <c r="H160" s="3">
        <v>150871</v>
      </c>
      <c r="I160" s="3" t="s">
        <v>23</v>
      </c>
      <c r="J160" s="3" t="s">
        <v>23</v>
      </c>
      <c r="K160" s="3" t="s">
        <v>23</v>
      </c>
      <c r="L160" s="3" t="s">
        <v>23</v>
      </c>
      <c r="M160" s="3" t="s">
        <v>23</v>
      </c>
      <c r="N160" s="3" t="s">
        <v>23</v>
      </c>
      <c r="O160" s="3" t="s">
        <v>23</v>
      </c>
      <c r="P160" s="3" t="s">
        <v>23</v>
      </c>
      <c r="Q160" s="3" t="s">
        <v>23</v>
      </c>
      <c r="R160" s="3" t="s">
        <v>23</v>
      </c>
      <c r="S160" s="3" t="s">
        <v>23</v>
      </c>
      <c r="T160" s="6">
        <v>150871</v>
      </c>
      <c r="U160" s="6"/>
      <c r="V160" s="3">
        <v>647</v>
      </c>
      <c r="W160" s="28"/>
      <c r="X160" s="28"/>
      <c r="Y160" s="31">
        <v>3656</v>
      </c>
      <c r="AF160" s="25" t="e">
        <f>0.014*#REF!</f>
        <v>#REF!</v>
      </c>
      <c r="AG160" s="25" t="e">
        <f>IF(#REF!=1,#REF!,"")</f>
        <v>#REF!</v>
      </c>
      <c r="AH160" s="25" t="e">
        <f>IF(#REF!=1,AF160,"")</f>
        <v>#REF!</v>
      </c>
      <c r="AI160" s="25" t="e">
        <f>IF(#REF!=1,#REF!,"")</f>
        <v>#REF!</v>
      </c>
      <c r="AJ160" s="25" t="e">
        <f>IF(#REF!=1,AF160,"")</f>
        <v>#REF!</v>
      </c>
      <c r="AK160" s="25" t="e">
        <f>IF(#REF!=1,#REF!,"")</f>
        <v>#REF!</v>
      </c>
      <c r="AL160" s="25" t="e">
        <f>IF(#REF!=1,AF160,"")</f>
        <v>#REF!</v>
      </c>
      <c r="AM160" t="s">
        <v>25</v>
      </c>
      <c r="AN160" s="5">
        <v>18476</v>
      </c>
      <c r="AO160" s="25">
        <f>(IF($E160="EK",0.163*C160*Y160/8760,IF($E160="ws",0.163*C160*Y160/8760,IF($E160="mc",0.7*0.163*C160*Y160/8760,""))))</f>
      </c>
      <c r="AP160" s="25">
        <f>IF($E160="EK","",IF(D160="","",(IF($D160&lt;83,(-162853*LN($D160)+813007)*$D160,(-24890*LN($D160)+204138)*$D160))))</f>
      </c>
      <c r="AQ160" s="25" t="e">
        <f>IF(#REF!=1,AP160,"")</f>
        <v>#REF!</v>
      </c>
      <c r="AR160" s="25" t="e">
        <f>IF(#REF!=1,AP160,"")</f>
        <v>#REF!</v>
      </c>
      <c r="AS160" s="25">
        <f>IF($E160="EK","",IF($D160="","",IF(#REF!&gt;1,"",(IF($D160&lt;83,(-162853*LN($D160)+813007)*$D160*0.34,(-24890*LN($D160)+204138)*$D160*0.34)))))</f>
      </c>
      <c r="AT160" s="25">
        <f>IF($E160="EK","",IF($D160="","",(IF($D160&lt;83,(-23373*LN($D160)+118878)*$D160,(-3538.9*LN($D160)+31394)*$D160))))</f>
      </c>
      <c r="AU160" s="25">
        <f>IF($E160="EK","",IF(D160&gt;1,28873*D160,""))</f>
      </c>
      <c r="AV160" s="25">
        <f>IF($E160="ek",D160*Y160*(1-0.8)*0.012,IF($E160="ew",D160*Y160*(1-0.8)*0.012,IF($E160="MC",D160*Y160*(1-0.7)*0.012,D160*Y160*0.012)))</f>
        <v>0</v>
      </c>
      <c r="AW160" s="25">
        <f>IF($AV160&gt;1,D160*Y160*0.002,"")</f>
      </c>
      <c r="AX160" s="25">
        <f>0.163*D160*Y160/8760</f>
        <v>0</v>
      </c>
      <c r="AY160" s="25" t="e">
        <f>IF(#REF!=1,AX160,"")</f>
        <v>#REF!</v>
      </c>
    </row>
    <row r="161" spans="1:51" ht="12.75">
      <c r="A161" s="3">
        <v>18454</v>
      </c>
      <c r="B161" s="3">
        <v>647</v>
      </c>
      <c r="C161" s="3">
        <v>82</v>
      </c>
      <c r="D161" s="3">
        <f>SUM(C157:C161)</f>
        <v>234</v>
      </c>
      <c r="E161" s="3" t="s">
        <v>24</v>
      </c>
      <c r="F161" s="3" t="s">
        <v>24</v>
      </c>
      <c r="G161" s="3" t="s">
        <v>24</v>
      </c>
      <c r="H161" s="3" t="s">
        <v>23</v>
      </c>
      <c r="I161" s="3">
        <v>150871</v>
      </c>
      <c r="J161" s="3" t="s">
        <v>23</v>
      </c>
      <c r="K161" s="3" t="s">
        <v>23</v>
      </c>
      <c r="L161" s="3" t="s">
        <v>23</v>
      </c>
      <c r="M161" s="3" t="s">
        <v>23</v>
      </c>
      <c r="N161" s="3" t="s">
        <v>23</v>
      </c>
      <c r="O161" s="3" t="s">
        <v>23</v>
      </c>
      <c r="P161" s="3" t="s">
        <v>23</v>
      </c>
      <c r="Q161" s="3" t="s">
        <v>23</v>
      </c>
      <c r="R161" s="3" t="s">
        <v>23</v>
      </c>
      <c r="S161" s="3" t="s">
        <v>23</v>
      </c>
      <c r="T161" s="6">
        <v>150871</v>
      </c>
      <c r="U161" s="6"/>
      <c r="V161" s="3">
        <v>647</v>
      </c>
      <c r="W161" s="28"/>
      <c r="X161" s="28"/>
      <c r="Y161" s="31">
        <v>3656</v>
      </c>
      <c r="AF161" s="25" t="e">
        <f>0.014*#REF!</f>
        <v>#REF!</v>
      </c>
      <c r="AG161" s="25" t="e">
        <f>IF(#REF!=1,#REF!,"")</f>
        <v>#REF!</v>
      </c>
      <c r="AH161" s="25" t="e">
        <f>IF(#REF!=1,AF161,"")</f>
        <v>#REF!</v>
      </c>
      <c r="AI161" s="25" t="e">
        <f>IF(#REF!=1,#REF!,"")</f>
        <v>#REF!</v>
      </c>
      <c r="AJ161" s="25" t="e">
        <f>IF(#REF!=1,AF161,"")</f>
        <v>#REF!</v>
      </c>
      <c r="AK161" s="25" t="e">
        <f>IF(#REF!=1,#REF!,"")</f>
        <v>#REF!</v>
      </c>
      <c r="AL161" s="25" t="e">
        <f>IF(#REF!=1,AF161,"")</f>
        <v>#REF!</v>
      </c>
      <c r="AM161" t="s">
        <v>25</v>
      </c>
      <c r="AN161" s="5">
        <v>19633</v>
      </c>
      <c r="AO161" s="25">
        <f>(IF($E161="EK",0.163*C161*Y161/8760,IF($E161="ws",0.163*C161*Y161/8760,IF($E161="mc",0.7*0.163*C161*Y161/8760,""))))</f>
      </c>
      <c r="AP161" s="25">
        <f>IF($E161="EK","",IF(D161="","",(IF($D161&lt;83,(-162853*LN($D161)+813007)*$D161,(-24890*LN($D161)+204138)*$D161))))</f>
        <v>15995083.44066675</v>
      </c>
      <c r="AQ161" s="25" t="e">
        <f>IF(#REF!=1,AP161,"")</f>
        <v>#REF!</v>
      </c>
      <c r="AR161" s="25" t="e">
        <f>IF(#REF!=1,AP161,"")</f>
        <v>#REF!</v>
      </c>
      <c r="AS161" s="25" t="e">
        <f>IF($E161="EK","",IF($D161="","",IF(#REF!&gt;1,"",(IF($D161&lt;83,(-162853*LN($D161)+813007)*$D161*0.34,(-24890*LN($D161)+204138)*$D161*0.34)))))</f>
        <v>#REF!</v>
      </c>
      <c r="AT161" s="25">
        <f>IF($E161="EK","",IF($D161="","",(IF($D161&lt;83,(-23373*LN($D161)+118878)*$D161,(-3538.9*LN($D161)+31394)*$D161))))</f>
        <v>2828630.400537387</v>
      </c>
      <c r="AU161" s="25">
        <f>IF($E161="EK","",IF(D161&gt;1,28873*D161,""))</f>
        <v>6756282</v>
      </c>
      <c r="AV161" s="25">
        <f>IF($E161="ek",D161*Y161*(1-0.8)*0.012,IF($E161="ew",D161*Y161*(1-0.8)*0.012,IF($E161="MC",D161*Y161*(1-0.7)*0.012,D161*Y161*0.012)))</f>
        <v>10266.048</v>
      </c>
      <c r="AW161" s="25">
        <f>IF($AV161&gt;1,D161*Y161*0.002,"")</f>
        <v>1711.008</v>
      </c>
      <c r="AX161" s="25">
        <f>0.163*D161*Y161/8760</f>
        <v>15.918624657534247</v>
      </c>
      <c r="AY161" s="25" t="e">
        <f>IF(#REF!=1,AX161,"")</f>
        <v>#REF!</v>
      </c>
    </row>
    <row r="162" spans="1:51" ht="12.75">
      <c r="A162" s="3">
        <v>18488</v>
      </c>
      <c r="B162" s="3">
        <v>1682</v>
      </c>
      <c r="C162" s="3">
        <v>28</v>
      </c>
      <c r="D162" s="3"/>
      <c r="E162" s="3" t="s">
        <v>24</v>
      </c>
      <c r="F162" s="3" t="s">
        <v>24</v>
      </c>
      <c r="G162" s="3" t="s">
        <v>24</v>
      </c>
      <c r="H162" s="3">
        <v>139321</v>
      </c>
      <c r="I162" s="3" t="s">
        <v>23</v>
      </c>
      <c r="J162" s="3">
        <v>139321</v>
      </c>
      <c r="K162" s="3" t="s">
        <v>23</v>
      </c>
      <c r="L162" s="3" t="s">
        <v>23</v>
      </c>
      <c r="M162" s="3" t="s">
        <v>23</v>
      </c>
      <c r="N162" s="3" t="s">
        <v>23</v>
      </c>
      <c r="O162" s="3" t="s">
        <v>23</v>
      </c>
      <c r="P162" s="3" t="s">
        <v>23</v>
      </c>
      <c r="Q162" s="3">
        <v>139643</v>
      </c>
      <c r="R162" s="3" t="s">
        <v>23</v>
      </c>
      <c r="S162" s="3" t="s">
        <v>23</v>
      </c>
      <c r="T162" s="6">
        <v>1170504</v>
      </c>
      <c r="U162" s="6"/>
      <c r="V162" s="3">
        <v>1682</v>
      </c>
      <c r="W162" s="28"/>
      <c r="X162" s="28"/>
      <c r="Y162" s="31">
        <v>3656</v>
      </c>
      <c r="AF162" s="25" t="e">
        <f>0.014*#REF!</f>
        <v>#REF!</v>
      </c>
      <c r="AG162" s="25" t="e">
        <f>IF(#REF!=1,#REF!,"")</f>
        <v>#REF!</v>
      </c>
      <c r="AH162" s="25" t="e">
        <f>IF(#REF!=1,AF162,"")</f>
        <v>#REF!</v>
      </c>
      <c r="AI162" s="25" t="e">
        <f>IF(#REF!=1,#REF!,"")</f>
        <v>#REF!</v>
      </c>
      <c r="AJ162" s="25" t="e">
        <f>IF(#REF!=1,AF162,"")</f>
        <v>#REF!</v>
      </c>
      <c r="AK162" s="25" t="e">
        <f>IF(#REF!=1,#REF!,"")</f>
        <v>#REF!</v>
      </c>
      <c r="AL162" s="25" t="e">
        <f>IF(#REF!=1,AF162,"")</f>
        <v>#REF!</v>
      </c>
      <c r="AM162" t="s">
        <v>25</v>
      </c>
      <c r="AN162" s="5">
        <v>24259</v>
      </c>
      <c r="AO162" s="25">
        <f>(IF($E162="EK",0.163*C162*Y162/8760,IF($E162="ws",0.163*C162*Y162/8760,IF($E162="mc",0.7*0.163*C162*Y162/8760,""))))</f>
      </c>
      <c r="AP162" s="25">
        <f>IF($E162="EK","",IF(D162="","",(IF($D162&lt;83,(-162853*LN($D162)+813007)*$D162,(-24890*LN($D162)+204138)*$D162))))</f>
      </c>
      <c r="AQ162" s="25" t="e">
        <f>IF(#REF!=1,AP162,"")</f>
        <v>#REF!</v>
      </c>
      <c r="AR162" s="25" t="e">
        <f>IF(#REF!=1,AP162,"")</f>
        <v>#REF!</v>
      </c>
      <c r="AS162" s="25">
        <f>IF($E162="EK","",IF($D162="","",IF(#REF!&gt;1,"",(IF($D162&lt;83,(-162853*LN($D162)+813007)*$D162*0.34,(-24890*LN($D162)+204138)*$D162*0.34)))))</f>
      </c>
      <c r="AT162" s="25">
        <f>IF($E162="EK","",IF($D162="","",(IF($D162&lt;83,(-23373*LN($D162)+118878)*$D162,(-3538.9*LN($D162)+31394)*$D162))))</f>
      </c>
      <c r="AU162" s="25">
        <f>IF($E162="EK","",IF(D162&gt;1,28873*D162,""))</f>
      </c>
      <c r="AV162" s="25">
        <f>IF($E162="ek",D162*Y162*(1-0.8)*0.012,IF($E162="ew",D162*Y162*(1-0.8)*0.012,IF($E162="MC",D162*Y162*(1-0.7)*0.012,D162*Y162*0.012)))</f>
        <v>0</v>
      </c>
      <c r="AW162" s="25">
        <f>IF($AV162&gt;1,D162*Y162*0.002,"")</f>
      </c>
      <c r="AX162" s="25">
        <f>0.163*D162*Y162/8760</f>
        <v>0</v>
      </c>
      <c r="AY162" s="25" t="e">
        <f>IF(#REF!=1,AX162,"")</f>
        <v>#REF!</v>
      </c>
    </row>
    <row r="163" spans="1:51" ht="12.75">
      <c r="A163" s="3">
        <v>18488</v>
      </c>
      <c r="B163" s="3">
        <v>1682</v>
      </c>
      <c r="C163" s="3">
        <v>95</v>
      </c>
      <c r="D163" s="3">
        <f>SUM(C162:C163)</f>
        <v>123</v>
      </c>
      <c r="E163" s="3" t="s">
        <v>24</v>
      </c>
      <c r="F163" s="3" t="s">
        <v>24</v>
      </c>
      <c r="G163" s="3" t="s">
        <v>24</v>
      </c>
      <c r="H163" s="3" t="s">
        <v>23</v>
      </c>
      <c r="I163" s="3" t="s">
        <v>23</v>
      </c>
      <c r="J163" s="3">
        <v>1035</v>
      </c>
      <c r="K163" s="3">
        <v>1038</v>
      </c>
      <c r="L163" s="3">
        <v>1041</v>
      </c>
      <c r="M163" s="3">
        <v>1035</v>
      </c>
      <c r="N163" s="3">
        <v>1039</v>
      </c>
      <c r="O163" s="3">
        <v>1038</v>
      </c>
      <c r="P163" s="3">
        <v>1038</v>
      </c>
      <c r="Q163" s="3">
        <v>1036</v>
      </c>
      <c r="R163" s="3">
        <v>1036</v>
      </c>
      <c r="S163" s="3">
        <v>1031</v>
      </c>
      <c r="T163" s="6">
        <v>765659</v>
      </c>
      <c r="U163" s="6"/>
      <c r="V163" s="3">
        <v>1682</v>
      </c>
      <c r="W163" s="28"/>
      <c r="X163" s="28"/>
      <c r="Y163" s="31">
        <v>3656</v>
      </c>
      <c r="AF163" s="25" t="e">
        <f>0.014*#REF!</f>
        <v>#REF!</v>
      </c>
      <c r="AG163" s="25" t="e">
        <f>IF(#REF!=1,#REF!,"")</f>
        <v>#REF!</v>
      </c>
      <c r="AH163" s="25" t="e">
        <f>IF(#REF!=1,AF163,"")</f>
        <v>#REF!</v>
      </c>
      <c r="AI163" s="25" t="e">
        <f>IF(#REF!=1,#REF!,"")</f>
        <v>#REF!</v>
      </c>
      <c r="AJ163" s="25" t="e">
        <f>IF(#REF!=1,AF163,"")</f>
        <v>#REF!</v>
      </c>
      <c r="AK163" s="25" t="e">
        <f>IF(#REF!=1,#REF!,"")</f>
        <v>#REF!</v>
      </c>
      <c r="AL163" s="25" t="e">
        <f>IF(#REF!=1,AF163,"")</f>
        <v>#REF!</v>
      </c>
      <c r="AM163" t="s">
        <v>25</v>
      </c>
      <c r="AN163" s="5">
        <v>27638</v>
      </c>
      <c r="AO163" s="25">
        <f>(IF($E163="EK",0.163*C163*Y163/8760,IF($E163="ws",0.163*C163*Y163/8760,IF($E163="mc",0.7*0.163*C163*Y163/8760,""))))</f>
      </c>
      <c r="AP163" s="25">
        <f>IF($E163="EK","",IF(D163="","",(IF($D163&lt;83,(-162853*LN($D163)+813007)*$D163,(-24890*LN($D163)+204138)*$D163))))</f>
        <v>10376615.961558007</v>
      </c>
      <c r="AQ163" s="25" t="e">
        <f>IF(#REF!=1,AP163,"")</f>
        <v>#REF!</v>
      </c>
      <c r="AR163" s="25" t="e">
        <f>IF(#REF!=1,AP163,"")</f>
        <v>#REF!</v>
      </c>
      <c r="AS163" s="25" t="e">
        <f>IF($E163="EK","",IF($D163="","",IF(#REF!&gt;1,"",(IF($D163&lt;83,(-162853*LN($D163)+813007)*$D163*0.34,(-24890*LN($D163)+204138)*$D163*0.34)))))</f>
        <v>#REF!</v>
      </c>
      <c r="AT163" s="25">
        <f>IF($E163="EK","",IF($D163="","",(IF($D163&lt;83,(-23373*LN($D163)+118878)*$D163,(-3538.9*LN($D163)+31394)*$D163))))</f>
        <v>1766791.776527024</v>
      </c>
      <c r="AU163" s="25">
        <f>IF($E163="EK","",IF(D163&gt;1,28873*D163,""))</f>
        <v>3551379</v>
      </c>
      <c r="AV163" s="25">
        <f>IF($E163="ek",D163*Y163*(1-0.8)*0.012,IF($E163="ew",D163*Y163*(1-0.8)*0.012,IF($E163="MC",D163*Y163*(1-0.7)*0.012,D163*Y163*0.012)))</f>
        <v>5396.256</v>
      </c>
      <c r="AW163" s="25">
        <f>IF($AV163&gt;1,D163*Y163*0.002,"")</f>
        <v>899.376</v>
      </c>
      <c r="AX163" s="25">
        <f>0.163*D163*Y163/8760</f>
        <v>8.367482191780821</v>
      </c>
      <c r="AY163" s="25" t="e">
        <f>IF(#REF!=1,AX163,"")</f>
        <v>#REF!</v>
      </c>
    </row>
    <row r="164" spans="1:51" ht="12.75">
      <c r="A164" s="3">
        <v>19404</v>
      </c>
      <c r="B164" s="3">
        <v>1619</v>
      </c>
      <c r="C164" s="3">
        <v>476</v>
      </c>
      <c r="D164" s="3">
        <v>476</v>
      </c>
      <c r="E164" s="3" t="s">
        <v>33</v>
      </c>
      <c r="F164" s="3" t="s">
        <v>24</v>
      </c>
      <c r="G164" s="3" t="s">
        <v>24</v>
      </c>
      <c r="H164" s="3">
        <v>1038</v>
      </c>
      <c r="I164" s="3">
        <v>1037</v>
      </c>
      <c r="J164" s="3">
        <v>1036</v>
      </c>
      <c r="K164" s="3">
        <v>1042</v>
      </c>
      <c r="L164" s="3">
        <v>1033</v>
      </c>
      <c r="M164" s="3">
        <v>1028</v>
      </c>
      <c r="N164" s="3">
        <v>1046</v>
      </c>
      <c r="O164" s="3">
        <v>1040</v>
      </c>
      <c r="P164" s="3">
        <v>1034</v>
      </c>
      <c r="Q164" s="3">
        <v>1035</v>
      </c>
      <c r="R164" s="3">
        <v>1030</v>
      </c>
      <c r="S164" s="3">
        <v>1031</v>
      </c>
      <c r="T164" s="6">
        <v>1681157</v>
      </c>
      <c r="U164" s="6"/>
      <c r="V164" s="3">
        <v>1619</v>
      </c>
      <c r="W164" s="28"/>
      <c r="X164" s="28"/>
      <c r="Y164" s="31">
        <v>3656</v>
      </c>
      <c r="AF164" s="25" t="e">
        <f>0.014*#REF!</f>
        <v>#REF!</v>
      </c>
      <c r="AG164" s="25" t="e">
        <f>IF(#REF!=1,#REF!,"")</f>
        <v>#REF!</v>
      </c>
      <c r="AH164" s="25" t="e">
        <f>IF(#REF!=1,AF164,"")</f>
        <v>#REF!</v>
      </c>
      <c r="AI164" s="25" t="e">
        <f>IF(#REF!=1,#REF!,"")</f>
        <v>#REF!</v>
      </c>
      <c r="AJ164" s="25" t="e">
        <f>IF(#REF!=1,AF164,"")</f>
        <v>#REF!</v>
      </c>
      <c r="AK164" s="25" t="e">
        <f>IF(#REF!=1,#REF!,"")</f>
        <v>#REF!</v>
      </c>
      <c r="AL164" s="25" t="e">
        <f>IF(#REF!=1,AF164,"")</f>
        <v>#REF!</v>
      </c>
      <c r="AM164" t="s">
        <v>25</v>
      </c>
      <c r="AN164" s="5">
        <v>27364</v>
      </c>
      <c r="AO164" s="25">
        <f>(IF($E164="EK",0.163*C164*Y164/8760,IF($E164="ws",0.163*C164*Y164/8760,IF($E164="mc",0.7*0.163*C164*Y164/8760,""))))</f>
        <v>32.38147579908676</v>
      </c>
      <c r="AP164" s="25">
        <f>IF($E164="EK","",IF(D164="","",(IF($D164&lt;83,(-162853*LN($D164)+813007)*$D164,(-24890*LN($D164)+204138)*$D164))))</f>
      </c>
      <c r="AQ164" s="25" t="e">
        <f>IF(#REF!=1,AP164,"")</f>
        <v>#REF!</v>
      </c>
      <c r="AR164" s="25" t="e">
        <f>IF(#REF!=1,AP164,"")</f>
        <v>#REF!</v>
      </c>
      <c r="AS164" s="25">
        <f>IF($E164="EK","",IF($D164="","",IF(#REF!&gt;1,"",(IF($D164&lt;83,(-162853*LN($D164)+813007)*$D164*0.34,(-24890*LN($D164)+204138)*$D164*0.34)))))</f>
      </c>
      <c r="AT164" s="25">
        <f>IF($E164="EK","",IF($D164="","",(IF($D164&lt;83,(-23373*LN($D164)+118878)*$D164,(-3538.9*LN($D164)+31394)*$D164))))</f>
      </c>
      <c r="AU164" s="25">
        <f>IF($E164="EK","",IF(D164&gt;1,28873*D164,""))</f>
      </c>
      <c r="AV164" s="25">
        <f>IF($E164="ek",D164*Y164*(1-0.8)*0.012,IF($E164="ew",D164*Y164*(1-0.8)*0.012,IF($E164="MC",D164*Y164*(1-0.7)*0.012,D164*Y164*0.012)))</f>
        <v>4176.614399999999</v>
      </c>
      <c r="AW164" s="25">
        <f>IF($AV164&gt;1,D164*Y164*0.002,"")</f>
        <v>3480.512</v>
      </c>
      <c r="AX164" s="25">
        <f>0.163*D164*Y164/8760</f>
        <v>32.38147579908676</v>
      </c>
      <c r="AY164" s="25" t="e">
        <f>IF(#REF!=1,AX164,"")</f>
        <v>#REF!</v>
      </c>
    </row>
    <row r="165" spans="1:51" ht="12.75">
      <c r="A165" s="3">
        <v>19436</v>
      </c>
      <c r="B165" s="3">
        <v>913</v>
      </c>
      <c r="C165" s="3">
        <v>100</v>
      </c>
      <c r="D165" s="3">
        <v>100</v>
      </c>
      <c r="E165" s="3" t="s">
        <v>24</v>
      </c>
      <c r="F165" s="3" t="s">
        <v>24</v>
      </c>
      <c r="G165" s="3" t="s">
        <v>24</v>
      </c>
      <c r="H165" s="3" t="s">
        <v>23</v>
      </c>
      <c r="I165" s="3">
        <v>137000</v>
      </c>
      <c r="J165" s="3" t="s">
        <v>23</v>
      </c>
      <c r="K165" s="3" t="s">
        <v>23</v>
      </c>
      <c r="L165" s="3" t="s">
        <v>23</v>
      </c>
      <c r="M165" s="3" t="s">
        <v>23</v>
      </c>
      <c r="N165" s="3" t="s">
        <v>23</v>
      </c>
      <c r="O165" s="3" t="s">
        <v>23</v>
      </c>
      <c r="P165" s="3" t="s">
        <v>23</v>
      </c>
      <c r="Q165" s="3" t="s">
        <v>23</v>
      </c>
      <c r="R165" s="3" t="s">
        <v>23</v>
      </c>
      <c r="S165" s="3" t="s">
        <v>23</v>
      </c>
      <c r="T165" s="6">
        <v>142139</v>
      </c>
      <c r="U165" s="6"/>
      <c r="V165" s="3">
        <v>913</v>
      </c>
      <c r="W165" s="28"/>
      <c r="X165" s="28"/>
      <c r="Y165" s="31">
        <v>3656</v>
      </c>
      <c r="AF165" s="25" t="e">
        <f>0.014*#REF!</f>
        <v>#REF!</v>
      </c>
      <c r="AG165" s="25" t="e">
        <f>IF(#REF!=1,#REF!,"")</f>
        <v>#REF!</v>
      </c>
      <c r="AH165" s="25" t="e">
        <f>IF(#REF!=1,AF165,"")</f>
        <v>#REF!</v>
      </c>
      <c r="AI165" s="25" t="e">
        <f>IF(#REF!=1,#REF!,"")</f>
        <v>#REF!</v>
      </c>
      <c r="AJ165" s="25" t="e">
        <f>IF(#REF!=1,AF165,"")</f>
        <v>#REF!</v>
      </c>
      <c r="AK165" s="25" t="e">
        <f>IF(#REF!=1,#REF!,"")</f>
        <v>#REF!</v>
      </c>
      <c r="AL165" s="25" t="e">
        <f>IF(#REF!=1,AF165,"")</f>
        <v>#REF!</v>
      </c>
      <c r="AM165" t="s">
        <v>25</v>
      </c>
      <c r="AN165" s="5">
        <v>17685</v>
      </c>
      <c r="AO165" s="25">
        <f>(IF($E165="EK",0.163*C165*Y165/8760,IF($E165="ws",0.163*C165*Y165/8760,IF($E165="mc",0.7*0.163*C165*Y165/8760,""))))</f>
      </c>
      <c r="AP165" s="25">
        <f>IF($E165="EK","",IF(D165="","",(IF($D165&lt;83,(-162853*LN($D165)+813007)*$D165,(-24890*LN($D165)+204138)*$D165))))</f>
        <v>8951531.40707564</v>
      </c>
      <c r="AQ165" s="25" t="e">
        <f>IF(#REF!=1,AP165,"")</f>
        <v>#REF!</v>
      </c>
      <c r="AR165" s="25" t="e">
        <f>IF(#REF!=1,AP165,"")</f>
        <v>#REF!</v>
      </c>
      <c r="AS165" s="25" t="e">
        <f>IF($E165="EK","",IF($D165="","",IF(#REF!&gt;1,"",(IF($D165&lt;83,(-162853*LN($D165)+813007)*$D165*0.34,(-24890*LN($D165)+204138)*$D165*0.34)))))</f>
        <v>#REF!</v>
      </c>
      <c r="AT165" s="25">
        <f>IF($E165="EK","",IF($D165="","",(IF($D165&lt;83,(-23373*LN($D165)+118878)*$D165,(-3538.9*LN($D165)+31394)*$D165))))</f>
        <v>1509676.3228806742</v>
      </c>
      <c r="AU165" s="25">
        <f>IF($E165="EK","",IF(D165&gt;1,28873*D165,""))</f>
        <v>2887300</v>
      </c>
      <c r="AV165" s="25">
        <f>IF($E165="ek",D165*Y165*(1-0.8)*0.012,IF($E165="ew",D165*Y165*(1-0.8)*0.012,IF($E165="MC",D165*Y165*(1-0.7)*0.012,D165*Y165*0.012)))</f>
        <v>4387.2</v>
      </c>
      <c r="AW165" s="25">
        <f>IF($AV165&gt;1,D165*Y165*0.002,"")</f>
        <v>731.2</v>
      </c>
      <c r="AX165" s="25">
        <f>0.163*D165*Y165/8760</f>
        <v>6.802831050228311</v>
      </c>
      <c r="AY165" s="25" t="e">
        <f>IF(#REF!=1,AX165,"")</f>
        <v>#REF!</v>
      </c>
    </row>
    <row r="166" spans="1:51" ht="12.75">
      <c r="A166" s="3">
        <v>19547</v>
      </c>
      <c r="B166" s="3">
        <v>765</v>
      </c>
      <c r="C166" s="3">
        <v>82</v>
      </c>
      <c r="D166" s="3"/>
      <c r="E166" s="3" t="s">
        <v>24</v>
      </c>
      <c r="F166" s="3" t="s">
        <v>24</v>
      </c>
      <c r="G166" s="3" t="s">
        <v>24</v>
      </c>
      <c r="H166" s="3">
        <v>149453</v>
      </c>
      <c r="I166" s="3">
        <v>149587</v>
      </c>
      <c r="J166" s="3">
        <v>149383</v>
      </c>
      <c r="K166" s="3">
        <v>148587</v>
      </c>
      <c r="L166" s="3">
        <v>149847</v>
      </c>
      <c r="M166" s="3">
        <v>149803</v>
      </c>
      <c r="N166" s="3">
        <v>150216</v>
      </c>
      <c r="O166" s="3">
        <v>144535</v>
      </c>
      <c r="P166" s="3">
        <v>148901</v>
      </c>
      <c r="Q166" s="3">
        <v>149157</v>
      </c>
      <c r="R166" s="3">
        <v>149984</v>
      </c>
      <c r="S166" s="3">
        <v>148595</v>
      </c>
      <c r="T166" s="6">
        <v>1788048</v>
      </c>
      <c r="U166" s="6"/>
      <c r="V166" s="3">
        <v>765</v>
      </c>
      <c r="W166" s="28"/>
      <c r="X166" s="28"/>
      <c r="Y166" s="31">
        <v>3656</v>
      </c>
      <c r="AF166" s="25" t="e">
        <f>0.014*#REF!</f>
        <v>#REF!</v>
      </c>
      <c r="AG166" s="25" t="e">
        <f>IF(#REF!=1,#REF!,"")</f>
        <v>#REF!</v>
      </c>
      <c r="AH166" s="25" t="e">
        <f>IF(#REF!=1,AF166,"")</f>
        <v>#REF!</v>
      </c>
      <c r="AI166" s="25" t="e">
        <f>IF(#REF!=1,#REF!,"")</f>
        <v>#REF!</v>
      </c>
      <c r="AJ166" s="25" t="e">
        <f>IF(#REF!=1,AF166,"")</f>
        <v>#REF!</v>
      </c>
      <c r="AK166" s="25" t="e">
        <f>IF(#REF!=1,#REF!,"")</f>
        <v>#REF!</v>
      </c>
      <c r="AL166" s="25" t="e">
        <f>IF(#REF!=1,AF166,"")</f>
        <v>#REF!</v>
      </c>
      <c r="AM166" t="s">
        <v>25</v>
      </c>
      <c r="AN166" s="5">
        <v>23102</v>
      </c>
      <c r="AO166" s="25">
        <f>(IF($E166="EK",0.163*C166*Y166/8760,IF($E166="ws",0.163*C166*Y166/8760,IF($E166="mc",0.7*0.163*C166*Y166/8760,""))))</f>
      </c>
      <c r="AP166" s="25">
        <f>IF($E166="EK","",IF(D166="","",(IF($D166&lt;83,(-162853*LN($D166)+813007)*$D166,(-24890*LN($D166)+204138)*$D166))))</f>
      </c>
      <c r="AQ166" s="25" t="e">
        <f>IF(#REF!=1,AP166,"")</f>
        <v>#REF!</v>
      </c>
      <c r="AR166" s="25" t="e">
        <f>IF(#REF!=1,AP166,"")</f>
        <v>#REF!</v>
      </c>
      <c r="AS166" s="25">
        <f>IF($E166="EK","",IF($D166="","",IF(#REF!&gt;1,"",(IF($D166&lt;83,(-162853*LN($D166)+813007)*$D166*0.34,(-24890*LN($D166)+204138)*$D166*0.34)))))</f>
      </c>
      <c r="AT166" s="25">
        <f>IF($E166="EK","",IF($D166="","",(IF($D166&lt;83,(-23373*LN($D166)+118878)*$D166,(-3538.9*LN($D166)+31394)*$D166))))</f>
      </c>
      <c r="AU166" s="25">
        <f>IF($E166="EK","",IF(D166&gt;1,28873*D166,""))</f>
      </c>
      <c r="AV166" s="25">
        <f>IF($E166="ek",D166*Y166*(1-0.8)*0.012,IF($E166="ew",D166*Y166*(1-0.8)*0.012,IF($E166="MC",D166*Y166*(1-0.7)*0.012,D166*Y166*0.012)))</f>
        <v>0</v>
      </c>
      <c r="AW166" s="25">
        <f>IF($AV166&gt;1,D166*Y166*0.002,"")</f>
      </c>
      <c r="AX166" s="25">
        <f>0.163*D166*Y166/8760</f>
        <v>0</v>
      </c>
      <c r="AY166" s="25" t="e">
        <f>IF(#REF!=1,AX166,"")</f>
        <v>#REF!</v>
      </c>
    </row>
    <row r="167" spans="1:51" ht="12.75">
      <c r="A167" s="3">
        <v>19547</v>
      </c>
      <c r="B167" s="3">
        <v>765</v>
      </c>
      <c r="C167" s="3">
        <v>82</v>
      </c>
      <c r="D167" s="3"/>
      <c r="E167" s="3" t="s">
        <v>24</v>
      </c>
      <c r="F167" s="3" t="s">
        <v>24</v>
      </c>
      <c r="G167" s="3" t="s">
        <v>24</v>
      </c>
      <c r="H167" s="3">
        <v>149453</v>
      </c>
      <c r="I167" s="3">
        <v>149587</v>
      </c>
      <c r="J167" s="3">
        <v>149383</v>
      </c>
      <c r="K167" s="3">
        <v>148587</v>
      </c>
      <c r="L167" s="3">
        <v>149847</v>
      </c>
      <c r="M167" s="3">
        <v>149803</v>
      </c>
      <c r="N167" s="3">
        <v>150216</v>
      </c>
      <c r="O167" s="3" t="s">
        <v>23</v>
      </c>
      <c r="P167" s="3">
        <v>148901</v>
      </c>
      <c r="Q167" s="3">
        <v>149157</v>
      </c>
      <c r="R167" s="3">
        <v>149894</v>
      </c>
      <c r="S167" s="3">
        <v>148895</v>
      </c>
      <c r="T167" s="6">
        <v>1643723</v>
      </c>
      <c r="U167" s="6"/>
      <c r="V167" s="3">
        <v>765</v>
      </c>
      <c r="W167" s="28"/>
      <c r="X167" s="28"/>
      <c r="Y167" s="31">
        <v>3656</v>
      </c>
      <c r="AF167" s="25" t="e">
        <f>0.014*#REF!</f>
        <v>#REF!</v>
      </c>
      <c r="AG167" s="25" t="e">
        <f>IF(#REF!=1,#REF!,"")</f>
        <v>#REF!</v>
      </c>
      <c r="AH167" s="25" t="e">
        <f>IF(#REF!=1,AF167,"")</f>
        <v>#REF!</v>
      </c>
      <c r="AI167" s="25" t="e">
        <f>IF(#REF!=1,#REF!,"")</f>
        <v>#REF!</v>
      </c>
      <c r="AJ167" s="25" t="e">
        <f>IF(#REF!=1,AF167,"")</f>
        <v>#REF!</v>
      </c>
      <c r="AK167" s="25" t="e">
        <f>IF(#REF!=1,#REF!,"")</f>
        <v>#REF!</v>
      </c>
      <c r="AL167" s="25" t="e">
        <f>IF(#REF!=1,AF167,"")</f>
        <v>#REF!</v>
      </c>
      <c r="AM167" t="s">
        <v>25</v>
      </c>
      <c r="AN167" s="5">
        <v>23682</v>
      </c>
      <c r="AO167" s="25">
        <f>(IF($E167="EK",0.163*C167*Y167/8760,IF($E167="ws",0.163*C167*Y167/8760,IF($E167="mc",0.7*0.163*C167*Y167/8760,""))))</f>
      </c>
      <c r="AP167" s="25">
        <f>IF($E167="EK","",IF(D167="","",(IF($D167&lt;83,(-162853*LN($D167)+813007)*$D167,(-24890*LN($D167)+204138)*$D167))))</f>
      </c>
      <c r="AQ167" s="25" t="e">
        <f>IF(#REF!=1,AP167,"")</f>
        <v>#REF!</v>
      </c>
      <c r="AR167" s="25" t="e">
        <f>IF(#REF!=1,AP167,"")</f>
        <v>#REF!</v>
      </c>
      <c r="AS167" s="25">
        <f>IF($E167="EK","",IF($D167="","",IF(#REF!&gt;1,"",(IF($D167&lt;83,(-162853*LN($D167)+813007)*$D167*0.34,(-24890*LN($D167)+204138)*$D167*0.34)))))</f>
      </c>
      <c r="AT167" s="25">
        <f>IF($E167="EK","",IF($D167="","",(IF($D167&lt;83,(-23373*LN($D167)+118878)*$D167,(-3538.9*LN($D167)+31394)*$D167))))</f>
      </c>
      <c r="AU167" s="25">
        <f>IF($E167="EK","",IF(D167&gt;1,28873*D167,""))</f>
      </c>
      <c r="AV167" s="25">
        <f>IF($E167="ek",D167*Y167*(1-0.8)*0.012,IF($E167="ew",D167*Y167*(1-0.8)*0.012,IF($E167="MC",D167*Y167*(1-0.7)*0.012,D167*Y167*0.012)))</f>
        <v>0</v>
      </c>
      <c r="AW167" s="25">
        <f>IF($AV167&gt;1,D167*Y167*0.002,"")</f>
      </c>
      <c r="AX167" s="25">
        <f>0.163*D167*Y167/8760</f>
        <v>0</v>
      </c>
      <c r="AY167" s="25" t="e">
        <f>IF(#REF!=1,AX167,"")</f>
        <v>#REF!</v>
      </c>
    </row>
    <row r="168" spans="1:51" ht="12.75">
      <c r="A168" s="3">
        <v>19547</v>
      </c>
      <c r="B168" s="3">
        <v>765</v>
      </c>
      <c r="C168" s="3">
        <v>86</v>
      </c>
      <c r="D168" s="3"/>
      <c r="E168" s="3" t="s">
        <v>24</v>
      </c>
      <c r="F168" s="3" t="s">
        <v>24</v>
      </c>
      <c r="G168" s="3" t="s">
        <v>24</v>
      </c>
      <c r="H168" s="3">
        <v>149453</v>
      </c>
      <c r="I168" s="3">
        <v>149587</v>
      </c>
      <c r="J168" s="3">
        <v>149383</v>
      </c>
      <c r="K168" s="3">
        <v>148887</v>
      </c>
      <c r="L168" s="3">
        <v>149847</v>
      </c>
      <c r="M168" s="3">
        <v>149803</v>
      </c>
      <c r="N168" s="3">
        <v>150216</v>
      </c>
      <c r="O168" s="3">
        <v>149535</v>
      </c>
      <c r="P168" s="3">
        <v>148901</v>
      </c>
      <c r="Q168" s="3">
        <v>149157</v>
      </c>
      <c r="R168" s="3" t="s">
        <v>23</v>
      </c>
      <c r="S168" s="3">
        <v>148895</v>
      </c>
      <c r="T168" s="6">
        <v>1643664</v>
      </c>
      <c r="U168" s="6"/>
      <c r="V168" s="3">
        <v>765</v>
      </c>
      <c r="W168" s="28"/>
      <c r="X168" s="28"/>
      <c r="Y168" s="31">
        <v>3656</v>
      </c>
      <c r="AF168" s="25" t="e">
        <f>0.014*#REF!</f>
        <v>#REF!</v>
      </c>
      <c r="AG168" s="25" t="e">
        <f>IF(#REF!=1,#REF!,"")</f>
        <v>#REF!</v>
      </c>
      <c r="AH168" s="25" t="e">
        <f>IF(#REF!=1,AF168,"")</f>
        <v>#REF!</v>
      </c>
      <c r="AI168" s="25" t="e">
        <f>IF(#REF!=1,#REF!,"")</f>
        <v>#REF!</v>
      </c>
      <c r="AJ168" s="25" t="e">
        <f>IF(#REF!=1,AF168,"")</f>
        <v>#REF!</v>
      </c>
      <c r="AK168" s="25" t="e">
        <f>IF(#REF!=1,#REF!,"")</f>
        <v>#REF!</v>
      </c>
      <c r="AL168" s="25" t="e">
        <f>IF(#REF!=1,AF168,"")</f>
        <v>#REF!</v>
      </c>
      <c r="AM168" t="s">
        <v>25</v>
      </c>
      <c r="AN168" s="5">
        <v>25842</v>
      </c>
      <c r="AO168" s="25">
        <f>(IF($E168="EK",0.163*C168*Y168/8760,IF($E168="ws",0.163*C168*Y168/8760,IF($E168="mc",0.7*0.163*C168*Y168/8760,""))))</f>
      </c>
      <c r="AP168" s="25">
        <f>IF($E168="EK","",IF(D168="","",(IF($D168&lt;83,(-162853*LN($D168)+813007)*$D168,(-24890*LN($D168)+204138)*$D168))))</f>
      </c>
      <c r="AQ168" s="25" t="e">
        <f>IF(#REF!=1,AP168,"")</f>
        <v>#REF!</v>
      </c>
      <c r="AR168" s="25" t="e">
        <f>IF(#REF!=1,AP168,"")</f>
        <v>#REF!</v>
      </c>
      <c r="AS168" s="25">
        <f>IF($E168="EK","",IF($D168="","",IF(#REF!&gt;1,"",(IF($D168&lt;83,(-162853*LN($D168)+813007)*$D168*0.34,(-24890*LN($D168)+204138)*$D168*0.34)))))</f>
      </c>
      <c r="AT168" s="25">
        <f>IF($E168="EK","",IF($D168="","",(IF($D168&lt;83,(-23373*LN($D168)+118878)*$D168,(-3538.9*LN($D168)+31394)*$D168))))</f>
      </c>
      <c r="AU168" s="25">
        <f>IF($E168="EK","",IF(D168&gt;1,28873*D168,""))</f>
      </c>
      <c r="AV168" s="25">
        <f>IF($E168="ek",D168*Y168*(1-0.8)*0.012,IF($E168="ew",D168*Y168*(1-0.8)*0.012,IF($E168="MC",D168*Y168*(1-0.7)*0.012,D168*Y168*0.012)))</f>
        <v>0</v>
      </c>
      <c r="AW168" s="25">
        <f>IF($AV168&gt;1,D168*Y168*0.002,"")</f>
      </c>
      <c r="AX168" s="25">
        <f>0.163*D168*Y168/8760</f>
        <v>0</v>
      </c>
      <c r="AY168" s="25" t="e">
        <f>IF(#REF!=1,AX168,"")</f>
        <v>#REF!</v>
      </c>
    </row>
    <row r="169" spans="1:51" ht="12.75">
      <c r="A169" s="3">
        <v>19547</v>
      </c>
      <c r="B169" s="3">
        <v>765</v>
      </c>
      <c r="C169" s="3">
        <v>135</v>
      </c>
      <c r="D169" s="3"/>
      <c r="E169" s="3" t="s">
        <v>24</v>
      </c>
      <c r="F169" s="3" t="s">
        <v>24</v>
      </c>
      <c r="G169" s="3" t="s">
        <v>24</v>
      </c>
      <c r="H169" s="3">
        <v>149453</v>
      </c>
      <c r="I169" s="3">
        <v>149587</v>
      </c>
      <c r="J169" s="3">
        <v>149383</v>
      </c>
      <c r="K169" s="3">
        <v>148887</v>
      </c>
      <c r="L169" s="3">
        <v>149847</v>
      </c>
      <c r="M169" s="3">
        <v>149803</v>
      </c>
      <c r="N169" s="3">
        <v>150216</v>
      </c>
      <c r="O169" s="3">
        <v>149535</v>
      </c>
      <c r="P169" s="3">
        <v>148901</v>
      </c>
      <c r="Q169" s="3">
        <v>149157</v>
      </c>
      <c r="R169" s="3">
        <v>149894</v>
      </c>
      <c r="S169" s="3">
        <v>148895</v>
      </c>
      <c r="T169" s="6">
        <v>1793558</v>
      </c>
      <c r="U169" s="6"/>
      <c r="V169" s="3">
        <v>765</v>
      </c>
      <c r="W169" s="28"/>
      <c r="X169" s="28"/>
      <c r="Y169" s="31">
        <v>3656</v>
      </c>
      <c r="AF169" s="25" t="e">
        <f>0.014*#REF!</f>
        <v>#REF!</v>
      </c>
      <c r="AG169" s="25" t="e">
        <f>IF(#REF!=1,#REF!,"")</f>
        <v>#REF!</v>
      </c>
      <c r="AH169" s="25" t="e">
        <f>IF(#REF!=1,AF169,"")</f>
        <v>#REF!</v>
      </c>
      <c r="AI169" s="25" t="e">
        <f>IF(#REF!=1,#REF!,"")</f>
        <v>#REF!</v>
      </c>
      <c r="AJ169" s="25" t="e">
        <f>IF(#REF!=1,AF169,"")</f>
        <v>#REF!</v>
      </c>
      <c r="AK169" s="25" t="e">
        <f>IF(#REF!=1,#REF!,"")</f>
        <v>#REF!</v>
      </c>
      <c r="AL169" s="25" t="e">
        <f>IF(#REF!=1,AF169,"")</f>
        <v>#REF!</v>
      </c>
      <c r="AM169" t="s">
        <v>25</v>
      </c>
      <c r="AN169" s="5">
        <v>27364</v>
      </c>
      <c r="AO169" s="25">
        <f>(IF($E169="EK",0.163*C169*Y169/8760,IF($E169="ws",0.163*C169*Y169/8760,IF($E169="mc",0.7*0.163*C169*Y169/8760,""))))</f>
      </c>
      <c r="AP169" s="25">
        <f>IF($E169="EK","",IF(D169="","",(IF($D169&lt;83,(-162853*LN($D169)+813007)*$D169,(-24890*LN($D169)+204138)*$D169))))</f>
      </c>
      <c r="AQ169" s="25" t="e">
        <f>IF(#REF!=1,AP169,"")</f>
        <v>#REF!</v>
      </c>
      <c r="AR169" s="25" t="e">
        <f>IF(#REF!=1,AP169,"")</f>
        <v>#REF!</v>
      </c>
      <c r="AS169" s="25">
        <f>IF($E169="EK","",IF($D169="","",IF(#REF!&gt;1,"",(IF($D169&lt;83,(-162853*LN($D169)+813007)*$D169*0.34,(-24890*LN($D169)+204138)*$D169*0.34)))))</f>
      </c>
      <c r="AT169" s="25">
        <f>IF($E169="EK","",IF($D169="","",(IF($D169&lt;83,(-23373*LN($D169)+118878)*$D169,(-3538.9*LN($D169)+31394)*$D169))))</f>
      </c>
      <c r="AU169" s="25">
        <f>IF($E169="EK","",IF(D169&gt;1,28873*D169,""))</f>
      </c>
      <c r="AV169" s="25">
        <f>IF($E169="ek",D169*Y169*(1-0.8)*0.012,IF($E169="ew",D169*Y169*(1-0.8)*0.012,IF($E169="MC",D169*Y169*(1-0.7)*0.012,D169*Y169*0.012)))</f>
        <v>0</v>
      </c>
      <c r="AW169" s="25">
        <f>IF($AV169&gt;1,D169*Y169*0.002,"")</f>
      </c>
      <c r="AX169" s="25">
        <f>0.163*D169*Y169/8760</f>
        <v>0</v>
      </c>
      <c r="AY169" s="25" t="e">
        <f>IF(#REF!=1,AX169,"")</f>
        <v>#REF!</v>
      </c>
    </row>
    <row r="170" spans="1:51" ht="12.75">
      <c r="A170" s="3">
        <v>19547</v>
      </c>
      <c r="B170" s="3">
        <v>765</v>
      </c>
      <c r="C170" s="3">
        <v>135</v>
      </c>
      <c r="D170" s="3">
        <f>SUM(C166:C170)</f>
        <v>520</v>
      </c>
      <c r="E170" s="3" t="s">
        <v>24</v>
      </c>
      <c r="F170" s="3" t="s">
        <v>24</v>
      </c>
      <c r="G170" s="3" t="s">
        <v>24</v>
      </c>
      <c r="H170" s="3">
        <v>149453</v>
      </c>
      <c r="I170" s="3">
        <v>149587</v>
      </c>
      <c r="J170" s="3">
        <v>149383</v>
      </c>
      <c r="K170" s="3">
        <v>148887</v>
      </c>
      <c r="L170" s="3">
        <v>149847</v>
      </c>
      <c r="M170" s="3">
        <v>149803</v>
      </c>
      <c r="N170" s="3">
        <v>150216</v>
      </c>
      <c r="O170" s="3">
        <v>149535</v>
      </c>
      <c r="P170" s="3">
        <v>148901</v>
      </c>
      <c r="Q170" s="3">
        <v>149157</v>
      </c>
      <c r="R170" s="3">
        <v>149394</v>
      </c>
      <c r="S170" s="3">
        <v>148895</v>
      </c>
      <c r="T170" s="6">
        <v>1793058</v>
      </c>
      <c r="U170" s="6"/>
      <c r="V170" s="3">
        <v>765</v>
      </c>
      <c r="W170" s="28"/>
      <c r="X170" s="28"/>
      <c r="Y170" s="31">
        <v>3656</v>
      </c>
      <c r="AF170" s="25" t="e">
        <f>0.014*#REF!</f>
        <v>#REF!</v>
      </c>
      <c r="AG170" s="25" t="e">
        <f>IF(#REF!=1,#REF!,"")</f>
        <v>#REF!</v>
      </c>
      <c r="AH170" s="25" t="e">
        <f>IF(#REF!=1,AF170,"")</f>
        <v>#REF!</v>
      </c>
      <c r="AI170" s="25" t="e">
        <f>IF(#REF!=1,#REF!,"")</f>
        <v>#REF!</v>
      </c>
      <c r="AJ170" s="25" t="e">
        <f>IF(#REF!=1,AF170,"")</f>
        <v>#REF!</v>
      </c>
      <c r="AK170" s="25" t="e">
        <f>IF(#REF!=1,#REF!,"")</f>
        <v>#REF!</v>
      </c>
      <c r="AL170" s="25" t="e">
        <f>IF(#REF!=1,AF170,"")</f>
        <v>#REF!</v>
      </c>
      <c r="AM170" t="s">
        <v>30</v>
      </c>
      <c r="AN170" s="5">
        <v>29646</v>
      </c>
      <c r="AO170" s="25">
        <f>(IF($E170="EK",0.163*C170*Y170/8760,IF($E170="ws",0.163*C170*Y170/8760,IF($E170="mc",0.7*0.163*C170*Y170/8760,""))))</f>
      </c>
      <c r="AP170" s="25">
        <f>IF($E170="EK","",IF(D170="","",(IF($D170&lt;83,(-162853*LN($D170)+813007)*$D170,(-24890*LN($D170)+204138)*$D170))))</f>
        <v>25209704.45754097</v>
      </c>
      <c r="AQ170" s="25" t="e">
        <f>IF(#REF!=1,AP170,"")</f>
        <v>#REF!</v>
      </c>
      <c r="AR170" s="25" t="e">
        <f>IF(#REF!=1,AP170,"")</f>
        <v>#REF!</v>
      </c>
      <c r="AS170" s="25" t="e">
        <f>IF($E170="EK","",IF($D170="","",IF(#REF!&gt;1,"",(IF($D170&lt;83,(-162853*LN($D170)+813007)*$D170*0.34,(-24890*LN($D170)+204138)*$D170*0.34)))))</f>
        <v>#REF!</v>
      </c>
      <c r="AT170" s="25">
        <f>IF($E170="EK","",IF($D170="","",(IF($D170&lt;83,(-23373*LN($D170)+118878)*$D170,(-3538.9*LN($D170)+31394)*$D170))))</f>
        <v>4816409.113732091</v>
      </c>
      <c r="AU170" s="25">
        <f>IF($E170="EK","",IF(D170&gt;1,28873*D170,""))</f>
        <v>15013960</v>
      </c>
      <c r="AV170" s="25">
        <f>IF($E170="ek",D170*Y170*(1-0.8)*0.012,IF($E170="ew",D170*Y170*(1-0.8)*0.012,IF($E170="MC",D170*Y170*(1-0.7)*0.012,D170*Y170*0.012)))</f>
        <v>22813.44</v>
      </c>
      <c r="AW170" s="25">
        <f>IF($AV170&gt;1,D170*Y170*0.002,"")</f>
        <v>3802.2400000000002</v>
      </c>
      <c r="AX170" s="25">
        <f>0.163*D170*Y170/8760</f>
        <v>35.374721461187214</v>
      </c>
      <c r="AY170" s="25" t="e">
        <f>IF(#REF!=1,AX170,"")</f>
        <v>#REF!</v>
      </c>
    </row>
    <row r="171" spans="1:51" ht="12.75">
      <c r="A171" s="3">
        <v>19547</v>
      </c>
      <c r="B171" s="3">
        <v>766</v>
      </c>
      <c r="C171" s="3">
        <v>50</v>
      </c>
      <c r="D171" s="3"/>
      <c r="E171" s="3" t="s">
        <v>24</v>
      </c>
      <c r="F171" s="3" t="s">
        <v>24</v>
      </c>
      <c r="G171" s="3" t="s">
        <v>24</v>
      </c>
      <c r="H171" s="3" t="s">
        <v>23</v>
      </c>
      <c r="I171" s="3" t="s">
        <v>23</v>
      </c>
      <c r="J171" s="3">
        <v>149549</v>
      </c>
      <c r="K171" s="3" t="s">
        <v>23</v>
      </c>
      <c r="L171" s="3">
        <v>150184</v>
      </c>
      <c r="M171" s="3">
        <v>149470</v>
      </c>
      <c r="N171" s="3">
        <v>150027</v>
      </c>
      <c r="O171" s="3">
        <v>149714</v>
      </c>
      <c r="P171" s="3">
        <v>148476</v>
      </c>
      <c r="Q171" s="3">
        <v>149068</v>
      </c>
      <c r="R171" s="3">
        <v>150365</v>
      </c>
      <c r="S171" s="3">
        <v>149066</v>
      </c>
      <c r="T171" s="6">
        <v>1345919</v>
      </c>
      <c r="U171" s="6"/>
      <c r="V171" s="3">
        <v>766</v>
      </c>
      <c r="W171" s="28"/>
      <c r="X171" s="28"/>
      <c r="Y171" s="31">
        <v>3656</v>
      </c>
      <c r="AF171" s="25" t="e">
        <f>0.014*#REF!</f>
        <v>#REF!</v>
      </c>
      <c r="AG171" s="25" t="e">
        <f>IF(#REF!=1,#REF!,"")</f>
        <v>#REF!</v>
      </c>
      <c r="AH171" s="25" t="e">
        <f>IF(#REF!=1,AF171,"")</f>
        <v>#REF!</v>
      </c>
      <c r="AI171" s="25" t="e">
        <f>IF(#REF!=1,#REF!,"")</f>
        <v>#REF!</v>
      </c>
      <c r="AJ171" s="25" t="e">
        <f>IF(#REF!=1,AF171,"")</f>
        <v>#REF!</v>
      </c>
      <c r="AK171" s="25" t="e">
        <f>IF(#REF!=1,#REF!,"")</f>
        <v>#REF!</v>
      </c>
      <c r="AL171" s="25" t="e">
        <f>IF(#REF!=1,AF171,"")</f>
        <v>#REF!</v>
      </c>
      <c r="AM171" t="s">
        <v>25</v>
      </c>
      <c r="AN171" s="5">
        <v>17502</v>
      </c>
      <c r="AO171" s="25">
        <f>(IF($E171="EK",0.163*C171*Y171/8760,IF($E171="ws",0.163*C171*Y171/8760,IF($E171="mc",0.7*0.163*C171*Y171/8760,""))))</f>
      </c>
      <c r="AP171" s="25">
        <f>IF($E171="EK","",IF(D171="","",(IF($D171&lt;83,(-162853*LN($D171)+813007)*$D171,(-24890*LN($D171)+204138)*$D171))))</f>
      </c>
      <c r="AQ171" s="25" t="e">
        <f>IF(#REF!=1,AP171,"")</f>
        <v>#REF!</v>
      </c>
      <c r="AR171" s="25" t="e">
        <f>IF(#REF!=1,AP171,"")</f>
        <v>#REF!</v>
      </c>
      <c r="AS171" s="25">
        <f>IF($E171="EK","",IF($D171="","",IF(#REF!&gt;1,"",(IF($D171&lt;83,(-162853*LN($D171)+813007)*$D171*0.34,(-24890*LN($D171)+204138)*$D171*0.34)))))</f>
      </c>
      <c r="AT171" s="25">
        <f>IF($E171="EK","",IF($D171="","",(IF($D171&lt;83,(-23373*LN($D171)+118878)*$D171,(-3538.9*LN($D171)+31394)*$D171))))</f>
      </c>
      <c r="AU171" s="25">
        <f>IF($E171="EK","",IF(D171&gt;1,28873*D171,""))</f>
      </c>
      <c r="AV171" s="25">
        <f>IF($E171="ek",D171*Y171*(1-0.8)*0.012,IF($E171="ew",D171*Y171*(1-0.8)*0.012,IF($E171="MC",D171*Y171*(1-0.7)*0.012,D171*Y171*0.012)))</f>
        <v>0</v>
      </c>
      <c r="AW171" s="25">
        <f>IF($AV171&gt;1,D171*Y171*0.002,"")</f>
      </c>
      <c r="AX171" s="25">
        <f>0.163*D171*Y171/8760</f>
        <v>0</v>
      </c>
      <c r="AY171" s="25" t="e">
        <f>IF(#REF!=1,AX171,"")</f>
        <v>#REF!</v>
      </c>
    </row>
    <row r="172" spans="1:51" ht="12.75">
      <c r="A172" s="3">
        <v>19547</v>
      </c>
      <c r="B172" s="3">
        <v>766</v>
      </c>
      <c r="C172" s="3">
        <v>50</v>
      </c>
      <c r="D172" s="3"/>
      <c r="E172" s="3" t="s">
        <v>24</v>
      </c>
      <c r="F172" s="3" t="s">
        <v>24</v>
      </c>
      <c r="G172" s="3" t="s">
        <v>24</v>
      </c>
      <c r="H172" s="3">
        <v>148881</v>
      </c>
      <c r="I172" s="3" t="s">
        <v>23</v>
      </c>
      <c r="J172" s="3">
        <v>149549</v>
      </c>
      <c r="K172" s="3">
        <v>148421</v>
      </c>
      <c r="L172" s="3" t="s">
        <v>23</v>
      </c>
      <c r="M172" s="3">
        <v>149470</v>
      </c>
      <c r="N172" s="3">
        <v>150027</v>
      </c>
      <c r="O172" s="3">
        <v>149714</v>
      </c>
      <c r="P172" s="3">
        <v>148476</v>
      </c>
      <c r="Q172" s="3">
        <v>149068</v>
      </c>
      <c r="R172" s="3">
        <v>150365</v>
      </c>
      <c r="S172" s="3">
        <v>149066</v>
      </c>
      <c r="T172" s="6">
        <v>1493037</v>
      </c>
      <c r="U172" s="6"/>
      <c r="V172" s="3">
        <v>766</v>
      </c>
      <c r="W172" s="28"/>
      <c r="X172" s="28"/>
      <c r="Y172" s="31">
        <v>3656</v>
      </c>
      <c r="AF172" s="25" t="e">
        <f>0.014*#REF!</f>
        <v>#REF!</v>
      </c>
      <c r="AG172" s="25" t="e">
        <f>IF(#REF!=1,#REF!,"")</f>
        <v>#REF!</v>
      </c>
      <c r="AH172" s="25" t="e">
        <f>IF(#REF!=1,AF172,"")</f>
        <v>#REF!</v>
      </c>
      <c r="AI172" s="25" t="e">
        <f>IF(#REF!=1,#REF!,"")</f>
        <v>#REF!</v>
      </c>
      <c r="AJ172" s="25" t="e">
        <f>IF(#REF!=1,AF172,"")</f>
        <v>#REF!</v>
      </c>
      <c r="AK172" s="25" t="e">
        <f>IF(#REF!=1,#REF!,"")</f>
        <v>#REF!</v>
      </c>
      <c r="AL172" s="25" t="e">
        <f>IF(#REF!=1,AF172,"")</f>
        <v>#REF!</v>
      </c>
      <c r="AM172" t="s">
        <v>25</v>
      </c>
      <c r="AN172" s="5">
        <v>18537</v>
      </c>
      <c r="AO172" s="25">
        <f>(IF($E172="EK",0.163*C172*Y172/8760,IF($E172="ws",0.163*C172*Y172/8760,IF($E172="mc",0.7*0.163*C172*Y172/8760,""))))</f>
      </c>
      <c r="AP172" s="25">
        <f>IF($E172="EK","",IF(D172="","",(IF($D172&lt;83,(-162853*LN($D172)+813007)*$D172,(-24890*LN($D172)+204138)*$D172))))</f>
      </c>
      <c r="AQ172" s="25" t="e">
        <f>IF(#REF!=1,AP172,"")</f>
        <v>#REF!</v>
      </c>
      <c r="AR172" s="25" t="e">
        <f>IF(#REF!=1,AP172,"")</f>
        <v>#REF!</v>
      </c>
      <c r="AS172" s="25">
        <f>IF($E172="EK","",IF($D172="","",IF(#REF!&gt;1,"",(IF($D172&lt;83,(-162853*LN($D172)+813007)*$D172*0.34,(-24890*LN($D172)+204138)*$D172*0.34)))))</f>
      </c>
      <c r="AT172" s="25">
        <f>IF($E172="EK","",IF($D172="","",(IF($D172&lt;83,(-23373*LN($D172)+118878)*$D172,(-3538.9*LN($D172)+31394)*$D172))))</f>
      </c>
      <c r="AU172" s="25">
        <f>IF($E172="EK","",IF(D172&gt;1,28873*D172,""))</f>
      </c>
      <c r="AV172" s="25">
        <f>IF($E172="ek",D172*Y172*(1-0.8)*0.012,IF($E172="ew",D172*Y172*(1-0.8)*0.012,IF($E172="MC",D172*Y172*(1-0.7)*0.012,D172*Y172*0.012)))</f>
        <v>0</v>
      </c>
      <c r="AW172" s="25">
        <f>IF($AV172&gt;1,D172*Y172*0.002,"")</f>
      </c>
      <c r="AX172" s="25">
        <f>0.163*D172*Y172/8760</f>
        <v>0</v>
      </c>
      <c r="AY172" s="25" t="e">
        <f>IF(#REF!=1,AX172,"")</f>
        <v>#REF!</v>
      </c>
    </row>
    <row r="173" spans="1:51" ht="12.75">
      <c r="A173" s="3">
        <v>19547</v>
      </c>
      <c r="B173" s="3">
        <v>766</v>
      </c>
      <c r="C173" s="3">
        <v>54</v>
      </c>
      <c r="D173" s="3"/>
      <c r="E173" s="3" t="s">
        <v>24</v>
      </c>
      <c r="F173" s="3" t="s">
        <v>24</v>
      </c>
      <c r="G173" s="3" t="s">
        <v>24</v>
      </c>
      <c r="H173" s="3">
        <v>148881</v>
      </c>
      <c r="I173" s="3">
        <v>149656</v>
      </c>
      <c r="J173" s="3">
        <v>149549</v>
      </c>
      <c r="K173" s="3">
        <v>148421</v>
      </c>
      <c r="L173" s="3">
        <v>150184</v>
      </c>
      <c r="M173" s="3">
        <v>149470</v>
      </c>
      <c r="N173" s="3">
        <v>150027</v>
      </c>
      <c r="O173" s="3">
        <v>149714</v>
      </c>
      <c r="P173" s="3">
        <v>148476</v>
      </c>
      <c r="Q173" s="3">
        <v>149068</v>
      </c>
      <c r="R173" s="3">
        <v>150365</v>
      </c>
      <c r="S173" s="3">
        <v>149066</v>
      </c>
      <c r="T173" s="6">
        <v>1792877</v>
      </c>
      <c r="U173" s="6"/>
      <c r="V173" s="3">
        <v>766</v>
      </c>
      <c r="W173" s="28"/>
      <c r="X173" s="28"/>
      <c r="Y173" s="31">
        <v>3656</v>
      </c>
      <c r="AF173" s="25" t="e">
        <f>0.014*#REF!</f>
        <v>#REF!</v>
      </c>
      <c r="AG173" s="25" t="e">
        <f>IF(#REF!=1,#REF!,"")</f>
        <v>#REF!</v>
      </c>
      <c r="AH173" s="25" t="e">
        <f>IF(#REF!=1,AF173,"")</f>
        <v>#REF!</v>
      </c>
      <c r="AI173" s="25" t="e">
        <f>IF(#REF!=1,#REF!,"")</f>
        <v>#REF!</v>
      </c>
      <c r="AJ173" s="25" t="e">
        <f>IF(#REF!=1,AF173,"")</f>
        <v>#REF!</v>
      </c>
      <c r="AK173" s="25" t="e">
        <f>IF(#REF!=1,#REF!,"")</f>
        <v>#REF!</v>
      </c>
      <c r="AL173" s="25" t="e">
        <f>IF(#REF!=1,AF173,"")</f>
        <v>#REF!</v>
      </c>
      <c r="AM173" t="s">
        <v>25</v>
      </c>
      <c r="AN173" s="5">
        <v>21824</v>
      </c>
      <c r="AO173" s="25">
        <f>(IF($E173="EK",0.163*C173*Y173/8760,IF($E173="ws",0.163*C173*Y173/8760,IF($E173="mc",0.7*0.163*C173*Y173/8760,""))))</f>
      </c>
      <c r="AP173" s="25">
        <f>IF($E173="EK","",IF(D173="","",(IF($D173&lt;83,(-162853*LN($D173)+813007)*$D173,(-24890*LN($D173)+204138)*$D173))))</f>
      </c>
      <c r="AQ173" s="25" t="e">
        <f>IF(#REF!=1,AP173,"")</f>
        <v>#REF!</v>
      </c>
      <c r="AR173" s="25" t="e">
        <f>IF(#REF!=1,AP173,"")</f>
        <v>#REF!</v>
      </c>
      <c r="AS173" s="25">
        <f>IF($E173="EK","",IF($D173="","",IF(#REF!&gt;1,"",(IF($D173&lt;83,(-162853*LN($D173)+813007)*$D173*0.34,(-24890*LN($D173)+204138)*$D173*0.34)))))</f>
      </c>
      <c r="AT173" s="25">
        <f>IF($E173="EK","",IF($D173="","",(IF($D173&lt;83,(-23373*LN($D173)+118878)*$D173,(-3538.9*LN($D173)+31394)*$D173))))</f>
      </c>
      <c r="AU173" s="25">
        <f>IF($E173="EK","",IF(D173&gt;1,28873*D173,""))</f>
      </c>
      <c r="AV173" s="25">
        <f>IF($E173="ek",D173*Y173*(1-0.8)*0.012,IF($E173="ew",D173*Y173*(1-0.8)*0.012,IF($E173="MC",D173*Y173*(1-0.7)*0.012,D173*Y173*0.012)))</f>
        <v>0</v>
      </c>
      <c r="AW173" s="25">
        <f>IF($AV173&gt;1,D173*Y173*0.002,"")</f>
      </c>
      <c r="AX173" s="25">
        <f>0.163*D173*Y173/8760</f>
        <v>0</v>
      </c>
      <c r="AY173" s="25" t="e">
        <f>IF(#REF!=1,AX173,"")</f>
        <v>#REF!</v>
      </c>
    </row>
    <row r="174" spans="1:51" ht="12.75">
      <c r="A174" s="3">
        <v>19547</v>
      </c>
      <c r="B174" s="3">
        <v>766</v>
      </c>
      <c r="C174" s="3">
        <v>54</v>
      </c>
      <c r="D174" s="3"/>
      <c r="E174" s="3" t="s">
        <v>24</v>
      </c>
      <c r="F174" s="3" t="s">
        <v>24</v>
      </c>
      <c r="G174" s="3" t="s">
        <v>24</v>
      </c>
      <c r="H174" s="3" t="s">
        <v>23</v>
      </c>
      <c r="I174" s="3">
        <v>149656</v>
      </c>
      <c r="J174" s="3">
        <v>149549</v>
      </c>
      <c r="K174" s="3">
        <v>148421</v>
      </c>
      <c r="L174" s="3">
        <v>150184</v>
      </c>
      <c r="M174" s="3">
        <v>149470</v>
      </c>
      <c r="N174" s="3">
        <v>150027</v>
      </c>
      <c r="O174" s="3">
        <v>149714</v>
      </c>
      <c r="P174" s="3">
        <v>148476</v>
      </c>
      <c r="Q174" s="3">
        <v>149068</v>
      </c>
      <c r="R174" s="3">
        <v>150365</v>
      </c>
      <c r="S174" s="3">
        <v>149066</v>
      </c>
      <c r="T174" s="6">
        <v>1643996</v>
      </c>
      <c r="U174" s="6"/>
      <c r="V174" s="3">
        <v>766</v>
      </c>
      <c r="W174" s="28"/>
      <c r="X174" s="28"/>
      <c r="Y174" s="31">
        <v>3656</v>
      </c>
      <c r="AF174" s="25" t="e">
        <f>0.014*#REF!</f>
        <v>#REF!</v>
      </c>
      <c r="AG174" s="25" t="e">
        <f>IF(#REF!=1,#REF!,"")</f>
        <v>#REF!</v>
      </c>
      <c r="AH174" s="25" t="e">
        <f>IF(#REF!=1,AF174,"")</f>
        <v>#REF!</v>
      </c>
      <c r="AI174" s="25" t="e">
        <f>IF(#REF!=1,#REF!,"")</f>
        <v>#REF!</v>
      </c>
      <c r="AJ174" s="25" t="e">
        <f>IF(#REF!=1,AF174,"")</f>
        <v>#REF!</v>
      </c>
      <c r="AK174" s="25" t="e">
        <f>IF(#REF!=1,#REF!,"")</f>
        <v>#REF!</v>
      </c>
      <c r="AL174" s="25" t="e">
        <f>IF(#REF!=1,AF174,"")</f>
        <v>#REF!</v>
      </c>
      <c r="AM174" t="s">
        <v>25</v>
      </c>
      <c r="AN174" s="5">
        <v>22463</v>
      </c>
      <c r="AO174" s="25">
        <f>(IF($E174="EK",0.163*C174*Y174/8760,IF($E174="ws",0.163*C174*Y174/8760,IF($E174="mc",0.7*0.163*C174*Y174/8760,""))))</f>
      </c>
      <c r="AP174" s="25">
        <f>IF($E174="EK","",IF(D174="","",(IF($D174&lt;83,(-162853*LN($D174)+813007)*$D174,(-24890*LN($D174)+204138)*$D174))))</f>
      </c>
      <c r="AQ174" s="25" t="e">
        <f>IF(#REF!=1,AP174,"")</f>
        <v>#REF!</v>
      </c>
      <c r="AR174" s="25" t="e">
        <f>IF(#REF!=1,AP174,"")</f>
        <v>#REF!</v>
      </c>
      <c r="AS174" s="25">
        <f>IF($E174="EK","",IF($D174="","",IF(#REF!&gt;1,"",(IF($D174&lt;83,(-162853*LN($D174)+813007)*$D174*0.34,(-24890*LN($D174)+204138)*$D174*0.34)))))</f>
      </c>
      <c r="AT174" s="25">
        <f>IF($E174="EK","",IF($D174="","",(IF($D174&lt;83,(-23373*LN($D174)+118878)*$D174,(-3538.9*LN($D174)+31394)*$D174))))</f>
      </c>
      <c r="AU174" s="25">
        <f>IF($E174="EK","",IF(D174&gt;1,28873*D174,""))</f>
      </c>
      <c r="AV174" s="25">
        <f>IF($E174="ek",D174*Y174*(1-0.8)*0.012,IF($E174="ew",D174*Y174*(1-0.8)*0.012,IF($E174="MC",D174*Y174*(1-0.7)*0.012,D174*Y174*0.012)))</f>
        <v>0</v>
      </c>
      <c r="AW174" s="25">
        <f>IF($AV174&gt;1,D174*Y174*0.002,"")</f>
      </c>
      <c r="AX174" s="25">
        <f>0.163*D174*Y174/8760</f>
        <v>0</v>
      </c>
      <c r="AY174" s="25" t="e">
        <f>IF(#REF!=1,AX174,"")</f>
        <v>#REF!</v>
      </c>
    </row>
    <row r="175" spans="1:51" ht="12.75">
      <c r="A175" s="3">
        <v>19547</v>
      </c>
      <c r="B175" s="3">
        <v>766</v>
      </c>
      <c r="C175" s="3">
        <v>82</v>
      </c>
      <c r="D175" s="3"/>
      <c r="E175" s="3" t="s">
        <v>24</v>
      </c>
      <c r="F175" s="3" t="s">
        <v>24</v>
      </c>
      <c r="G175" s="3" t="s">
        <v>24</v>
      </c>
      <c r="H175" s="3">
        <v>148881</v>
      </c>
      <c r="I175" s="3">
        <v>149656</v>
      </c>
      <c r="J175" s="3">
        <v>149549</v>
      </c>
      <c r="K175" s="3">
        <v>148421</v>
      </c>
      <c r="L175" s="3">
        <v>150184</v>
      </c>
      <c r="M175" s="3">
        <v>149470</v>
      </c>
      <c r="N175" s="3">
        <v>150027</v>
      </c>
      <c r="O175" s="3">
        <v>149714</v>
      </c>
      <c r="P175" s="3">
        <v>148476</v>
      </c>
      <c r="Q175" s="3">
        <v>149068</v>
      </c>
      <c r="R175" s="3">
        <v>150365</v>
      </c>
      <c r="S175" s="3">
        <v>149066</v>
      </c>
      <c r="T175" s="6">
        <v>1792877</v>
      </c>
      <c r="U175" s="6"/>
      <c r="V175" s="3">
        <v>766</v>
      </c>
      <c r="W175" s="28"/>
      <c r="X175" s="28"/>
      <c r="Y175" s="31">
        <v>3656</v>
      </c>
      <c r="AF175" s="25" t="e">
        <f>0.014*#REF!</f>
        <v>#REF!</v>
      </c>
      <c r="AG175" s="25" t="e">
        <f>IF(#REF!=1,#REF!,"")</f>
        <v>#REF!</v>
      </c>
      <c r="AH175" s="25" t="e">
        <f>IF(#REF!=1,AF175,"")</f>
        <v>#REF!</v>
      </c>
      <c r="AI175" s="25" t="e">
        <f>IF(#REF!=1,#REF!,"")</f>
        <v>#REF!</v>
      </c>
      <c r="AJ175" s="25" t="e">
        <f>IF(#REF!=1,AF175,"")</f>
        <v>#REF!</v>
      </c>
      <c r="AK175" s="25" t="e">
        <f>IF(#REF!=1,#REF!,"")</f>
        <v>#REF!</v>
      </c>
      <c r="AL175" s="25" t="e">
        <f>IF(#REF!=1,AF175,"")</f>
        <v>#REF!</v>
      </c>
      <c r="AM175" t="s">
        <v>25</v>
      </c>
      <c r="AN175" s="5">
        <v>24442</v>
      </c>
      <c r="AO175" s="25">
        <f>(IF($E175="EK",0.163*C175*Y175/8760,IF($E175="ws",0.163*C175*Y175/8760,IF($E175="mc",0.7*0.163*C175*Y175/8760,""))))</f>
      </c>
      <c r="AP175" s="25">
        <f>IF($E175="EK","",IF(D175="","",(IF($D175&lt;83,(-162853*LN($D175)+813007)*$D175,(-24890*LN($D175)+204138)*$D175))))</f>
      </c>
      <c r="AQ175" s="25" t="e">
        <f>IF(#REF!=1,AP175,"")</f>
        <v>#REF!</v>
      </c>
      <c r="AR175" s="25" t="e">
        <f>IF(#REF!=1,AP175,"")</f>
        <v>#REF!</v>
      </c>
      <c r="AS175" s="25">
        <f>IF($E175="EK","",IF($D175="","",IF(#REF!&gt;1,"",(IF($D175&lt;83,(-162853*LN($D175)+813007)*$D175*0.34,(-24890*LN($D175)+204138)*$D175*0.34)))))</f>
      </c>
      <c r="AT175" s="25">
        <f>IF($E175="EK","",IF($D175="","",(IF($D175&lt;83,(-23373*LN($D175)+118878)*$D175,(-3538.9*LN($D175)+31394)*$D175))))</f>
      </c>
      <c r="AU175" s="25">
        <f>IF($E175="EK","",IF(D175&gt;1,28873*D175,""))</f>
      </c>
      <c r="AV175" s="25">
        <f>IF($E175="ek",D175*Y175*(1-0.8)*0.012,IF($E175="ew",D175*Y175*(1-0.8)*0.012,IF($E175="MC",D175*Y175*(1-0.7)*0.012,D175*Y175*0.012)))</f>
        <v>0</v>
      </c>
      <c r="AW175" s="25">
        <f>IF($AV175&gt;1,D175*Y175*0.002,"")</f>
      </c>
      <c r="AX175" s="25">
        <f>0.163*D175*Y175/8760</f>
        <v>0</v>
      </c>
      <c r="AY175" s="25" t="e">
        <f>IF(#REF!=1,AX175,"")</f>
        <v>#REF!</v>
      </c>
    </row>
    <row r="176" spans="1:51" ht="12.75">
      <c r="A176" s="3">
        <v>19547</v>
      </c>
      <c r="B176" s="3">
        <v>766</v>
      </c>
      <c r="C176" s="3">
        <v>82</v>
      </c>
      <c r="D176" s="3">
        <f>SUM(C171:C176)</f>
        <v>372</v>
      </c>
      <c r="E176" s="3" t="s">
        <v>24</v>
      </c>
      <c r="F176" s="3" t="s">
        <v>24</v>
      </c>
      <c r="G176" s="3" t="s">
        <v>24</v>
      </c>
      <c r="H176" s="3">
        <v>148881</v>
      </c>
      <c r="I176" s="3">
        <v>149656</v>
      </c>
      <c r="J176" s="3">
        <v>149549</v>
      </c>
      <c r="K176" s="3">
        <v>148421</v>
      </c>
      <c r="L176" s="3">
        <v>150184</v>
      </c>
      <c r="M176" s="3">
        <v>149470</v>
      </c>
      <c r="N176" s="3">
        <v>150027</v>
      </c>
      <c r="O176" s="3">
        <v>149714</v>
      </c>
      <c r="P176" s="3">
        <v>148476</v>
      </c>
      <c r="Q176" s="3">
        <v>149068</v>
      </c>
      <c r="R176" s="3">
        <v>150365</v>
      </c>
      <c r="S176" s="3">
        <v>149066</v>
      </c>
      <c r="T176" s="6">
        <v>1792877</v>
      </c>
      <c r="U176" s="6"/>
      <c r="V176" s="3">
        <v>766</v>
      </c>
      <c r="W176" s="28"/>
      <c r="X176" s="28"/>
      <c r="Y176" s="31">
        <v>3656</v>
      </c>
      <c r="AF176" s="25" t="e">
        <f>0.014*#REF!</f>
        <v>#REF!</v>
      </c>
      <c r="AG176" s="25" t="e">
        <f>IF(#REF!=1,#REF!,"")</f>
        <v>#REF!</v>
      </c>
      <c r="AH176" s="25" t="e">
        <f>IF(#REF!=1,AF176,"")</f>
        <v>#REF!</v>
      </c>
      <c r="AI176" s="25" t="e">
        <f>IF(#REF!=1,#REF!,"")</f>
        <v>#REF!</v>
      </c>
      <c r="AJ176" s="25" t="e">
        <f>IF(#REF!=1,AF176,"")</f>
        <v>#REF!</v>
      </c>
      <c r="AK176" s="25" t="e">
        <f>IF(#REF!=1,#REF!,"")</f>
        <v>#REF!</v>
      </c>
      <c r="AL176" s="25" t="e">
        <f>IF(#REF!=1,AF176,"")</f>
        <v>#REF!</v>
      </c>
      <c r="AM176" t="s">
        <v>25</v>
      </c>
      <c r="AN176" s="5">
        <v>25173</v>
      </c>
      <c r="AO176" s="25">
        <f>(IF($E176="EK",0.163*C176*Y176/8760,IF($E176="ws",0.163*C176*Y176/8760,IF($E176="mc",0.7*0.163*C176*Y176/8760,""))))</f>
      </c>
      <c r="AP176" s="25">
        <f>IF($E176="EK","",IF(D176="","",(IF($D176&lt;83,(-162853*LN($D176)+813007)*$D176,(-24890*LN($D176)+204138)*$D176))))</f>
        <v>21135824.291776597</v>
      </c>
      <c r="AQ176" s="25" t="e">
        <f>IF(#REF!=1,AP176,"")</f>
        <v>#REF!</v>
      </c>
      <c r="AR176" s="25" t="e">
        <f>IF(#REF!=1,AP176,"")</f>
        <v>#REF!</v>
      </c>
      <c r="AS176" s="25" t="e">
        <f>IF($E176="EK","",IF($D176="","",IF(#REF!&gt;1,"",(IF($D176&lt;83,(-162853*LN($D176)+813007)*$D176*0.34,(-24890*LN($D176)+204138)*$D176*0.34)))))</f>
        <v>#REF!</v>
      </c>
      <c r="AT176" s="25">
        <f>IF($E176="EK","",IF($D176="","",(IF($D176&lt;83,(-23373*LN($D176)+118878)*$D176,(-3538.9*LN($D176)+31394)*$D176))))</f>
        <v>3886517.072549948</v>
      </c>
      <c r="AU176" s="25">
        <f>IF($E176="EK","",IF(D176&gt;1,28873*D176,""))</f>
        <v>10740756</v>
      </c>
      <c r="AV176" s="25">
        <f>IF($E176="ek",D176*Y176*(1-0.8)*0.012,IF($E176="ew",D176*Y176*(1-0.8)*0.012,IF($E176="MC",D176*Y176*(1-0.7)*0.012,D176*Y176*0.012)))</f>
        <v>16320.384</v>
      </c>
      <c r="AW176" s="25">
        <f>IF($AV176&gt;1,D176*Y176*0.002,"")</f>
        <v>2720.064</v>
      </c>
      <c r="AX176" s="25">
        <f>0.163*D176*Y176/8760</f>
        <v>25.306531506849318</v>
      </c>
      <c r="AY176" s="25" t="e">
        <f>IF(#REF!=1,AX176,"")</f>
        <v>#REF!</v>
      </c>
    </row>
    <row r="177" spans="1:51" ht="12.75">
      <c r="A177" s="3">
        <v>19804</v>
      </c>
      <c r="B177" s="3">
        <v>693</v>
      </c>
      <c r="C177" s="3">
        <v>33</v>
      </c>
      <c r="D177" s="3"/>
      <c r="E177" s="3" t="s">
        <v>24</v>
      </c>
      <c r="F177" s="3" t="s">
        <v>24</v>
      </c>
      <c r="G177" s="3" t="s">
        <v>24</v>
      </c>
      <c r="H177" s="3">
        <v>1046</v>
      </c>
      <c r="I177" s="3" t="s">
        <v>23</v>
      </c>
      <c r="J177" s="3" t="s">
        <v>23</v>
      </c>
      <c r="K177" s="3">
        <v>1046</v>
      </c>
      <c r="L177" s="3">
        <v>1046</v>
      </c>
      <c r="M177" s="3">
        <v>1046</v>
      </c>
      <c r="N177" s="3">
        <v>1046</v>
      </c>
      <c r="O177" s="3">
        <v>1046</v>
      </c>
      <c r="P177" s="3">
        <v>1046</v>
      </c>
      <c r="Q177" s="3">
        <v>1046</v>
      </c>
      <c r="R177" s="3" t="s">
        <v>23</v>
      </c>
      <c r="S177" s="3" t="s">
        <v>23</v>
      </c>
      <c r="T177" s="6">
        <v>154910</v>
      </c>
      <c r="U177" s="6"/>
      <c r="V177" s="3">
        <v>693</v>
      </c>
      <c r="W177" s="28"/>
      <c r="X177" s="28"/>
      <c r="Y177" s="31">
        <v>3656</v>
      </c>
      <c r="AF177" s="25" t="e">
        <f>0.014*#REF!</f>
        <v>#REF!</v>
      </c>
      <c r="AG177" s="25" t="e">
        <f>IF(#REF!=1,#REF!,"")</f>
        <v>#REF!</v>
      </c>
      <c r="AH177" s="25" t="e">
        <f>IF(#REF!=1,AF177,"")</f>
        <v>#REF!</v>
      </c>
      <c r="AI177" s="25" t="e">
        <f>IF(#REF!=1,#REF!,"")</f>
        <v>#REF!</v>
      </c>
      <c r="AJ177" s="25" t="e">
        <f>IF(#REF!=1,AF177,"")</f>
        <v>#REF!</v>
      </c>
      <c r="AK177" s="25" t="e">
        <f>IF(#REF!=1,#REF!,"")</f>
        <v>#REF!</v>
      </c>
      <c r="AL177" s="25" t="e">
        <f>IF(#REF!=1,AF177,"")</f>
        <v>#REF!</v>
      </c>
      <c r="AM177" t="s">
        <v>25</v>
      </c>
      <c r="AN177" s="5">
        <v>26085</v>
      </c>
      <c r="AO177" s="25">
        <f>(IF($E177="EK",0.163*C177*Y177/8760,IF($E177="ws",0.163*C177*Y177/8760,IF($E177="mc",0.7*0.163*C177*Y177/8760,""))))</f>
      </c>
      <c r="AP177" s="25">
        <f>IF($E177="EK","",IF(D177="","",(IF($D177&lt;83,(-162853*LN($D177)+813007)*$D177,(-24890*LN($D177)+204138)*$D177))))</f>
      </c>
      <c r="AQ177" s="25" t="e">
        <f>IF(#REF!=1,AP177,"")</f>
        <v>#REF!</v>
      </c>
      <c r="AR177" s="25" t="e">
        <f>IF(#REF!=1,AP177,"")</f>
        <v>#REF!</v>
      </c>
      <c r="AS177" s="25">
        <f>IF($E177="EK","",IF($D177="","",IF(#REF!&gt;1,"",(IF($D177&lt;83,(-162853*LN($D177)+813007)*$D177*0.34,(-24890*LN($D177)+204138)*$D177*0.34)))))</f>
      </c>
      <c r="AT177" s="25">
        <f>IF($E177="EK","",IF($D177="","",(IF($D177&lt;83,(-23373*LN($D177)+118878)*$D177,(-3538.9*LN($D177)+31394)*$D177))))</f>
      </c>
      <c r="AU177" s="25">
        <f>IF($E177="EK","",IF(D177&gt;1,28873*D177,""))</f>
      </c>
      <c r="AV177" s="25">
        <f>IF($E177="ek",D177*Y177*(1-0.8)*0.012,IF($E177="ew",D177*Y177*(1-0.8)*0.012,IF($E177="MC",D177*Y177*(1-0.7)*0.012,D177*Y177*0.012)))</f>
        <v>0</v>
      </c>
      <c r="AW177" s="25">
        <f>IF($AV177&gt;1,D177*Y177*0.002,"")</f>
      </c>
      <c r="AX177" s="25">
        <f>0.163*D177*Y177/8760</f>
        <v>0</v>
      </c>
      <c r="AY177" s="25" t="e">
        <f>IF(#REF!=1,AX177,"")</f>
        <v>#REF!</v>
      </c>
    </row>
    <row r="178" spans="1:51" ht="12.75">
      <c r="A178" s="3">
        <v>19804</v>
      </c>
      <c r="B178" s="3">
        <v>693</v>
      </c>
      <c r="C178" s="3">
        <v>55</v>
      </c>
      <c r="D178" s="3">
        <f>SUM(C177:C178)</f>
        <v>88</v>
      </c>
      <c r="E178" s="3" t="s">
        <v>24</v>
      </c>
      <c r="F178" s="3" t="s">
        <v>24</v>
      </c>
      <c r="G178" s="3" t="s">
        <v>24</v>
      </c>
      <c r="H178" s="3">
        <v>1046</v>
      </c>
      <c r="I178" s="3" t="s">
        <v>23</v>
      </c>
      <c r="J178" s="3">
        <v>1046</v>
      </c>
      <c r="K178" s="3">
        <v>1046</v>
      </c>
      <c r="L178" s="3">
        <v>1046</v>
      </c>
      <c r="M178" s="3">
        <v>1046</v>
      </c>
      <c r="N178" s="3">
        <v>1046</v>
      </c>
      <c r="O178" s="3">
        <v>1046</v>
      </c>
      <c r="P178" s="3">
        <v>1046</v>
      </c>
      <c r="Q178" s="3">
        <v>1046</v>
      </c>
      <c r="R178" s="3">
        <v>1046</v>
      </c>
      <c r="S178" s="3">
        <v>1046</v>
      </c>
      <c r="T178" s="6">
        <v>158048</v>
      </c>
      <c r="U178" s="6"/>
      <c r="V178" s="3">
        <v>693</v>
      </c>
      <c r="W178" s="28"/>
      <c r="X178" s="28"/>
      <c r="Y178" s="31">
        <v>3656</v>
      </c>
      <c r="AF178" s="25" t="e">
        <f>0.014*#REF!</f>
        <v>#REF!</v>
      </c>
      <c r="AG178" s="25" t="e">
        <f>IF(#REF!=1,#REF!,"")</f>
        <v>#REF!</v>
      </c>
      <c r="AH178" s="25" t="e">
        <f>IF(#REF!=1,AF178,"")</f>
        <v>#REF!</v>
      </c>
      <c r="AI178" s="25" t="e">
        <f>IF(#REF!=1,#REF!,"")</f>
        <v>#REF!</v>
      </c>
      <c r="AJ178" s="25" t="e">
        <f>IF(#REF!=1,AF178,"")</f>
        <v>#REF!</v>
      </c>
      <c r="AK178" s="25" t="e">
        <f>IF(#REF!=1,#REF!,"")</f>
        <v>#REF!</v>
      </c>
      <c r="AL178" s="25" t="e">
        <f>IF(#REF!=1,AF178,"")</f>
        <v>#REF!</v>
      </c>
      <c r="AM178" t="s">
        <v>30</v>
      </c>
      <c r="AN178" s="5">
        <v>27912</v>
      </c>
      <c r="AO178" s="25">
        <f>(IF($E178="EK",0.163*C178*Y178/8760,IF($E178="ws",0.163*C178*Y178/8760,IF($E178="mc",0.7*0.163*C178*Y178/8760,""))))</f>
      </c>
      <c r="AP178" s="25">
        <f>IF($E178="EK","",IF(D178="","",(IF($D178&lt;83,(-162853*LN($D178)+813007)*$D178,(-24890*LN($D178)+204138)*$D178))))</f>
        <v>8157343.628512094</v>
      </c>
      <c r="AQ178" s="25" t="e">
        <f>IF(#REF!=1,AP178,"")</f>
        <v>#REF!</v>
      </c>
      <c r="AR178" s="25" t="e">
        <f>IF(#REF!=1,AP178,"")</f>
        <v>#REF!</v>
      </c>
      <c r="AS178" s="25" t="e">
        <f>IF($E178="EK","",IF($D178="","",IF(#REF!&gt;1,"",(IF($D178&lt;83,(-162853*LN($D178)+813007)*$D178*0.34,(-24890*LN($D178)+204138)*$D178*0.34)))))</f>
        <v>#REF!</v>
      </c>
      <c r="AT178" s="25">
        <f>IF($E178="EK","",IF($D178="","",(IF($D178&lt;83,(-23373*LN($D178)+118878)*$D178,(-3538.9*LN($D178)+31394)*$D178))))</f>
        <v>1368325.4417573905</v>
      </c>
      <c r="AU178" s="25">
        <f>IF($E178="EK","",IF(D178&gt;1,28873*D178,""))</f>
        <v>2540824</v>
      </c>
      <c r="AV178" s="25">
        <f>IF($E178="ek",D178*Y178*(1-0.8)*0.012,IF($E178="ew",D178*Y178*(1-0.8)*0.012,IF($E178="MC",D178*Y178*(1-0.7)*0.012,D178*Y178*0.012)))</f>
        <v>3860.736</v>
      </c>
      <c r="AW178" s="25">
        <f>IF($AV178&gt;1,D178*Y178*0.002,"")</f>
        <v>643.456</v>
      </c>
      <c r="AX178" s="25">
        <f>0.163*D178*Y178/8760</f>
        <v>5.986491324200914</v>
      </c>
      <c r="AY178" s="25" t="e">
        <f>IF(#REF!=1,AX178,"")</f>
        <v>#REF!</v>
      </c>
    </row>
    <row r="179" spans="1:51" ht="12.75">
      <c r="A179" s="3">
        <v>19876</v>
      </c>
      <c r="B179" s="3">
        <v>3804</v>
      </c>
      <c r="C179" s="3">
        <v>69</v>
      </c>
      <c r="D179" s="3"/>
      <c r="E179" s="3" t="s">
        <v>76</v>
      </c>
      <c r="F179" s="3" t="s">
        <v>24</v>
      </c>
      <c r="G179" s="3" t="s">
        <v>24</v>
      </c>
      <c r="H179" s="3" t="s">
        <v>23</v>
      </c>
      <c r="I179" s="3" t="s">
        <v>23</v>
      </c>
      <c r="J179" s="3" t="s">
        <v>23</v>
      </c>
      <c r="K179" s="3" t="s">
        <v>23</v>
      </c>
      <c r="L179" s="3" t="s">
        <v>23</v>
      </c>
      <c r="M179" s="3" t="s">
        <v>23</v>
      </c>
      <c r="N179" s="3" t="s">
        <v>23</v>
      </c>
      <c r="O179" s="3" t="s">
        <v>23</v>
      </c>
      <c r="P179" s="3" t="s">
        <v>23</v>
      </c>
      <c r="Q179" s="3" t="s">
        <v>23</v>
      </c>
      <c r="R179" s="3" t="s">
        <v>23</v>
      </c>
      <c r="S179" s="3" t="s">
        <v>23</v>
      </c>
      <c r="T179" s="6">
        <v>0</v>
      </c>
      <c r="U179" s="6"/>
      <c r="V179" s="3">
        <v>3804</v>
      </c>
      <c r="W179" s="28"/>
      <c r="X179" s="28"/>
      <c r="Y179" s="31">
        <v>3656</v>
      </c>
      <c r="AF179" s="25" t="e">
        <f>0.014*#REF!</f>
        <v>#REF!</v>
      </c>
      <c r="AG179" s="25" t="e">
        <f>IF(#REF!=1,#REF!,"")</f>
        <v>#REF!</v>
      </c>
      <c r="AH179" s="25" t="e">
        <f>IF(#REF!=1,AF179,"")</f>
        <v>#REF!</v>
      </c>
      <c r="AI179" s="25" t="e">
        <f>IF(#REF!=1,#REF!,"")</f>
        <v>#REF!</v>
      </c>
      <c r="AJ179" s="25" t="e">
        <f>IF(#REF!=1,AF179,"")</f>
        <v>#REF!</v>
      </c>
      <c r="AK179" s="25" t="e">
        <f>IF(#REF!=1,#REF!,"")</f>
        <v>#REF!</v>
      </c>
      <c r="AL179" s="25" t="e">
        <f>IF(#REF!=1,AF179,"")</f>
        <v>#REF!</v>
      </c>
      <c r="AM179" t="s">
        <v>25</v>
      </c>
      <c r="AN179" s="5">
        <v>17868</v>
      </c>
      <c r="AO179" s="25">
        <f>(IF($E179="EK",0.163*C179*Y179/8760,IF($E179="ws",0.163*C179*Y179/8760,IF($E179="mc",0.7*0.163*C179*Y179/8760,""))))</f>
      </c>
      <c r="AP179" s="25">
        <f>IF($E179="EK","",IF(D179="","",(IF($D179&lt;83,(-162853*LN($D179)+813007)*$D179,(-24890*LN($D179)+204138)*$D179))))</f>
      </c>
      <c r="AQ179" s="25" t="e">
        <f>IF(#REF!=1,AP179,"")</f>
        <v>#REF!</v>
      </c>
      <c r="AR179" s="25" t="e">
        <f>IF(#REF!=1,AP179,"")</f>
        <v>#REF!</v>
      </c>
      <c r="AS179" s="25">
        <f>IF($E179="EK","",IF($D179="","",IF(#REF!&gt;1,"",(IF($D179&lt;83,(-162853*LN($D179)+813007)*$D179*0.34,(-24890*LN($D179)+204138)*$D179*0.34)))))</f>
      </c>
      <c r="AT179" s="25">
        <f>IF($E179="EK","",IF($D179="","",(IF($D179&lt;83,(-23373*LN($D179)+118878)*$D179,(-3538.9*LN($D179)+31394)*$D179))))</f>
      </c>
      <c r="AU179" s="25">
        <f>IF($E179="EK","",IF(D179&gt;1,28873*D179,""))</f>
      </c>
      <c r="AV179" s="25">
        <f>IF($E179="ek",D179*Y179*(1-0.8)*0.012,IF($E179="ew",D179*Y179*(1-0.8)*0.012,IF($E179="MC",D179*Y179*(1-0.7)*0.012,D179*Y179*0.012)))</f>
        <v>0</v>
      </c>
      <c r="AW179" s="25">
        <f>IF($AV179&gt;1,D179*Y179*0.002,"")</f>
      </c>
      <c r="AX179" s="25">
        <f>0.163*D179*Y179/8760</f>
        <v>0</v>
      </c>
      <c r="AY179" s="25" t="e">
        <f>IF(#REF!=1,AX179,"")</f>
        <v>#REF!</v>
      </c>
    </row>
    <row r="180" spans="1:51" ht="12.75">
      <c r="A180" s="3">
        <v>19876</v>
      </c>
      <c r="B180" s="3">
        <v>3804</v>
      </c>
      <c r="C180" s="3">
        <v>69</v>
      </c>
      <c r="D180" s="3">
        <f>SUM(C179:C180)</f>
        <v>138</v>
      </c>
      <c r="E180" s="3" t="s">
        <v>76</v>
      </c>
      <c r="F180" s="3" t="s">
        <v>24</v>
      </c>
      <c r="G180" s="3" t="s">
        <v>24</v>
      </c>
      <c r="H180" s="3" t="s">
        <v>23</v>
      </c>
      <c r="I180" s="3" t="s">
        <v>23</v>
      </c>
      <c r="J180" s="3" t="s">
        <v>23</v>
      </c>
      <c r="K180" s="3" t="s">
        <v>23</v>
      </c>
      <c r="L180" s="3" t="s">
        <v>23</v>
      </c>
      <c r="M180" s="3" t="s">
        <v>23</v>
      </c>
      <c r="N180" s="3" t="s">
        <v>23</v>
      </c>
      <c r="O180" s="3">
        <v>150607</v>
      </c>
      <c r="P180" s="3" t="s">
        <v>23</v>
      </c>
      <c r="Q180" s="3" t="s">
        <v>23</v>
      </c>
      <c r="R180" s="3" t="s">
        <v>23</v>
      </c>
      <c r="S180" s="3" t="s">
        <v>23</v>
      </c>
      <c r="T180" s="6">
        <v>150607</v>
      </c>
      <c r="U180" s="6"/>
      <c r="V180" s="3">
        <v>3804</v>
      </c>
      <c r="W180" s="28"/>
      <c r="X180" s="28"/>
      <c r="Y180" s="31">
        <v>3656</v>
      </c>
      <c r="AF180" s="25" t="e">
        <f>0.014*#REF!</f>
        <v>#REF!</v>
      </c>
      <c r="AG180" s="25" t="e">
        <f>IF(#REF!=1,#REF!,"")</f>
        <v>#REF!</v>
      </c>
      <c r="AH180" s="25" t="e">
        <f>IF(#REF!=1,AF180,"")</f>
        <v>#REF!</v>
      </c>
      <c r="AI180" s="25" t="e">
        <f>IF(#REF!=1,#REF!,"")</f>
        <v>#REF!</v>
      </c>
      <c r="AJ180" s="25" t="e">
        <f>IF(#REF!=1,AF180,"")</f>
        <v>#REF!</v>
      </c>
      <c r="AK180" s="25" t="e">
        <f>IF(#REF!=1,#REF!,"")</f>
        <v>#REF!</v>
      </c>
      <c r="AL180" s="25" t="e">
        <f>IF(#REF!=1,AF180,"")</f>
        <v>#REF!</v>
      </c>
      <c r="AM180" t="s">
        <v>25</v>
      </c>
      <c r="AN180" s="5">
        <v>18749</v>
      </c>
      <c r="AO180" s="25">
        <f>(IF($E180="EK",0.163*C180*Y180/8760,IF($E180="ws",0.163*C180*Y180/8760,IF($E180="mc",0.7*0.163*C180*Y180/8760,""))))</f>
      </c>
      <c r="AP180" s="25">
        <f>IF($E180="EK","",IF(D180="","",(IF($D180&lt;83,(-162853*LN($D180)+813007)*$D180,(-24890*LN($D180)+204138)*$D180))))</f>
        <v>11246814.49714833</v>
      </c>
      <c r="AQ180" s="25" t="e">
        <f>IF(#REF!=1,AP180,"")</f>
        <v>#REF!</v>
      </c>
      <c r="AR180" s="25" t="e">
        <f>IF(#REF!=1,AP180,"")</f>
        <v>#REF!</v>
      </c>
      <c r="AS180" s="25" t="e">
        <f>IF($E180="EK","",IF($D180="","",IF(#REF!&gt;1,"",(IF($D180&lt;83,(-162853*LN($D180)+813007)*$D180*0.34,(-24890*LN($D180)+204138)*$D180*0.34)))))</f>
        <v>#REF!</v>
      </c>
      <c r="AT180" s="25">
        <f>IF($E180="EK","",IF($D180="","",(IF($D180&lt;83,(-23373*LN($D180)+118878)*$D180,(-3538.9*LN($D180)+31394)*$D180))))</f>
        <v>1926057.9868364087</v>
      </c>
      <c r="AU180" s="25">
        <f>IF($E180="EK","",IF(D180&gt;1,28873*D180,""))</f>
        <v>3984474</v>
      </c>
      <c r="AV180" s="25">
        <f>IF($E180="ek",D180*Y180*(1-0.8)*0.012,IF($E180="ew",D180*Y180*(1-0.8)*0.012,IF($E180="MC",D180*Y180*(1-0.7)*0.012,D180*Y180*0.012)))</f>
        <v>6054.336</v>
      </c>
      <c r="AW180" s="25">
        <f>IF($AV180&gt;1,D180*Y180*0.002,"")</f>
        <v>1009.056</v>
      </c>
      <c r="AX180" s="25">
        <f>0.163*D180*Y180/8760</f>
        <v>9.387906849315069</v>
      </c>
      <c r="AY180" s="25" t="e">
        <f>IF(#REF!=1,AX180,"")</f>
        <v>#REF!</v>
      </c>
    </row>
    <row r="181" spans="1:51" ht="12.75">
      <c r="A181" s="3">
        <v>19876</v>
      </c>
      <c r="B181" s="3">
        <v>3804</v>
      </c>
      <c r="C181" s="3">
        <v>882</v>
      </c>
      <c r="D181" s="3">
        <v>882</v>
      </c>
      <c r="E181" s="3" t="s">
        <v>29</v>
      </c>
      <c r="F181" s="3" t="s">
        <v>24</v>
      </c>
      <c r="G181" s="3" t="s">
        <v>24</v>
      </c>
      <c r="H181" s="3">
        <v>150674</v>
      </c>
      <c r="I181" s="3" t="s">
        <v>23</v>
      </c>
      <c r="J181" s="3">
        <v>150674</v>
      </c>
      <c r="K181" s="3">
        <v>150675</v>
      </c>
      <c r="L181" s="3">
        <v>150676</v>
      </c>
      <c r="M181" s="3">
        <v>150675</v>
      </c>
      <c r="N181" s="3">
        <v>150673</v>
      </c>
      <c r="O181" s="3">
        <v>150675</v>
      </c>
      <c r="P181" s="3">
        <v>150666</v>
      </c>
      <c r="Q181" s="3" t="s">
        <v>23</v>
      </c>
      <c r="R181" s="3">
        <v>150673</v>
      </c>
      <c r="S181" s="3">
        <v>150676</v>
      </c>
      <c r="T181" s="6">
        <v>1506737</v>
      </c>
      <c r="U181" s="6"/>
      <c r="V181" s="3">
        <v>3804</v>
      </c>
      <c r="W181" s="28"/>
      <c r="X181" s="28"/>
      <c r="Y181" s="31">
        <v>3656</v>
      </c>
      <c r="AF181" s="25" t="e">
        <f>0.014*#REF!</f>
        <v>#REF!</v>
      </c>
      <c r="AG181" s="25" t="e">
        <f>IF(#REF!=1,#REF!,"")</f>
        <v>#REF!</v>
      </c>
      <c r="AH181" s="25" t="e">
        <f>IF(#REF!=1,AF181,"")</f>
        <v>#REF!</v>
      </c>
      <c r="AI181" s="25" t="e">
        <f>IF(#REF!=1,#REF!,"")</f>
        <v>#REF!</v>
      </c>
      <c r="AJ181" s="25" t="e">
        <f>IF(#REF!=1,AF181,"")</f>
        <v>#REF!</v>
      </c>
      <c r="AK181" s="25" t="e">
        <f>IF(#REF!=1,#REF!,"")</f>
        <v>#REF!</v>
      </c>
      <c r="AL181" s="25" t="e">
        <f>IF(#REF!=1,AF181,"")</f>
        <v>#REF!</v>
      </c>
      <c r="AM181" t="s">
        <v>30</v>
      </c>
      <c r="AN181" s="5">
        <v>27546</v>
      </c>
      <c r="AO181" s="25">
        <f>(IF($E181="EK",0.163*C181*Y181/8760,IF($E181="ws",0.163*C181*Y181/8760,IF($E181="mc",0.7*0.163*C181*Y181/8760,""))))</f>
        <v>42.000678904109584</v>
      </c>
      <c r="AP181" s="25">
        <f>IF($E181="EK","",IF(D181="","",(IF($D181&lt;83,(-162853*LN($D181)+813007)*$D181,(-24890*LN($D181)+204138)*$D181))))</f>
        <v>31160389.438324016</v>
      </c>
      <c r="AQ181" s="25" t="e">
        <f>IF(#REF!=1,AP181,"")</f>
        <v>#REF!</v>
      </c>
      <c r="AR181" s="25" t="e">
        <f>IF(#REF!=1,AP181,"")</f>
        <v>#REF!</v>
      </c>
      <c r="AS181" s="25" t="e">
        <f>IF($E181="EK","",IF($D181="","",IF(#REF!&gt;1,"",(IF($D181&lt;83,(-162853*LN($D181)+813007)*$D181*0.34,(-24890*LN($D181)+204138)*$D181*0.34)))))</f>
        <v>#REF!</v>
      </c>
      <c r="AT181" s="25">
        <f>IF($E181="EK","",IF($D181="","",(IF($D181&lt;83,(-23373*LN($D181)+118878)*$D181,(-3538.9*LN($D181)+31394)*$D181))))</f>
        <v>6520185.470103852</v>
      </c>
      <c r="AU181" s="25">
        <f>IF($E181="EK","",IF(D181&gt;1,28873*D181,""))</f>
        <v>25465986</v>
      </c>
      <c r="AV181" s="25">
        <f>IF($E181="ek",D181*Y181*(1-0.8)*0.012,IF($E181="ew",D181*Y181*(1-0.8)*0.012,IF($E181="MC",D181*Y181*(1-0.7)*0.012,D181*Y181*0.012)))</f>
        <v>11608.531200000001</v>
      </c>
      <c r="AW181" s="25">
        <f>IF($AV181&gt;1,D181*Y181*0.002,"")</f>
        <v>6449.184</v>
      </c>
      <c r="AX181" s="25">
        <f>0.163*D181*Y181/8760</f>
        <v>60.00096986301369</v>
      </c>
      <c r="AY181" s="25" t="e">
        <f>IF(#REF!=1,AX181,"")</f>
        <v>#REF!</v>
      </c>
    </row>
    <row r="182" spans="1:51" ht="12.75">
      <c r="A182" s="3">
        <v>19876</v>
      </c>
      <c r="B182" s="3">
        <v>3809</v>
      </c>
      <c r="C182" s="3">
        <v>882</v>
      </c>
      <c r="D182" s="3">
        <v>882</v>
      </c>
      <c r="E182" s="3" t="s">
        <v>29</v>
      </c>
      <c r="F182" s="3" t="s">
        <v>24</v>
      </c>
      <c r="G182" s="3" t="s">
        <v>24</v>
      </c>
      <c r="H182" s="3">
        <v>1041</v>
      </c>
      <c r="I182" s="3">
        <v>1040</v>
      </c>
      <c r="J182" s="3">
        <v>1043</v>
      </c>
      <c r="K182" s="3">
        <v>1043</v>
      </c>
      <c r="L182" s="3">
        <v>1040</v>
      </c>
      <c r="M182" s="3">
        <v>1039</v>
      </c>
      <c r="N182" s="3">
        <v>1040</v>
      </c>
      <c r="O182" s="3">
        <v>1040</v>
      </c>
      <c r="P182" s="3">
        <v>1040</v>
      </c>
      <c r="Q182" s="3">
        <v>1039</v>
      </c>
      <c r="R182" s="3">
        <v>1038</v>
      </c>
      <c r="S182" s="3">
        <v>1038</v>
      </c>
      <c r="T182" s="6">
        <v>1833701</v>
      </c>
      <c r="U182" s="6"/>
      <c r="V182" s="3">
        <v>3809</v>
      </c>
      <c r="W182" s="28"/>
      <c r="X182" s="28"/>
      <c r="Y182" s="31">
        <v>3656</v>
      </c>
      <c r="AF182" s="25" t="e">
        <f>0.014*#REF!</f>
        <v>#REF!</v>
      </c>
      <c r="AG182" s="25" t="e">
        <f>IF(#REF!=1,#REF!,"")</f>
        <v>#REF!</v>
      </c>
      <c r="AH182" s="25" t="e">
        <f>IF(#REF!=1,AF182,"")</f>
        <v>#REF!</v>
      </c>
      <c r="AI182" s="25" t="e">
        <f>IF(#REF!=1,#REF!,"")</f>
        <v>#REF!</v>
      </c>
      <c r="AJ182" s="25" t="e">
        <f>IF(#REF!=1,AF182,"")</f>
        <v>#REF!</v>
      </c>
      <c r="AK182" s="25" t="e">
        <f>IF(#REF!=1,#REF!,"")</f>
        <v>#REF!</v>
      </c>
      <c r="AL182" s="25" t="e">
        <f>IF(#REF!=1,AF182,"")</f>
        <v>#REF!</v>
      </c>
      <c r="AM182" t="s">
        <v>25</v>
      </c>
      <c r="AN182" s="5">
        <v>27364</v>
      </c>
      <c r="AO182" s="25">
        <f>(IF($E182="EK",0.163*C182*Y182/8760,IF($E182="ws",0.163*C182*Y182/8760,IF($E182="mc",0.7*0.163*C182*Y182/8760,""))))</f>
        <v>42.000678904109584</v>
      </c>
      <c r="AP182" s="25">
        <f>IF($E182="EK","",IF(D182="","",(IF($D182&lt;83,(-162853*LN($D182)+813007)*$D182,(-24890*LN($D182)+204138)*$D182))))</f>
        <v>31160389.438324016</v>
      </c>
      <c r="AQ182" s="25" t="e">
        <f>IF(#REF!=1,AP182,"")</f>
        <v>#REF!</v>
      </c>
      <c r="AR182" s="25" t="e">
        <f>IF(#REF!=1,AP182,"")</f>
        <v>#REF!</v>
      </c>
      <c r="AS182" s="25" t="e">
        <f>IF($E182="EK","",IF($D182="","",IF(#REF!&gt;1,"",(IF($D182&lt;83,(-162853*LN($D182)+813007)*$D182*0.34,(-24890*LN($D182)+204138)*$D182*0.34)))))</f>
        <v>#REF!</v>
      </c>
      <c r="AT182" s="25">
        <f>IF($E182="EK","",IF($D182="","",(IF($D182&lt;83,(-23373*LN($D182)+118878)*$D182,(-3538.9*LN($D182)+31394)*$D182))))</f>
        <v>6520185.470103852</v>
      </c>
      <c r="AU182" s="25">
        <f>IF($E182="EK","",IF(D182&gt;1,28873*D182,""))</f>
        <v>25465986</v>
      </c>
      <c r="AV182" s="25">
        <f>IF($E182="ek",D182*Y182*(1-0.8)*0.012,IF($E182="ew",D182*Y182*(1-0.8)*0.012,IF($E182="MC",D182*Y182*(1-0.7)*0.012,D182*Y182*0.012)))</f>
        <v>11608.531200000001</v>
      </c>
      <c r="AW182" s="25">
        <f>IF($AV182&gt;1,D182*Y182*0.002,"")</f>
        <v>6449.184</v>
      </c>
      <c r="AX182" s="25">
        <f>0.163*D182*Y182/8760</f>
        <v>60.00096986301369</v>
      </c>
      <c r="AY182" s="25" t="e">
        <f>IF(#REF!=1,AX182,"")</f>
        <v>#REF!</v>
      </c>
    </row>
    <row r="183" spans="1:51" ht="12.75">
      <c r="A183" s="3">
        <v>20884</v>
      </c>
      <c r="B183" s="3">
        <v>568</v>
      </c>
      <c r="C183" s="3">
        <v>82</v>
      </c>
      <c r="D183" s="3"/>
      <c r="E183" s="3" t="s">
        <v>33</v>
      </c>
      <c r="F183" s="3" t="s">
        <v>24</v>
      </c>
      <c r="G183" s="3" t="s">
        <v>24</v>
      </c>
      <c r="H183" s="3" t="s">
        <v>23</v>
      </c>
      <c r="I183" s="3" t="s">
        <v>23</v>
      </c>
      <c r="J183" s="3" t="s">
        <v>23</v>
      </c>
      <c r="K183" s="3" t="s">
        <v>23</v>
      </c>
      <c r="L183" s="3" t="s">
        <v>23</v>
      </c>
      <c r="M183" s="3" t="s">
        <v>23</v>
      </c>
      <c r="N183" s="3" t="s">
        <v>23</v>
      </c>
      <c r="O183" s="3" t="s">
        <v>23</v>
      </c>
      <c r="P183" s="3" t="s">
        <v>23</v>
      </c>
      <c r="Q183" s="3" t="s">
        <v>23</v>
      </c>
      <c r="R183" s="3" t="s">
        <v>23</v>
      </c>
      <c r="S183" s="3" t="s">
        <v>23</v>
      </c>
      <c r="T183" s="6">
        <v>0</v>
      </c>
      <c r="U183" s="6"/>
      <c r="V183" s="3">
        <v>568</v>
      </c>
      <c r="W183" s="28"/>
      <c r="X183" s="28"/>
      <c r="Y183" s="31">
        <v>3656</v>
      </c>
      <c r="AF183" s="25" t="e">
        <f>0.014*#REF!</f>
        <v>#REF!</v>
      </c>
      <c r="AG183" s="25" t="e">
        <f>IF(#REF!=1,#REF!,"")</f>
        <v>#REF!</v>
      </c>
      <c r="AH183" s="25" t="e">
        <f>IF(#REF!=1,AF183,"")</f>
        <v>#REF!</v>
      </c>
      <c r="AI183" s="25" t="e">
        <f>IF(#REF!=1,#REF!,"")</f>
        <v>#REF!</v>
      </c>
      <c r="AJ183" s="25" t="e">
        <f>IF(#REF!=1,AF183,"")</f>
        <v>#REF!</v>
      </c>
      <c r="AK183" s="25" t="e">
        <f>IF(#REF!=1,#REF!,"")</f>
        <v>#REF!</v>
      </c>
      <c r="AL183" s="25" t="e">
        <f>IF(#REF!=1,AF183,"")</f>
        <v>#REF!</v>
      </c>
      <c r="AM183" t="s">
        <v>25</v>
      </c>
      <c r="AN183" s="5">
        <v>21125</v>
      </c>
      <c r="AO183" s="25">
        <f>(IF($E183="EK",0.163*C183*Y183/8760,IF($E183="ws",0.163*C183*Y183/8760,IF($E183="mc",0.7*0.163*C183*Y183/8760,""))))</f>
        <v>5.5783214611872145</v>
      </c>
      <c r="AP183" s="25">
        <f>IF($E183="EK","",IF(D183="","",(IF($D183&lt;83,(-162853*LN($D183)+813007)*$D183,(-24890*LN($D183)+204138)*$D183))))</f>
      </c>
      <c r="AQ183" s="25" t="e">
        <f>IF(#REF!=1,AP183,"")</f>
        <v>#REF!</v>
      </c>
      <c r="AR183" s="25" t="e">
        <f>IF(#REF!=1,AP183,"")</f>
        <v>#REF!</v>
      </c>
      <c r="AS183" s="25">
        <f>IF($E183="EK","",IF($D183="","",IF(#REF!&gt;1,"",(IF($D183&lt;83,(-162853*LN($D183)+813007)*$D183*0.34,(-24890*LN($D183)+204138)*$D183*0.34)))))</f>
      </c>
      <c r="AT183" s="25">
        <f>IF($E183="EK","",IF($D183="","",(IF($D183&lt;83,(-23373*LN($D183)+118878)*$D183,(-3538.9*LN($D183)+31394)*$D183))))</f>
      </c>
      <c r="AU183" s="25">
        <f>IF($E183="EK","",IF(D183&gt;1,28873*D183,""))</f>
      </c>
      <c r="AV183" s="25">
        <f>IF($E183="ek",D183*Y183*(1-0.8)*0.012,IF($E183="ew",D183*Y183*(1-0.8)*0.012,IF($E183="MC",D183*Y183*(1-0.7)*0.012,D183*Y183*0.012)))</f>
        <v>0</v>
      </c>
      <c r="AW183" s="25">
        <f>IF($AV183&gt;1,D183*Y183*0.002,"")</f>
      </c>
      <c r="AX183" s="25">
        <f>0.163*D183*Y183/8760</f>
        <v>0</v>
      </c>
      <c r="AY183" s="25" t="e">
        <f>IF(#REF!=1,AX183,"")</f>
        <v>#REF!</v>
      </c>
    </row>
    <row r="184" spans="1:51" ht="12.75">
      <c r="A184" s="3">
        <v>20884</v>
      </c>
      <c r="B184" s="3">
        <v>568</v>
      </c>
      <c r="C184" s="3">
        <v>180</v>
      </c>
      <c r="D184" s="3">
        <f>SUM(C183:C184)</f>
        <v>262</v>
      </c>
      <c r="E184" s="3" t="s">
        <v>33</v>
      </c>
      <c r="F184" s="3" t="s">
        <v>24</v>
      </c>
      <c r="G184" s="3" t="s">
        <v>24</v>
      </c>
      <c r="H184" s="3" t="s">
        <v>23</v>
      </c>
      <c r="I184" s="3">
        <v>137973</v>
      </c>
      <c r="J184" s="3" t="s">
        <v>23</v>
      </c>
      <c r="K184" s="3">
        <v>136591</v>
      </c>
      <c r="L184" s="3">
        <v>136591</v>
      </c>
      <c r="M184" s="3">
        <v>138314</v>
      </c>
      <c r="N184" s="3">
        <v>138314</v>
      </c>
      <c r="O184" s="3">
        <v>138317</v>
      </c>
      <c r="P184" s="3" t="s">
        <v>23</v>
      </c>
      <c r="Q184" s="3" t="s">
        <v>23</v>
      </c>
      <c r="R184" s="3" t="s">
        <v>23</v>
      </c>
      <c r="S184" s="3">
        <v>137524</v>
      </c>
      <c r="T184" s="6">
        <v>2200012</v>
      </c>
      <c r="U184" s="6"/>
      <c r="V184" s="3">
        <v>568</v>
      </c>
      <c r="W184" s="28"/>
      <c r="X184" s="28"/>
      <c r="Y184" s="31">
        <v>3656</v>
      </c>
      <c r="AF184" s="25" t="e">
        <f>0.014*#REF!</f>
        <v>#REF!</v>
      </c>
      <c r="AG184" s="25" t="e">
        <f>IF(#REF!=1,#REF!,"")</f>
        <v>#REF!</v>
      </c>
      <c r="AH184" s="25" t="e">
        <f>IF(#REF!=1,AF184,"")</f>
        <v>#REF!</v>
      </c>
      <c r="AI184" s="25" t="e">
        <f>IF(#REF!=1,#REF!,"")</f>
        <v>#REF!</v>
      </c>
      <c r="AJ184" s="25" t="e">
        <f>IF(#REF!=1,AF184,"")</f>
        <v>#REF!</v>
      </c>
      <c r="AK184" s="25" t="e">
        <f>IF(#REF!=1,#REF!,"")</f>
        <v>#REF!</v>
      </c>
      <c r="AL184" s="25" t="e">
        <f>IF(#REF!=1,AF184,"")</f>
        <v>#REF!</v>
      </c>
      <c r="AM184" t="s">
        <v>25</v>
      </c>
      <c r="AN184" s="5">
        <v>22494</v>
      </c>
      <c r="AO184" s="25">
        <f>(IF($E184="EK",0.163*C184*Y184/8760,IF($E184="ws",0.163*C184*Y184/8760,IF($E184="mc",0.7*0.163*C184*Y184/8760,""))))</f>
        <v>12.245095890410958</v>
      </c>
      <c r="AP184" s="25">
        <f>IF($E184="EK","",IF(D184="","",(IF($D184&lt;83,(-162853*LN($D184)+813007)*$D184,(-24890*LN($D184)+204138)*$D184))))</f>
      </c>
      <c r="AQ184" s="25" t="e">
        <f>IF(#REF!=1,AP184,"")</f>
        <v>#REF!</v>
      </c>
      <c r="AR184" s="25" t="e">
        <f>IF(#REF!=1,AP184,"")</f>
        <v>#REF!</v>
      </c>
      <c r="AS184" s="25">
        <f>IF($E184="EK","",IF($D184="","",IF(#REF!&gt;1,"",(IF($D184&lt;83,(-162853*LN($D184)+813007)*$D184*0.34,(-24890*LN($D184)+204138)*$D184*0.34)))))</f>
      </c>
      <c r="AT184" s="25">
        <f>IF($E184="EK","",IF($D184="","",(IF($D184&lt;83,(-23373*LN($D184)+118878)*$D184,(-3538.9*LN($D184)+31394)*$D184))))</f>
      </c>
      <c r="AU184" s="25">
        <f>IF($E184="EK","",IF(D184&gt;1,28873*D184,""))</f>
      </c>
      <c r="AV184" s="25">
        <f>IF($E184="ek",D184*Y184*(1-0.8)*0.012,IF($E184="ew",D184*Y184*(1-0.8)*0.012,IF($E184="MC",D184*Y184*(1-0.7)*0.012,D184*Y184*0.012)))</f>
        <v>2298.8927999999996</v>
      </c>
      <c r="AW184" s="25">
        <f>IF($AV184&gt;1,D184*Y184*0.002,"")</f>
        <v>1915.7440000000001</v>
      </c>
      <c r="AX184" s="25">
        <f>0.163*D184*Y184/8760</f>
        <v>17.823417351598174</v>
      </c>
      <c r="AY184" s="25" t="e">
        <f>IF(#REF!=1,AX184,"")</f>
        <v>#REF!</v>
      </c>
    </row>
    <row r="185" spans="1:51" ht="12.75">
      <c r="A185" s="3">
        <v>20884</v>
      </c>
      <c r="B185" s="3">
        <v>6156</v>
      </c>
      <c r="C185" s="3">
        <v>460</v>
      </c>
      <c r="D185" s="3">
        <v>460</v>
      </c>
      <c r="E185" s="3" t="s">
        <v>33</v>
      </c>
      <c r="F185" s="3" t="s">
        <v>24</v>
      </c>
      <c r="G185" s="3" t="s">
        <v>24</v>
      </c>
      <c r="H185" s="3">
        <v>137583</v>
      </c>
      <c r="I185" s="3" t="s">
        <v>23</v>
      </c>
      <c r="J185" s="3">
        <v>137973</v>
      </c>
      <c r="K185" s="3">
        <v>136591</v>
      </c>
      <c r="L185" s="3">
        <v>136591</v>
      </c>
      <c r="M185" s="3">
        <v>138780</v>
      </c>
      <c r="N185" s="3">
        <v>135207</v>
      </c>
      <c r="O185" s="3">
        <v>138780</v>
      </c>
      <c r="P185" s="3">
        <v>138780</v>
      </c>
      <c r="Q185" s="3">
        <v>138985</v>
      </c>
      <c r="R185" s="3">
        <v>138985</v>
      </c>
      <c r="S185" s="3">
        <v>138916</v>
      </c>
      <c r="T185" s="6">
        <v>3342290</v>
      </c>
      <c r="U185" s="6"/>
      <c r="V185" s="3">
        <v>6156</v>
      </c>
      <c r="W185" s="28"/>
      <c r="X185" s="28"/>
      <c r="Y185" s="31">
        <v>3656</v>
      </c>
      <c r="AF185" s="25" t="e">
        <f>0.014*#REF!</f>
        <v>#REF!</v>
      </c>
      <c r="AG185" s="25" t="e">
        <f>IF(#REF!=1,#REF!,"")</f>
        <v>#REF!</v>
      </c>
      <c r="AH185" s="25" t="e">
        <f>IF(#REF!=1,AF185,"")</f>
        <v>#REF!</v>
      </c>
      <c r="AI185" s="25" t="e">
        <f>IF(#REF!=1,#REF!,"")</f>
        <v>#REF!</v>
      </c>
      <c r="AJ185" s="25" t="e">
        <f>IF(#REF!=1,AF185,"")</f>
        <v>#REF!</v>
      </c>
      <c r="AK185" s="25" t="e">
        <f>IF(#REF!=1,#REF!,"")</f>
        <v>#REF!</v>
      </c>
      <c r="AL185" s="25" t="e">
        <f>IF(#REF!=1,AF185,"")</f>
        <v>#REF!</v>
      </c>
      <c r="AM185" t="s">
        <v>25</v>
      </c>
      <c r="AN185" s="5">
        <v>27607</v>
      </c>
      <c r="AO185" s="25">
        <f>(IF($E185="EK",0.163*C185*Y185/8760,IF($E185="ws",0.163*C185*Y185/8760,IF($E185="mc",0.7*0.163*C185*Y185/8760,""))))</f>
        <v>31.29302283105023</v>
      </c>
      <c r="AP185" s="25">
        <f>IF($E185="EK","",IF(D185="","",(IF($D185&lt;83,(-162853*LN($D185)+813007)*$D185,(-24890*LN($D185)+204138)*$D185))))</f>
      </c>
      <c r="AQ185" s="25" t="e">
        <f>IF(#REF!=1,AP185,"")</f>
        <v>#REF!</v>
      </c>
      <c r="AR185" s="25" t="e">
        <f>IF(#REF!=1,AP185,"")</f>
        <v>#REF!</v>
      </c>
      <c r="AS185" s="25">
        <f>IF($E185="EK","",IF($D185="","",IF(#REF!&gt;1,"",(IF($D185&lt;83,(-162853*LN($D185)+813007)*$D185*0.34,(-24890*LN($D185)+204138)*$D185*0.34)))))</f>
      </c>
      <c r="AT185" s="25">
        <f>IF($E185="EK","",IF($D185="","",(IF($D185&lt;83,(-23373*LN($D185)+118878)*$D185,(-3538.9*LN($D185)+31394)*$D185))))</f>
      </c>
      <c r="AU185" s="25">
        <f>IF($E185="EK","",IF(D185&gt;1,28873*D185,""))</f>
      </c>
      <c r="AV185" s="25">
        <f>IF($E185="ek",D185*Y185*(1-0.8)*0.012,IF($E185="ew",D185*Y185*(1-0.8)*0.012,IF($E185="MC",D185*Y185*(1-0.7)*0.012,D185*Y185*0.012)))</f>
        <v>4036.2239999999993</v>
      </c>
      <c r="AW185" s="25">
        <f>IF($AV185&gt;1,D185*Y185*0.002,"")</f>
        <v>3363.52</v>
      </c>
      <c r="AX185" s="25">
        <f>0.163*D185*Y185/8760</f>
        <v>31.29302283105023</v>
      </c>
      <c r="AY185" s="25" t="e">
        <f>IF(#REF!=1,AX185,"")</f>
        <v>#REF!</v>
      </c>
    </row>
    <row r="186" spans="1:51" ht="12.75">
      <c r="A186" s="3">
        <v>21461</v>
      </c>
      <c r="B186" s="3">
        <v>1599</v>
      </c>
      <c r="C186" s="3">
        <v>585</v>
      </c>
      <c r="D186" s="3"/>
      <c r="E186" s="3" t="s">
        <v>33</v>
      </c>
      <c r="F186" s="3" t="s">
        <v>24</v>
      </c>
      <c r="G186" s="3" t="s">
        <v>24</v>
      </c>
      <c r="H186" s="3">
        <v>152291</v>
      </c>
      <c r="I186" s="3">
        <v>152194</v>
      </c>
      <c r="J186" s="3">
        <v>151374</v>
      </c>
      <c r="K186" s="3" t="s">
        <v>23</v>
      </c>
      <c r="L186" s="3">
        <v>152094</v>
      </c>
      <c r="M186" s="3">
        <v>151978</v>
      </c>
      <c r="N186" s="3">
        <v>152478</v>
      </c>
      <c r="O186" s="3">
        <v>152635</v>
      </c>
      <c r="P186" s="3">
        <v>151860</v>
      </c>
      <c r="Q186" s="3">
        <v>150439</v>
      </c>
      <c r="R186" s="3">
        <v>151787</v>
      </c>
      <c r="S186" s="3">
        <v>144852</v>
      </c>
      <c r="T186" s="6">
        <v>1663982</v>
      </c>
      <c r="U186" s="6"/>
      <c r="V186" s="3">
        <v>1599</v>
      </c>
      <c r="W186" s="28"/>
      <c r="X186" s="28"/>
      <c r="Y186" s="31">
        <v>3656</v>
      </c>
      <c r="AF186" s="25" t="e">
        <f>0.014*#REF!</f>
        <v>#REF!</v>
      </c>
      <c r="AG186" s="25" t="e">
        <f>IF(#REF!=1,#REF!,"")</f>
        <v>#REF!</v>
      </c>
      <c r="AH186" s="25" t="e">
        <f>IF(#REF!=1,AF186,"")</f>
        <v>#REF!</v>
      </c>
      <c r="AI186" s="25" t="e">
        <f>IF(#REF!=1,#REF!,"")</f>
        <v>#REF!</v>
      </c>
      <c r="AJ186" s="25" t="e">
        <f>IF(#REF!=1,AF186,"")</f>
        <v>#REF!</v>
      </c>
      <c r="AK186" s="25" t="e">
        <f>IF(#REF!=1,#REF!,"")</f>
        <v>#REF!</v>
      </c>
      <c r="AL186" s="25" t="e">
        <f>IF(#REF!=1,AF186,"")</f>
        <v>#REF!</v>
      </c>
      <c r="AM186" t="s">
        <v>25</v>
      </c>
      <c r="AN186" s="5">
        <v>24990</v>
      </c>
      <c r="AO186" s="25">
        <f>(IF($E186="EK",0.163*C186*Y186/8760,IF($E186="ws",0.163*C186*Y186/8760,IF($E186="mc",0.7*0.163*C186*Y186/8760,""))))</f>
        <v>39.79656164383562</v>
      </c>
      <c r="AP186" s="25">
        <f>IF($E186="EK","",IF(D186="","",(IF($D186&lt;83,(-162853*LN($D186)+813007)*$D186,(-24890*LN($D186)+204138)*$D186))))</f>
      </c>
      <c r="AQ186" s="25" t="e">
        <f>IF(#REF!=1,AP186,"")</f>
        <v>#REF!</v>
      </c>
      <c r="AR186" s="25" t="e">
        <f>IF(#REF!=1,AP186,"")</f>
        <v>#REF!</v>
      </c>
      <c r="AS186" s="25">
        <f>IF($E186="EK","",IF($D186="","",IF(#REF!&gt;1,"",(IF($D186&lt;83,(-162853*LN($D186)+813007)*$D186*0.34,(-24890*LN($D186)+204138)*$D186*0.34)))))</f>
      </c>
      <c r="AT186" s="25">
        <f>IF($E186="EK","",IF($D186="","",(IF($D186&lt;83,(-23373*LN($D186)+118878)*$D186,(-3538.9*LN($D186)+31394)*$D186))))</f>
      </c>
      <c r="AU186" s="25">
        <f>IF($E186="EK","",IF(D186&gt;1,28873*D186,""))</f>
      </c>
      <c r="AV186" s="25">
        <f>IF($E186="ek",D186*Y186*(1-0.8)*0.012,IF($E186="ew",D186*Y186*(1-0.8)*0.012,IF($E186="MC",D186*Y186*(1-0.7)*0.012,D186*Y186*0.012)))</f>
        <v>0</v>
      </c>
      <c r="AW186" s="25">
        <f>IF($AV186&gt;1,D186*Y186*0.002,"")</f>
      </c>
      <c r="AX186" s="25">
        <f>0.163*D186*Y186/8760</f>
        <v>0</v>
      </c>
      <c r="AY186" s="25" t="e">
        <f>IF(#REF!=1,AX186,"")</f>
        <v>#REF!</v>
      </c>
    </row>
    <row r="187" spans="1:51" ht="12.75">
      <c r="A187" s="3">
        <v>21461</v>
      </c>
      <c r="B187" s="3">
        <v>1599</v>
      </c>
      <c r="C187" s="3">
        <v>580</v>
      </c>
      <c r="D187" s="3">
        <f>SUM(C186:C187)</f>
        <v>1165</v>
      </c>
      <c r="E187" s="3" t="s">
        <v>33</v>
      </c>
      <c r="F187" s="3" t="s">
        <v>24</v>
      </c>
      <c r="G187" s="3" t="s">
        <v>24</v>
      </c>
      <c r="H187" s="3">
        <v>1035</v>
      </c>
      <c r="I187" s="3">
        <v>1035</v>
      </c>
      <c r="J187" s="3">
        <v>1040</v>
      </c>
      <c r="K187" s="3">
        <v>1030</v>
      </c>
      <c r="L187" s="3">
        <v>1030</v>
      </c>
      <c r="M187" s="3">
        <v>1035</v>
      </c>
      <c r="N187" s="3">
        <v>1054</v>
      </c>
      <c r="O187" s="3">
        <v>1035</v>
      </c>
      <c r="P187" s="3">
        <v>1035</v>
      </c>
      <c r="Q187" s="3">
        <v>1035</v>
      </c>
      <c r="R187" s="3">
        <v>1030</v>
      </c>
      <c r="S187" s="3">
        <v>1033</v>
      </c>
      <c r="T187" s="6">
        <v>1836048</v>
      </c>
      <c r="U187" s="6"/>
      <c r="V187" s="3">
        <v>1599</v>
      </c>
      <c r="W187" s="28"/>
      <c r="X187" s="28"/>
      <c r="Y187" s="31">
        <v>3656</v>
      </c>
      <c r="AF187" s="25" t="e">
        <f>0.014*#REF!</f>
        <v>#REF!</v>
      </c>
      <c r="AG187" s="25" t="e">
        <f>IF(#REF!=1,#REF!,"")</f>
        <v>#REF!</v>
      </c>
      <c r="AH187" s="25" t="e">
        <f>IF(#REF!=1,AF187,"")</f>
        <v>#REF!</v>
      </c>
      <c r="AI187" s="25" t="e">
        <f>IF(#REF!=1,#REF!,"")</f>
        <v>#REF!</v>
      </c>
      <c r="AJ187" s="25" t="e">
        <f>IF(#REF!=1,AF187,"")</f>
        <v>#REF!</v>
      </c>
      <c r="AK187" s="25" t="e">
        <f>IF(#REF!=1,#REF!,"")</f>
        <v>#REF!</v>
      </c>
      <c r="AL187" s="25" t="e">
        <f>IF(#REF!=1,AF187,"")</f>
        <v>#REF!</v>
      </c>
      <c r="AM187" t="s">
        <v>25</v>
      </c>
      <c r="AN187" s="5">
        <v>27912</v>
      </c>
      <c r="AO187" s="25">
        <f>(IF($E187="EK",0.163*C187*Y187/8760,IF($E187="ws",0.163*C187*Y187/8760,IF($E187="mc",0.7*0.163*C187*Y187/8760,""))))</f>
        <v>39.456420091324205</v>
      </c>
      <c r="AP187" s="25">
        <f>IF($E187="EK","",IF(D187="","",(IF($D187&lt;83,(-162853*LN($D187)+813007)*$D187,(-24890*LN($D187)+204138)*$D187))))</f>
      </c>
      <c r="AQ187" s="25" t="e">
        <f>IF(#REF!=1,AP187,"")</f>
        <v>#REF!</v>
      </c>
      <c r="AR187" s="25" t="e">
        <f>IF(#REF!=1,AP187,"")</f>
        <v>#REF!</v>
      </c>
      <c r="AS187" s="25">
        <f>IF($E187="EK","",IF($D187="","",IF(#REF!&gt;1,"",(IF($D187&lt;83,(-162853*LN($D187)+813007)*$D187*0.34,(-24890*LN($D187)+204138)*$D187*0.34)))))</f>
      </c>
      <c r="AT187" s="25">
        <f>IF($E187="EK","",IF($D187="","",(IF($D187&lt;83,(-23373*LN($D187)+118878)*$D187,(-3538.9*LN($D187)+31394)*$D187))))</f>
      </c>
      <c r="AU187" s="25">
        <f>IF($E187="EK","",IF(D187&gt;1,28873*D187,""))</f>
      </c>
      <c r="AV187" s="25">
        <f>IF($E187="ek",D187*Y187*(1-0.8)*0.012,IF($E187="ew",D187*Y187*(1-0.8)*0.012,IF($E187="MC",D187*Y187*(1-0.7)*0.012,D187*Y187*0.012)))</f>
        <v>10222.175999999998</v>
      </c>
      <c r="AW187" s="25">
        <f>IF($AV187&gt;1,D187*Y187*0.002,"")</f>
        <v>8518.48</v>
      </c>
      <c r="AX187" s="25">
        <f>0.163*D187*Y187/8760</f>
        <v>79.25298173515982</v>
      </c>
      <c r="AY187" s="25" t="e">
        <f>IF(#REF!=1,AX187,"")</f>
        <v>#REF!</v>
      </c>
    </row>
    <row r="188" spans="1:51" ht="12.75">
      <c r="A188" s="3">
        <v>22350</v>
      </c>
      <c r="B188" s="3">
        <v>544</v>
      </c>
      <c r="C188" s="3">
        <v>104</v>
      </c>
      <c r="D188" s="3">
        <v>104</v>
      </c>
      <c r="E188" s="3" t="s">
        <v>33</v>
      </c>
      <c r="F188" s="3" t="s">
        <v>24</v>
      </c>
      <c r="G188" s="3" t="s">
        <v>24</v>
      </c>
      <c r="H188" s="3">
        <v>139100</v>
      </c>
      <c r="I188" s="3">
        <v>138500</v>
      </c>
      <c r="J188" s="3">
        <v>138800</v>
      </c>
      <c r="K188" s="3" t="s">
        <v>23</v>
      </c>
      <c r="L188" s="3">
        <v>138000</v>
      </c>
      <c r="M188" s="3" t="s">
        <v>23</v>
      </c>
      <c r="N188" s="3" t="s">
        <v>23</v>
      </c>
      <c r="O188" s="3" t="s">
        <v>23</v>
      </c>
      <c r="P188" s="3" t="s">
        <v>23</v>
      </c>
      <c r="Q188" s="3" t="s">
        <v>23</v>
      </c>
      <c r="R188" s="3" t="s">
        <v>23</v>
      </c>
      <c r="S188" s="3" t="s">
        <v>23</v>
      </c>
      <c r="T188" s="6">
        <v>2375628</v>
      </c>
      <c r="U188" s="6"/>
      <c r="V188" s="3">
        <v>544</v>
      </c>
      <c r="W188" s="28"/>
      <c r="X188" s="28"/>
      <c r="Y188" s="31">
        <v>3656</v>
      </c>
      <c r="AF188" s="25" t="e">
        <f>0.014*#REF!</f>
        <v>#REF!</v>
      </c>
      <c r="AG188" s="25" t="e">
        <f>IF(#REF!=1,#REF!,"")</f>
        <v>#REF!</v>
      </c>
      <c r="AH188" s="25" t="e">
        <f>IF(#REF!=1,AF188,"")</f>
        <v>#REF!</v>
      </c>
      <c r="AI188" s="25" t="e">
        <f>IF(#REF!=1,#REF!,"")</f>
        <v>#REF!</v>
      </c>
      <c r="AJ188" s="25" t="e">
        <f>IF(#REF!=1,AF188,"")</f>
        <v>#REF!</v>
      </c>
      <c r="AK188" s="25" t="e">
        <f>IF(#REF!=1,#REF!,"")</f>
        <v>#REF!</v>
      </c>
      <c r="AL188" s="25" t="e">
        <f>IF(#REF!=1,AF188,"")</f>
        <v>#REF!</v>
      </c>
      <c r="AM188" s="2" t="s">
        <v>25</v>
      </c>
      <c r="AN188" s="5">
        <v>20486</v>
      </c>
      <c r="AO188" s="25">
        <f>(IF($E188="EK",0.163*C188*Y188/8760,IF($E188="ws",0.163*C188*Y188/8760,IF($E188="mc",0.7*0.163*C188*Y188/8760,""))))</f>
        <v>7.074944292237444</v>
      </c>
      <c r="AP188" s="25">
        <f>IF($E188="EK","",IF(D188="","",(IF($D188&lt;83,(-162853*LN($D188)+813007)*$D188,(-24890*LN($D188)+204138)*$D188))))</f>
      </c>
      <c r="AQ188" s="25" t="e">
        <f>IF(#REF!=1,AP188,"")</f>
        <v>#REF!</v>
      </c>
      <c r="AR188" s="25" t="e">
        <f>IF(#REF!=1,AP188,"")</f>
        <v>#REF!</v>
      </c>
      <c r="AS188" s="25">
        <f>IF($E188="EK","",IF($D188="","",IF(#REF!&gt;1,"",(IF($D188&lt;83,(-162853*LN($D188)+813007)*$D188*0.34,(-24890*LN($D188)+204138)*$D188*0.34)))))</f>
      </c>
      <c r="AT188" s="25">
        <f>IF($E188="EK","",IF($D188="","",(IF($D188&lt;83,(-23373*LN($D188)+118878)*$D188,(-3538.9*LN($D188)+31394)*$D188))))</f>
      </c>
      <c r="AU188" s="25">
        <f>IF($E188="EK","",IF(D188&gt;1,28873*D188,""))</f>
      </c>
      <c r="AV188" s="25">
        <f>IF($E188="ek",D188*Y188*(1-0.8)*0.012,IF($E188="ew",D188*Y188*(1-0.8)*0.012,IF($E188="MC",D188*Y188*(1-0.7)*0.012,D188*Y188*0.012)))</f>
        <v>912.5375999999999</v>
      </c>
      <c r="AW188" s="25">
        <f>IF($AV188&gt;1,D188*Y188*0.002,"")</f>
        <v>760.448</v>
      </c>
      <c r="AX188" s="25">
        <f>0.163*D188*Y188/8760</f>
        <v>7.074944292237444</v>
      </c>
      <c r="AY188" s="25" t="e">
        <f>IF(#REF!=1,AX188,"")</f>
        <v>#REF!</v>
      </c>
    </row>
    <row r="189" spans="1:51" ht="12.75">
      <c r="A189" s="3">
        <v>22380</v>
      </c>
      <c r="B189" s="3">
        <v>546</v>
      </c>
      <c r="C189" s="3">
        <v>75</v>
      </c>
      <c r="D189" s="3"/>
      <c r="E189" s="3" t="s">
        <v>33</v>
      </c>
      <c r="F189" s="3" t="s">
        <v>24</v>
      </c>
      <c r="G189" s="3" t="s">
        <v>24</v>
      </c>
      <c r="H189" s="3">
        <v>1030</v>
      </c>
      <c r="I189" s="3">
        <v>1030</v>
      </c>
      <c r="J189" s="3">
        <v>1030</v>
      </c>
      <c r="K189" s="3">
        <v>1030</v>
      </c>
      <c r="L189" s="3">
        <v>1030</v>
      </c>
      <c r="M189" s="3">
        <v>1030</v>
      </c>
      <c r="N189" s="3">
        <v>1030</v>
      </c>
      <c r="O189" s="3">
        <v>1030</v>
      </c>
      <c r="P189" s="3">
        <v>1030</v>
      </c>
      <c r="Q189" s="3">
        <v>1030</v>
      </c>
      <c r="R189" s="3">
        <v>1030</v>
      </c>
      <c r="S189" s="3">
        <v>1030</v>
      </c>
      <c r="T189" s="6">
        <v>1693425</v>
      </c>
      <c r="U189" s="6"/>
      <c r="V189" s="3">
        <v>546</v>
      </c>
      <c r="W189" s="28"/>
      <c r="X189" s="28"/>
      <c r="Y189" s="31">
        <v>3656</v>
      </c>
      <c r="AF189" s="25" t="e">
        <f>0.014*#REF!</f>
        <v>#REF!</v>
      </c>
      <c r="AG189" s="25" t="e">
        <f>IF(#REF!=1,#REF!,"")</f>
        <v>#REF!</v>
      </c>
      <c r="AH189" s="25" t="e">
        <f>IF(#REF!=1,AF189,"")</f>
        <v>#REF!</v>
      </c>
      <c r="AI189" s="25" t="e">
        <f>IF(#REF!=1,#REF!,"")</f>
        <v>#REF!</v>
      </c>
      <c r="AJ189" s="25" t="e">
        <f>IF(#REF!=1,AF189,"")</f>
        <v>#REF!</v>
      </c>
      <c r="AK189" s="25" t="e">
        <f>IF(#REF!=1,#REF!,"")</f>
        <v>#REF!</v>
      </c>
      <c r="AL189" s="25" t="e">
        <f>IF(#REF!=1,AF189,"")</f>
        <v>#REF!</v>
      </c>
      <c r="AM189" t="s">
        <v>25</v>
      </c>
      <c r="AN189" s="5">
        <v>19876</v>
      </c>
      <c r="AO189" s="25">
        <f>(IF($E189="EK",0.163*C189*Y189/8760,IF($E189="ws",0.163*C189*Y189/8760,IF($E189="mc",0.7*0.163*C189*Y189/8760,""))))</f>
        <v>5.102123287671232</v>
      </c>
      <c r="AP189" s="25">
        <f>IF($E189="EK","",IF(D189="","",(IF($D189&lt;83,(-162853*LN($D189)+813007)*$D189,(-24890*LN($D189)+204138)*$D189))))</f>
      </c>
      <c r="AQ189" s="25" t="e">
        <f>IF(#REF!=1,AP189,"")</f>
        <v>#REF!</v>
      </c>
      <c r="AR189" s="25" t="e">
        <f>IF(#REF!=1,AP189,"")</f>
        <v>#REF!</v>
      </c>
      <c r="AS189" s="25">
        <f>IF($E189="EK","",IF($D189="","",IF(#REF!&gt;1,"",(IF($D189&lt;83,(-162853*LN($D189)+813007)*$D189*0.34,(-24890*LN($D189)+204138)*$D189*0.34)))))</f>
      </c>
      <c r="AT189" s="25">
        <f>IF($E189="EK","",IF($D189="","",(IF($D189&lt;83,(-23373*LN($D189)+118878)*$D189,(-3538.9*LN($D189)+31394)*$D189))))</f>
      </c>
      <c r="AU189" s="25">
        <f>IF($E189="EK","",IF(D189&gt;1,28873*D189,""))</f>
      </c>
      <c r="AV189" s="25">
        <f>IF($E189="ek",D189*Y189*(1-0.8)*0.012,IF($E189="ew",D189*Y189*(1-0.8)*0.012,IF($E189="MC",D189*Y189*(1-0.7)*0.012,D189*Y189*0.012)))</f>
        <v>0</v>
      </c>
      <c r="AW189" s="25">
        <f>IF($AV189&gt;1,D189*Y189*0.002,"")</f>
      </c>
      <c r="AX189" s="25">
        <f>0.163*D189*Y189/8760</f>
        <v>0</v>
      </c>
      <c r="AY189" s="25" t="e">
        <f>IF(#REF!=1,AX189,"")</f>
        <v>#REF!</v>
      </c>
    </row>
    <row r="190" spans="1:51" ht="12.75">
      <c r="A190" s="3">
        <v>22380</v>
      </c>
      <c r="B190" s="3">
        <v>546</v>
      </c>
      <c r="C190" s="3">
        <v>415</v>
      </c>
      <c r="D190" s="3">
        <f>SUM(C189:C190)</f>
        <v>490</v>
      </c>
      <c r="E190" s="3" t="s">
        <v>24</v>
      </c>
      <c r="F190" s="3" t="s">
        <v>24</v>
      </c>
      <c r="G190" s="3" t="s">
        <v>24</v>
      </c>
      <c r="H190" s="3">
        <v>138930</v>
      </c>
      <c r="I190" s="3">
        <v>138500</v>
      </c>
      <c r="J190" s="3">
        <v>138410</v>
      </c>
      <c r="K190" s="3" t="s">
        <v>23</v>
      </c>
      <c r="L190" s="3" t="s">
        <v>23</v>
      </c>
      <c r="M190" s="3">
        <v>137760</v>
      </c>
      <c r="N190" s="3">
        <v>132110</v>
      </c>
      <c r="O190" s="3">
        <v>138040</v>
      </c>
      <c r="P190" s="3">
        <v>138290</v>
      </c>
      <c r="Q190" s="3" t="s">
        <v>23</v>
      </c>
      <c r="R190" s="3" t="s">
        <v>23</v>
      </c>
      <c r="S190" s="3" t="s">
        <v>23</v>
      </c>
      <c r="T190" s="6">
        <v>2339195</v>
      </c>
      <c r="U190" s="6"/>
      <c r="V190" s="3">
        <v>546</v>
      </c>
      <c r="W190" s="28"/>
      <c r="X190" s="28"/>
      <c r="Y190" s="31">
        <v>3656</v>
      </c>
      <c r="AF190" s="25" t="e">
        <f>0.014*#REF!</f>
        <v>#REF!</v>
      </c>
      <c r="AG190" s="25" t="e">
        <f>IF(#REF!=1,#REF!,"")</f>
        <v>#REF!</v>
      </c>
      <c r="AH190" s="25" t="e">
        <f>IF(#REF!=1,AF190,"")</f>
        <v>#REF!</v>
      </c>
      <c r="AI190" s="25" t="e">
        <f>IF(#REF!=1,#REF!,"")</f>
        <v>#REF!</v>
      </c>
      <c r="AJ190" s="25" t="e">
        <f>IF(#REF!=1,AF190,"")</f>
        <v>#REF!</v>
      </c>
      <c r="AK190" s="25" t="e">
        <f>IF(#REF!=1,#REF!,"")</f>
        <v>#REF!</v>
      </c>
      <c r="AL190" s="25" t="e">
        <f>IF(#REF!=1,AF190,"")</f>
        <v>#REF!</v>
      </c>
      <c r="AM190" t="s">
        <v>25</v>
      </c>
      <c r="AN190" s="5">
        <v>26085</v>
      </c>
      <c r="AO190" s="25">
        <f>(IF($E190="EK",0.163*C190*Y190/8760,IF($E190="ws",0.163*C190*Y190/8760,IF($E190="mc",0.7*0.163*C190*Y190/8760,""))))</f>
      </c>
      <c r="AP190" s="25">
        <f>IF($E190="EK","",IF(D190="","",(IF($D190&lt;83,(-162853*LN($D190)+813007)*$D190,(-24890*LN($D190)+204138)*$D190))))</f>
        <v>24480032.409548305</v>
      </c>
      <c r="AQ190" s="25" t="e">
        <f>IF(#REF!=1,AP190,"")</f>
        <v>#REF!</v>
      </c>
      <c r="AR190" s="25" t="e">
        <f>IF(#REF!=1,AP190,"")</f>
        <v>#REF!</v>
      </c>
      <c r="AS190" s="25" t="e">
        <f>IF($E190="EK","",IF($D190="","",IF(#REF!&gt;1,"",(IF($D190&lt;83,(-162853*LN($D190)+813007)*$D190*0.34,(-24890*LN($D190)+204138)*$D190*0.34)))))</f>
        <v>#REF!</v>
      </c>
      <c r="AT190" s="25">
        <f>IF($E190="EK","",IF($D190="","",(IF($D190&lt;83,(-23373*LN($D190)+118878)*$D190,(-3538.9*LN($D190)+31394)*$D190))))</f>
        <v>4641583.193095641</v>
      </c>
      <c r="AU190" s="25">
        <f>IF($E190="EK","",IF(D190&gt;1,28873*D190,""))</f>
        <v>14147770</v>
      </c>
      <c r="AV190" s="25">
        <f>IF($E190="ek",D190*Y190*(1-0.8)*0.012,IF($E190="ew",D190*Y190*(1-0.8)*0.012,IF($E190="MC",D190*Y190*(1-0.7)*0.012,D190*Y190*0.012)))</f>
        <v>21497.28</v>
      </c>
      <c r="AW190" s="25">
        <f>IF($AV190&gt;1,D190*Y190*0.002,"")</f>
        <v>3582.88</v>
      </c>
      <c r="AX190" s="25">
        <f>0.163*D190*Y190/8760</f>
        <v>33.33387214611872</v>
      </c>
      <c r="AY190" s="25" t="e">
        <f>IF(#REF!=1,AX190,"")</f>
        <v>#REF!</v>
      </c>
    </row>
    <row r="191" spans="1:51" ht="12.75">
      <c r="A191" s="3">
        <v>22432</v>
      </c>
      <c r="B191" s="3">
        <v>548</v>
      </c>
      <c r="C191" s="3">
        <v>163</v>
      </c>
      <c r="D191" s="3"/>
      <c r="E191" s="3" t="s">
        <v>33</v>
      </c>
      <c r="F191" s="3" t="s">
        <v>24</v>
      </c>
      <c r="G191" s="3" t="s">
        <v>24</v>
      </c>
      <c r="H191" s="3">
        <v>151300</v>
      </c>
      <c r="I191" s="3">
        <v>152300</v>
      </c>
      <c r="J191" s="3">
        <v>152000</v>
      </c>
      <c r="K191" s="3">
        <v>151900</v>
      </c>
      <c r="L191" s="3">
        <v>152300</v>
      </c>
      <c r="M191" s="3">
        <v>152300</v>
      </c>
      <c r="N191" s="3">
        <v>152300</v>
      </c>
      <c r="O191" s="3">
        <v>152300</v>
      </c>
      <c r="P191" s="3" t="s">
        <v>23</v>
      </c>
      <c r="Q191" s="3" t="s">
        <v>23</v>
      </c>
      <c r="R191" s="3" t="s">
        <v>23</v>
      </c>
      <c r="S191" s="3">
        <v>150200</v>
      </c>
      <c r="T191" s="6">
        <v>1366900</v>
      </c>
      <c r="U191" s="6"/>
      <c r="V191" s="3">
        <v>548</v>
      </c>
      <c r="W191" s="28"/>
      <c r="X191" s="28"/>
      <c r="Y191" s="31">
        <v>3656</v>
      </c>
      <c r="AF191" s="25" t="e">
        <f>0.014*#REF!</f>
        <v>#REF!</v>
      </c>
      <c r="AG191" s="25" t="e">
        <f>IF(#REF!=1,#REF!,"")</f>
        <v>#REF!</v>
      </c>
      <c r="AH191" s="25" t="e">
        <f>IF(#REF!=1,AF191,"")</f>
        <v>#REF!</v>
      </c>
      <c r="AI191" s="25" t="e">
        <f>IF(#REF!=1,#REF!,"")</f>
        <v>#REF!</v>
      </c>
      <c r="AJ191" s="25" t="e">
        <f>IF(#REF!=1,AF191,"")</f>
        <v>#REF!</v>
      </c>
      <c r="AK191" s="25" t="e">
        <f>IF(#REF!=1,#REF!,"")</f>
        <v>#REF!</v>
      </c>
      <c r="AL191" s="25" t="e">
        <f>IF(#REF!=1,AF191,"")</f>
        <v>#REF!</v>
      </c>
      <c r="AM191" s="2" t="s">
        <v>25</v>
      </c>
      <c r="AN191" s="5">
        <v>22068</v>
      </c>
      <c r="AO191" s="25">
        <f>(IF($E191="EK",0.163*C191*Y191/8760,IF($E191="ws",0.163*C191*Y191/8760,IF($E191="mc",0.7*0.163*C191*Y191/8760,""))))</f>
        <v>11.088614611872147</v>
      </c>
      <c r="AP191" s="25">
        <f>IF($E191="EK","",IF(D191="","",(IF($D191&lt;83,(-162853*LN($D191)+813007)*$D191,(-24890*LN($D191)+204138)*$D191))))</f>
      </c>
      <c r="AQ191" s="25" t="e">
        <f>IF(#REF!=1,AP191,"")</f>
        <v>#REF!</v>
      </c>
      <c r="AR191" s="25" t="e">
        <f>IF(#REF!=1,AP191,"")</f>
        <v>#REF!</v>
      </c>
      <c r="AS191" s="25">
        <f>IF($E191="EK","",IF($D191="","",IF(#REF!&gt;1,"",(IF($D191&lt;83,(-162853*LN($D191)+813007)*$D191*0.34,(-24890*LN($D191)+204138)*$D191*0.34)))))</f>
      </c>
      <c r="AT191" s="25">
        <f>IF($E191="EK","",IF($D191="","",(IF($D191&lt;83,(-23373*LN($D191)+118878)*$D191,(-3538.9*LN($D191)+31394)*$D191))))</f>
      </c>
      <c r="AU191" s="25">
        <f>IF($E191="EK","",IF(D191&gt;1,28873*D191,""))</f>
      </c>
      <c r="AV191" s="25">
        <f>IF($E191="ek",D191*Y191*(1-0.8)*0.012,IF($E191="ew",D191*Y191*(1-0.8)*0.012,IF($E191="MC",D191*Y191*(1-0.7)*0.012,D191*Y191*0.012)))</f>
        <v>0</v>
      </c>
      <c r="AW191" s="25">
        <f>IF($AV191&gt;1,D191*Y191*0.002,"")</f>
      </c>
      <c r="AX191" s="25">
        <f>0.163*D191*Y191/8760</f>
        <v>0</v>
      </c>
      <c r="AY191" s="25" t="e">
        <f>IF(#REF!=1,AX191,"")</f>
        <v>#REF!</v>
      </c>
    </row>
    <row r="192" spans="1:51" ht="12.75">
      <c r="A192" s="3">
        <v>22432</v>
      </c>
      <c r="B192" s="3">
        <v>548</v>
      </c>
      <c r="C192" s="3">
        <v>163</v>
      </c>
      <c r="D192" s="3">
        <f>SUM(C191:C192)</f>
        <v>326</v>
      </c>
      <c r="E192" s="3" t="s">
        <v>33</v>
      </c>
      <c r="F192" s="3" t="s">
        <v>24</v>
      </c>
      <c r="G192" s="3" t="s">
        <v>24</v>
      </c>
      <c r="H192" s="3">
        <v>151300</v>
      </c>
      <c r="I192" s="3">
        <v>152300</v>
      </c>
      <c r="J192" s="3">
        <v>152000</v>
      </c>
      <c r="K192" s="3" t="s">
        <v>23</v>
      </c>
      <c r="L192" s="3">
        <v>152300</v>
      </c>
      <c r="M192" s="3">
        <v>152300</v>
      </c>
      <c r="N192" s="3" t="s">
        <v>23</v>
      </c>
      <c r="O192" s="3">
        <v>152300</v>
      </c>
      <c r="P192" s="3" t="s">
        <v>23</v>
      </c>
      <c r="Q192" s="3" t="s">
        <v>23</v>
      </c>
      <c r="R192" s="3" t="s">
        <v>23</v>
      </c>
      <c r="S192" s="3" t="s">
        <v>23</v>
      </c>
      <c r="T192" s="6">
        <v>912500</v>
      </c>
      <c r="U192" s="6"/>
      <c r="V192" s="3">
        <v>548</v>
      </c>
      <c r="W192" s="28"/>
      <c r="X192" s="28"/>
      <c r="Y192" s="31">
        <v>3656</v>
      </c>
      <c r="AF192" s="25" t="e">
        <f>0.014*#REF!</f>
        <v>#REF!</v>
      </c>
      <c r="AG192" s="25" t="e">
        <f>IF(#REF!=1,#REF!,"")</f>
        <v>#REF!</v>
      </c>
      <c r="AH192" s="25" t="e">
        <f>IF(#REF!=1,AF192,"")</f>
        <v>#REF!</v>
      </c>
      <c r="AI192" s="25" t="e">
        <f>IF(#REF!=1,#REF!,"")</f>
        <v>#REF!</v>
      </c>
      <c r="AJ192" s="25" t="e">
        <f>IF(#REF!=1,AF192,"")</f>
        <v>#REF!</v>
      </c>
      <c r="AK192" s="25" t="e">
        <f>IF(#REF!=1,#REF!,"")</f>
        <v>#REF!</v>
      </c>
      <c r="AL192" s="25" t="e">
        <f>IF(#REF!=1,AF192,"")</f>
        <v>#REF!</v>
      </c>
      <c r="AM192" s="2" t="s">
        <v>25</v>
      </c>
      <c r="AN192" s="5">
        <v>23163</v>
      </c>
      <c r="AO192" s="25">
        <f>(IF($E192="EK",0.163*C192*Y192/8760,IF($E192="ws",0.163*C192*Y192/8760,IF($E192="mc",0.7*0.163*C192*Y192/8760,""))))</f>
        <v>11.088614611872147</v>
      </c>
      <c r="AP192" s="25">
        <f>IF($E192="EK","",IF(D192="","",(IF($D192&lt;83,(-162853*LN($D192)+813007)*$D192,(-24890*LN($D192)+204138)*$D192))))</f>
      </c>
      <c r="AQ192" s="25" t="e">
        <f>IF(#REF!=1,AP192,"")</f>
        <v>#REF!</v>
      </c>
      <c r="AR192" s="25" t="e">
        <f>IF(#REF!=1,AP192,"")</f>
        <v>#REF!</v>
      </c>
      <c r="AS192" s="25">
        <f>IF($E192="EK","",IF($D192="","",IF(#REF!&gt;1,"",(IF($D192&lt;83,(-162853*LN($D192)+813007)*$D192*0.34,(-24890*LN($D192)+204138)*$D192*0.34)))))</f>
      </c>
      <c r="AT192" s="25">
        <f>IF($E192="EK","",IF($D192="","",(IF($D192&lt;83,(-23373*LN($D192)+118878)*$D192,(-3538.9*LN($D192)+31394)*$D192))))</f>
      </c>
      <c r="AU192" s="25">
        <f>IF($E192="EK","",IF(D192&gt;1,28873*D192,""))</f>
      </c>
      <c r="AV192" s="25">
        <f>IF($E192="ek",D192*Y192*(1-0.8)*0.012,IF($E192="ew",D192*Y192*(1-0.8)*0.012,IF($E192="MC",D192*Y192*(1-0.7)*0.012,D192*Y192*0.012)))</f>
        <v>2860.4543999999996</v>
      </c>
      <c r="AW192" s="25">
        <f>IF($AV192&gt;1,D192*Y192*0.002,"")</f>
        <v>2383.712</v>
      </c>
      <c r="AX192" s="25">
        <f>0.163*D192*Y192/8760</f>
        <v>22.177229223744295</v>
      </c>
      <c r="AY192" s="25" t="e">
        <f>IF(#REF!=1,AX192,"")</f>
        <v>#REF!</v>
      </c>
    </row>
    <row r="193" spans="1:51" ht="12.75">
      <c r="A193" s="3">
        <v>22500</v>
      </c>
      <c r="B193" s="3">
        <v>1248</v>
      </c>
      <c r="C193" s="3">
        <v>172</v>
      </c>
      <c r="D193" s="3">
        <v>172</v>
      </c>
      <c r="E193" s="3" t="s">
        <v>24</v>
      </c>
      <c r="F193" s="3" t="s">
        <v>24</v>
      </c>
      <c r="G193" s="3" t="s">
        <v>24</v>
      </c>
      <c r="H193" s="3">
        <v>1013</v>
      </c>
      <c r="I193" s="3">
        <v>1002</v>
      </c>
      <c r="J193" s="3">
        <v>1001</v>
      </c>
      <c r="K193" s="3">
        <v>1001</v>
      </c>
      <c r="L193" s="3">
        <v>1065</v>
      </c>
      <c r="M193" s="3">
        <v>1013</v>
      </c>
      <c r="N193" s="3">
        <v>1004</v>
      </c>
      <c r="O193" s="3">
        <v>1107</v>
      </c>
      <c r="P193" s="3">
        <v>1111</v>
      </c>
      <c r="Q193" s="3">
        <v>1499</v>
      </c>
      <c r="R193" s="3">
        <v>999</v>
      </c>
      <c r="S193" s="3">
        <v>1042</v>
      </c>
      <c r="T193" s="6">
        <v>1768666</v>
      </c>
      <c r="U193" s="6"/>
      <c r="V193" s="3">
        <v>1248</v>
      </c>
      <c r="W193" s="28"/>
      <c r="X193" s="28"/>
      <c r="Y193" s="31">
        <v>3656</v>
      </c>
      <c r="AF193" s="25" t="e">
        <f>0.014*#REF!</f>
        <v>#REF!</v>
      </c>
      <c r="AG193" s="25" t="e">
        <f>IF(#REF!=1,#REF!,"")</f>
        <v>#REF!</v>
      </c>
      <c r="AH193" s="25" t="e">
        <f>IF(#REF!=1,AF193,"")</f>
        <v>#REF!</v>
      </c>
      <c r="AI193" s="25" t="e">
        <f>IF(#REF!=1,#REF!,"")</f>
        <v>#REF!</v>
      </c>
      <c r="AJ193" s="25" t="e">
        <f>IF(#REF!=1,AF193,"")</f>
        <v>#REF!</v>
      </c>
      <c r="AK193" s="25" t="e">
        <f>IF(#REF!=1,#REF!,"")</f>
        <v>#REF!</v>
      </c>
      <c r="AL193" s="25" t="e">
        <f>IF(#REF!=1,AF193,"")</f>
        <v>#REF!</v>
      </c>
      <c r="AM193" t="s">
        <v>25</v>
      </c>
      <c r="AN193" s="5">
        <v>23863</v>
      </c>
      <c r="AO193" s="25">
        <f>(IF($E193="EK",0.163*C193*Y193/8760,IF($E193="ws",0.163*C193*Y193/8760,IF($E193="mc",0.7*0.163*C193*Y193/8760,""))))</f>
      </c>
      <c r="AP193" s="25">
        <f>IF($E193="EK","",IF(D193="","",(IF($D193&lt;83,(-162853*LN($D193)+813007)*$D193,(-24890*LN($D193)+204138)*$D193))))</f>
        <v>13074900.345203465</v>
      </c>
      <c r="AQ193" s="25" t="e">
        <f>IF(#REF!=1,AP193,"")</f>
        <v>#REF!</v>
      </c>
      <c r="AR193" s="25" t="e">
        <f>IF(#REF!=1,AP193,"")</f>
        <v>#REF!</v>
      </c>
      <c r="AS193" s="25" t="e">
        <f>IF($E193="EK","",IF($D193="","",IF(#REF!&gt;1,"",(IF($D193&lt;83,(-162853*LN($D193)+813007)*$D193*0.34,(-24890*LN($D193)+204138)*$D193*0.34)))))</f>
        <v>#REF!</v>
      </c>
      <c r="AT193" s="25">
        <f>IF($E193="EK","",IF($D193="","",(IF($D193&lt;83,(-23373*LN($D193)+118878)*$D193,(-3538.9*LN($D193)+31394)*$D193))))</f>
        <v>2266535.4689128376</v>
      </c>
      <c r="AU193" s="25">
        <f>IF($E193="EK","",IF(D193&gt;1,28873*D193,""))</f>
        <v>4966156</v>
      </c>
      <c r="AV193" s="25">
        <f>IF($E193="ek",D193*Y193*(1-0.8)*0.012,IF($E193="ew",D193*Y193*(1-0.8)*0.012,IF($E193="MC",D193*Y193*(1-0.7)*0.012,D193*Y193*0.012)))</f>
        <v>7545.984</v>
      </c>
      <c r="AW193" s="25">
        <f>IF($AV193&gt;1,D193*Y193*0.002,"")</f>
        <v>1257.664</v>
      </c>
      <c r="AX193" s="25">
        <f>0.163*D193*Y193/8760</f>
        <v>11.700869406392695</v>
      </c>
      <c r="AY193" s="25" t="e">
        <f>IF(#REF!=1,AX193,"")</f>
        <v>#REF!</v>
      </c>
    </row>
    <row r="194" spans="1:51" ht="12.75">
      <c r="A194" s="3">
        <v>22983</v>
      </c>
      <c r="B194" s="3">
        <v>8906</v>
      </c>
      <c r="C194" s="3">
        <v>376</v>
      </c>
      <c r="D194" s="3">
        <v>376</v>
      </c>
      <c r="E194" s="3" t="s">
        <v>24</v>
      </c>
      <c r="F194" s="3" t="s">
        <v>24</v>
      </c>
      <c r="G194" s="3" t="s">
        <v>24</v>
      </c>
      <c r="H194" s="3">
        <v>1040</v>
      </c>
      <c r="I194" s="3">
        <v>1040</v>
      </c>
      <c r="J194" s="3">
        <v>1040</v>
      </c>
      <c r="K194" s="3">
        <v>1055</v>
      </c>
      <c r="L194" s="3">
        <v>1042</v>
      </c>
      <c r="M194" s="3">
        <v>1042</v>
      </c>
      <c r="N194" s="3">
        <v>1040</v>
      </c>
      <c r="O194" s="3">
        <v>1031</v>
      </c>
      <c r="P194" s="3">
        <v>1033</v>
      </c>
      <c r="Q194" s="3">
        <v>1032</v>
      </c>
      <c r="R194" s="3">
        <v>1032</v>
      </c>
      <c r="S194" s="3">
        <v>1034</v>
      </c>
      <c r="T194" s="6">
        <v>1808171</v>
      </c>
      <c r="U194" s="6"/>
      <c r="V194" s="3">
        <v>8906</v>
      </c>
      <c r="W194" s="28"/>
      <c r="X194" s="28"/>
      <c r="Y194" s="31">
        <v>3656</v>
      </c>
      <c r="AF194" s="25" t="e">
        <f>0.014*#REF!</f>
        <v>#REF!</v>
      </c>
      <c r="AG194" s="25" t="e">
        <f>IF(#REF!=1,#REF!,"")</f>
        <v>#REF!</v>
      </c>
      <c r="AH194" s="25" t="e">
        <f>IF(#REF!=1,AF194,"")</f>
        <v>#REF!</v>
      </c>
      <c r="AI194" s="25" t="e">
        <f>IF(#REF!=1,#REF!,"")</f>
        <v>#REF!</v>
      </c>
      <c r="AJ194" s="25" t="e">
        <f>IF(#REF!=1,AF194,"")</f>
        <v>#REF!</v>
      </c>
      <c r="AK194" s="25" t="e">
        <f>IF(#REF!=1,#REF!,"")</f>
        <v>#REF!</v>
      </c>
      <c r="AL194" s="25" t="e">
        <f>IF(#REF!=1,AF194,"")</f>
        <v>#REF!</v>
      </c>
      <c r="AM194" t="s">
        <v>25</v>
      </c>
      <c r="AN194" s="5">
        <v>21520</v>
      </c>
      <c r="AO194" s="25">
        <f>(IF($E194="EK",0.163*C194*Y194/8760,IF($E194="ws",0.163*C194*Y194/8760,IF($E194="mc",0.7*0.163*C194*Y194/8760,""))))</f>
      </c>
      <c r="AP194" s="25">
        <f>IF($E194="EK","",IF(D194="","",(IF($D194&lt;83,(-162853*LN($D194)+813007)*$D194,(-24890*LN($D194)+204138)*$D194))))</f>
        <v>21262997.8591056</v>
      </c>
      <c r="AQ194" s="25" t="e">
        <f>IF(#REF!=1,AP194,"")</f>
        <v>#REF!</v>
      </c>
      <c r="AR194" s="25" t="e">
        <f>IF(#REF!=1,AP194,"")</f>
        <v>#REF!</v>
      </c>
      <c r="AS194" s="25" t="e">
        <f>IF($E194="EK","",IF($D194="","",IF(#REF!&gt;1,"",(IF($D194&lt;83,(-162853*LN($D194)+813007)*$D194*0.34,(-24890*LN($D194)+204138)*$D194*0.34)))))</f>
        <v>#REF!</v>
      </c>
      <c r="AT194" s="25">
        <f>IF($E194="EK","",IF($D194="","",(IF($D194&lt;83,(-23373*LN($D194)+118878)*$D194,(-3538.9*LN($D194)+31394)*$D194))))</f>
        <v>3914076.14465202</v>
      </c>
      <c r="AU194" s="25">
        <f>IF($E194="EK","",IF(D194&gt;1,28873*D194,""))</f>
        <v>10856248</v>
      </c>
      <c r="AV194" s="25">
        <f>IF($E194="ek",D194*Y194*(1-0.8)*0.012,IF($E194="ew",D194*Y194*(1-0.8)*0.012,IF($E194="MC",D194*Y194*(1-0.7)*0.012,D194*Y194*0.012)))</f>
        <v>16495.872</v>
      </c>
      <c r="AW194" s="25">
        <f>IF($AV194&gt;1,D194*Y194*0.002,"")</f>
        <v>2749.312</v>
      </c>
      <c r="AX194" s="25">
        <f>0.163*D194*Y194/8760</f>
        <v>25.578644748858448</v>
      </c>
      <c r="AY194" s="25" t="e">
        <f>IF(#REF!=1,AX194,"")</f>
        <v>#REF!</v>
      </c>
    </row>
    <row r="195" spans="1:51" ht="12.75">
      <c r="A195" s="3">
        <v>22983</v>
      </c>
      <c r="B195" s="3">
        <v>8906</v>
      </c>
      <c r="C195" s="3">
        <v>387</v>
      </c>
      <c r="D195" s="3">
        <v>387</v>
      </c>
      <c r="E195" s="3" t="s">
        <v>24</v>
      </c>
      <c r="F195" s="3" t="s">
        <v>24</v>
      </c>
      <c r="G195" s="3" t="s">
        <v>24</v>
      </c>
      <c r="H195" s="3">
        <v>1040</v>
      </c>
      <c r="I195" s="3">
        <v>1040</v>
      </c>
      <c r="J195" s="3">
        <v>1040</v>
      </c>
      <c r="K195" s="3">
        <v>1055</v>
      </c>
      <c r="L195" s="3">
        <v>1042</v>
      </c>
      <c r="M195" s="3">
        <v>1042</v>
      </c>
      <c r="N195" s="3">
        <v>1040</v>
      </c>
      <c r="O195" s="3">
        <v>1031</v>
      </c>
      <c r="P195" s="3">
        <v>1033</v>
      </c>
      <c r="Q195" s="3">
        <v>1032</v>
      </c>
      <c r="R195" s="3">
        <v>1032</v>
      </c>
      <c r="S195" s="3" t="s">
        <v>23</v>
      </c>
      <c r="T195" s="6">
        <v>1658866</v>
      </c>
      <c r="U195" s="6"/>
      <c r="V195" s="3">
        <v>8906</v>
      </c>
      <c r="W195" s="28"/>
      <c r="X195" s="28"/>
      <c r="Y195" s="31">
        <v>3656</v>
      </c>
      <c r="AF195" s="25" t="e">
        <f>0.014*#REF!</f>
        <v>#REF!</v>
      </c>
      <c r="AG195" s="25" t="e">
        <f>IF(#REF!=1,#REF!,"")</f>
        <v>#REF!</v>
      </c>
      <c r="AH195" s="25" t="e">
        <f>IF(#REF!=1,AF195,"")</f>
        <v>#REF!</v>
      </c>
      <c r="AI195" s="25" t="e">
        <f>IF(#REF!=1,#REF!,"")</f>
        <v>#REF!</v>
      </c>
      <c r="AJ195" s="25" t="e">
        <f>IF(#REF!=1,AF195,"")</f>
        <v>#REF!</v>
      </c>
      <c r="AK195" s="25" t="e">
        <f>IF(#REF!=1,#REF!,"")</f>
        <v>#REF!</v>
      </c>
      <c r="AL195" s="25" t="e">
        <f>IF(#REF!=1,AF195,"")</f>
        <v>#REF!</v>
      </c>
      <c r="AM195" t="s">
        <v>25</v>
      </c>
      <c r="AN195" s="5">
        <v>22616</v>
      </c>
      <c r="AO195" s="25">
        <f>(IF($E195="EK",0.163*C195*Y195/8760,IF($E195="ws",0.163*C195*Y195/8760,IF($E195="mc",0.7*0.163*C195*Y195/8760,""))))</f>
      </c>
      <c r="AP195" s="25">
        <f>IF($E195="EK","",IF(D195="","",(IF($D195&lt;83,(-162853*LN($D195)+813007)*$D195,(-24890*LN($D195)+204138)*$D195))))</f>
        <v>21607297.234119136</v>
      </c>
      <c r="AQ195" s="25" t="e">
        <f>IF(#REF!=1,AP195,"")</f>
        <v>#REF!</v>
      </c>
      <c r="AR195" s="25" t="e">
        <f>IF(#REF!=1,AP195,"")</f>
        <v>#REF!</v>
      </c>
      <c r="AS195" s="25" t="e">
        <f>IF($E195="EK","",IF($D195="","",IF(#REF!&gt;1,"",(IF($D195&lt;83,(-162853*LN($D195)+813007)*$D195*0.34,(-24890*LN($D195)+204138)*$D195*0.34)))))</f>
        <v>#REF!</v>
      </c>
      <c r="AT195" s="25">
        <f>IF($E195="EK","",IF($D195="","",(IF($D195&lt;83,(-23373*LN($D195)+118878)*$D195,(-3538.9*LN($D195)+31394)*$D195))))</f>
        <v>3989091.8404348814</v>
      </c>
      <c r="AU195" s="25">
        <f>IF($E195="EK","",IF(D195&gt;1,28873*D195,""))</f>
        <v>11173851</v>
      </c>
      <c r="AV195" s="25">
        <f>IF($E195="ek",D195*Y195*(1-0.8)*0.012,IF($E195="ew",D195*Y195*(1-0.8)*0.012,IF($E195="MC",D195*Y195*(1-0.7)*0.012,D195*Y195*0.012)))</f>
        <v>16978.464</v>
      </c>
      <c r="AW195" s="25">
        <f>IF($AV195&gt;1,D195*Y195*0.002,"")</f>
        <v>2829.744</v>
      </c>
      <c r="AX195" s="25">
        <f>0.163*D195*Y195/8760</f>
        <v>26.32695616438356</v>
      </c>
      <c r="AY195" s="25" t="e">
        <f>IF(#REF!=1,AX195,"")</f>
        <v>#REF!</v>
      </c>
    </row>
    <row r="196" spans="1:51" ht="12.75">
      <c r="A196" s="3">
        <v>22983</v>
      </c>
      <c r="B196" s="3">
        <v>8906</v>
      </c>
      <c r="C196" s="3">
        <v>387</v>
      </c>
      <c r="D196" s="3">
        <v>387</v>
      </c>
      <c r="E196" s="3" t="s">
        <v>24</v>
      </c>
      <c r="F196" s="3" t="s">
        <v>24</v>
      </c>
      <c r="G196" s="3" t="s">
        <v>24</v>
      </c>
      <c r="H196" s="3">
        <v>1040</v>
      </c>
      <c r="I196" s="3">
        <v>1040</v>
      </c>
      <c r="J196" s="3" t="s">
        <v>23</v>
      </c>
      <c r="K196" s="3" t="s">
        <v>23</v>
      </c>
      <c r="L196" s="3">
        <v>1042</v>
      </c>
      <c r="M196" s="3">
        <v>1042</v>
      </c>
      <c r="N196" s="3">
        <v>1040</v>
      </c>
      <c r="O196" s="3">
        <v>1031</v>
      </c>
      <c r="P196" s="3">
        <v>1033</v>
      </c>
      <c r="Q196" s="3">
        <v>1032</v>
      </c>
      <c r="R196" s="3">
        <v>1032</v>
      </c>
      <c r="S196" s="3">
        <v>1034</v>
      </c>
      <c r="T196" s="6">
        <v>1507857</v>
      </c>
      <c r="U196" s="6"/>
      <c r="V196" s="3">
        <v>8906</v>
      </c>
      <c r="W196" s="28"/>
      <c r="X196" s="28"/>
      <c r="Y196" s="31">
        <v>3656</v>
      </c>
      <c r="AF196" s="25" t="e">
        <f>0.014*#REF!</f>
        <v>#REF!</v>
      </c>
      <c r="AG196" s="25" t="e">
        <f>IF(#REF!=1,#REF!,"")</f>
        <v>#REF!</v>
      </c>
      <c r="AH196" s="25" t="e">
        <f>IF(#REF!=1,AF196,"")</f>
        <v>#REF!</v>
      </c>
      <c r="AI196" s="25" t="e">
        <f>IF(#REF!=1,#REF!,"")</f>
        <v>#REF!</v>
      </c>
      <c r="AJ196" s="25" t="e">
        <f>IF(#REF!=1,AF196,"")</f>
        <v>#REF!</v>
      </c>
      <c r="AK196" s="25" t="e">
        <f>IF(#REF!=1,#REF!,"")</f>
        <v>#REF!</v>
      </c>
      <c r="AL196" s="25" t="e">
        <f>IF(#REF!=1,AF196,"")</f>
        <v>#REF!</v>
      </c>
      <c r="AM196" t="s">
        <v>25</v>
      </c>
      <c r="AN196" s="5">
        <v>22981</v>
      </c>
      <c r="AO196" s="25">
        <f>(IF($E196="EK",0.163*C196*Y196/8760,IF($E196="ws",0.163*C196*Y196/8760,IF($E196="mc",0.7*0.163*C196*Y196/8760,""))))</f>
      </c>
      <c r="AP196" s="25">
        <f>IF($E196="EK","",IF(D196="","",(IF($D196&lt;83,(-162853*LN($D196)+813007)*$D196,(-24890*LN($D196)+204138)*$D196))))</f>
        <v>21607297.234119136</v>
      </c>
      <c r="AQ196" s="25" t="e">
        <f>IF(#REF!=1,AP196,"")</f>
        <v>#REF!</v>
      </c>
      <c r="AR196" s="25" t="e">
        <f>IF(#REF!=1,AP196,"")</f>
        <v>#REF!</v>
      </c>
      <c r="AS196" s="25" t="e">
        <f>IF($E196="EK","",IF($D196="","",IF(#REF!&gt;1,"",(IF($D196&lt;83,(-162853*LN($D196)+813007)*$D196*0.34,(-24890*LN($D196)+204138)*$D196*0.34)))))</f>
        <v>#REF!</v>
      </c>
      <c r="AT196" s="25">
        <f>IF($E196="EK","",IF($D196="","",(IF($D196&lt;83,(-23373*LN($D196)+118878)*$D196,(-3538.9*LN($D196)+31394)*$D196))))</f>
        <v>3989091.8404348814</v>
      </c>
      <c r="AU196" s="25">
        <f>IF($E196="EK","",IF(D196&gt;1,28873*D196,""))</f>
        <v>11173851</v>
      </c>
      <c r="AV196" s="25">
        <f>IF($E196="ek",D196*Y196*(1-0.8)*0.012,IF($E196="ew",D196*Y196*(1-0.8)*0.012,IF($E196="MC",D196*Y196*(1-0.7)*0.012,D196*Y196*0.012)))</f>
        <v>16978.464</v>
      </c>
      <c r="AW196" s="25">
        <f>IF($AV196&gt;1,D196*Y196*0.002,"")</f>
        <v>2829.744</v>
      </c>
      <c r="AX196" s="25">
        <f>0.163*D196*Y196/8760</f>
        <v>26.32695616438356</v>
      </c>
      <c r="AY196" s="25" t="e">
        <f>IF(#REF!=1,AX196,"")</f>
        <v>#REF!</v>
      </c>
    </row>
    <row r="197" spans="1:51" ht="12.75">
      <c r="A197" s="3">
        <v>23106</v>
      </c>
      <c r="B197" s="3">
        <v>1626</v>
      </c>
      <c r="C197" s="3">
        <v>476</v>
      </c>
      <c r="D197" s="3">
        <v>476</v>
      </c>
      <c r="E197" s="3" t="s">
        <v>33</v>
      </c>
      <c r="F197" s="3" t="s">
        <v>24</v>
      </c>
      <c r="G197" s="3" t="s">
        <v>24</v>
      </c>
      <c r="H197" s="3">
        <v>139546</v>
      </c>
      <c r="I197" s="3">
        <v>139546</v>
      </c>
      <c r="J197" s="3">
        <v>139546</v>
      </c>
      <c r="K197" s="3">
        <v>139546</v>
      </c>
      <c r="L197" s="3">
        <v>139546</v>
      </c>
      <c r="M197" s="3">
        <v>138375</v>
      </c>
      <c r="N197" s="3" t="s">
        <v>23</v>
      </c>
      <c r="O197" s="3" t="s">
        <v>23</v>
      </c>
      <c r="P197" s="3">
        <v>138375</v>
      </c>
      <c r="Q197" s="3">
        <v>138375</v>
      </c>
      <c r="R197" s="3">
        <v>138228</v>
      </c>
      <c r="S197" s="3">
        <v>137359</v>
      </c>
      <c r="T197" s="6">
        <v>3206122</v>
      </c>
      <c r="U197" s="6"/>
      <c r="V197" s="3">
        <v>1626</v>
      </c>
      <c r="W197" s="28"/>
      <c r="X197" s="28"/>
      <c r="Y197" s="31">
        <v>3656</v>
      </c>
      <c r="AF197" s="25" t="e">
        <f>0.014*#REF!</f>
        <v>#REF!</v>
      </c>
      <c r="AG197" s="25" t="e">
        <f>IF(#REF!=1,#REF!,"")</f>
        <v>#REF!</v>
      </c>
      <c r="AH197" s="25" t="e">
        <f>IF(#REF!=1,AF197,"")</f>
        <v>#REF!</v>
      </c>
      <c r="AI197" s="25" t="e">
        <f>IF(#REF!=1,#REF!,"")</f>
        <v>#REF!</v>
      </c>
      <c r="AJ197" s="25" t="e">
        <f>IF(#REF!=1,AF197,"")</f>
        <v>#REF!</v>
      </c>
      <c r="AK197" s="25" t="e">
        <f>IF(#REF!=1,#REF!,"")</f>
        <v>#REF!</v>
      </c>
      <c r="AL197" s="25" t="e">
        <f>IF(#REF!=1,AF197,"")</f>
        <v>#REF!</v>
      </c>
      <c r="AM197" t="s">
        <v>25</v>
      </c>
      <c r="AN197" s="5">
        <v>26481</v>
      </c>
      <c r="AO197" s="25">
        <f>(IF($E197="EK",0.163*C197*Y197/8760,IF($E197="ws",0.163*C197*Y197/8760,IF($E197="mc",0.7*0.163*C197*Y197/8760,""))))</f>
        <v>32.38147579908676</v>
      </c>
      <c r="AP197" s="25">
        <f>IF($E197="EK","",IF(D197="","",(IF($D197&lt;83,(-162853*LN($D197)+813007)*$D197,(-24890*LN($D197)+204138)*$D197))))</f>
      </c>
      <c r="AQ197" s="25" t="e">
        <f>IF(#REF!=1,AP197,"")</f>
        <v>#REF!</v>
      </c>
      <c r="AR197" s="25" t="e">
        <f>IF(#REF!=1,AP197,"")</f>
        <v>#REF!</v>
      </c>
      <c r="AS197" s="25">
        <f>IF($E197="EK","",IF($D197="","",IF(#REF!&gt;1,"",(IF($D197&lt;83,(-162853*LN($D197)+813007)*$D197*0.34,(-24890*LN($D197)+204138)*$D197*0.34)))))</f>
      </c>
      <c r="AT197" s="25">
        <f>IF($E197="EK","",IF($D197="","",(IF($D197&lt;83,(-23373*LN($D197)+118878)*$D197,(-3538.9*LN($D197)+31394)*$D197))))</f>
      </c>
      <c r="AU197" s="25">
        <f>IF($E197="EK","",IF(D197&gt;1,28873*D197,""))</f>
      </c>
      <c r="AV197" s="25">
        <f>IF($E197="ek",D197*Y197*(1-0.8)*0.012,IF($E197="ew",D197*Y197*(1-0.8)*0.012,IF($E197="MC",D197*Y197*(1-0.7)*0.012,D197*Y197*0.012)))</f>
        <v>4176.614399999999</v>
      </c>
      <c r="AW197" s="25">
        <f>IF($AV197&gt;1,D197*Y197*0.002,"")</f>
        <v>3480.512</v>
      </c>
      <c r="AX197" s="25">
        <f>0.163*D197*Y197/8760</f>
        <v>32.38147579908676</v>
      </c>
      <c r="AY197" s="25" t="e">
        <f>IF(#REF!=1,AX197,"")</f>
        <v>#REF!</v>
      </c>
    </row>
    <row r="198" spans="1:51" ht="12.75">
      <c r="A198" s="3">
        <v>23279</v>
      </c>
      <c r="B198" s="3">
        <v>3181</v>
      </c>
      <c r="C198" s="3">
        <v>75</v>
      </c>
      <c r="D198" s="3"/>
      <c r="E198" s="3" t="s">
        <v>33</v>
      </c>
      <c r="F198" s="3" t="s">
        <v>24</v>
      </c>
      <c r="G198" s="3" t="s">
        <v>24</v>
      </c>
      <c r="H198" s="3">
        <v>137996</v>
      </c>
      <c r="I198" s="3" t="s">
        <v>23</v>
      </c>
      <c r="J198" s="3" t="s">
        <v>23</v>
      </c>
      <c r="K198" s="3">
        <v>137996</v>
      </c>
      <c r="L198" s="3" t="s">
        <v>23</v>
      </c>
      <c r="M198" s="3" t="s">
        <v>23</v>
      </c>
      <c r="N198" s="3" t="s">
        <v>23</v>
      </c>
      <c r="O198" s="3" t="s">
        <v>23</v>
      </c>
      <c r="P198" s="3" t="s">
        <v>23</v>
      </c>
      <c r="Q198" s="3" t="s">
        <v>23</v>
      </c>
      <c r="R198" s="3" t="s">
        <v>23</v>
      </c>
      <c r="S198" s="3" t="s">
        <v>23</v>
      </c>
      <c r="T198" s="6">
        <v>278092</v>
      </c>
      <c r="U198" s="6"/>
      <c r="V198" s="3">
        <v>3181</v>
      </c>
      <c r="W198" s="28"/>
      <c r="X198" s="28"/>
      <c r="Y198" s="31">
        <v>3656</v>
      </c>
      <c r="AF198" s="25" t="e">
        <f>0.014*#REF!</f>
        <v>#REF!</v>
      </c>
      <c r="AG198" s="25" t="e">
        <f>IF(#REF!=1,#REF!,"")</f>
        <v>#REF!</v>
      </c>
      <c r="AH198" s="25" t="e">
        <f>IF(#REF!=1,AF198,"")</f>
        <v>#REF!</v>
      </c>
      <c r="AI198" s="25" t="e">
        <f>IF(#REF!=1,#REF!,"")</f>
        <v>#REF!</v>
      </c>
      <c r="AJ198" s="25" t="e">
        <f>IF(#REF!=1,AF198,"")</f>
        <v>#REF!</v>
      </c>
      <c r="AK198" s="25" t="e">
        <f>IF(#REF!=1,#REF!,"")</f>
        <v>#REF!</v>
      </c>
      <c r="AL198" s="25" t="e">
        <f>IF(#REF!=1,AF198,"")</f>
        <v>#REF!</v>
      </c>
      <c r="AM198" t="s">
        <v>25</v>
      </c>
      <c r="AN198" s="5">
        <v>17868</v>
      </c>
      <c r="AO198" s="25">
        <f>(IF($E198="EK",0.163*C198*Y198/8760,IF($E198="ws",0.163*C198*Y198/8760,IF($E198="mc",0.7*0.163*C198*Y198/8760,""))))</f>
        <v>5.102123287671232</v>
      </c>
      <c r="AP198" s="25">
        <f>IF($E198="EK","",IF(D198="","",(IF($D198&lt;83,(-162853*LN($D198)+813007)*$D198,(-24890*LN($D198)+204138)*$D198))))</f>
      </c>
      <c r="AQ198" s="25" t="e">
        <f>IF(#REF!=1,AP198,"")</f>
        <v>#REF!</v>
      </c>
      <c r="AR198" s="25" t="e">
        <f>IF(#REF!=1,AP198,"")</f>
        <v>#REF!</v>
      </c>
      <c r="AS198" s="25">
        <f>IF($E198="EK","",IF($D198="","",IF(#REF!&gt;1,"",(IF($D198&lt;83,(-162853*LN($D198)+813007)*$D198*0.34,(-24890*LN($D198)+204138)*$D198*0.34)))))</f>
      </c>
      <c r="AT198" s="25">
        <f>IF($E198="EK","",IF($D198="","",(IF($D198&lt;83,(-23373*LN($D198)+118878)*$D198,(-3538.9*LN($D198)+31394)*$D198))))</f>
      </c>
      <c r="AU198" s="25">
        <f>IF($E198="EK","",IF(D198&gt;1,28873*D198,""))</f>
      </c>
      <c r="AV198" s="25">
        <f>IF($E198="ek",D198*Y198*(1-0.8)*0.012,IF($E198="ew",D198*Y198*(1-0.8)*0.012,IF($E198="MC",D198*Y198*(1-0.7)*0.012,D198*Y198*0.012)))</f>
        <v>0</v>
      </c>
      <c r="AW198" s="25">
        <f>IF($AV198&gt;1,D198*Y198*0.002,"")</f>
      </c>
      <c r="AX198" s="25">
        <f>0.163*D198*Y198/8760</f>
        <v>0</v>
      </c>
      <c r="AY198" s="25" t="e">
        <f>IF(#REF!=1,AX198,"")</f>
        <v>#REF!</v>
      </c>
    </row>
    <row r="199" spans="1:51" ht="12.75">
      <c r="A199" s="3">
        <v>23279</v>
      </c>
      <c r="B199" s="3">
        <v>3181</v>
      </c>
      <c r="C199" s="3">
        <v>75</v>
      </c>
      <c r="D199" s="3"/>
      <c r="E199" s="3" t="s">
        <v>33</v>
      </c>
      <c r="F199" s="3" t="s">
        <v>24</v>
      </c>
      <c r="G199" s="3" t="s">
        <v>24</v>
      </c>
      <c r="H199" s="3">
        <v>137996</v>
      </c>
      <c r="I199" s="3" t="s">
        <v>23</v>
      </c>
      <c r="J199" s="3" t="s">
        <v>23</v>
      </c>
      <c r="K199" s="3">
        <v>137996</v>
      </c>
      <c r="L199" s="3" t="s">
        <v>23</v>
      </c>
      <c r="M199" s="3" t="s">
        <v>23</v>
      </c>
      <c r="N199" s="3">
        <v>137996</v>
      </c>
      <c r="O199" s="3">
        <v>137996</v>
      </c>
      <c r="P199" s="3" t="s">
        <v>23</v>
      </c>
      <c r="Q199" s="3" t="s">
        <v>23</v>
      </c>
      <c r="R199" s="3" t="s">
        <v>23</v>
      </c>
      <c r="S199" s="3" t="s">
        <v>23</v>
      </c>
      <c r="T199" s="6">
        <v>556184</v>
      </c>
      <c r="U199" s="6"/>
      <c r="V199" s="3">
        <v>3181</v>
      </c>
      <c r="W199" s="28"/>
      <c r="X199" s="28"/>
      <c r="Y199" s="31">
        <v>3656</v>
      </c>
      <c r="AF199" s="25" t="e">
        <f>0.014*#REF!</f>
        <v>#REF!</v>
      </c>
      <c r="AG199" s="25" t="e">
        <f>IF(#REF!=1,#REF!,"")</f>
        <v>#REF!</v>
      </c>
      <c r="AH199" s="25" t="e">
        <f>IF(#REF!=1,AF199,"")</f>
        <v>#REF!</v>
      </c>
      <c r="AI199" s="25" t="e">
        <f>IF(#REF!=1,#REF!,"")</f>
        <v>#REF!</v>
      </c>
      <c r="AJ199" s="25" t="e">
        <f>IF(#REF!=1,AF199,"")</f>
        <v>#REF!</v>
      </c>
      <c r="AK199" s="25" t="e">
        <f>IF(#REF!=1,#REF!,"")</f>
        <v>#REF!</v>
      </c>
      <c r="AL199" s="25" t="e">
        <f>IF(#REF!=1,AF199,"")</f>
        <v>#REF!</v>
      </c>
      <c r="AM199" t="s">
        <v>25</v>
      </c>
      <c r="AN199" s="5">
        <v>18172</v>
      </c>
      <c r="AO199" s="25">
        <f>(IF($E199="EK",0.163*C199*Y199/8760,IF($E199="ws",0.163*C199*Y199/8760,IF($E199="mc",0.7*0.163*C199*Y199/8760,""))))</f>
        <v>5.102123287671232</v>
      </c>
      <c r="AP199" s="25">
        <f>IF($E199="EK","",IF(D199="","",(IF($D199&lt;83,(-162853*LN($D199)+813007)*$D199,(-24890*LN($D199)+204138)*$D199))))</f>
      </c>
      <c r="AQ199" s="25" t="e">
        <f>IF(#REF!=1,AP199,"")</f>
        <v>#REF!</v>
      </c>
      <c r="AR199" s="25" t="e">
        <f>IF(#REF!=1,AP199,"")</f>
        <v>#REF!</v>
      </c>
      <c r="AS199" s="25">
        <f>IF($E199="EK","",IF($D199="","",IF(#REF!&gt;1,"",(IF($D199&lt;83,(-162853*LN($D199)+813007)*$D199*0.34,(-24890*LN($D199)+204138)*$D199*0.34)))))</f>
      </c>
      <c r="AT199" s="25">
        <f>IF($E199="EK","",IF($D199="","",(IF($D199&lt;83,(-23373*LN($D199)+118878)*$D199,(-3538.9*LN($D199)+31394)*$D199))))</f>
      </c>
      <c r="AU199" s="25">
        <f>IF($E199="EK","",IF(D199&gt;1,28873*D199,""))</f>
      </c>
      <c r="AV199" s="25">
        <f>IF($E199="ek",D199*Y199*(1-0.8)*0.012,IF($E199="ew",D199*Y199*(1-0.8)*0.012,IF($E199="MC",D199*Y199*(1-0.7)*0.012,D199*Y199*0.012)))</f>
        <v>0</v>
      </c>
      <c r="AW199" s="25">
        <f>IF($AV199&gt;1,D199*Y199*0.002,"")</f>
      </c>
      <c r="AX199" s="25">
        <f>0.163*D199*Y199/8760</f>
        <v>0</v>
      </c>
      <c r="AY199" s="25" t="e">
        <f>IF(#REF!=1,AX199,"")</f>
        <v>#REF!</v>
      </c>
    </row>
    <row r="200" spans="1:51" ht="12.75">
      <c r="A200" s="3">
        <v>23279</v>
      </c>
      <c r="B200" s="3">
        <v>3181</v>
      </c>
      <c r="C200" s="3">
        <v>299</v>
      </c>
      <c r="D200" s="3">
        <f>SUM(C198:C200)</f>
        <v>449</v>
      </c>
      <c r="E200" s="3" t="s">
        <v>33</v>
      </c>
      <c r="F200" s="3" t="s">
        <v>24</v>
      </c>
      <c r="G200" s="3" t="s">
        <v>24</v>
      </c>
      <c r="H200" s="3">
        <v>137996</v>
      </c>
      <c r="I200" s="3" t="s">
        <v>23</v>
      </c>
      <c r="J200" s="3" t="s">
        <v>23</v>
      </c>
      <c r="K200" s="3" t="s">
        <v>23</v>
      </c>
      <c r="L200" s="3" t="s">
        <v>23</v>
      </c>
      <c r="M200" s="3" t="s">
        <v>23</v>
      </c>
      <c r="N200" s="3">
        <v>137996</v>
      </c>
      <c r="O200" s="3">
        <v>137996</v>
      </c>
      <c r="P200" s="3" t="s">
        <v>23</v>
      </c>
      <c r="Q200" s="3" t="s">
        <v>23</v>
      </c>
      <c r="R200" s="3" t="s">
        <v>23</v>
      </c>
      <c r="S200" s="3" t="s">
        <v>23</v>
      </c>
      <c r="T200" s="6">
        <v>417138</v>
      </c>
      <c r="U200" s="6"/>
      <c r="V200" s="3">
        <v>3181</v>
      </c>
      <c r="W200" s="28"/>
      <c r="X200" s="28"/>
      <c r="Y200" s="31">
        <v>3656</v>
      </c>
      <c r="AF200" s="25" t="e">
        <f>0.014*#REF!</f>
        <v>#REF!</v>
      </c>
      <c r="AG200" s="25" t="e">
        <f>IF(#REF!=1,#REF!,"")</f>
        <v>#REF!</v>
      </c>
      <c r="AH200" s="25" t="e">
        <f>IF(#REF!=1,AF200,"")</f>
        <v>#REF!</v>
      </c>
      <c r="AI200" s="25" t="e">
        <f>IF(#REF!=1,#REF!,"")</f>
        <v>#REF!</v>
      </c>
      <c r="AJ200" s="25" t="e">
        <f>IF(#REF!=1,AF200,"")</f>
        <v>#REF!</v>
      </c>
      <c r="AK200" s="25" t="e">
        <f>IF(#REF!=1,#REF!,"")</f>
        <v>#REF!</v>
      </c>
      <c r="AL200" s="25" t="e">
        <f>IF(#REF!=1,AF200,"")</f>
        <v>#REF!</v>
      </c>
      <c r="AM200" t="s">
        <v>25</v>
      </c>
      <c r="AN200" s="5">
        <v>18172</v>
      </c>
      <c r="AO200" s="25">
        <f>(IF($E200="EK",0.163*C200*Y200/8760,IF($E200="ws",0.163*C200*Y200/8760,IF($E200="mc",0.7*0.163*C200*Y200/8760,""))))</f>
        <v>20.340464840182648</v>
      </c>
      <c r="AP200" s="25">
        <f>IF($E200="EK","",IF(D200="","",(IF($D200&lt;83,(-162853*LN($D200)+813007)*$D200,(-24890*LN($D200)+204138)*$D200))))</f>
      </c>
      <c r="AQ200" s="25" t="e">
        <f>IF(#REF!=1,AP200,"")</f>
        <v>#REF!</v>
      </c>
      <c r="AR200" s="25" t="e">
        <f>IF(#REF!=1,AP200,"")</f>
        <v>#REF!</v>
      </c>
      <c r="AS200" s="25">
        <f>IF($E200="EK","",IF($D200="","",IF(#REF!&gt;1,"",(IF($D200&lt;83,(-162853*LN($D200)+813007)*$D200*0.34,(-24890*LN($D200)+204138)*$D200*0.34)))))</f>
      </c>
      <c r="AT200" s="25">
        <f>IF($E200="EK","",IF($D200="","",(IF($D200&lt;83,(-23373*LN($D200)+118878)*$D200,(-3538.9*LN($D200)+31394)*$D200))))</f>
      </c>
      <c r="AU200" s="25">
        <f>IF($E200="EK","",IF(D200&gt;1,28873*D200,""))</f>
      </c>
      <c r="AV200" s="25">
        <f>IF($E200="ek",D200*Y200*(1-0.8)*0.012,IF($E200="ew",D200*Y200*(1-0.8)*0.012,IF($E200="MC",D200*Y200*(1-0.7)*0.012,D200*Y200*0.012)))</f>
        <v>3939.7055999999993</v>
      </c>
      <c r="AW200" s="25">
        <f>IF($AV200&gt;1,D200*Y200*0.002,"")</f>
        <v>3283.088</v>
      </c>
      <c r="AX200" s="25">
        <f>0.163*D200*Y200/8760</f>
        <v>30.54471141552511</v>
      </c>
      <c r="AY200" s="25" t="e">
        <f>IF(#REF!=1,AX200,"")</f>
        <v>#REF!</v>
      </c>
    </row>
    <row r="201" spans="1:51" ht="12.75">
      <c r="A201" s="3">
        <v>25875</v>
      </c>
      <c r="B201" s="3">
        <v>1571</v>
      </c>
      <c r="C201" s="3">
        <v>659</v>
      </c>
      <c r="D201" s="3">
        <v>659</v>
      </c>
      <c r="E201" s="3" t="s">
        <v>24</v>
      </c>
      <c r="F201" s="3" t="s">
        <v>24</v>
      </c>
      <c r="G201" s="3" t="s">
        <v>24</v>
      </c>
      <c r="H201" s="3">
        <v>139345</v>
      </c>
      <c r="I201" s="3">
        <v>139345</v>
      </c>
      <c r="J201" s="3">
        <v>139345</v>
      </c>
      <c r="K201" s="3">
        <v>139345</v>
      </c>
      <c r="L201" s="3">
        <v>139345</v>
      </c>
      <c r="M201" s="3">
        <v>139345</v>
      </c>
      <c r="N201" s="3">
        <v>139345</v>
      </c>
      <c r="O201" s="3">
        <v>136938</v>
      </c>
      <c r="P201" s="3">
        <v>136938</v>
      </c>
      <c r="Q201" s="3">
        <v>136938</v>
      </c>
      <c r="R201" s="3">
        <v>136938</v>
      </c>
      <c r="S201" s="3">
        <v>136938</v>
      </c>
      <c r="T201" s="6">
        <v>3488081</v>
      </c>
      <c r="U201" s="6"/>
      <c r="V201" s="3">
        <v>1571</v>
      </c>
      <c r="W201" s="28"/>
      <c r="X201" s="28"/>
      <c r="Y201" s="31">
        <v>3656</v>
      </c>
      <c r="AF201" s="25" t="e">
        <f>0.014*#REF!</f>
        <v>#REF!</v>
      </c>
      <c r="AG201" s="25" t="e">
        <f>IF(#REF!=1,#REF!,"")</f>
        <v>#REF!</v>
      </c>
      <c r="AH201" s="25" t="e">
        <f>IF(#REF!=1,AF201,"")</f>
        <v>#REF!</v>
      </c>
      <c r="AI201" s="25" t="e">
        <f>IF(#REF!=1,#REF!,"")</f>
        <v>#REF!</v>
      </c>
      <c r="AJ201" s="25" t="e">
        <f>IF(#REF!=1,AF201,"")</f>
        <v>#REF!</v>
      </c>
      <c r="AK201" s="25" t="e">
        <f>IF(#REF!=1,#REF!,"")</f>
        <v>#REF!</v>
      </c>
      <c r="AL201" s="25" t="e">
        <f>IF(#REF!=1,AF201,"")</f>
        <v>#REF!</v>
      </c>
      <c r="AM201" t="s">
        <v>25</v>
      </c>
      <c r="AN201" s="5">
        <v>27546</v>
      </c>
      <c r="AO201" s="25">
        <f>(IF($E201="EK",0.163*C201*Y201/8760,IF($E201="ws",0.163*C201*Y201/8760,IF($E201="mc",0.7*0.163*C201*Y201/8760,""))))</f>
      </c>
      <c r="AP201" s="25">
        <f>IF($E201="EK","",IF(D201="","",(IF($D201&lt;83,(-162853*LN($D201)+813007)*$D201,(-24890*LN($D201)+204138)*$D201))))</f>
        <v>28062784.318087287</v>
      </c>
      <c r="AQ201" s="25" t="e">
        <f>IF(#REF!=1,AP201,"")</f>
        <v>#REF!</v>
      </c>
      <c r="AR201" s="25" t="e">
        <f>IF(#REF!=1,AP201,"")</f>
        <v>#REF!</v>
      </c>
      <c r="AS201" s="25" t="e">
        <f>IF($E201="EK","",IF($D201="","",IF(#REF!&gt;1,"",(IF($D201&lt;83,(-162853*LN($D201)+813007)*$D201*0.34,(-24890*LN($D201)+204138)*$D201*0.34)))))</f>
        <v>#REF!</v>
      </c>
      <c r="AT201" s="25">
        <f>IF($E201="EK","",IF($D201="","",(IF($D201&lt;83,(-23373*LN($D201)+118878)*$D201,(-3538.9*LN($D201)+31394)*$D201))))</f>
        <v>5551401.820790642</v>
      </c>
      <c r="AU201" s="25">
        <f>IF($E201="EK","",IF(D201&gt;1,28873*D201,""))</f>
        <v>19027307</v>
      </c>
      <c r="AV201" s="25">
        <f>IF($E201="ek",D201*Y201*(1-0.8)*0.012,IF($E201="ew",D201*Y201*(1-0.8)*0.012,IF($E201="MC",D201*Y201*(1-0.7)*0.012,D201*Y201*0.012)))</f>
        <v>28911.648</v>
      </c>
      <c r="AW201" s="25">
        <f>IF($AV201&gt;1,D201*Y201*0.002,"")</f>
        <v>4818.608</v>
      </c>
      <c r="AX201" s="25">
        <f>0.163*D201*Y201/8760</f>
        <v>44.83065662100457</v>
      </c>
      <c r="AY201" s="25" t="e">
        <f>IF(#REF!=1,AX201,"")</f>
        <v>#REF!</v>
      </c>
    </row>
    <row r="202" spans="1:51" ht="12.75">
      <c r="A202" s="3">
        <v>25875</v>
      </c>
      <c r="B202" s="3">
        <v>1571</v>
      </c>
      <c r="C202" s="3">
        <v>659</v>
      </c>
      <c r="D202" s="3">
        <v>659</v>
      </c>
      <c r="E202" s="3" t="s">
        <v>24</v>
      </c>
      <c r="F202" s="3" t="s">
        <v>24</v>
      </c>
      <c r="G202" s="3" t="s">
        <v>24</v>
      </c>
      <c r="H202" s="3">
        <v>139345</v>
      </c>
      <c r="I202" s="3">
        <v>139345</v>
      </c>
      <c r="J202" s="3">
        <v>139345</v>
      </c>
      <c r="K202" s="3">
        <v>139345</v>
      </c>
      <c r="L202" s="3">
        <v>139345</v>
      </c>
      <c r="M202" s="3">
        <v>139345</v>
      </c>
      <c r="N202" s="3">
        <v>139345</v>
      </c>
      <c r="O202" s="3">
        <v>136938</v>
      </c>
      <c r="P202" s="3">
        <v>136938</v>
      </c>
      <c r="Q202" s="3">
        <v>136938</v>
      </c>
      <c r="R202" s="3">
        <v>136938</v>
      </c>
      <c r="S202" s="3" t="s">
        <v>23</v>
      </c>
      <c r="T202" s="6">
        <v>3038584</v>
      </c>
      <c r="U202" s="6"/>
      <c r="V202" s="3">
        <v>1571</v>
      </c>
      <c r="W202" s="28"/>
      <c r="X202" s="28"/>
      <c r="Y202" s="31">
        <v>3656</v>
      </c>
      <c r="AF202" s="25" t="e">
        <f>0.014*#REF!</f>
        <v>#REF!</v>
      </c>
      <c r="AG202" s="25" t="e">
        <f>IF(#REF!=1,#REF!,"")</f>
        <v>#REF!</v>
      </c>
      <c r="AH202" s="25" t="e">
        <f>IF(#REF!=1,AF202,"")</f>
        <v>#REF!</v>
      </c>
      <c r="AI202" s="25" t="e">
        <f>IF(#REF!=1,#REF!,"")</f>
        <v>#REF!</v>
      </c>
      <c r="AJ202" s="25" t="e">
        <f>IF(#REF!=1,AF202,"")</f>
        <v>#REF!</v>
      </c>
      <c r="AK202" s="25" t="e">
        <f>IF(#REF!=1,#REF!,"")</f>
        <v>#REF!</v>
      </c>
      <c r="AL202" s="25" t="e">
        <f>IF(#REF!=1,AF202,"")</f>
        <v>#REF!</v>
      </c>
      <c r="AM202" t="s">
        <v>30</v>
      </c>
      <c r="AN202" s="5">
        <v>29921</v>
      </c>
      <c r="AO202" s="25">
        <f>(IF($E202="EK",0.163*C202*Y202/8760,IF($E202="ws",0.163*C202*Y202/8760,IF($E202="mc",0.7*0.163*C202*Y202/8760,""))))</f>
      </c>
      <c r="AP202" s="25">
        <f>IF($E202="EK","",IF(D202="","",(IF($D202&lt;83,(-162853*LN($D202)+813007)*$D202,(-24890*LN($D202)+204138)*$D202))))</f>
        <v>28062784.318087287</v>
      </c>
      <c r="AQ202" s="25" t="e">
        <f>IF(#REF!=1,AP202,"")</f>
        <v>#REF!</v>
      </c>
      <c r="AR202" s="25" t="e">
        <f>IF(#REF!=1,AP202,"")</f>
        <v>#REF!</v>
      </c>
      <c r="AS202" s="25" t="e">
        <f>IF($E202="EK","",IF($D202="","",IF(#REF!&gt;1,"",(IF($D202&lt;83,(-162853*LN($D202)+813007)*$D202*0.34,(-24890*LN($D202)+204138)*$D202*0.34)))))</f>
        <v>#REF!</v>
      </c>
      <c r="AT202" s="25">
        <f>IF($E202="EK","",IF($D202="","",(IF($D202&lt;83,(-23373*LN($D202)+118878)*$D202,(-3538.9*LN($D202)+31394)*$D202))))</f>
        <v>5551401.820790642</v>
      </c>
      <c r="AU202" s="25">
        <f>IF($E202="EK","",IF(D202&gt;1,28873*D202,""))</f>
        <v>19027307</v>
      </c>
      <c r="AV202" s="25">
        <f>IF($E202="ek",D202*Y202*(1-0.8)*0.012,IF($E202="ew",D202*Y202*(1-0.8)*0.012,IF($E202="MC",D202*Y202*(1-0.7)*0.012,D202*Y202*0.012)))</f>
        <v>28911.648</v>
      </c>
      <c r="AW202" s="25">
        <f>IF($AV202&gt;1,D202*Y202*0.002,"")</f>
        <v>4818.608</v>
      </c>
      <c r="AX202" s="25">
        <f>0.163*D202*Y202/8760</f>
        <v>44.83065662100457</v>
      </c>
      <c r="AY202" s="25" t="e">
        <f>IF(#REF!=1,AX202,"")</f>
        <v>#REF!</v>
      </c>
    </row>
    <row r="203" spans="1:51" ht="12.75">
      <c r="A203" s="3">
        <v>26751</v>
      </c>
      <c r="B203" s="3">
        <v>2511</v>
      </c>
      <c r="C203" s="3">
        <v>188</v>
      </c>
      <c r="D203" s="3"/>
      <c r="E203" s="3" t="s">
        <v>24</v>
      </c>
      <c r="F203" s="3" t="s">
        <v>24</v>
      </c>
      <c r="G203" s="3" t="s">
        <v>24</v>
      </c>
      <c r="H203" s="3">
        <v>1052</v>
      </c>
      <c r="I203" s="3">
        <v>1040</v>
      </c>
      <c r="J203" s="3">
        <v>1043</v>
      </c>
      <c r="K203" s="3">
        <v>1046</v>
      </c>
      <c r="L203" s="3">
        <v>1041</v>
      </c>
      <c r="M203" s="3">
        <v>1037</v>
      </c>
      <c r="N203" s="3">
        <v>1032</v>
      </c>
      <c r="O203" s="3">
        <v>1029</v>
      </c>
      <c r="P203" s="3">
        <v>1027</v>
      </c>
      <c r="Q203" s="3">
        <v>1022</v>
      </c>
      <c r="R203" s="3">
        <v>1018</v>
      </c>
      <c r="S203" s="3">
        <v>1033</v>
      </c>
      <c r="T203" s="6">
        <v>1515444</v>
      </c>
      <c r="U203" s="6"/>
      <c r="V203" s="3">
        <v>2511</v>
      </c>
      <c r="W203" s="28"/>
      <c r="X203" s="28"/>
      <c r="Y203" s="31">
        <v>3656</v>
      </c>
      <c r="AF203" s="25" t="e">
        <f>0.014*#REF!</f>
        <v>#REF!</v>
      </c>
      <c r="AG203" s="25" t="e">
        <f>IF(#REF!=1,#REF!,"")</f>
        <v>#REF!</v>
      </c>
      <c r="AH203" s="25" t="e">
        <f>IF(#REF!=1,AF203,"")</f>
        <v>#REF!</v>
      </c>
      <c r="AI203" s="25" t="e">
        <f>IF(#REF!=1,#REF!,"")</f>
        <v>#REF!</v>
      </c>
      <c r="AJ203" s="25" t="e">
        <f>IF(#REF!=1,AF203,"")</f>
        <v>#REF!</v>
      </c>
      <c r="AK203" s="25" t="e">
        <f>IF(#REF!=1,#REF!,"")</f>
        <v>#REF!</v>
      </c>
      <c r="AL203" s="25" t="e">
        <f>IF(#REF!=1,AF203,"")</f>
        <v>#REF!</v>
      </c>
      <c r="AM203" t="s">
        <v>25</v>
      </c>
      <c r="AN203" s="5">
        <v>20760</v>
      </c>
      <c r="AO203" s="25">
        <f>(IF($E203="EK",0.163*C203*Y203/8760,IF($E203="ws",0.163*C203*Y203/8760,IF($E203="mc",0.7*0.163*C203*Y203/8760,""))))</f>
      </c>
      <c r="AP203" s="25">
        <f>IF($E203="EK","",IF(D203="","",(IF($D203&lt;83,(-162853*LN($D203)+813007)*$D203,(-24890*LN($D203)+204138)*$D203))))</f>
      </c>
      <c r="AQ203" s="25" t="e">
        <f>IF(#REF!=1,AP203,"")</f>
        <v>#REF!</v>
      </c>
      <c r="AR203" s="25" t="e">
        <f>IF(#REF!=1,AP203,"")</f>
        <v>#REF!</v>
      </c>
      <c r="AS203" s="25">
        <f>IF($E203="EK","",IF($D203="","",IF(#REF!&gt;1,"",(IF($D203&lt;83,(-162853*LN($D203)+813007)*$D203*0.34,(-24890*LN($D203)+204138)*$D203*0.34)))))</f>
      </c>
      <c r="AT203" s="25">
        <f>IF($E203="EK","",IF($D203="","",(IF($D203&lt;83,(-23373*LN($D203)+118878)*$D203,(-3538.9*LN($D203)+31394)*$D203))))</f>
      </c>
      <c r="AU203" s="25">
        <f>IF($E203="EK","",IF(D203&gt;1,28873*D203,""))</f>
      </c>
      <c r="AV203" s="25">
        <f>IF($E203="ek",D203*Y203*(1-0.8)*0.012,IF($E203="ew",D203*Y203*(1-0.8)*0.012,IF($E203="MC",D203*Y203*(1-0.7)*0.012,D203*Y203*0.012)))</f>
        <v>0</v>
      </c>
      <c r="AW203" s="25">
        <f>IF($AV203&gt;1,D203*Y203*0.002,"")</f>
      </c>
      <c r="AX203" s="25">
        <f>0.163*D203*Y203/8760</f>
        <v>0</v>
      </c>
      <c r="AY203" s="25" t="e">
        <f>IF(#REF!=1,AX203,"")</f>
        <v>#REF!</v>
      </c>
    </row>
    <row r="204" spans="1:51" ht="12.75">
      <c r="A204" s="3">
        <v>26751</v>
      </c>
      <c r="B204" s="3">
        <v>2511</v>
      </c>
      <c r="C204" s="3">
        <v>188</v>
      </c>
      <c r="D204" s="3">
        <f>SUM(C203:C204)</f>
        <v>376</v>
      </c>
      <c r="E204" s="3" t="s">
        <v>29</v>
      </c>
      <c r="F204" s="3" t="s">
        <v>24</v>
      </c>
      <c r="G204" s="3" t="s">
        <v>24</v>
      </c>
      <c r="H204" s="3">
        <v>1052</v>
      </c>
      <c r="I204" s="3">
        <v>1040</v>
      </c>
      <c r="J204" s="3">
        <v>1043</v>
      </c>
      <c r="K204" s="3">
        <v>1046</v>
      </c>
      <c r="L204" s="3">
        <v>1041</v>
      </c>
      <c r="M204" s="3">
        <v>1037</v>
      </c>
      <c r="N204" s="3">
        <v>1032</v>
      </c>
      <c r="O204" s="3">
        <v>1029</v>
      </c>
      <c r="P204" s="3">
        <v>1027</v>
      </c>
      <c r="Q204" s="3">
        <v>1022</v>
      </c>
      <c r="R204" s="3">
        <v>1018</v>
      </c>
      <c r="S204" s="3">
        <v>1033</v>
      </c>
      <c r="T204" s="6">
        <v>2266290</v>
      </c>
      <c r="U204" s="6"/>
      <c r="V204" s="3">
        <v>2511</v>
      </c>
      <c r="W204" s="28"/>
      <c r="X204" s="28"/>
      <c r="Y204" s="31">
        <v>3656</v>
      </c>
      <c r="AF204" s="25" t="e">
        <f>0.014*#REF!</f>
        <v>#REF!</v>
      </c>
      <c r="AG204" s="25" t="e">
        <f>IF(#REF!=1,#REF!,"")</f>
        <v>#REF!</v>
      </c>
      <c r="AH204" s="25" t="e">
        <f>IF(#REF!=1,AF204,"")</f>
        <v>#REF!</v>
      </c>
      <c r="AI204" s="25" t="e">
        <f>IF(#REF!=1,#REF!,"")</f>
        <v>#REF!</v>
      </c>
      <c r="AJ204" s="25" t="e">
        <f>IF(#REF!=1,AF204,"")</f>
        <v>#REF!</v>
      </c>
      <c r="AK204" s="25" t="e">
        <f>IF(#REF!=1,#REF!,"")</f>
        <v>#REF!</v>
      </c>
      <c r="AL204" s="25" t="e">
        <f>IF(#REF!=1,AF204,"")</f>
        <v>#REF!</v>
      </c>
      <c r="AM204" t="s">
        <v>25</v>
      </c>
      <c r="AN204" s="5">
        <v>23316</v>
      </c>
      <c r="AO204" s="25">
        <f>(IF($E204="EK",0.163*C204*Y204/8760,IF($E204="ws",0.163*C204*Y204/8760,IF($E204="mc",0.7*0.163*C204*Y204/8760,""))))</f>
        <v>8.952525662100456</v>
      </c>
      <c r="AP204" s="25">
        <f>IF($E204="EK","",IF(D204="","",(IF($D204&lt;83,(-162853*LN($D204)+813007)*$D204,(-24890*LN($D204)+204138)*$D204))))</f>
        <v>21262997.8591056</v>
      </c>
      <c r="AQ204" s="25" t="e">
        <f>IF(#REF!=1,AP204,"")</f>
        <v>#REF!</v>
      </c>
      <c r="AR204" s="25" t="e">
        <f>IF(#REF!=1,AP204,"")</f>
        <v>#REF!</v>
      </c>
      <c r="AS204" s="25" t="e">
        <f>IF($E204="EK","",IF($D204="","",IF(#REF!&gt;1,"",(IF($D204&lt;83,(-162853*LN($D204)+813007)*$D204*0.34,(-24890*LN($D204)+204138)*$D204*0.34)))))</f>
        <v>#REF!</v>
      </c>
      <c r="AT204" s="25">
        <f>IF($E204="EK","",IF($D204="","",(IF($D204&lt;83,(-23373*LN($D204)+118878)*$D204,(-3538.9*LN($D204)+31394)*$D204))))</f>
        <v>3914076.14465202</v>
      </c>
      <c r="AU204" s="25">
        <f>IF($E204="EK","",IF(D204&gt;1,28873*D204,""))</f>
        <v>10856248</v>
      </c>
      <c r="AV204" s="25">
        <f>IF($E204="ek",D204*Y204*(1-0.8)*0.012,IF($E204="ew",D204*Y204*(1-0.8)*0.012,IF($E204="MC",D204*Y204*(1-0.7)*0.012,D204*Y204*0.012)))</f>
        <v>4948.761600000001</v>
      </c>
      <c r="AW204" s="25">
        <f>IF($AV204&gt;1,D204*Y204*0.002,"")</f>
        <v>2749.312</v>
      </c>
      <c r="AX204" s="25">
        <f>0.163*D204*Y204/8760</f>
        <v>25.578644748858448</v>
      </c>
      <c r="AY204" s="25" t="e">
        <f>IF(#REF!=1,AX204,"")</f>
        <v>#REF!</v>
      </c>
    </row>
    <row r="205" spans="1:51" ht="12.75">
      <c r="A205" s="3">
        <v>26751</v>
      </c>
      <c r="B205" s="3">
        <v>2516</v>
      </c>
      <c r="C205" s="3">
        <v>387</v>
      </c>
      <c r="D205" s="3"/>
      <c r="E205" s="3" t="s">
        <v>33</v>
      </c>
      <c r="F205" s="3" t="s">
        <v>24</v>
      </c>
      <c r="G205" s="3" t="s">
        <v>24</v>
      </c>
      <c r="H205" s="3">
        <v>1013</v>
      </c>
      <c r="I205" s="3">
        <v>1014</v>
      </c>
      <c r="J205" s="3">
        <v>1009</v>
      </c>
      <c r="K205" s="3">
        <v>1012</v>
      </c>
      <c r="L205" s="3">
        <v>1010</v>
      </c>
      <c r="M205" s="3">
        <v>1005</v>
      </c>
      <c r="N205" s="3">
        <v>1005</v>
      </c>
      <c r="O205" s="3">
        <v>1004</v>
      </c>
      <c r="P205" s="3">
        <v>1004</v>
      </c>
      <c r="Q205" s="3" t="s">
        <v>23</v>
      </c>
      <c r="R205" s="3" t="s">
        <v>23</v>
      </c>
      <c r="S205" s="3">
        <v>1000</v>
      </c>
      <c r="T205" s="6">
        <v>1530989</v>
      </c>
      <c r="U205" s="6"/>
      <c r="V205" s="3">
        <v>2516</v>
      </c>
      <c r="W205" s="28"/>
      <c r="X205" s="28"/>
      <c r="Y205" s="31">
        <v>3656</v>
      </c>
      <c r="AF205" s="25" t="e">
        <f>0.014*#REF!</f>
        <v>#REF!</v>
      </c>
      <c r="AG205" s="25" t="e">
        <f>IF(#REF!=1,#REF!,"")</f>
        <v>#REF!</v>
      </c>
      <c r="AH205" s="25" t="e">
        <f>IF(#REF!=1,AF205,"")</f>
        <v>#REF!</v>
      </c>
      <c r="AI205" s="25" t="e">
        <f>IF(#REF!=1,#REF!,"")</f>
        <v>#REF!</v>
      </c>
      <c r="AJ205" s="25" t="e">
        <f>IF(#REF!=1,AF205,"")</f>
        <v>#REF!</v>
      </c>
      <c r="AK205" s="25" t="e">
        <f>IF(#REF!=1,#REF!,"")</f>
        <v>#REF!</v>
      </c>
      <c r="AL205" s="25" t="e">
        <f>IF(#REF!=1,AF205,"")</f>
        <v>#REF!</v>
      </c>
      <c r="AM205" t="s">
        <v>25</v>
      </c>
      <c r="AN205" s="5">
        <v>24654</v>
      </c>
      <c r="AO205" s="25">
        <f>(IF($E205="EK",0.163*C205*Y205/8760,IF($E205="ws",0.163*C205*Y205/8760,IF($E205="mc",0.7*0.163*C205*Y205/8760,""))))</f>
        <v>26.32695616438356</v>
      </c>
      <c r="AP205" s="25">
        <f>IF($E205="EK","",IF(D205="","",(IF($D205&lt;83,(-162853*LN($D205)+813007)*$D205,(-24890*LN($D205)+204138)*$D205))))</f>
      </c>
      <c r="AQ205" s="25" t="e">
        <f>IF(#REF!=1,AP205,"")</f>
        <v>#REF!</v>
      </c>
      <c r="AR205" s="25" t="e">
        <f>IF(#REF!=1,AP205,"")</f>
        <v>#REF!</v>
      </c>
      <c r="AS205" s="25">
        <f>IF($E205="EK","",IF($D205="","",IF(#REF!&gt;1,"",(IF($D205&lt;83,(-162853*LN($D205)+813007)*$D205*0.34,(-24890*LN($D205)+204138)*$D205*0.34)))))</f>
      </c>
      <c r="AT205" s="25">
        <f>IF($E205="EK","",IF($D205="","",(IF($D205&lt;83,(-23373*LN($D205)+118878)*$D205,(-3538.9*LN($D205)+31394)*$D205))))</f>
      </c>
      <c r="AU205" s="25">
        <f>IF($E205="EK","",IF(D205&gt;1,28873*D205,""))</f>
      </c>
      <c r="AV205" s="25">
        <f>IF($E205="ek",D205*Y205*(1-0.8)*0.012,IF($E205="ew",D205*Y205*(1-0.8)*0.012,IF($E205="MC",D205*Y205*(1-0.7)*0.012,D205*Y205*0.012)))</f>
        <v>0</v>
      </c>
      <c r="AW205" s="25">
        <f>IF($AV205&gt;1,D205*Y205*0.002,"")</f>
      </c>
      <c r="AX205" s="25">
        <f>0.163*D205*Y205/8760</f>
        <v>0</v>
      </c>
      <c r="AY205" s="25" t="e">
        <f>IF(#REF!=1,AX205,"")</f>
        <v>#REF!</v>
      </c>
    </row>
    <row r="206" spans="1:51" ht="12.75">
      <c r="A206" s="3">
        <v>26751</v>
      </c>
      <c r="B206" s="3">
        <v>2516</v>
      </c>
      <c r="C206" s="3">
        <v>387</v>
      </c>
      <c r="D206" s="3">
        <f>SUM(C205:C206)</f>
        <v>774</v>
      </c>
      <c r="E206" s="3" t="s">
        <v>33</v>
      </c>
      <c r="F206" s="3" t="s">
        <v>24</v>
      </c>
      <c r="G206" s="3" t="s">
        <v>24</v>
      </c>
      <c r="H206" s="3">
        <v>1013</v>
      </c>
      <c r="I206" s="3">
        <v>1014</v>
      </c>
      <c r="J206" s="3">
        <v>1009</v>
      </c>
      <c r="K206" s="3">
        <v>1012</v>
      </c>
      <c r="L206" s="3">
        <v>1010</v>
      </c>
      <c r="M206" s="3">
        <v>1005</v>
      </c>
      <c r="N206" s="3">
        <v>1005</v>
      </c>
      <c r="O206" s="3">
        <v>1004</v>
      </c>
      <c r="P206" s="3">
        <v>1004</v>
      </c>
      <c r="Q206" s="3">
        <v>1004</v>
      </c>
      <c r="R206" s="3">
        <v>1004</v>
      </c>
      <c r="S206" s="3">
        <v>1000</v>
      </c>
      <c r="T206" s="6">
        <v>1685303</v>
      </c>
      <c r="U206" s="6"/>
      <c r="V206" s="3">
        <v>2516</v>
      </c>
      <c r="W206" s="28"/>
      <c r="X206" s="28"/>
      <c r="Y206" s="31">
        <v>3656</v>
      </c>
      <c r="AF206" s="25" t="e">
        <f>0.014*#REF!</f>
        <v>#REF!</v>
      </c>
      <c r="AG206" s="25" t="e">
        <f>IF(#REF!=1,#REF!,"")</f>
        <v>#REF!</v>
      </c>
      <c r="AH206" s="25" t="e">
        <f>IF(#REF!=1,AF206,"")</f>
        <v>#REF!</v>
      </c>
      <c r="AI206" s="25" t="e">
        <f>IF(#REF!=1,#REF!,"")</f>
        <v>#REF!</v>
      </c>
      <c r="AJ206" s="25" t="e">
        <f>IF(#REF!=1,AF206,"")</f>
        <v>#REF!</v>
      </c>
      <c r="AK206" s="25" t="e">
        <f>IF(#REF!=1,#REF!,"")</f>
        <v>#REF!</v>
      </c>
      <c r="AL206" s="25" t="e">
        <f>IF(#REF!=1,AF206,"")</f>
        <v>#REF!</v>
      </c>
      <c r="AM206" t="s">
        <v>25</v>
      </c>
      <c r="AN206" s="5">
        <v>24990</v>
      </c>
      <c r="AO206" s="25">
        <f>(IF($E206="EK",0.163*C206*Y206/8760,IF($E206="ws",0.163*C206*Y206/8760,IF($E206="mc",0.7*0.163*C206*Y206/8760,""))))</f>
        <v>26.32695616438356</v>
      </c>
      <c r="AP206" s="25">
        <f>IF($E206="EK","",IF(D206="","",(IF($D206&lt;83,(-162853*LN($D206)+813007)*$D206,(-24890*LN($D206)+204138)*$D206))))</f>
      </c>
      <c r="AQ206" s="25" t="e">
        <f>IF(#REF!=1,AP206,"")</f>
        <v>#REF!</v>
      </c>
      <c r="AR206" s="25" t="e">
        <f>IF(#REF!=1,AP206,"")</f>
        <v>#REF!</v>
      </c>
      <c r="AS206" s="25">
        <f>IF($E206="EK","",IF($D206="","",IF(#REF!&gt;1,"",(IF($D206&lt;83,(-162853*LN($D206)+813007)*$D206*0.34,(-24890*LN($D206)+204138)*$D206*0.34)))))</f>
      </c>
      <c r="AT206" s="25">
        <f>IF($E206="EK","",IF($D206="","",(IF($D206&lt;83,(-23373*LN($D206)+118878)*$D206,(-3538.9*LN($D206)+31394)*$D206))))</f>
      </c>
      <c r="AU206" s="25">
        <f>IF($E206="EK","",IF(D206&gt;1,28873*D206,""))</f>
      </c>
      <c r="AV206" s="25">
        <f>IF($E206="ek",D206*Y206*(1-0.8)*0.012,IF($E206="ew",D206*Y206*(1-0.8)*0.012,IF($E206="MC",D206*Y206*(1-0.7)*0.012,D206*Y206*0.012)))</f>
        <v>6791.3856</v>
      </c>
      <c r="AW206" s="25">
        <f>IF($AV206&gt;1,D206*Y206*0.002,"")</f>
        <v>5659.488</v>
      </c>
      <c r="AX206" s="25">
        <f>0.163*D206*Y206/8760</f>
        <v>52.65391232876712</v>
      </c>
      <c r="AY206" s="25" t="e">
        <f>IF(#REF!=1,AX206,"")</f>
        <v>#REF!</v>
      </c>
    </row>
    <row r="207" spans="1:51" ht="12.75">
      <c r="A207" s="3">
        <v>26751</v>
      </c>
      <c r="B207" s="3">
        <v>2516</v>
      </c>
      <c r="C207" s="3">
        <v>387</v>
      </c>
      <c r="D207" s="3"/>
      <c r="E207" s="3" t="s">
        <v>33</v>
      </c>
      <c r="F207" s="3" t="s">
        <v>24</v>
      </c>
      <c r="G207" s="3" t="s">
        <v>24</v>
      </c>
      <c r="H207" s="3">
        <v>151472</v>
      </c>
      <c r="I207" s="3">
        <v>151435</v>
      </c>
      <c r="J207" s="3" t="s">
        <v>23</v>
      </c>
      <c r="K207" s="3">
        <v>151850</v>
      </c>
      <c r="L207" s="3">
        <v>150940</v>
      </c>
      <c r="M207" s="3">
        <v>151937</v>
      </c>
      <c r="N207" s="3">
        <v>153978</v>
      </c>
      <c r="O207" s="3">
        <v>152345</v>
      </c>
      <c r="P207" s="3">
        <v>152435</v>
      </c>
      <c r="Q207" s="3">
        <v>152218</v>
      </c>
      <c r="R207" s="3">
        <v>151933</v>
      </c>
      <c r="S207" s="3">
        <v>152618</v>
      </c>
      <c r="T207" s="6">
        <v>1673161</v>
      </c>
      <c r="U207" s="6"/>
      <c r="V207" s="3">
        <v>2516</v>
      </c>
      <c r="W207" s="28"/>
      <c r="X207" s="28"/>
      <c r="Y207" s="31">
        <v>3656</v>
      </c>
      <c r="AF207" s="25" t="e">
        <f>0.014*#REF!</f>
        <v>#REF!</v>
      </c>
      <c r="AG207" s="25" t="e">
        <f>IF(#REF!=1,#REF!,"")</f>
        <v>#REF!</v>
      </c>
      <c r="AH207" s="25" t="e">
        <f>IF(#REF!=1,AF207,"")</f>
        <v>#REF!</v>
      </c>
      <c r="AI207" s="25" t="e">
        <f>IF(#REF!=1,#REF!,"")</f>
        <v>#REF!</v>
      </c>
      <c r="AJ207" s="25" t="e">
        <f>IF(#REF!=1,AF207,"")</f>
        <v>#REF!</v>
      </c>
      <c r="AK207" s="25" t="e">
        <f>IF(#REF!=1,#REF!,"")</f>
        <v>#REF!</v>
      </c>
      <c r="AL207" s="25" t="e">
        <f>IF(#REF!=1,AF207,"")</f>
        <v>#REF!</v>
      </c>
      <c r="AM207" t="s">
        <v>25</v>
      </c>
      <c r="AN207" s="5">
        <v>26481</v>
      </c>
      <c r="AO207" s="25">
        <f>(IF($E207="EK",0.163*C207*Y207/8760,IF($E207="ws",0.163*C207*Y207/8760,IF($E207="mc",0.7*0.163*C207*Y207/8760,""))))</f>
        <v>26.32695616438356</v>
      </c>
      <c r="AP207" s="25">
        <f>IF($E207="EK","",IF(D207="","",(IF($D207&lt;83,(-162853*LN($D207)+813007)*$D207,(-24890*LN($D207)+204138)*$D207))))</f>
      </c>
      <c r="AQ207" s="25" t="e">
        <f>IF(#REF!=1,AP207,"")</f>
        <v>#REF!</v>
      </c>
      <c r="AR207" s="25" t="e">
        <f>IF(#REF!=1,AP207,"")</f>
        <v>#REF!</v>
      </c>
      <c r="AS207" s="25">
        <f>IF($E207="EK","",IF($D207="","",IF(#REF!&gt;1,"",(IF($D207&lt;83,(-162853*LN($D207)+813007)*$D207*0.34,(-24890*LN($D207)+204138)*$D207*0.34)))))</f>
      </c>
      <c r="AT207" s="25">
        <f>IF($E207="EK","",IF($D207="","",(IF($D207&lt;83,(-23373*LN($D207)+118878)*$D207,(-3538.9*LN($D207)+31394)*$D207))))</f>
      </c>
      <c r="AU207" s="25">
        <f>IF($E207="EK","",IF(D207&gt;1,28873*D207,""))</f>
      </c>
      <c r="AV207" s="25">
        <f>IF($E207="ek",D207*Y207*(1-0.8)*0.012,IF($E207="ew",D207*Y207*(1-0.8)*0.012,IF($E207="MC",D207*Y207*(1-0.7)*0.012,D207*Y207*0.012)))</f>
        <v>0</v>
      </c>
      <c r="AW207" s="25">
        <f>IF($AV207&gt;1,D207*Y207*0.002,"")</f>
      </c>
      <c r="AX207" s="25">
        <f>0.163*D207*Y207/8760</f>
        <v>0</v>
      </c>
      <c r="AY207" s="25" t="e">
        <f>IF(#REF!=1,AX207,"")</f>
        <v>#REF!</v>
      </c>
    </row>
    <row r="208" spans="1:51" ht="12.75">
      <c r="A208" s="3">
        <v>26751</v>
      </c>
      <c r="B208" s="3">
        <v>2516</v>
      </c>
      <c r="C208" s="3">
        <v>387</v>
      </c>
      <c r="D208" s="3">
        <f>SUM(C207:C208)</f>
        <v>774</v>
      </c>
      <c r="E208" s="3" t="s">
        <v>33</v>
      </c>
      <c r="F208" s="3" t="s">
        <v>24</v>
      </c>
      <c r="G208" s="3" t="s">
        <v>24</v>
      </c>
      <c r="H208" s="3">
        <v>1013</v>
      </c>
      <c r="I208" s="3">
        <v>1014</v>
      </c>
      <c r="J208" s="3">
        <v>1009</v>
      </c>
      <c r="K208" s="3">
        <v>1012</v>
      </c>
      <c r="L208" s="3">
        <v>1010</v>
      </c>
      <c r="M208" s="3">
        <v>1005</v>
      </c>
      <c r="N208" s="3">
        <v>1005</v>
      </c>
      <c r="O208" s="3">
        <v>1004</v>
      </c>
      <c r="P208" s="3">
        <v>1004</v>
      </c>
      <c r="Q208" s="3">
        <v>1004</v>
      </c>
      <c r="R208" s="3">
        <v>1004</v>
      </c>
      <c r="S208" s="3">
        <v>1000</v>
      </c>
      <c r="T208" s="6">
        <v>1827962</v>
      </c>
      <c r="U208" s="6"/>
      <c r="V208" s="3">
        <v>2516</v>
      </c>
      <c r="W208" s="28"/>
      <c r="X208" s="28"/>
      <c r="Y208" s="31">
        <v>3656</v>
      </c>
      <c r="AF208" s="25" t="e">
        <f>0.014*#REF!</f>
        <v>#REF!</v>
      </c>
      <c r="AG208" s="25" t="e">
        <f>IF(#REF!=1,#REF!,"")</f>
        <v>#REF!</v>
      </c>
      <c r="AH208" s="25" t="e">
        <f>IF(#REF!=1,AF208,"")</f>
        <v>#REF!</v>
      </c>
      <c r="AI208" s="25" t="e">
        <f>IF(#REF!=1,#REF!,"")</f>
        <v>#REF!</v>
      </c>
      <c r="AJ208" s="25" t="e">
        <f>IF(#REF!=1,AF208,"")</f>
        <v>#REF!</v>
      </c>
      <c r="AK208" s="25" t="e">
        <f>IF(#REF!=1,#REF!,"")</f>
        <v>#REF!</v>
      </c>
      <c r="AL208" s="25" t="e">
        <f>IF(#REF!=1,AF208,"")</f>
        <v>#REF!</v>
      </c>
      <c r="AM208" t="s">
        <v>30</v>
      </c>
      <c r="AN208" s="5">
        <v>28460</v>
      </c>
      <c r="AO208" s="25">
        <f>(IF($E208="EK",0.163*C208*Y208/8760,IF($E208="ws",0.163*C208*Y208/8760,IF($E208="mc",0.7*0.163*C208*Y208/8760,""))))</f>
        <v>26.32695616438356</v>
      </c>
      <c r="AP208" s="25">
        <f>IF($E208="EK","",IF(D208="","",(IF($D208&lt;83,(-162853*LN($D208)+813007)*$D208,(-24890*LN($D208)+204138)*$D208))))</f>
      </c>
      <c r="AQ208" s="25" t="e">
        <f>IF(#REF!=1,AP208,"")</f>
        <v>#REF!</v>
      </c>
      <c r="AR208" s="25" t="e">
        <f>IF(#REF!=1,AP208,"")</f>
        <v>#REF!</v>
      </c>
      <c r="AS208" s="25">
        <f>IF($E208="EK","",IF($D208="","",IF(#REF!&gt;1,"",(IF($D208&lt;83,(-162853*LN($D208)+813007)*$D208*0.34,(-24890*LN($D208)+204138)*$D208*0.34)))))</f>
      </c>
      <c r="AT208" s="25">
        <f>IF($E208="EK","",IF($D208="","",(IF($D208&lt;83,(-23373*LN($D208)+118878)*$D208,(-3538.9*LN($D208)+31394)*$D208))))</f>
      </c>
      <c r="AU208" s="25">
        <f>IF($E208="EK","",IF(D208&gt;1,28873*D208,""))</f>
      </c>
      <c r="AV208" s="25">
        <f>IF($E208="ek",D208*Y208*(1-0.8)*0.012,IF($E208="ew",D208*Y208*(1-0.8)*0.012,IF($E208="MC",D208*Y208*(1-0.7)*0.012,D208*Y208*0.012)))</f>
        <v>6791.3856</v>
      </c>
      <c r="AW208" s="25">
        <f>IF($AV208&gt;1,D208*Y208*0.002,"")</f>
        <v>5659.488</v>
      </c>
      <c r="AX208" s="25">
        <f>0.163*D208*Y208/8760</f>
        <v>52.65391232876712</v>
      </c>
      <c r="AY208" s="25" t="e">
        <f>IF(#REF!=1,AX208,"")</f>
        <v>#REF!</v>
      </c>
    </row>
    <row r="209" spans="1:51" ht="12.75">
      <c r="A209" s="3">
        <v>26751</v>
      </c>
      <c r="B209" s="3">
        <v>2517</v>
      </c>
      <c r="C209" s="3">
        <v>188</v>
      </c>
      <c r="D209" s="3"/>
      <c r="E209" s="3" t="s">
        <v>33</v>
      </c>
      <c r="F209" s="3" t="s">
        <v>24</v>
      </c>
      <c r="G209" s="3" t="s">
        <v>24</v>
      </c>
      <c r="H209" s="3">
        <v>1014</v>
      </c>
      <c r="I209" s="3">
        <v>1016</v>
      </c>
      <c r="J209" s="3">
        <v>1012</v>
      </c>
      <c r="K209" s="3">
        <v>1010</v>
      </c>
      <c r="L209" s="3">
        <v>1011</v>
      </c>
      <c r="M209" s="3">
        <v>1005</v>
      </c>
      <c r="N209" s="3">
        <v>1005</v>
      </c>
      <c r="O209" s="3">
        <v>1005</v>
      </c>
      <c r="P209" s="3">
        <v>1006</v>
      </c>
      <c r="Q209" s="3">
        <v>1005</v>
      </c>
      <c r="R209" s="3">
        <v>1005</v>
      </c>
      <c r="S209" s="3">
        <v>1002</v>
      </c>
      <c r="T209" s="6">
        <v>1821212</v>
      </c>
      <c r="U209" s="6"/>
      <c r="V209" s="3">
        <v>2517</v>
      </c>
      <c r="W209" s="28"/>
      <c r="X209" s="28"/>
      <c r="Y209" s="31">
        <v>3656</v>
      </c>
      <c r="AF209" s="25" t="e">
        <f>0.014*#REF!</f>
        <v>#REF!</v>
      </c>
      <c r="AG209" s="25" t="e">
        <f>IF(#REF!=1,#REF!,"")</f>
        <v>#REF!</v>
      </c>
      <c r="AH209" s="25" t="e">
        <f>IF(#REF!=1,AF209,"")</f>
        <v>#REF!</v>
      </c>
      <c r="AI209" s="25" t="e">
        <f>IF(#REF!=1,#REF!,"")</f>
        <v>#REF!</v>
      </c>
      <c r="AJ209" s="25" t="e">
        <f>IF(#REF!=1,AF209,"")</f>
        <v>#REF!</v>
      </c>
      <c r="AK209" s="25" t="e">
        <f>IF(#REF!=1,#REF!,"")</f>
        <v>#REF!</v>
      </c>
      <c r="AL209" s="25" t="e">
        <f>IF(#REF!=1,AF209,"")</f>
        <v>#REF!</v>
      </c>
      <c r="AM209" t="s">
        <v>25</v>
      </c>
      <c r="AN209" s="5">
        <v>21490</v>
      </c>
      <c r="AO209" s="25">
        <f>(IF($E209="EK",0.163*C209*Y209/8760,IF($E209="ws",0.163*C209*Y209/8760,IF($E209="mc",0.7*0.163*C209*Y209/8760,""))))</f>
        <v>12.789322374429224</v>
      </c>
      <c r="AP209" s="25">
        <f>IF($E209="EK","",IF(D209="","",(IF($D209&lt;83,(-162853*LN($D209)+813007)*$D209,(-24890*LN($D209)+204138)*$D209))))</f>
      </c>
      <c r="AQ209" s="25" t="e">
        <f>IF(#REF!=1,AP209,"")</f>
        <v>#REF!</v>
      </c>
      <c r="AR209" s="25" t="e">
        <f>IF(#REF!=1,AP209,"")</f>
        <v>#REF!</v>
      </c>
      <c r="AS209" s="25">
        <f>IF($E209="EK","",IF($D209="","",IF(#REF!&gt;1,"",(IF($D209&lt;83,(-162853*LN($D209)+813007)*$D209*0.34,(-24890*LN($D209)+204138)*$D209*0.34)))))</f>
      </c>
      <c r="AT209" s="25">
        <f>IF($E209="EK","",IF($D209="","",(IF($D209&lt;83,(-23373*LN($D209)+118878)*$D209,(-3538.9*LN($D209)+31394)*$D209))))</f>
      </c>
      <c r="AU209" s="25">
        <f>IF($E209="EK","",IF(D209&gt;1,28873*D209,""))</f>
      </c>
      <c r="AV209" s="25">
        <f>IF($E209="ek",D209*Y209*(1-0.8)*0.012,IF($E209="ew",D209*Y209*(1-0.8)*0.012,IF($E209="MC",D209*Y209*(1-0.7)*0.012,D209*Y209*0.012)))</f>
        <v>0</v>
      </c>
      <c r="AW209" s="25">
        <f>IF($AV209&gt;1,D209*Y209*0.002,"")</f>
      </c>
      <c r="AX209" s="25">
        <f>0.163*D209*Y209/8760</f>
        <v>0</v>
      </c>
      <c r="AY209" s="25" t="e">
        <f>IF(#REF!=1,AX209,"")</f>
        <v>#REF!</v>
      </c>
    </row>
    <row r="210" spans="1:51" ht="12.75">
      <c r="A210" s="3">
        <v>26751</v>
      </c>
      <c r="B210" s="3">
        <v>2517</v>
      </c>
      <c r="C210" s="3">
        <v>188</v>
      </c>
      <c r="D210" s="3">
        <f>SUM(C209:C210)</f>
        <v>376</v>
      </c>
      <c r="E210" s="3" t="s">
        <v>33</v>
      </c>
      <c r="F210" s="3" t="s">
        <v>24</v>
      </c>
      <c r="G210" s="3" t="s">
        <v>24</v>
      </c>
      <c r="H210" s="3">
        <v>1014</v>
      </c>
      <c r="I210" s="3">
        <v>1016</v>
      </c>
      <c r="J210" s="3" t="s">
        <v>23</v>
      </c>
      <c r="K210" s="3">
        <v>1010</v>
      </c>
      <c r="L210" s="3">
        <v>1011</v>
      </c>
      <c r="M210" s="3">
        <v>1005</v>
      </c>
      <c r="N210" s="3">
        <v>1005</v>
      </c>
      <c r="O210" s="3">
        <v>1005</v>
      </c>
      <c r="P210" s="3">
        <v>1006</v>
      </c>
      <c r="Q210" s="3">
        <v>1005</v>
      </c>
      <c r="R210" s="3">
        <v>1005</v>
      </c>
      <c r="S210" s="3">
        <v>1002</v>
      </c>
      <c r="T210" s="6">
        <v>1669282</v>
      </c>
      <c r="U210" s="6"/>
      <c r="V210" s="3">
        <v>2517</v>
      </c>
      <c r="W210" s="28"/>
      <c r="X210" s="28"/>
      <c r="Y210" s="31">
        <v>3656</v>
      </c>
      <c r="AF210" s="25" t="e">
        <f>0.014*#REF!</f>
        <v>#REF!</v>
      </c>
      <c r="AG210" s="25" t="e">
        <f>IF(#REF!=1,#REF!,"")</f>
        <v>#REF!</v>
      </c>
      <c r="AH210" s="25" t="e">
        <f>IF(#REF!=1,AF210,"")</f>
        <v>#REF!</v>
      </c>
      <c r="AI210" s="25" t="e">
        <f>IF(#REF!=1,#REF!,"")</f>
        <v>#REF!</v>
      </c>
      <c r="AJ210" s="25" t="e">
        <f>IF(#REF!=1,AF210,"")</f>
        <v>#REF!</v>
      </c>
      <c r="AK210" s="25" t="e">
        <f>IF(#REF!=1,#REF!,"")</f>
        <v>#REF!</v>
      </c>
      <c r="AL210" s="25" t="e">
        <f>IF(#REF!=1,AF210,"")</f>
        <v>#REF!</v>
      </c>
      <c r="AM210" t="s">
        <v>25</v>
      </c>
      <c r="AN210" s="5">
        <v>22221</v>
      </c>
      <c r="AO210" s="25">
        <f>(IF($E210="EK",0.163*C210*Y210/8760,IF($E210="ws",0.163*C210*Y210/8760,IF($E210="mc",0.7*0.163*C210*Y210/8760,""))))</f>
        <v>12.789322374429224</v>
      </c>
      <c r="AP210" s="25">
        <f>IF($E210="EK","",IF(D210="","",(IF($D210&lt;83,(-162853*LN($D210)+813007)*$D210,(-24890*LN($D210)+204138)*$D210))))</f>
      </c>
      <c r="AQ210" s="25" t="e">
        <f>IF(#REF!=1,AP210,"")</f>
        <v>#REF!</v>
      </c>
      <c r="AR210" s="25" t="e">
        <f>IF(#REF!=1,AP210,"")</f>
        <v>#REF!</v>
      </c>
      <c r="AS210" s="25">
        <f>IF($E210="EK","",IF($D210="","",IF(#REF!&gt;1,"",(IF($D210&lt;83,(-162853*LN($D210)+813007)*$D210*0.34,(-24890*LN($D210)+204138)*$D210*0.34)))))</f>
      </c>
      <c r="AT210" s="25">
        <f>IF($E210="EK","",IF($D210="","",(IF($D210&lt;83,(-23373*LN($D210)+118878)*$D210,(-3538.9*LN($D210)+31394)*$D210))))</f>
      </c>
      <c r="AU210" s="25">
        <f>IF($E210="EK","",IF(D210&gt;1,28873*D210,""))</f>
      </c>
      <c r="AV210" s="25">
        <f>IF($E210="ek",D210*Y210*(1-0.8)*0.012,IF($E210="ew",D210*Y210*(1-0.8)*0.012,IF($E210="MC",D210*Y210*(1-0.7)*0.012,D210*Y210*0.012)))</f>
        <v>3299.1743999999994</v>
      </c>
      <c r="AW210" s="25">
        <f>IF($AV210&gt;1,D210*Y210*0.002,"")</f>
        <v>2749.312</v>
      </c>
      <c r="AX210" s="25">
        <f>0.163*D210*Y210/8760</f>
        <v>25.578644748858448</v>
      </c>
      <c r="AY210" s="25" t="e">
        <f>IF(#REF!=1,AX210,"")</f>
        <v>#REF!</v>
      </c>
    </row>
    <row r="211" spans="1:51" ht="12.75">
      <c r="A211" s="3">
        <v>31719</v>
      </c>
      <c r="B211" s="3">
        <v>1507</v>
      </c>
      <c r="C211" s="3">
        <v>50</v>
      </c>
      <c r="D211" s="3"/>
      <c r="E211" s="3" t="s">
        <v>29</v>
      </c>
      <c r="F211" s="3" t="s">
        <v>24</v>
      </c>
      <c r="G211" s="3" t="s">
        <v>24</v>
      </c>
      <c r="H211" s="3">
        <v>150272</v>
      </c>
      <c r="I211" s="3">
        <v>151885</v>
      </c>
      <c r="J211" s="3">
        <v>150650</v>
      </c>
      <c r="K211" s="3">
        <v>150650</v>
      </c>
      <c r="L211" s="3">
        <v>150537</v>
      </c>
      <c r="M211" s="3">
        <v>151226</v>
      </c>
      <c r="N211" s="3">
        <v>151226</v>
      </c>
      <c r="O211" s="3">
        <v>153131</v>
      </c>
      <c r="P211" s="3" t="s">
        <v>23</v>
      </c>
      <c r="Q211" s="3" t="s">
        <v>23</v>
      </c>
      <c r="R211" s="3" t="s">
        <v>23</v>
      </c>
      <c r="S211" s="3" t="s">
        <v>23</v>
      </c>
      <c r="T211" s="6">
        <v>1209577</v>
      </c>
      <c r="U211" s="6"/>
      <c r="V211" s="3">
        <v>1507</v>
      </c>
      <c r="W211" s="28"/>
      <c r="X211" s="28"/>
      <c r="Y211" s="31">
        <v>3656</v>
      </c>
      <c r="AF211" s="25" t="e">
        <f>0.014*#REF!</f>
        <v>#REF!</v>
      </c>
      <c r="AG211" s="25" t="e">
        <f>IF(#REF!=1,#REF!,"")</f>
        <v>#REF!</v>
      </c>
      <c r="AH211" s="25" t="e">
        <f>IF(#REF!=1,AF211,"")</f>
        <v>#REF!</v>
      </c>
      <c r="AI211" s="25" t="e">
        <f>IF(#REF!=1,#REF!,"")</f>
        <v>#REF!</v>
      </c>
      <c r="AJ211" s="25" t="e">
        <f>IF(#REF!=1,AF211,"")</f>
        <v>#REF!</v>
      </c>
      <c r="AK211" s="25" t="e">
        <f>IF(#REF!=1,#REF!,"")</f>
        <v>#REF!</v>
      </c>
      <c r="AL211" s="25" t="e">
        <f>IF(#REF!=1,AF211,"")</f>
        <v>#REF!</v>
      </c>
      <c r="AM211" t="s">
        <v>25</v>
      </c>
      <c r="AN211" s="5">
        <v>21155</v>
      </c>
      <c r="AO211" s="25">
        <f>(IF($E211="EK",0.163*C211*Y211/8760,IF($E211="ws",0.163*C211*Y211/8760,IF($E211="mc",0.7*0.163*C211*Y211/8760,""))))</f>
        <v>2.3809908675799085</v>
      </c>
      <c r="AP211" s="25">
        <f>IF($E211="EK","",IF(D211="","",(IF($D211&lt;83,(-162853*LN($D211)+813007)*$D211,(-24890*LN($D211)+204138)*$D211))))</f>
      </c>
      <c r="AQ211" s="25" t="e">
        <f>IF(#REF!=1,AP211,"")</f>
        <v>#REF!</v>
      </c>
      <c r="AR211" s="25" t="e">
        <f>IF(#REF!=1,AP211,"")</f>
        <v>#REF!</v>
      </c>
      <c r="AS211" s="25">
        <f>IF($E211="EK","",IF($D211="","",IF(#REF!&gt;1,"",(IF($D211&lt;83,(-162853*LN($D211)+813007)*$D211*0.34,(-24890*LN($D211)+204138)*$D211*0.34)))))</f>
      </c>
      <c r="AT211" s="25">
        <f>IF($E211="EK","",IF($D211="","",(IF($D211&lt;83,(-23373*LN($D211)+118878)*$D211,(-3538.9*LN($D211)+31394)*$D211))))</f>
      </c>
      <c r="AU211" s="25">
        <f>IF($E211="EK","",IF(D211&gt;1,28873*D211,""))</f>
      </c>
      <c r="AV211" s="25">
        <f>IF($E211="ek",D211*Y211*(1-0.8)*0.012,IF($E211="ew",D211*Y211*(1-0.8)*0.012,IF($E211="MC",D211*Y211*(1-0.7)*0.012,D211*Y211*0.012)))</f>
        <v>0</v>
      </c>
      <c r="AW211" s="25">
        <f>IF($AV211&gt;1,D211*Y211*0.002,"")</f>
      </c>
      <c r="AX211" s="25">
        <f>0.163*D211*Y211/8760</f>
        <v>0</v>
      </c>
      <c r="AY211" s="25" t="e">
        <f>IF(#REF!=1,AX211,"")</f>
        <v>#REF!</v>
      </c>
    </row>
    <row r="212" spans="1:51" ht="12.75">
      <c r="A212" s="3">
        <v>31719</v>
      </c>
      <c r="B212" s="3">
        <v>1507</v>
      </c>
      <c r="C212" s="3">
        <v>50</v>
      </c>
      <c r="D212" s="3"/>
      <c r="E212" s="3" t="s">
        <v>29</v>
      </c>
      <c r="F212" s="3" t="s">
        <v>24</v>
      </c>
      <c r="G212" s="3" t="s">
        <v>24</v>
      </c>
      <c r="H212" s="3">
        <v>150272</v>
      </c>
      <c r="I212" s="3">
        <v>151885</v>
      </c>
      <c r="J212" s="3">
        <v>150650</v>
      </c>
      <c r="K212" s="3">
        <v>150650</v>
      </c>
      <c r="L212" s="3">
        <v>150537</v>
      </c>
      <c r="M212" s="3">
        <v>151226</v>
      </c>
      <c r="N212" s="3">
        <v>151226</v>
      </c>
      <c r="O212" s="3">
        <v>153131</v>
      </c>
      <c r="P212" s="3" t="s">
        <v>23</v>
      </c>
      <c r="Q212" s="3" t="s">
        <v>23</v>
      </c>
      <c r="R212" s="3" t="s">
        <v>23</v>
      </c>
      <c r="S212" s="3" t="s">
        <v>23</v>
      </c>
      <c r="T212" s="6">
        <v>1209577</v>
      </c>
      <c r="U212" s="6"/>
      <c r="V212" s="3">
        <v>1507</v>
      </c>
      <c r="W212" s="28"/>
      <c r="X212" s="28"/>
      <c r="Y212" s="31">
        <v>3656</v>
      </c>
      <c r="AF212" s="25" t="e">
        <f>0.014*#REF!</f>
        <v>#REF!</v>
      </c>
      <c r="AG212" s="25" t="e">
        <f>IF(#REF!=1,#REF!,"")</f>
        <v>#REF!</v>
      </c>
      <c r="AH212" s="25" t="e">
        <f>IF(#REF!=1,AF212,"")</f>
        <v>#REF!</v>
      </c>
      <c r="AI212" s="25" t="e">
        <f>IF(#REF!=1,#REF!,"")</f>
        <v>#REF!</v>
      </c>
      <c r="AJ212" s="25" t="e">
        <f>IF(#REF!=1,AF212,"")</f>
        <v>#REF!</v>
      </c>
      <c r="AK212" s="25" t="e">
        <f>IF(#REF!=1,#REF!,"")</f>
        <v>#REF!</v>
      </c>
      <c r="AL212" s="25" t="e">
        <f>IF(#REF!=1,AF212,"")</f>
        <v>#REF!</v>
      </c>
      <c r="AM212" t="s">
        <v>25</v>
      </c>
      <c r="AN212" s="5">
        <v>21245</v>
      </c>
      <c r="AO212" s="25">
        <f>(IF($E212="EK",0.163*C212*Y212/8760,IF($E212="ws",0.163*C212*Y212/8760,IF($E212="mc",0.7*0.163*C212*Y212/8760,""))))</f>
        <v>2.3809908675799085</v>
      </c>
      <c r="AP212" s="25">
        <f>IF($E212="EK","",IF(D212="","",(IF($D212&lt;83,(-162853*LN($D212)+813007)*$D212,(-24890*LN($D212)+204138)*$D212))))</f>
      </c>
      <c r="AQ212" s="25" t="e">
        <f>IF(#REF!=1,AP212,"")</f>
        <v>#REF!</v>
      </c>
      <c r="AR212" s="25" t="e">
        <f>IF(#REF!=1,AP212,"")</f>
        <v>#REF!</v>
      </c>
      <c r="AS212" s="25">
        <f>IF($E212="EK","",IF($D212="","",IF(#REF!&gt;1,"",(IF($D212&lt;83,(-162853*LN($D212)+813007)*$D212*0.34,(-24890*LN($D212)+204138)*$D212*0.34)))))</f>
      </c>
      <c r="AT212" s="25">
        <f>IF($E212="EK","",IF($D212="","",(IF($D212&lt;83,(-23373*LN($D212)+118878)*$D212,(-3538.9*LN($D212)+31394)*$D212))))</f>
      </c>
      <c r="AU212" s="25">
        <f>IF($E212="EK","",IF(D212&gt;1,28873*D212,""))</f>
      </c>
      <c r="AV212" s="25">
        <f>IF($E212="ek",D212*Y212*(1-0.8)*0.012,IF($E212="ew",D212*Y212*(1-0.8)*0.012,IF($E212="MC",D212*Y212*(1-0.7)*0.012,D212*Y212*0.012)))</f>
        <v>0</v>
      </c>
      <c r="AW212" s="25">
        <f>IF($AV212&gt;1,D212*Y212*0.002,"")</f>
      </c>
      <c r="AX212" s="25">
        <f>0.163*D212*Y212/8760</f>
        <v>0</v>
      </c>
      <c r="AY212" s="25" t="e">
        <f>IF(#REF!=1,AX212,"")</f>
        <v>#REF!</v>
      </c>
    </row>
    <row r="213" spans="1:51" ht="12.75">
      <c r="A213" s="3">
        <v>31719</v>
      </c>
      <c r="B213" s="3">
        <v>1507</v>
      </c>
      <c r="C213" s="3">
        <v>114</v>
      </c>
      <c r="D213" s="3">
        <f>SUM(C211:C213)</f>
        <v>214</v>
      </c>
      <c r="E213" s="3" t="s">
        <v>29</v>
      </c>
      <c r="F213" s="3" t="s">
        <v>24</v>
      </c>
      <c r="G213" s="3" t="s">
        <v>24</v>
      </c>
      <c r="H213" s="3">
        <v>150272</v>
      </c>
      <c r="I213" s="3">
        <v>151885</v>
      </c>
      <c r="J213" s="3">
        <v>150650</v>
      </c>
      <c r="K213" s="3">
        <v>150650</v>
      </c>
      <c r="L213" s="3">
        <v>150537</v>
      </c>
      <c r="M213" s="3">
        <v>151226</v>
      </c>
      <c r="N213" s="3">
        <v>151226</v>
      </c>
      <c r="O213" s="3">
        <v>153131</v>
      </c>
      <c r="P213" s="3">
        <v>153131</v>
      </c>
      <c r="Q213" s="3">
        <v>153131</v>
      </c>
      <c r="R213" s="3">
        <v>153131</v>
      </c>
      <c r="S213" s="3">
        <v>153131</v>
      </c>
      <c r="T213" s="6">
        <v>1822101</v>
      </c>
      <c r="U213" s="6"/>
      <c r="V213" s="3">
        <v>1507</v>
      </c>
      <c r="W213" s="28"/>
      <c r="X213" s="28"/>
      <c r="Y213" s="31">
        <v>3656</v>
      </c>
      <c r="AF213" s="25" t="e">
        <f>0.014*#REF!</f>
        <v>#REF!</v>
      </c>
      <c r="AG213" s="25" t="e">
        <f>IF(#REF!=1,#REF!,"")</f>
        <v>#REF!</v>
      </c>
      <c r="AH213" s="25" t="e">
        <f>IF(#REF!=1,AF213,"")</f>
        <v>#REF!</v>
      </c>
      <c r="AI213" s="25" t="e">
        <f>IF(#REF!=1,#REF!,"")</f>
        <v>#REF!</v>
      </c>
      <c r="AJ213" s="25" t="e">
        <f>IF(#REF!=1,AF213,"")</f>
        <v>#REF!</v>
      </c>
      <c r="AK213" s="25" t="e">
        <f>IF(#REF!=1,#REF!,"")</f>
        <v>#REF!</v>
      </c>
      <c r="AL213" s="25" t="e">
        <f>IF(#REF!=1,AF213,"")</f>
        <v>#REF!</v>
      </c>
      <c r="AM213" t="s">
        <v>25</v>
      </c>
      <c r="AN213" s="5">
        <v>23924</v>
      </c>
      <c r="AO213" s="25">
        <f>(IF($E213="EK",0.163*C213*Y213/8760,IF($E213="ws",0.163*C213*Y213/8760,IF($E213="mc",0.7*0.163*C213*Y213/8760,""))))</f>
        <v>5.428659178082191</v>
      </c>
      <c r="AP213" s="25">
        <f>IF($E213="EK","",IF(D213="","",(IF($D213&lt;83,(-162853*LN($D213)+813007)*$D213,(-24890*LN($D213)+204138)*$D213))))</f>
        <v>15103875.395026708</v>
      </c>
      <c r="AQ213" s="25" t="e">
        <f>IF(#REF!=1,AP213,"")</f>
        <v>#REF!</v>
      </c>
      <c r="AR213" s="25" t="e">
        <f>IF(#REF!=1,AP213,"")</f>
        <v>#REF!</v>
      </c>
      <c r="AS213" s="25" t="e">
        <f>IF($E213="EK","",IF($D213="","",IF(#REF!&gt;1,"",(IF($D213&lt;83,(-162853*LN($D213)+813007)*$D213*0.34,(-24890*LN($D213)+204138)*$D213*0.34)))))</f>
        <v>#REF!</v>
      </c>
      <c r="AT213" s="25">
        <f>IF($E213="EK","",IF($D213="","",(IF($D213&lt;83,(-23373*LN($D213)+118878)*$D213,(-3538.9*LN($D213)+31394)*$D213))))</f>
        <v>2654530.3608139823</v>
      </c>
      <c r="AU213" s="25">
        <f>IF($E213="EK","",IF(D213&gt;1,28873*D213,""))</f>
        <v>6178822</v>
      </c>
      <c r="AV213" s="25">
        <f>IF($E213="ek",D213*Y213*(1-0.8)*0.012,IF($E213="ew",D213*Y213*(1-0.8)*0.012,IF($E213="MC",D213*Y213*(1-0.7)*0.012,D213*Y213*0.012)))</f>
        <v>2816.5824000000007</v>
      </c>
      <c r="AW213" s="25">
        <f>IF($AV213&gt;1,D213*Y213*0.002,"")</f>
        <v>1564.768</v>
      </c>
      <c r="AX213" s="25">
        <f>0.163*D213*Y213/8760</f>
        <v>14.558058447488584</v>
      </c>
      <c r="AY213" s="25" t="e">
        <f>IF(#REF!=1,AX213,"")</f>
        <v>#REF!</v>
      </c>
    </row>
    <row r="214" spans="1:51" ht="12.75">
      <c r="A214" s="3">
        <v>31719</v>
      </c>
      <c r="B214" s="3">
        <v>1507</v>
      </c>
      <c r="C214" s="3">
        <v>632</v>
      </c>
      <c r="D214" s="3">
        <v>632</v>
      </c>
      <c r="E214" s="3" t="s">
        <v>33</v>
      </c>
      <c r="F214" s="3" t="s">
        <v>24</v>
      </c>
      <c r="G214" s="3" t="s">
        <v>24</v>
      </c>
      <c r="H214" s="3">
        <v>150078</v>
      </c>
      <c r="I214" s="3">
        <v>149856</v>
      </c>
      <c r="J214" s="3" t="s">
        <v>23</v>
      </c>
      <c r="K214" s="3">
        <v>152084</v>
      </c>
      <c r="L214" s="3">
        <v>152084</v>
      </c>
      <c r="M214" s="3">
        <v>151230</v>
      </c>
      <c r="N214" s="3">
        <v>151067</v>
      </c>
      <c r="O214" s="3">
        <v>150801</v>
      </c>
      <c r="P214" s="3">
        <v>150511</v>
      </c>
      <c r="Q214" s="3">
        <v>151708</v>
      </c>
      <c r="R214" s="3">
        <v>152904</v>
      </c>
      <c r="S214" s="3">
        <v>152904</v>
      </c>
      <c r="T214" s="6">
        <v>1665227</v>
      </c>
      <c r="U214" s="6"/>
      <c r="V214" s="3">
        <v>1507</v>
      </c>
      <c r="W214" s="28"/>
      <c r="X214" s="28"/>
      <c r="Y214" s="31">
        <v>3656</v>
      </c>
      <c r="AF214" s="25" t="e">
        <f>0.014*#REF!</f>
        <v>#REF!</v>
      </c>
      <c r="AG214" s="25" t="e">
        <f>IF(#REF!=1,#REF!,"")</f>
        <v>#REF!</v>
      </c>
      <c r="AH214" s="25" t="e">
        <f>IF(#REF!=1,AF214,"")</f>
        <v>#REF!</v>
      </c>
      <c r="AI214" s="25" t="e">
        <f>IF(#REF!=1,#REF!,"")</f>
        <v>#REF!</v>
      </c>
      <c r="AJ214" s="25" t="e">
        <f>IF(#REF!=1,AF214,"")</f>
        <v>#REF!</v>
      </c>
      <c r="AK214" s="25" t="e">
        <f>IF(#REF!=1,#REF!,"")</f>
        <v>#REF!</v>
      </c>
      <c r="AL214" s="25" t="e">
        <f>IF(#REF!=1,AF214,"")</f>
        <v>#REF!</v>
      </c>
      <c r="AM214" t="s">
        <v>30</v>
      </c>
      <c r="AN214" s="5">
        <v>28825</v>
      </c>
      <c r="AO214" s="25">
        <f>(IF($E214="EK",0.163*C214*Y214/8760,IF($E214="ws",0.163*C214*Y214/8760,IF($E214="mc",0.7*0.163*C214*Y214/8760,""))))</f>
        <v>42.99389223744293</v>
      </c>
      <c r="AP214" s="25">
        <f>IF($E214="EK","",IF(D214="","",(IF($D214&lt;83,(-162853*LN($D214)+813007)*$D214,(-24890*LN($D214)+204138)*$D214))))</f>
      </c>
      <c r="AQ214" s="25" t="e">
        <f>IF(#REF!=1,AP214,"")</f>
        <v>#REF!</v>
      </c>
      <c r="AR214" s="25" t="e">
        <f>IF(#REF!=1,AP214,"")</f>
        <v>#REF!</v>
      </c>
      <c r="AS214" s="25">
        <f>IF($E214="EK","",IF($D214="","",IF(#REF!&gt;1,"",(IF($D214&lt;83,(-162853*LN($D214)+813007)*$D214*0.34,(-24890*LN($D214)+204138)*$D214*0.34)))))</f>
      </c>
      <c r="AT214" s="25">
        <f>IF($E214="EK","",IF($D214="","",(IF($D214&lt;83,(-23373*LN($D214)+118878)*$D214,(-3538.9*LN($D214)+31394)*$D214))))</f>
      </c>
      <c r="AU214" s="25">
        <f>IF($E214="EK","",IF(D214&gt;1,28873*D214,""))</f>
      </c>
      <c r="AV214" s="25">
        <f>IF($E214="ek",D214*Y214*(1-0.8)*0.012,IF($E214="ew",D214*Y214*(1-0.8)*0.012,IF($E214="MC",D214*Y214*(1-0.7)*0.012,D214*Y214*0.012)))</f>
        <v>5545.420799999999</v>
      </c>
      <c r="AW214" s="25">
        <f>IF($AV214&gt;1,D214*Y214*0.002,"")</f>
        <v>4621.184</v>
      </c>
      <c r="AX214" s="25">
        <f>0.163*D214*Y214/8760</f>
        <v>42.99389223744293</v>
      </c>
      <c r="AY214" s="25" t="e">
        <f>IF(#REF!=1,AX214,"")</f>
        <v>#REF!</v>
      </c>
    </row>
    <row r="215" spans="1:51" ht="12.75">
      <c r="A215" s="3">
        <v>34363</v>
      </c>
      <c r="B215" s="3">
        <v>1496</v>
      </c>
      <c r="C215" s="3">
        <v>35</v>
      </c>
      <c r="D215" s="3"/>
      <c r="E215" s="3" t="s">
        <v>29</v>
      </c>
      <c r="F215" s="3" t="s">
        <v>24</v>
      </c>
      <c r="G215" s="3" t="s">
        <v>24</v>
      </c>
      <c r="H215" s="3" t="s">
        <v>23</v>
      </c>
      <c r="I215" s="3" t="s">
        <v>23</v>
      </c>
      <c r="J215" s="3" t="s">
        <v>23</v>
      </c>
      <c r="K215" s="3" t="s">
        <v>23</v>
      </c>
      <c r="L215" s="3" t="s">
        <v>23</v>
      </c>
      <c r="M215" s="3" t="s">
        <v>23</v>
      </c>
      <c r="N215" s="3" t="s">
        <v>23</v>
      </c>
      <c r="O215" s="3">
        <v>149529</v>
      </c>
      <c r="P215" s="3" t="s">
        <v>23</v>
      </c>
      <c r="Q215" s="3" t="s">
        <v>23</v>
      </c>
      <c r="R215" s="3" t="s">
        <v>23</v>
      </c>
      <c r="S215" s="3" t="s">
        <v>23</v>
      </c>
      <c r="T215" s="6">
        <v>149529</v>
      </c>
      <c r="U215" s="6"/>
      <c r="V215" s="3">
        <v>1496</v>
      </c>
      <c r="W215" s="28"/>
      <c r="X215" s="28"/>
      <c r="Y215" s="31">
        <v>3656</v>
      </c>
      <c r="AF215" s="25" t="e">
        <f>0.014*#REF!</f>
        <v>#REF!</v>
      </c>
      <c r="AG215" s="25" t="e">
        <f>IF(#REF!=1,#REF!,"")</f>
        <v>#REF!</v>
      </c>
      <c r="AH215" s="25" t="e">
        <f>IF(#REF!=1,AF215,"")</f>
        <v>#REF!</v>
      </c>
      <c r="AI215" s="25" t="e">
        <f>IF(#REF!=1,#REF!,"")</f>
        <v>#REF!</v>
      </c>
      <c r="AJ215" s="25" t="e">
        <f>IF(#REF!=1,AF215,"")</f>
        <v>#REF!</v>
      </c>
      <c r="AK215" s="25" t="e">
        <f>IF(#REF!=1,#REF!,"")</f>
        <v>#REF!</v>
      </c>
      <c r="AL215" s="25" t="e">
        <f>IF(#REF!=1,AF215,"")</f>
        <v>#REF!</v>
      </c>
      <c r="AM215" t="s">
        <v>25</v>
      </c>
      <c r="AN215" s="5">
        <v>19176</v>
      </c>
      <c r="AO215" s="25">
        <f>(IF($E215="EK",0.163*C215*Y215/8760,IF($E215="ws",0.163*C215*Y215/8760,IF($E215="mc",0.7*0.163*C215*Y215/8760,""))))</f>
        <v>1.666693607305936</v>
      </c>
      <c r="AP215" s="25">
        <f>IF($E215="EK","",IF(D215="","",(IF($D215&lt;83,(-162853*LN($D215)+813007)*$D215,(-24890*LN($D215)+204138)*$D215))))</f>
      </c>
      <c r="AQ215" s="25" t="e">
        <f>IF(#REF!=1,AP215,"")</f>
        <v>#REF!</v>
      </c>
      <c r="AR215" s="25" t="e">
        <f>IF(#REF!=1,AP215,"")</f>
        <v>#REF!</v>
      </c>
      <c r="AS215" s="25">
        <f>IF($E215="EK","",IF($D215="","",IF(#REF!&gt;1,"",(IF($D215&lt;83,(-162853*LN($D215)+813007)*$D215*0.34,(-24890*LN($D215)+204138)*$D215*0.34)))))</f>
      </c>
      <c r="AT215" s="25">
        <f>IF($E215="EK","",IF($D215="","",(IF($D215&lt;83,(-23373*LN($D215)+118878)*$D215,(-3538.9*LN($D215)+31394)*$D215))))</f>
      </c>
      <c r="AU215" s="25">
        <f>IF($E215="EK","",IF(D215&gt;1,28873*D215,""))</f>
      </c>
      <c r="AV215" s="25">
        <f>IF($E215="ek",D215*Y215*(1-0.8)*0.012,IF($E215="ew",D215*Y215*(1-0.8)*0.012,IF($E215="MC",D215*Y215*(1-0.7)*0.012,D215*Y215*0.012)))</f>
        <v>0</v>
      </c>
      <c r="AW215" s="25">
        <f>IF($AV215&gt;1,D215*Y215*0.002,"")</f>
      </c>
      <c r="AX215" s="25">
        <f>0.163*D215*Y215/8760</f>
        <v>0</v>
      </c>
      <c r="AY215" s="25" t="e">
        <f>IF(#REF!=1,AX215,"")</f>
        <v>#REF!</v>
      </c>
    </row>
    <row r="216" spans="1:51" ht="12.75">
      <c r="A216" s="3">
        <v>34363</v>
      </c>
      <c r="B216" s="3">
        <v>1496</v>
      </c>
      <c r="C216" s="3">
        <v>35</v>
      </c>
      <c r="D216" s="3"/>
      <c r="E216" s="3" t="s">
        <v>29</v>
      </c>
      <c r="F216" s="3" t="s">
        <v>24</v>
      </c>
      <c r="G216" s="3" t="s">
        <v>24</v>
      </c>
      <c r="H216" s="3" t="s">
        <v>23</v>
      </c>
      <c r="I216" s="3" t="s">
        <v>23</v>
      </c>
      <c r="J216" s="3" t="s">
        <v>23</v>
      </c>
      <c r="K216" s="3" t="s">
        <v>23</v>
      </c>
      <c r="L216" s="3" t="s">
        <v>23</v>
      </c>
      <c r="M216" s="3" t="s">
        <v>23</v>
      </c>
      <c r="N216" s="3" t="s">
        <v>23</v>
      </c>
      <c r="O216" s="3">
        <v>149529</v>
      </c>
      <c r="P216" s="3" t="s">
        <v>23</v>
      </c>
      <c r="Q216" s="3" t="s">
        <v>23</v>
      </c>
      <c r="R216" s="3" t="s">
        <v>23</v>
      </c>
      <c r="S216" s="3" t="s">
        <v>23</v>
      </c>
      <c r="T216" s="6">
        <v>149529</v>
      </c>
      <c r="U216" s="6"/>
      <c r="V216" s="3">
        <v>1496</v>
      </c>
      <c r="W216" s="28"/>
      <c r="X216" s="28"/>
      <c r="Y216" s="31">
        <v>3656</v>
      </c>
      <c r="AF216" s="25" t="e">
        <f>0.014*#REF!</f>
        <v>#REF!</v>
      </c>
      <c r="AG216" s="25" t="e">
        <f>IF(#REF!=1,#REF!,"")</f>
        <v>#REF!</v>
      </c>
      <c r="AH216" s="25" t="e">
        <f>IF(#REF!=1,AF216,"")</f>
        <v>#REF!</v>
      </c>
      <c r="AI216" s="25" t="e">
        <f>IF(#REF!=1,#REF!,"")</f>
        <v>#REF!</v>
      </c>
      <c r="AJ216" s="25" t="e">
        <f>IF(#REF!=1,AF216,"")</f>
        <v>#REF!</v>
      </c>
      <c r="AK216" s="25" t="e">
        <f>IF(#REF!=1,#REF!,"")</f>
        <v>#REF!</v>
      </c>
      <c r="AL216" s="25" t="e">
        <f>IF(#REF!=1,AF216,"")</f>
        <v>#REF!</v>
      </c>
      <c r="AM216" t="s">
        <v>25</v>
      </c>
      <c r="AN216" s="5">
        <v>19299</v>
      </c>
      <c r="AO216" s="25">
        <f>(IF($E216="EK",0.163*C216*Y216/8760,IF($E216="ws",0.163*C216*Y216/8760,IF($E216="mc",0.7*0.163*C216*Y216/8760,""))))</f>
        <v>1.666693607305936</v>
      </c>
      <c r="AP216" s="25">
        <f>IF($E216="EK","",IF(D216="","",(IF($D216&lt;83,(-162853*LN($D216)+813007)*$D216,(-24890*LN($D216)+204138)*$D216))))</f>
      </c>
      <c r="AQ216" s="25" t="e">
        <f>IF(#REF!=1,AP216,"")</f>
        <v>#REF!</v>
      </c>
      <c r="AR216" s="25" t="e">
        <f>IF(#REF!=1,AP216,"")</f>
        <v>#REF!</v>
      </c>
      <c r="AS216" s="25">
        <f>IF($E216="EK","",IF($D216="","",IF(#REF!&gt;1,"",(IF($D216&lt;83,(-162853*LN($D216)+813007)*$D216*0.34,(-24890*LN($D216)+204138)*$D216*0.34)))))</f>
      </c>
      <c r="AT216" s="25">
        <f>IF($E216="EK","",IF($D216="","",(IF($D216&lt;83,(-23373*LN($D216)+118878)*$D216,(-3538.9*LN($D216)+31394)*$D216))))</f>
      </c>
      <c r="AU216" s="25">
        <f>IF($E216="EK","",IF(D216&gt;1,28873*D216,""))</f>
      </c>
      <c r="AV216" s="25">
        <f>IF($E216="ek",D216*Y216*(1-0.8)*0.012,IF($E216="ew",D216*Y216*(1-0.8)*0.012,IF($E216="MC",D216*Y216*(1-0.7)*0.012,D216*Y216*0.012)))</f>
        <v>0</v>
      </c>
      <c r="AW216" s="25">
        <f>IF($AV216&gt;1,D216*Y216*0.002,"")</f>
      </c>
      <c r="AX216" s="25">
        <f>0.163*D216*Y216/8760</f>
        <v>0</v>
      </c>
      <c r="AY216" s="25" t="e">
        <f>IF(#REF!=1,AX216,"")</f>
        <v>#REF!</v>
      </c>
    </row>
    <row r="217" spans="1:51" ht="12.75">
      <c r="A217" s="3">
        <v>34363</v>
      </c>
      <c r="B217" s="3">
        <v>1496</v>
      </c>
      <c r="C217" s="3">
        <v>38</v>
      </c>
      <c r="D217" s="3">
        <f>SUM(C215:C217)</f>
        <v>108</v>
      </c>
      <c r="E217" s="3" t="s">
        <v>29</v>
      </c>
      <c r="F217" s="3" t="s">
        <v>24</v>
      </c>
      <c r="G217" s="3" t="s">
        <v>24</v>
      </c>
      <c r="H217" s="3" t="s">
        <v>23</v>
      </c>
      <c r="I217" s="3" t="s">
        <v>23</v>
      </c>
      <c r="J217" s="3" t="s">
        <v>23</v>
      </c>
      <c r="K217" s="3" t="s">
        <v>23</v>
      </c>
      <c r="L217" s="3" t="s">
        <v>23</v>
      </c>
      <c r="M217" s="3" t="s">
        <v>23</v>
      </c>
      <c r="N217" s="3" t="s">
        <v>23</v>
      </c>
      <c r="O217" s="3">
        <v>149529</v>
      </c>
      <c r="P217" s="3" t="s">
        <v>23</v>
      </c>
      <c r="Q217" s="3" t="s">
        <v>23</v>
      </c>
      <c r="R217" s="3" t="s">
        <v>23</v>
      </c>
      <c r="S217" s="3" t="s">
        <v>23</v>
      </c>
      <c r="T217" s="6">
        <v>149529</v>
      </c>
      <c r="U217" s="6"/>
      <c r="V217" s="3">
        <v>1496</v>
      </c>
      <c r="W217" s="28"/>
      <c r="X217" s="28"/>
      <c r="Y217" s="31">
        <v>3656</v>
      </c>
      <c r="AF217" s="25" t="e">
        <f>0.014*#REF!</f>
        <v>#REF!</v>
      </c>
      <c r="AG217" s="25" t="e">
        <f>IF(#REF!=1,#REF!,"")</f>
        <v>#REF!</v>
      </c>
      <c r="AH217" s="25" t="e">
        <f>IF(#REF!=1,AF217,"")</f>
        <v>#REF!</v>
      </c>
      <c r="AI217" s="25" t="e">
        <f>IF(#REF!=1,#REF!,"")</f>
        <v>#REF!</v>
      </c>
      <c r="AJ217" s="25" t="e">
        <f>IF(#REF!=1,AF217,"")</f>
        <v>#REF!</v>
      </c>
      <c r="AK217" s="25" t="e">
        <f>IF(#REF!=1,#REF!,"")</f>
        <v>#REF!</v>
      </c>
      <c r="AL217" s="25" t="e">
        <f>IF(#REF!=1,AF217,"")</f>
        <v>#REF!</v>
      </c>
      <c r="AM217" t="s">
        <v>25</v>
      </c>
      <c r="AN217" s="5">
        <v>20241</v>
      </c>
      <c r="AO217" s="25">
        <f>(IF($E217="EK",0.163*C217*Y217/8760,IF($E217="ws",0.163*C217*Y217/8760,IF($E217="mc",0.7*0.163*C217*Y217/8760,""))))</f>
        <v>1.8095530593607305</v>
      </c>
      <c r="AP217" s="25">
        <f>IF($E217="EK","",IF(D217="","",(IF($D217&lt;83,(-162853*LN($D217)+813007)*$D217,(-24890*LN($D217)+204138)*$D217))))</f>
        <v>9460773.405742843</v>
      </c>
      <c r="AQ217" s="25" t="e">
        <f>IF(#REF!=1,AP217,"")</f>
        <v>#REF!</v>
      </c>
      <c r="AR217" s="25" t="e">
        <f>IF(#REF!=1,AP217,"")</f>
        <v>#REF!</v>
      </c>
      <c r="AS217" s="25" t="e">
        <f>IF($E217="EK","",IF($D217="","",IF(#REF!&gt;1,"",(IF($D217&lt;83,(-162853*LN($D217)+813007)*$D217*0.34,(-24890*LN($D217)+204138)*$D217*0.34)))))</f>
        <v>#REF!</v>
      </c>
      <c r="AT217" s="25">
        <f>IF($E217="EK","",IF($D217="","",(IF($D217&lt;83,(-23373*LN($D217)+118878)*$D217,(-3538.9*LN($D217)+31394)*$D217))))</f>
        <v>1601035.8264356505</v>
      </c>
      <c r="AU217" s="25">
        <f>IF($E217="EK","",IF(D217&gt;1,28873*D217,""))</f>
        <v>3118284</v>
      </c>
      <c r="AV217" s="25">
        <f>IF($E217="ek",D217*Y217*(1-0.8)*0.012,IF($E217="ew",D217*Y217*(1-0.8)*0.012,IF($E217="MC",D217*Y217*(1-0.7)*0.012,D217*Y217*0.012)))</f>
        <v>1421.4528000000003</v>
      </c>
      <c r="AW217" s="25">
        <f>IF($AV217&gt;1,D217*Y217*0.002,"")</f>
        <v>789.696</v>
      </c>
      <c r="AX217" s="25">
        <f>0.163*D217*Y217/8760</f>
        <v>7.3470575342465745</v>
      </c>
      <c r="AY217" s="25" t="e">
        <f>IF(#REF!=1,AX217,"")</f>
        <v>#REF!</v>
      </c>
    </row>
    <row r="218" spans="1:51" ht="12.75">
      <c r="A218" s="3">
        <v>38009</v>
      </c>
      <c r="B218" s="3">
        <v>1642</v>
      </c>
      <c r="C218" s="3">
        <v>114</v>
      </c>
      <c r="D218" s="3">
        <v>114</v>
      </c>
      <c r="E218" s="3" t="s">
        <v>33</v>
      </c>
      <c r="F218" s="3" t="s">
        <v>24</v>
      </c>
      <c r="G218" s="3" t="s">
        <v>24</v>
      </c>
      <c r="H218" s="3" t="s">
        <v>23</v>
      </c>
      <c r="I218" s="3" t="s">
        <v>23</v>
      </c>
      <c r="J218" s="3" t="s">
        <v>23</v>
      </c>
      <c r="K218" s="3" t="s">
        <v>23</v>
      </c>
      <c r="L218" s="3" t="s">
        <v>23</v>
      </c>
      <c r="M218" s="3" t="s">
        <v>23</v>
      </c>
      <c r="N218" s="3" t="s">
        <v>23</v>
      </c>
      <c r="O218" s="3">
        <v>137410</v>
      </c>
      <c r="P218" s="3" t="s">
        <v>23</v>
      </c>
      <c r="Q218" s="3" t="s">
        <v>23</v>
      </c>
      <c r="R218" s="3" t="s">
        <v>23</v>
      </c>
      <c r="S218" s="3" t="s">
        <v>23</v>
      </c>
      <c r="T218" s="6">
        <v>1514348</v>
      </c>
      <c r="U218" s="6"/>
      <c r="V218" s="3">
        <v>1642</v>
      </c>
      <c r="W218" s="28"/>
      <c r="X218" s="28"/>
      <c r="Y218" s="31">
        <v>3656</v>
      </c>
      <c r="AF218" s="25" t="e">
        <f>0.014*#REF!</f>
        <v>#REF!</v>
      </c>
      <c r="AG218" s="25" t="e">
        <f>IF(#REF!=1,#REF!,"")</f>
        <v>#REF!</v>
      </c>
      <c r="AH218" s="25" t="e">
        <f>IF(#REF!=1,AF218,"")</f>
        <v>#REF!</v>
      </c>
      <c r="AI218" s="25" t="e">
        <f>IF(#REF!=1,#REF!,"")</f>
        <v>#REF!</v>
      </c>
      <c r="AJ218" s="25" t="e">
        <f>IF(#REF!=1,AF218,"")</f>
        <v>#REF!</v>
      </c>
      <c r="AK218" s="25" t="e">
        <f>IF(#REF!=1,#REF!,"")</f>
        <v>#REF!</v>
      </c>
      <c r="AL218" s="25" t="e">
        <f>IF(#REF!=1,AF218,"")</f>
        <v>#REF!</v>
      </c>
      <c r="AM218" t="s">
        <v>25</v>
      </c>
      <c r="AN218" s="5">
        <v>21002</v>
      </c>
      <c r="AO218" s="25">
        <f>(IF($E218="EK",0.163*C218*Y218/8760,IF($E218="ws",0.163*C218*Y218/8760,IF($E218="mc",0.7*0.163*C218*Y218/8760,""))))</f>
        <v>7.755227397260274</v>
      </c>
      <c r="AP218" s="25">
        <f>IF($E218="EK","",IF(D218="","",(IF($D218&lt;83,(-162853*LN($D218)+813007)*$D218,(-24890*LN($D218)+204138)*$D218))))</f>
      </c>
      <c r="AQ218" s="25" t="e">
        <f>IF(#REF!=1,AP218,"")</f>
        <v>#REF!</v>
      </c>
      <c r="AR218" s="25" t="e">
        <f>IF(#REF!=1,AP218,"")</f>
        <v>#REF!</v>
      </c>
      <c r="AS218" s="25">
        <f>IF($E218="EK","",IF($D218="","",IF(#REF!&gt;1,"",(IF($D218&lt;83,(-162853*LN($D218)+813007)*$D218*0.34,(-24890*LN($D218)+204138)*$D218*0.34)))))</f>
      </c>
      <c r="AT218" s="25">
        <f>IF($E218="EK","",IF($D218="","",(IF($D218&lt;83,(-23373*LN($D218)+118878)*$D218,(-3538.9*LN($D218)+31394)*$D218))))</f>
      </c>
      <c r="AU218" s="25">
        <f>IF($E218="EK","",IF(D218&gt;1,28873*D218,""))</f>
      </c>
      <c r="AV218" s="25">
        <f>IF($E218="ek",D218*Y218*(1-0.8)*0.012,IF($E218="ew",D218*Y218*(1-0.8)*0.012,IF($E218="MC",D218*Y218*(1-0.7)*0.012,D218*Y218*0.012)))</f>
        <v>1000.2815999999999</v>
      </c>
      <c r="AW218" s="25">
        <f>IF($AV218&gt;1,D218*Y218*0.002,"")</f>
        <v>833.568</v>
      </c>
      <c r="AX218" s="25">
        <f>0.163*D218*Y218/8760</f>
        <v>7.755227397260274</v>
      </c>
      <c r="AY218" s="25" t="e">
        <f>IF(#REF!=1,AX218,"")</f>
        <v>#REF!</v>
      </c>
    </row>
    <row r="219" spans="1:51" ht="12.75">
      <c r="A219" s="3">
        <v>38246</v>
      </c>
      <c r="B219" s="3">
        <v>599</v>
      </c>
      <c r="C219" s="3">
        <v>114</v>
      </c>
      <c r="D219" s="3">
        <v>114</v>
      </c>
      <c r="E219" s="3" t="s">
        <v>29</v>
      </c>
      <c r="F219" s="3" t="s">
        <v>24</v>
      </c>
      <c r="G219" s="3" t="s">
        <v>24</v>
      </c>
      <c r="H219" s="3">
        <v>1032</v>
      </c>
      <c r="I219" s="3">
        <v>1032</v>
      </c>
      <c r="J219" s="3">
        <v>1032</v>
      </c>
      <c r="K219" s="3">
        <v>1032</v>
      </c>
      <c r="L219" s="3">
        <v>1032</v>
      </c>
      <c r="M219" s="3">
        <v>1032</v>
      </c>
      <c r="N219" s="3">
        <v>1032</v>
      </c>
      <c r="O219" s="3">
        <v>1032</v>
      </c>
      <c r="P219" s="3">
        <v>1032</v>
      </c>
      <c r="Q219" s="3">
        <v>1032</v>
      </c>
      <c r="R219" s="3">
        <v>1032</v>
      </c>
      <c r="S219" s="3">
        <v>1032</v>
      </c>
      <c r="T219" s="6">
        <v>1838023</v>
      </c>
      <c r="U219" s="6"/>
      <c r="V219" s="3">
        <v>599</v>
      </c>
      <c r="W219" s="28"/>
      <c r="X219" s="28"/>
      <c r="Y219" s="31">
        <v>3656</v>
      </c>
      <c r="AF219" s="25" t="e">
        <f>0.014*#REF!</f>
        <v>#REF!</v>
      </c>
      <c r="AG219" s="25" t="e">
        <f>IF(#REF!=1,#REF!,"")</f>
        <v>#REF!</v>
      </c>
      <c r="AH219" s="25" t="e">
        <f>IF(#REF!=1,AF219,"")</f>
        <v>#REF!</v>
      </c>
      <c r="AI219" s="25" t="e">
        <f>IF(#REF!=1,#REF!,"")</f>
        <v>#REF!</v>
      </c>
      <c r="AJ219" s="25" t="e">
        <f>IF(#REF!=1,AF219,"")</f>
        <v>#REF!</v>
      </c>
      <c r="AK219" s="25" t="e">
        <f>IF(#REF!=1,#REF!,"")</f>
        <v>#REF!</v>
      </c>
      <c r="AL219" s="25" t="e">
        <f>IF(#REF!=1,AF219,"")</f>
        <v>#REF!</v>
      </c>
      <c r="AM219" t="s">
        <v>25</v>
      </c>
      <c r="AN219" s="5">
        <v>27638</v>
      </c>
      <c r="AO219" s="25">
        <f>(IF($E219="EK",0.163*C219*Y219/8760,IF($E219="ws",0.163*C219*Y219/8760,IF($E219="mc",0.7*0.163*C219*Y219/8760,""))))</f>
        <v>5.428659178082191</v>
      </c>
      <c r="AP219" s="25">
        <f>IF($E219="EK","",IF(D219="","",(IF($D219&lt;83,(-162853*LN($D219)+813007)*$D219,(-24890*LN($D219)+204138)*$D219))))</f>
        <v>9832958.350618554</v>
      </c>
      <c r="AQ219" s="25" t="e">
        <f>IF(#REF!=1,AP219,"")</f>
        <v>#REF!</v>
      </c>
      <c r="AR219" s="25" t="e">
        <f>IF(#REF!=1,AP219,"")</f>
        <v>#REF!</v>
      </c>
      <c r="AS219" s="25" t="e">
        <f>IF($E219="EK","",IF($D219="","",IF(#REF!&gt;1,"",(IF($D219&lt;83,(-162853*LN($D219)+813007)*$D219*0.34,(-24890*LN($D219)+204138)*$D219*0.34)))))</f>
        <v>#REF!</v>
      </c>
      <c r="AT219" s="25">
        <f>IF($E219="EK","",IF($D219="","",(IF($D219&lt;83,(-23373*LN($D219)+118878)*$D219,(-3538.9*LN($D219)+31394)*$D219))))</f>
        <v>1668169.673451346</v>
      </c>
      <c r="AU219" s="25">
        <f>IF($E219="EK","",IF(D219&gt;1,28873*D219,""))</f>
        <v>3291522</v>
      </c>
      <c r="AV219" s="25">
        <f>IF($E219="ek",D219*Y219*(1-0.8)*0.012,IF($E219="ew",D219*Y219*(1-0.8)*0.012,IF($E219="MC",D219*Y219*(1-0.7)*0.012,D219*Y219*0.012)))</f>
        <v>1500.4224000000002</v>
      </c>
      <c r="AW219" s="25">
        <f>IF($AV219&gt;1,D219*Y219*0.002,"")</f>
        <v>833.568</v>
      </c>
      <c r="AX219" s="25">
        <f>0.163*D219*Y219/8760</f>
        <v>7.755227397260274</v>
      </c>
      <c r="AY219" s="25" t="e">
        <f>IF(#REF!=1,AX219,"")</f>
        <v>#REF!</v>
      </c>
    </row>
    <row r="220" ht="12.75">
      <c r="AS220" s="25"/>
    </row>
    <row r="221" spans="1:51" ht="12.75">
      <c r="A221">
        <f>COUNT(A2:A220)</f>
        <v>218</v>
      </c>
      <c r="C221">
        <f>COUNT(C2:C219)</f>
        <v>218</v>
      </c>
      <c r="D221">
        <f>COUNT(D2:D219)</f>
        <v>131</v>
      </c>
      <c r="AF221" s="25" t="e">
        <f>SUM(AF2:AF219)</f>
        <v>#REF!</v>
      </c>
      <c r="AG221" s="25" t="e">
        <f>SUM(AG2:AG219)</f>
        <v>#REF!</v>
      </c>
      <c r="AH221" s="25" t="e">
        <f>SUM(AH2:AH219)</f>
        <v>#REF!</v>
      </c>
      <c r="AI221" s="25" t="e">
        <f>SUM(AI2:AI219)</f>
        <v>#REF!</v>
      </c>
      <c r="AJ221" s="25" t="e">
        <f>SUM(AJ2:AJ219)</f>
        <v>#REF!</v>
      </c>
      <c r="AK221" s="25" t="e">
        <f>SUM(AK2:AK219)</f>
        <v>#REF!</v>
      </c>
      <c r="AL221" s="25" t="e">
        <f>SUM(AL2:AL219)</f>
        <v>#REF!</v>
      </c>
      <c r="AN221" t="s">
        <v>115</v>
      </c>
      <c r="AO221" s="25">
        <f>SUM(AO2:AO220)</f>
        <v>1246.8092692237437</v>
      </c>
      <c r="AP221" s="25">
        <f aca="true" t="shared" si="8" ref="AP221:AU221">SUM(AP2:AP220)</f>
        <v>2231824577.230204</v>
      </c>
      <c r="AQ221" s="25" t="e">
        <f t="shared" si="8"/>
        <v>#REF!</v>
      </c>
      <c r="AR221" s="25" t="e">
        <f t="shared" si="8"/>
        <v>#REF!</v>
      </c>
      <c r="AS221" s="25" t="e">
        <f t="shared" si="8"/>
        <v>#REF!</v>
      </c>
      <c r="AT221" s="25">
        <f t="shared" si="8"/>
        <v>424525061.82435507</v>
      </c>
      <c r="AU221" s="25">
        <f t="shared" si="8"/>
        <v>1306278040.6</v>
      </c>
      <c r="AV221" s="25">
        <f>SUM(AV2:AV220)</f>
        <v>1658471.2800000003</v>
      </c>
      <c r="AW221" s="25">
        <f>SUM(AW2:AW220)</f>
        <v>399390.2143999998</v>
      </c>
      <c r="AX221" s="25">
        <f>SUM(AX2:AX220)</f>
        <v>3715.787953607305</v>
      </c>
      <c r="AY221" s="25" t="e">
        <f>SUM(AY2:AY220)</f>
        <v>#REF!</v>
      </c>
    </row>
    <row r="222" spans="3:51" ht="12.75">
      <c r="C222" s="25">
        <f>AVERAGE(C2:C219)</f>
        <v>248.28532110091743</v>
      </c>
      <c r="D222" s="25"/>
      <c r="AF222" s="25">
        <f>COUNT(AF2:AF219)</f>
        <v>0</v>
      </c>
      <c r="AG222" s="25">
        <f>COUNT(AG2:AG219)</f>
        <v>0</v>
      </c>
      <c r="AH222" s="25">
        <f>COUNT(AH2:AH219)</f>
        <v>0</v>
      </c>
      <c r="AI222" s="25">
        <f>COUNT(AI2:AI219)</f>
        <v>0</v>
      </c>
      <c r="AJ222" s="25">
        <f>COUNT(AJ2:AJ219)</f>
        <v>0</v>
      </c>
      <c r="AK222" s="25">
        <f>COUNT(AK2:AK219)</f>
        <v>0</v>
      </c>
      <c r="AL222" s="25">
        <f>COUNT(AL2:AL219)</f>
        <v>0</v>
      </c>
      <c r="AN222" t="s">
        <v>116</v>
      </c>
      <c r="AO222" s="25">
        <f>COUNT(AO2:AO219)</f>
        <v>72</v>
      </c>
      <c r="AP222" s="25">
        <f>COUNT(AP2:AP219)</f>
        <v>110</v>
      </c>
      <c r="AQ222" s="25">
        <f>COUNT(AQ2:AQ219)</f>
        <v>0</v>
      </c>
      <c r="AR222" s="25">
        <f>COUNT(AR2:AR219)</f>
        <v>0</v>
      </c>
      <c r="AS222" s="25">
        <f>COUNT(AS2:AS219)</f>
        <v>0</v>
      </c>
      <c r="AT222" s="25">
        <f>COUNT(AT2:AT219)</f>
        <v>110</v>
      </c>
      <c r="AU222" s="25">
        <f>COUNT(AU2:AU219)</f>
        <v>110</v>
      </c>
      <c r="AV222" s="25">
        <f>COUNT(AV2:AV219)</f>
        <v>218</v>
      </c>
      <c r="AW222" s="25">
        <f>COUNT(AW2:AW219)</f>
        <v>131</v>
      </c>
      <c r="AX222" s="25">
        <f>COUNT(AX2:AX219)</f>
        <v>218</v>
      </c>
      <c r="AY222" s="25">
        <f>COUNT(AY2:AY219)</f>
        <v>0</v>
      </c>
    </row>
    <row r="223" spans="3:51" ht="12.75">
      <c r="C223">
        <f>MIN(C2:C219)</f>
        <v>25</v>
      </c>
      <c r="AF223" s="25" t="e">
        <f>AVERAGE(AF2:AF219)</f>
        <v>#REF!</v>
      </c>
      <c r="AG223" s="25" t="e">
        <f>AVERAGE(AG2:AG219)</f>
        <v>#REF!</v>
      </c>
      <c r="AH223" s="25" t="e">
        <f>AVERAGE(AH2:AH219)</f>
        <v>#REF!</v>
      </c>
      <c r="AI223" s="25" t="e">
        <f>AVERAGE(AI2:AI219)</f>
        <v>#REF!</v>
      </c>
      <c r="AJ223" s="25" t="e">
        <f>AVERAGE(AJ2:AJ219)</f>
        <v>#REF!</v>
      </c>
      <c r="AK223" s="25" t="e">
        <f>AVERAGE(AK2:AK219)</f>
        <v>#REF!</v>
      </c>
      <c r="AL223" s="25" t="e">
        <f>AVERAGE(AL2:AL219)</f>
        <v>#REF!</v>
      </c>
      <c r="AN223" t="s">
        <v>117</v>
      </c>
      <c r="AO223" s="25">
        <f>AVERAGE(AO2:AO219)</f>
        <v>17.31679540588533</v>
      </c>
      <c r="AP223" s="25">
        <f>AVERAGE(AP2:AP219)</f>
        <v>20289314.3384564</v>
      </c>
      <c r="AQ223" s="25" t="e">
        <f>AVERAGE(AQ2:AQ219)</f>
        <v>#REF!</v>
      </c>
      <c r="AR223" s="25" t="e">
        <f>AVERAGE(AR2:AR219)</f>
        <v>#REF!</v>
      </c>
      <c r="AS223" s="25" t="e">
        <f>AVERAGE(AS2:AS219)</f>
        <v>#REF!</v>
      </c>
      <c r="AT223" s="25">
        <f>AVERAGE(AT2:AT219)</f>
        <v>3859318.7438577735</v>
      </c>
      <c r="AU223" s="25">
        <f>AVERAGE(AU2:AU219)</f>
        <v>11875254.914545454</v>
      </c>
      <c r="AV223" s="25">
        <f>AVERAGE(AV2:AV219)</f>
        <v>7607.66642201835</v>
      </c>
      <c r="AW223" s="25">
        <f>AVERAGE(AW2:AW219)</f>
        <v>3048.7802625954187</v>
      </c>
      <c r="AX223" s="25">
        <f>AVERAGE(AX2:AX219)</f>
        <v>17.04489886975828</v>
      </c>
      <c r="AY223" s="25" t="e">
        <f>AVERAGE(AY2:AY219)</f>
        <v>#REF!</v>
      </c>
    </row>
    <row r="224" spans="3:51" ht="12.75">
      <c r="C224">
        <f>MAX(C2:C219)</f>
        <v>1028</v>
      </c>
      <c r="AF224" s="25" t="e">
        <f>MAX(AF2:AF219)</f>
        <v>#REF!</v>
      </c>
      <c r="AG224" s="25" t="e">
        <f>MAX(AG2:AG219)</f>
        <v>#REF!</v>
      </c>
      <c r="AH224" s="25" t="e">
        <f>MAX(AH2:AH219)</f>
        <v>#REF!</v>
      </c>
      <c r="AI224" s="25" t="e">
        <f>MAX(AI2:AI219)</f>
        <v>#REF!</v>
      </c>
      <c r="AJ224" s="25" t="e">
        <f>MAX(AJ2:AJ219)</f>
        <v>#REF!</v>
      </c>
      <c r="AK224" s="25" t="e">
        <f>MAX(AK2:AK219)</f>
        <v>#REF!</v>
      </c>
      <c r="AL224" s="25" t="e">
        <f>MAX(AL2:AL219)</f>
        <v>#REF!</v>
      </c>
      <c r="AN224" t="s">
        <v>118</v>
      </c>
      <c r="AO224" s="25">
        <f>MAX(AO2:AO219)</f>
        <v>69.93310319634702</v>
      </c>
      <c r="AP224" s="25">
        <f>MAX(AP2:AP219)</f>
        <v>33319290.72850498</v>
      </c>
      <c r="AQ224" s="25" t="e">
        <f>MAX(AQ2:AQ219)</f>
        <v>#REF!</v>
      </c>
      <c r="AR224" s="25" t="e">
        <f>MAX(AR2:AR219)</f>
        <v>#REF!</v>
      </c>
      <c r="AS224" s="25" t="e">
        <f>MAX(AS2:AS219)</f>
        <v>#REF!</v>
      </c>
      <c r="AT224" s="25">
        <f>MAX(AT2:AT219)</f>
        <v>7708533.285508487</v>
      </c>
      <c r="AU224" s="25">
        <f>MAX(AU2:AU219)</f>
        <v>36206742</v>
      </c>
      <c r="AV224" s="25">
        <f>MAX(AV2:AV219)</f>
        <v>37335.072</v>
      </c>
      <c r="AW224" s="25">
        <f>MAX(AW2:AW219)</f>
        <v>9169.248</v>
      </c>
      <c r="AX224" s="25">
        <f>MAX(AX2:AX219)</f>
        <v>85.30750136986302</v>
      </c>
      <c r="AY224" s="25" t="e">
        <f>MAX(AY2:AY219)</f>
        <v>#REF!</v>
      </c>
    </row>
    <row r="225" spans="32:51" ht="12.75">
      <c r="AF225" s="25" t="e">
        <f>SUM(MAX(MIN(AF2:AF219)))</f>
        <v>#REF!</v>
      </c>
      <c r="AG225" s="25" t="e">
        <f>SUM(MAX(MIN(AG2:AG219)))</f>
        <v>#REF!</v>
      </c>
      <c r="AH225" s="25" t="e">
        <f>SUM(MAX(MIN(AH2:AH219)))</f>
        <v>#REF!</v>
      </c>
      <c r="AI225" s="25" t="e">
        <f>SUM(MAX(MIN(AI2:AI219)))</f>
        <v>#REF!</v>
      </c>
      <c r="AJ225" s="25" t="e">
        <f>SUM(MAX(MIN(AJ2:AJ219)))</f>
        <v>#REF!</v>
      </c>
      <c r="AK225" s="25" t="e">
        <f>SUM(MAX(MIN(AK2:AK219)))</f>
        <v>#REF!</v>
      </c>
      <c r="AL225" s="25" t="e">
        <f>SUM(MAX(MIN(AL2:AL219)))</f>
        <v>#REF!</v>
      </c>
      <c r="AN225" t="s">
        <v>119</v>
      </c>
      <c r="AO225" s="25">
        <f>SUM(MAX(MIN(AO2:AO219)))</f>
        <v>1.5714539726027397</v>
      </c>
      <c r="AP225" s="25">
        <f>SUM(MAX(MIN(AP2:AP219)))</f>
        <v>7342821.316833278</v>
      </c>
      <c r="AQ225" s="25" t="e">
        <f>SUM(MAX(MIN(AQ2:AQ219)))</f>
        <v>#REF!</v>
      </c>
      <c r="AR225" s="25" t="e">
        <f>SUM(MAX(MIN(AR2:AR219)))</f>
        <v>#REF!</v>
      </c>
      <c r="AS225" s="25" t="e">
        <f>SUM(MAX(MIN(AS2:AS219)))</f>
        <v>#REF!</v>
      </c>
      <c r="AT225" s="25">
        <f>SUM(MAX(MIN(AT2:AT219)))</f>
        <v>1110889.2500374212</v>
      </c>
      <c r="AU225" s="25">
        <f>SUM(MAX(MIN(AU2:AU219)))</f>
        <v>750698</v>
      </c>
      <c r="AV225" s="25">
        <f>SUM(MAX(MIN(AV2:AV219)))</f>
        <v>0</v>
      </c>
      <c r="AW225" s="25">
        <f>SUM(MAX(MIN(AW2:AW219)))</f>
        <v>190.112</v>
      </c>
      <c r="AX225" s="25">
        <f>SUM(MAX(MIN(AX2:AX219)))</f>
        <v>0</v>
      </c>
      <c r="AY225" s="25" t="e">
        <f>SUM(MAX(MIN(AY2:AY219)))</f>
        <v>#REF!</v>
      </c>
    </row>
    <row r="227" spans="26:51" ht="12.75">
      <c r="Z227" s="33"/>
      <c r="AA227" s="33"/>
      <c r="AB227" s="33"/>
      <c r="AC227" s="33"/>
      <c r="AD227" s="33"/>
      <c r="AE227" s="33"/>
      <c r="AF227" s="33" t="e">
        <f>(#REF!-AF221)/#REF!*100</f>
        <v>#REF!</v>
      </c>
      <c r="AG227" s="33"/>
      <c r="AH227" s="33"/>
      <c r="AI227" s="33"/>
      <c r="AJ227" s="33"/>
      <c r="AK227" s="33"/>
      <c r="AL227" s="33"/>
      <c r="AP227" s="25"/>
      <c r="AR227" s="25" t="e">
        <f>AP221-AR221-AS221</f>
        <v>#REF!</v>
      </c>
      <c r="AV227" s="25">
        <f>AV221/2000</f>
        <v>829.2356400000001</v>
      </c>
      <c r="AW227" s="25">
        <f>AW221/2000</f>
        <v>199.6951071999999</v>
      </c>
      <c r="AX227" s="25">
        <f>AX221/2000</f>
        <v>1.8578939768036526</v>
      </c>
      <c r="AY227" s="37" t="e">
        <f>AY221/2000</f>
        <v>#REF!</v>
      </c>
    </row>
    <row r="230" ht="12.75">
      <c r="Z230" s="25" t="s">
        <v>136</v>
      </c>
    </row>
    <row r="231" spans="26:31" ht="12.75">
      <c r="Z231" s="25" t="s">
        <v>137</v>
      </c>
      <c r="AA231" s="25" t="s">
        <v>138</v>
      </c>
      <c r="AB231" s="25" t="s">
        <v>139</v>
      </c>
      <c r="AC231" s="25" t="s">
        <v>140</v>
      </c>
      <c r="AD231" s="35" t="s">
        <v>146</v>
      </c>
      <c r="AE231" s="35" t="s">
        <v>144</v>
      </c>
    </row>
    <row r="232" spans="30:31" ht="12.75">
      <c r="AD232" s="35" t="s">
        <v>145</v>
      </c>
      <c r="AE232" s="35" t="s">
        <v>145</v>
      </c>
    </row>
    <row r="233" spans="30:31" ht="12.75">
      <c r="AD233" s="36"/>
      <c r="AE233" s="36"/>
    </row>
    <row r="234" spans="26:31" ht="12.75">
      <c r="Z234" s="25" t="s">
        <v>141</v>
      </c>
      <c r="AA234" s="25">
        <f>AP221</f>
        <v>2231824577.230204</v>
      </c>
      <c r="AB234" s="25">
        <f>AT221</f>
        <v>424525061.82435507</v>
      </c>
      <c r="AC234" s="25">
        <f>AU221</f>
        <v>1306278040.6</v>
      </c>
      <c r="AD234" s="36">
        <f>(AX221-AO221)</f>
        <v>2468.9786843835614</v>
      </c>
      <c r="AE234" s="36">
        <f>AV227-AW227</f>
        <v>629.5405328000002</v>
      </c>
    </row>
    <row r="235" spans="27:31" ht="12.75">
      <c r="AA235" s="34"/>
      <c r="AB235" s="34"/>
      <c r="AC235" s="34"/>
      <c r="AD235" s="38"/>
      <c r="AE235" s="38"/>
    </row>
    <row r="236" spans="30:31" ht="12.75">
      <c r="AD236" s="36"/>
      <c r="AE236" s="36"/>
    </row>
    <row r="240" spans="26:31" ht="12.75">
      <c r="Z240" s="44" t="s">
        <v>151</v>
      </c>
      <c r="AA240" s="39"/>
      <c r="AB240" s="39"/>
      <c r="AC240" s="39"/>
      <c r="AD240" s="39"/>
      <c r="AE240" s="39"/>
    </row>
    <row r="241" spans="26:31" ht="12.75">
      <c r="Z241" s="44" t="s">
        <v>137</v>
      </c>
      <c r="AA241" s="44" t="s">
        <v>138</v>
      </c>
      <c r="AB241" s="44" t="s">
        <v>139</v>
      </c>
      <c r="AC241" s="44" t="s">
        <v>140</v>
      </c>
      <c r="AD241" s="46" t="s">
        <v>146</v>
      </c>
      <c r="AE241" s="46" t="s">
        <v>144</v>
      </c>
    </row>
    <row r="242" spans="26:31" ht="12.75">
      <c r="Z242" s="40"/>
      <c r="AA242" s="42" t="s">
        <v>149</v>
      </c>
      <c r="AB242" s="42" t="s">
        <v>149</v>
      </c>
      <c r="AC242" s="42" t="s">
        <v>150</v>
      </c>
      <c r="AD242" s="41" t="s">
        <v>145</v>
      </c>
      <c r="AE242" s="41" t="s">
        <v>145</v>
      </c>
    </row>
    <row r="243" spans="26:31" ht="12.75">
      <c r="Z243" s="44"/>
      <c r="AA243" s="47"/>
      <c r="AB243" s="47"/>
      <c r="AC243" s="47"/>
      <c r="AD243" s="47"/>
      <c r="AE243" s="47"/>
    </row>
    <row r="244" spans="26:31" ht="12.75">
      <c r="Z244" s="45" t="s">
        <v>141</v>
      </c>
      <c r="AA244" s="43">
        <f>ROUND(AA234,-6)/1000000</f>
        <v>2232</v>
      </c>
      <c r="AB244" s="43">
        <f>ROUND(AB234,-6)/1000000</f>
        <v>425</v>
      </c>
      <c r="AC244" s="43">
        <f>ROUND(AC234,-6)/1000000</f>
        <v>1306</v>
      </c>
      <c r="AD244" s="43">
        <f>AD234</f>
        <v>2468.9786843835614</v>
      </c>
      <c r="AE244" s="43">
        <f>AE234</f>
        <v>629.5405328000002</v>
      </c>
    </row>
    <row r="245" spans="33:44" ht="12.75">
      <c r="AG245"/>
      <c r="AH245"/>
      <c r="AJ245"/>
      <c r="AK245"/>
      <c r="AL245"/>
      <c r="AM245" s="25"/>
      <c r="AP245" s="25"/>
      <c r="AQ245"/>
      <c r="AR245"/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83"/>
  <sheetViews>
    <sheetView workbookViewId="0" topLeftCell="A1">
      <pane ySplit="1" topLeftCell="BM764" activePane="bottomLeft" state="frozen"/>
      <selection pane="topLeft" activeCell="A1" sqref="A1"/>
      <selection pane="bottomLeft" activeCell="D782" sqref="D782"/>
    </sheetView>
  </sheetViews>
  <sheetFormatPr defaultColWidth="9.140625" defaultRowHeight="12.75"/>
  <cols>
    <col min="1" max="1" width="9.421875" style="0" customWidth="1"/>
    <col min="2" max="2" width="10.7109375" style="0" customWidth="1"/>
    <col min="3" max="3" width="12.140625" style="0" customWidth="1"/>
    <col min="4" max="4" width="21.421875" style="0" bestFit="1" customWidth="1"/>
    <col min="5" max="5" width="21.421875" style="0" customWidth="1"/>
  </cols>
  <sheetData>
    <row r="1" spans="1:5" ht="13.5" customHeight="1">
      <c r="A1" s="8" t="s">
        <v>0</v>
      </c>
      <c r="B1" s="8" t="s">
        <v>1</v>
      </c>
      <c r="C1" s="8" t="s">
        <v>2</v>
      </c>
      <c r="D1" s="8" t="s">
        <v>82</v>
      </c>
      <c r="E1" s="8" t="s">
        <v>152</v>
      </c>
    </row>
    <row r="2" spans="1:5" ht="13.5" customHeight="1">
      <c r="A2" s="9">
        <v>520</v>
      </c>
      <c r="B2" s="9">
        <v>864</v>
      </c>
      <c r="C2" s="10" t="s">
        <v>31</v>
      </c>
      <c r="D2" s="12">
        <v>479</v>
      </c>
      <c r="E2" s="12"/>
    </row>
    <row r="3" spans="1:5" ht="13.5" customHeight="1">
      <c r="A3" s="12"/>
      <c r="B3" s="12"/>
      <c r="C3" s="11"/>
      <c r="D3" s="12"/>
      <c r="E3" s="12"/>
    </row>
    <row r="4" spans="1:5" ht="13.5" customHeight="1">
      <c r="A4" s="13">
        <v>803</v>
      </c>
      <c r="B4" s="13">
        <v>116</v>
      </c>
      <c r="C4" s="14" t="s">
        <v>22</v>
      </c>
      <c r="D4" s="13">
        <v>5703</v>
      </c>
      <c r="E4" s="13"/>
    </row>
    <row r="5" spans="1:5" ht="13.5" customHeight="1">
      <c r="A5" s="13">
        <v>803</v>
      </c>
      <c r="B5" s="13">
        <v>116</v>
      </c>
      <c r="C5" s="14" t="s">
        <v>22</v>
      </c>
      <c r="D5" s="13">
        <v>5703</v>
      </c>
      <c r="E5" s="13"/>
    </row>
    <row r="6" spans="1:5" ht="13.5" customHeight="1">
      <c r="A6" s="13"/>
      <c r="B6" s="13"/>
      <c r="C6" s="14"/>
      <c r="D6" s="13"/>
      <c r="E6" s="13"/>
    </row>
    <row r="7" spans="1:5" ht="13.5" customHeight="1">
      <c r="A7" s="13">
        <v>803</v>
      </c>
      <c r="B7" s="13">
        <v>116</v>
      </c>
      <c r="C7" s="14" t="s">
        <v>26</v>
      </c>
      <c r="D7" s="13">
        <v>6000</v>
      </c>
      <c r="E7" s="13"/>
    </row>
    <row r="8" spans="1:5" ht="13.5" customHeight="1">
      <c r="A8" s="13">
        <v>803</v>
      </c>
      <c r="B8" s="13">
        <v>116</v>
      </c>
      <c r="C8" s="14" t="s">
        <v>26</v>
      </c>
      <c r="D8" s="13">
        <v>6000</v>
      </c>
      <c r="E8" s="13"/>
    </row>
    <row r="9" spans="1:5" ht="13.5" customHeight="1">
      <c r="A9" s="13"/>
      <c r="B9" s="13"/>
      <c r="C9" s="14"/>
      <c r="D9" s="13"/>
      <c r="E9" s="13"/>
    </row>
    <row r="10" spans="1:5" ht="13.5" customHeight="1">
      <c r="A10" s="13">
        <v>803</v>
      </c>
      <c r="B10" s="13">
        <v>118</v>
      </c>
      <c r="C10" s="14" t="s">
        <v>22</v>
      </c>
      <c r="D10" s="13">
        <v>4859</v>
      </c>
      <c r="E10" s="13"/>
    </row>
    <row r="11" spans="1:5" ht="13.5" customHeight="1">
      <c r="A11" s="13">
        <v>803</v>
      </c>
      <c r="B11" s="13">
        <v>118</v>
      </c>
      <c r="C11" s="14" t="s">
        <v>22</v>
      </c>
      <c r="D11" s="13">
        <v>4859</v>
      </c>
      <c r="E11" s="13"/>
    </row>
    <row r="12" spans="1:5" ht="13.5" customHeight="1">
      <c r="A12" s="13"/>
      <c r="B12" s="13"/>
      <c r="C12" s="14"/>
      <c r="D12" s="13"/>
      <c r="E12" s="13"/>
    </row>
    <row r="13" spans="1:5" ht="13.5" customHeight="1">
      <c r="A13" s="13">
        <v>803</v>
      </c>
      <c r="B13" s="13">
        <v>118</v>
      </c>
      <c r="C13" s="14" t="s">
        <v>26</v>
      </c>
      <c r="D13" s="13">
        <v>5115</v>
      </c>
      <c r="E13" s="13"/>
    </row>
    <row r="14" spans="1:5" ht="13.5" customHeight="1">
      <c r="A14" s="13">
        <v>803</v>
      </c>
      <c r="B14" s="13">
        <v>118</v>
      </c>
      <c r="C14" s="14" t="s">
        <v>26</v>
      </c>
      <c r="D14" s="13">
        <v>5115</v>
      </c>
      <c r="E14" s="13"/>
    </row>
    <row r="15" spans="1:5" ht="13.5" customHeight="1">
      <c r="A15" s="13"/>
      <c r="B15" s="13"/>
      <c r="C15" s="14"/>
      <c r="D15" s="13"/>
      <c r="E15" s="13"/>
    </row>
    <row r="16" spans="1:5" ht="13.5" customHeight="1">
      <c r="A16" s="13">
        <v>807</v>
      </c>
      <c r="B16" s="13">
        <v>202</v>
      </c>
      <c r="C16" s="14" t="s">
        <v>27</v>
      </c>
      <c r="D16" s="13">
        <v>4966</v>
      </c>
      <c r="E16" s="13"/>
    </row>
    <row r="17" spans="1:5" ht="13.5" customHeight="1">
      <c r="A17" s="13">
        <v>807</v>
      </c>
      <c r="B17" s="13">
        <v>202</v>
      </c>
      <c r="C17" s="14" t="s">
        <v>27</v>
      </c>
      <c r="D17" s="13">
        <v>4966</v>
      </c>
      <c r="E17" s="13"/>
    </row>
    <row r="18" spans="1:5" ht="13.5" customHeight="1">
      <c r="A18" s="13"/>
      <c r="B18" s="13"/>
      <c r="C18" s="14"/>
      <c r="D18" s="13"/>
      <c r="E18" s="13"/>
    </row>
    <row r="19" spans="1:5" ht="13.5" customHeight="1">
      <c r="A19" s="13">
        <v>807</v>
      </c>
      <c r="B19" s="13">
        <v>203</v>
      </c>
      <c r="C19" s="14" t="s">
        <v>27</v>
      </c>
      <c r="D19" s="13">
        <v>4859</v>
      </c>
      <c r="E19" s="13"/>
    </row>
    <row r="20" spans="1:5" ht="13.5" customHeight="1">
      <c r="A20" s="13">
        <v>807</v>
      </c>
      <c r="B20" s="13">
        <v>203</v>
      </c>
      <c r="C20" s="14" t="s">
        <v>27</v>
      </c>
      <c r="D20" s="13">
        <v>4859</v>
      </c>
      <c r="E20" s="13"/>
    </row>
    <row r="21" spans="1:5" ht="13.5" customHeight="1">
      <c r="A21" s="13"/>
      <c r="B21" s="13"/>
      <c r="C21" s="14"/>
      <c r="D21" s="13"/>
      <c r="E21" s="13"/>
    </row>
    <row r="22" spans="1:5" ht="13.5" customHeight="1">
      <c r="A22" s="15">
        <v>814</v>
      </c>
      <c r="B22" s="15">
        <v>168</v>
      </c>
      <c r="C22" s="16" t="s">
        <v>22</v>
      </c>
      <c r="D22" s="13">
        <v>1466</v>
      </c>
      <c r="E22" s="13"/>
    </row>
    <row r="23" spans="1:5" ht="13.5" customHeight="1">
      <c r="A23" s="15">
        <v>814</v>
      </c>
      <c r="B23" s="15">
        <v>168</v>
      </c>
      <c r="C23" s="16" t="s">
        <v>26</v>
      </c>
      <c r="D23" s="13">
        <v>1293</v>
      </c>
      <c r="E23" s="13"/>
    </row>
    <row r="24" spans="1:5" ht="13.5" customHeight="1">
      <c r="A24" s="13"/>
      <c r="B24" s="13"/>
      <c r="C24" s="14"/>
      <c r="D24" s="13"/>
      <c r="E24" s="13"/>
    </row>
    <row r="25" spans="1:5" ht="13.5" customHeight="1">
      <c r="A25" s="15">
        <v>814</v>
      </c>
      <c r="B25" s="15">
        <v>169</v>
      </c>
      <c r="C25" s="16" t="s">
        <v>22</v>
      </c>
      <c r="D25" s="13">
        <v>2694</v>
      </c>
      <c r="E25" s="13"/>
    </row>
    <row r="26" spans="1:5" ht="13.5" customHeight="1">
      <c r="A26" s="15">
        <v>814</v>
      </c>
      <c r="B26" s="15">
        <v>169</v>
      </c>
      <c r="C26" s="16" t="s">
        <v>26</v>
      </c>
      <c r="D26" s="13">
        <v>2834</v>
      </c>
      <c r="E26" s="13"/>
    </row>
    <row r="27" spans="1:5" ht="13.5" customHeight="1">
      <c r="A27" s="13"/>
      <c r="B27" s="13"/>
      <c r="C27" s="14"/>
      <c r="D27" s="13"/>
      <c r="E27" s="13"/>
    </row>
    <row r="28" spans="1:5" ht="13.5" customHeight="1">
      <c r="A28" s="13">
        <v>963</v>
      </c>
      <c r="B28" s="13">
        <v>2378</v>
      </c>
      <c r="C28" s="14" t="s">
        <v>28</v>
      </c>
      <c r="D28" s="13">
        <v>2502</v>
      </c>
      <c r="E28" s="13"/>
    </row>
    <row r="29" spans="1:5" ht="13.5" customHeight="1">
      <c r="A29" s="13">
        <v>963</v>
      </c>
      <c r="B29" s="13">
        <v>2378</v>
      </c>
      <c r="C29" s="14" t="s">
        <v>28</v>
      </c>
      <c r="D29" s="13">
        <v>2502</v>
      </c>
      <c r="E29" s="13"/>
    </row>
    <row r="30" spans="1:5" ht="13.5" customHeight="1">
      <c r="A30" s="13"/>
      <c r="B30" s="13"/>
      <c r="C30" s="14"/>
      <c r="D30" s="13"/>
      <c r="E30" s="13"/>
    </row>
    <row r="31" spans="1:5" ht="13.5" customHeight="1">
      <c r="A31" s="15">
        <v>963</v>
      </c>
      <c r="B31" s="15">
        <v>2384</v>
      </c>
      <c r="C31" s="16" t="s">
        <v>22</v>
      </c>
      <c r="D31" s="13">
        <v>1113</v>
      </c>
      <c r="E31" s="13"/>
    </row>
    <row r="32" spans="1:5" ht="13.5" customHeight="1">
      <c r="A32" s="15">
        <v>963</v>
      </c>
      <c r="B32" s="15">
        <v>2384</v>
      </c>
      <c r="C32" s="16" t="s">
        <v>31</v>
      </c>
      <c r="D32" s="13">
        <v>0</v>
      </c>
      <c r="E32" s="13"/>
    </row>
    <row r="33" spans="1:5" ht="13.5" customHeight="1">
      <c r="A33" s="15">
        <v>963</v>
      </c>
      <c r="B33" s="15">
        <v>2384</v>
      </c>
      <c r="C33" s="16" t="s">
        <v>35</v>
      </c>
      <c r="D33" s="13">
        <v>0</v>
      </c>
      <c r="E33" s="13"/>
    </row>
    <row r="34" spans="1:5" ht="13.5" customHeight="1">
      <c r="A34" s="13"/>
      <c r="B34" s="13"/>
      <c r="C34" s="14"/>
      <c r="D34" s="13"/>
      <c r="E34" s="13"/>
    </row>
    <row r="35" spans="1:5" ht="13.5" customHeight="1">
      <c r="A35" s="13">
        <v>1015</v>
      </c>
      <c r="B35" s="13">
        <v>3548</v>
      </c>
      <c r="C35" s="14" t="s">
        <v>22</v>
      </c>
      <c r="D35" s="13">
        <v>4667</v>
      </c>
      <c r="E35" s="13"/>
    </row>
    <row r="36" spans="1:5" ht="13.5" customHeight="1">
      <c r="A36" s="13">
        <v>1015</v>
      </c>
      <c r="B36" s="13">
        <v>3548</v>
      </c>
      <c r="C36" s="14" t="s">
        <v>22</v>
      </c>
      <c r="D36" s="13">
        <v>4667</v>
      </c>
      <c r="E36" s="13"/>
    </row>
    <row r="37" spans="1:5" ht="13.5" customHeight="1">
      <c r="A37" s="13"/>
      <c r="B37" s="13"/>
      <c r="C37" s="14"/>
      <c r="D37" s="13"/>
      <c r="E37" s="13"/>
    </row>
    <row r="38" spans="1:5" ht="13.5" customHeight="1">
      <c r="A38" s="13">
        <v>1015</v>
      </c>
      <c r="B38" s="13">
        <v>3548</v>
      </c>
      <c r="C38" s="14" t="s">
        <v>26</v>
      </c>
      <c r="D38" s="13">
        <v>7876</v>
      </c>
      <c r="E38" s="13"/>
    </row>
    <row r="39" spans="1:5" ht="13.5" customHeight="1">
      <c r="A39" s="13">
        <v>1015</v>
      </c>
      <c r="B39" s="13">
        <v>3548</v>
      </c>
      <c r="C39" s="14" t="s">
        <v>26</v>
      </c>
      <c r="D39" s="13">
        <v>7876</v>
      </c>
      <c r="E39" s="13"/>
    </row>
    <row r="40" spans="1:5" ht="13.5" customHeight="1">
      <c r="A40" s="13"/>
      <c r="B40" s="13"/>
      <c r="C40" s="14"/>
      <c r="D40" s="13"/>
      <c r="E40" s="13"/>
    </row>
    <row r="41" spans="1:5" ht="13.5" customHeight="1">
      <c r="A41" s="15">
        <v>2172</v>
      </c>
      <c r="B41" s="15">
        <v>3628</v>
      </c>
      <c r="C41" s="16" t="s">
        <v>22</v>
      </c>
      <c r="D41" s="13">
        <v>3506</v>
      </c>
      <c r="E41" s="13"/>
    </row>
    <row r="42" spans="1:5" ht="13.5" customHeight="1">
      <c r="A42" s="15">
        <v>2172</v>
      </c>
      <c r="B42" s="15">
        <v>3628</v>
      </c>
      <c r="C42" s="16" t="s">
        <v>26</v>
      </c>
      <c r="D42" s="13">
        <v>6068</v>
      </c>
      <c r="E42" s="13"/>
    </row>
    <row r="43" spans="1:5" ht="13.5" customHeight="1">
      <c r="A43" s="13"/>
      <c r="B43" s="13"/>
      <c r="C43" s="14"/>
      <c r="D43" s="13"/>
      <c r="E43" s="13"/>
    </row>
    <row r="44" spans="1:5" ht="13.5" customHeight="1">
      <c r="A44" s="13">
        <v>2172</v>
      </c>
      <c r="B44" s="13">
        <v>3628</v>
      </c>
      <c r="C44" s="14" t="s">
        <v>28</v>
      </c>
      <c r="D44" s="13">
        <v>6544</v>
      </c>
      <c r="E44" s="13"/>
    </row>
    <row r="45" spans="1:5" ht="13.5" customHeight="1">
      <c r="A45" s="13">
        <v>2172</v>
      </c>
      <c r="B45" s="13">
        <v>3628</v>
      </c>
      <c r="C45" s="14" t="s">
        <v>28</v>
      </c>
      <c r="D45" s="13">
        <v>6544</v>
      </c>
      <c r="E45" s="13"/>
    </row>
    <row r="46" spans="1:5" ht="13.5" customHeight="1">
      <c r="A46" s="13"/>
      <c r="B46" s="13"/>
      <c r="C46" s="14"/>
      <c r="D46" s="13"/>
      <c r="E46" s="13"/>
    </row>
    <row r="47" spans="1:5" ht="13.5" customHeight="1">
      <c r="A47" s="15">
        <v>2442</v>
      </c>
      <c r="B47" s="15">
        <v>3561</v>
      </c>
      <c r="C47" s="16" t="s">
        <v>28</v>
      </c>
      <c r="D47" s="13">
        <v>0</v>
      </c>
      <c r="E47" s="13"/>
    </row>
    <row r="48" spans="1:5" ht="13.5" customHeight="1">
      <c r="A48" s="15">
        <v>2442</v>
      </c>
      <c r="B48" s="15">
        <v>3561</v>
      </c>
      <c r="C48" s="16" t="s">
        <v>31</v>
      </c>
      <c r="D48" s="13">
        <v>64</v>
      </c>
      <c r="E48" s="13"/>
    </row>
    <row r="49" spans="1:5" ht="13.5" customHeight="1">
      <c r="A49" s="15">
        <v>2442</v>
      </c>
      <c r="B49" s="15">
        <v>3561</v>
      </c>
      <c r="C49" s="16" t="s">
        <v>32</v>
      </c>
      <c r="D49" s="13">
        <v>1658</v>
      </c>
      <c r="E49" s="13"/>
    </row>
    <row r="50" spans="1:5" ht="13.5" customHeight="1">
      <c r="A50" s="15">
        <v>2442</v>
      </c>
      <c r="B50" s="15">
        <v>3561</v>
      </c>
      <c r="C50" s="16" t="s">
        <v>35</v>
      </c>
      <c r="D50" s="13">
        <v>2462</v>
      </c>
      <c r="E50" s="13"/>
    </row>
    <row r="51" spans="1:5" ht="13.5" customHeight="1">
      <c r="A51" s="13"/>
      <c r="B51" s="13"/>
      <c r="C51" s="14"/>
      <c r="D51" s="13"/>
      <c r="E51" s="13"/>
    </row>
    <row r="52" spans="1:5" ht="13.5" customHeight="1">
      <c r="A52" s="13">
        <v>2716</v>
      </c>
      <c r="B52" s="13">
        <v>302</v>
      </c>
      <c r="C52" s="14" t="s">
        <v>22</v>
      </c>
      <c r="D52" s="13">
        <v>6038</v>
      </c>
      <c r="E52" s="13"/>
    </row>
    <row r="53" spans="1:5" ht="13.5" customHeight="1">
      <c r="A53" s="13">
        <v>2716</v>
      </c>
      <c r="B53" s="13">
        <v>302</v>
      </c>
      <c r="C53" s="14" t="s">
        <v>22</v>
      </c>
      <c r="D53" s="13">
        <v>6038</v>
      </c>
      <c r="E53" s="13"/>
    </row>
    <row r="54" spans="1:5" ht="13.5" customHeight="1">
      <c r="A54" s="13"/>
      <c r="B54" s="13"/>
      <c r="C54" s="14"/>
      <c r="D54" s="13"/>
      <c r="E54" s="13"/>
    </row>
    <row r="55" spans="1:5" ht="13.5" customHeight="1">
      <c r="A55" s="13">
        <v>2716</v>
      </c>
      <c r="B55" s="13">
        <v>302</v>
      </c>
      <c r="C55" s="14" t="s">
        <v>26</v>
      </c>
      <c r="D55" s="13">
        <v>6309</v>
      </c>
      <c r="E55" s="13"/>
    </row>
    <row r="56" spans="1:5" ht="13.5" customHeight="1">
      <c r="A56" s="13">
        <v>2716</v>
      </c>
      <c r="B56" s="13">
        <v>302</v>
      </c>
      <c r="C56" s="14" t="s">
        <v>26</v>
      </c>
      <c r="D56" s="13">
        <v>6309</v>
      </c>
      <c r="E56" s="13"/>
    </row>
    <row r="57" spans="1:5" ht="13.5" customHeight="1">
      <c r="A57" s="13"/>
      <c r="B57" s="13"/>
      <c r="C57" s="14"/>
      <c r="D57" s="13"/>
      <c r="E57" s="13"/>
    </row>
    <row r="58" spans="1:5" ht="13.5" customHeight="1">
      <c r="A58" s="13">
        <v>2716</v>
      </c>
      <c r="B58" s="13">
        <v>302</v>
      </c>
      <c r="C58" s="14" t="s">
        <v>28</v>
      </c>
      <c r="D58" s="13">
        <v>6751</v>
      </c>
      <c r="E58" s="13"/>
    </row>
    <row r="59" spans="1:5" ht="13.5" customHeight="1">
      <c r="A59" s="13">
        <v>2716</v>
      </c>
      <c r="B59" s="13">
        <v>302</v>
      </c>
      <c r="C59" s="14" t="s">
        <v>28</v>
      </c>
      <c r="D59" s="13">
        <v>6751</v>
      </c>
      <c r="E59" s="13"/>
    </row>
    <row r="60" spans="1:5" ht="13.5" customHeight="1">
      <c r="A60" s="13"/>
      <c r="B60" s="13"/>
      <c r="C60" s="14"/>
      <c r="D60" s="13"/>
      <c r="E60" s="13"/>
    </row>
    <row r="61" spans="1:5" ht="13.5" customHeight="1">
      <c r="A61" s="13">
        <v>2716</v>
      </c>
      <c r="B61" s="13">
        <v>302</v>
      </c>
      <c r="C61" s="14" t="s">
        <v>31</v>
      </c>
      <c r="D61" s="13">
        <v>8243</v>
      </c>
      <c r="E61" s="13"/>
    </row>
    <row r="62" spans="1:5" ht="13.5" customHeight="1">
      <c r="A62" s="13">
        <v>2716</v>
      </c>
      <c r="B62" s="13">
        <v>302</v>
      </c>
      <c r="C62" s="14" t="s">
        <v>31</v>
      </c>
      <c r="D62" s="13">
        <v>8243</v>
      </c>
      <c r="E62" s="13"/>
    </row>
    <row r="63" spans="1:5" ht="13.5" customHeight="1">
      <c r="A63" s="13"/>
      <c r="B63" s="13"/>
      <c r="C63" s="14"/>
      <c r="D63" s="13"/>
      <c r="E63" s="13"/>
    </row>
    <row r="64" spans="1:5" ht="13.5" customHeight="1">
      <c r="A64" s="13">
        <v>2716</v>
      </c>
      <c r="B64" s="13">
        <v>302</v>
      </c>
      <c r="C64" s="14" t="s">
        <v>32</v>
      </c>
      <c r="D64" s="13">
        <v>6496</v>
      </c>
      <c r="E64" s="13"/>
    </row>
    <row r="65" spans="1:5" ht="13.5" customHeight="1">
      <c r="A65" s="13">
        <v>2716</v>
      </c>
      <c r="B65" s="13">
        <v>302</v>
      </c>
      <c r="C65" s="14" t="s">
        <v>32</v>
      </c>
      <c r="D65" s="13">
        <v>6496</v>
      </c>
      <c r="E65" s="13"/>
    </row>
    <row r="66" spans="1:5" ht="13.5" customHeight="1">
      <c r="A66" s="13"/>
      <c r="B66" s="13"/>
      <c r="C66" s="14"/>
      <c r="D66" s="13"/>
      <c r="E66" s="13"/>
    </row>
    <row r="67" spans="1:5" ht="13.5" customHeight="1">
      <c r="A67" s="13">
        <v>3249</v>
      </c>
      <c r="B67" s="13">
        <v>2480</v>
      </c>
      <c r="C67" s="14" t="s">
        <v>22</v>
      </c>
      <c r="D67" s="13">
        <v>834</v>
      </c>
      <c r="E67" s="13"/>
    </row>
    <row r="68" spans="1:5" ht="13.5" customHeight="1">
      <c r="A68" s="13">
        <v>3249</v>
      </c>
      <c r="B68" s="13">
        <v>2480</v>
      </c>
      <c r="C68" s="14" t="s">
        <v>22</v>
      </c>
      <c r="D68" s="13">
        <v>834</v>
      </c>
      <c r="E68" s="13"/>
    </row>
    <row r="69" spans="1:5" ht="13.5" customHeight="1">
      <c r="A69" s="13"/>
      <c r="B69" s="13"/>
      <c r="C69" s="14"/>
      <c r="D69" s="13"/>
      <c r="E69" s="13"/>
    </row>
    <row r="70" spans="1:5" ht="13.5" customHeight="1">
      <c r="A70" s="13">
        <v>3249</v>
      </c>
      <c r="B70" s="13">
        <v>2480</v>
      </c>
      <c r="C70" s="14" t="s">
        <v>26</v>
      </c>
      <c r="D70" s="13">
        <v>924</v>
      </c>
      <c r="E70" s="13"/>
    </row>
    <row r="71" spans="1:5" ht="13.5" customHeight="1">
      <c r="A71" s="13">
        <v>3249</v>
      </c>
      <c r="B71" s="13">
        <v>2480</v>
      </c>
      <c r="C71" s="14" t="s">
        <v>26</v>
      </c>
      <c r="D71" s="13">
        <v>924</v>
      </c>
      <c r="E71" s="13">
        <v>924</v>
      </c>
    </row>
    <row r="72" spans="1:5" ht="13.5" customHeight="1">
      <c r="A72" s="13"/>
      <c r="B72" s="13"/>
      <c r="C72" s="14"/>
      <c r="D72" s="13"/>
      <c r="E72" s="13"/>
    </row>
    <row r="73" spans="1:5" ht="13.5" customHeight="1">
      <c r="A73" s="13">
        <v>3249</v>
      </c>
      <c r="B73" s="13">
        <v>8006</v>
      </c>
      <c r="C73" s="14" t="s">
        <v>22</v>
      </c>
      <c r="D73" s="13">
        <v>3339</v>
      </c>
      <c r="E73" s="13">
        <v>3339</v>
      </c>
    </row>
    <row r="74" spans="1:5" ht="13.5" customHeight="1">
      <c r="A74" s="13">
        <v>3249</v>
      </c>
      <c r="B74" s="13">
        <v>8006</v>
      </c>
      <c r="C74" s="14" t="s">
        <v>22</v>
      </c>
      <c r="D74" s="13">
        <v>3339</v>
      </c>
      <c r="E74" s="13"/>
    </row>
    <row r="75" spans="1:5" ht="13.5" customHeight="1">
      <c r="A75" s="13"/>
      <c r="B75" s="13"/>
      <c r="C75" s="14"/>
      <c r="D75" s="13"/>
      <c r="E75" s="13"/>
    </row>
    <row r="76" spans="1:5" ht="13.5" customHeight="1">
      <c r="A76" s="13">
        <v>3249</v>
      </c>
      <c r="B76" s="13">
        <v>8006</v>
      </c>
      <c r="C76" s="14" t="s">
        <v>26</v>
      </c>
      <c r="D76" s="13">
        <v>4928</v>
      </c>
      <c r="E76" s="13"/>
    </row>
    <row r="77" spans="1:5" ht="13.5" customHeight="1">
      <c r="A77" s="13">
        <v>3249</v>
      </c>
      <c r="B77" s="13">
        <v>8006</v>
      </c>
      <c r="C77" s="14" t="s">
        <v>26</v>
      </c>
      <c r="D77" s="13">
        <v>4928</v>
      </c>
      <c r="E77" s="13">
        <v>4928</v>
      </c>
    </row>
    <row r="78" spans="1:5" ht="13.5" customHeight="1">
      <c r="A78" s="13"/>
      <c r="B78" s="13"/>
      <c r="C78" s="14"/>
      <c r="D78" s="13"/>
      <c r="E78" s="13"/>
    </row>
    <row r="79" spans="1:5" ht="13.5" customHeight="1">
      <c r="A79" s="13">
        <v>3265</v>
      </c>
      <c r="B79" s="13">
        <v>6190</v>
      </c>
      <c r="C79" s="14" t="s">
        <v>22</v>
      </c>
      <c r="D79" s="13">
        <v>6943</v>
      </c>
      <c r="E79" s="13">
        <v>6943</v>
      </c>
    </row>
    <row r="80" spans="1:5" ht="13.5" customHeight="1">
      <c r="A80" s="13">
        <v>3265</v>
      </c>
      <c r="B80" s="13">
        <v>6190</v>
      </c>
      <c r="C80" s="14" t="s">
        <v>22</v>
      </c>
      <c r="D80" s="13">
        <v>6943</v>
      </c>
      <c r="E80" s="13"/>
    </row>
    <row r="81" spans="1:5" ht="13.5" customHeight="1">
      <c r="A81" s="13"/>
      <c r="B81" s="13"/>
      <c r="C81" s="14"/>
      <c r="D81" s="13"/>
      <c r="E81" s="13"/>
    </row>
    <row r="82" spans="1:5" ht="13.5" customHeight="1">
      <c r="A82" s="13">
        <v>3278</v>
      </c>
      <c r="B82" s="13">
        <v>4939</v>
      </c>
      <c r="C82" s="14" t="s">
        <v>22</v>
      </c>
      <c r="D82" s="13">
        <v>7048</v>
      </c>
      <c r="E82" s="13"/>
    </row>
    <row r="83" spans="1:5" ht="13.5" customHeight="1">
      <c r="A83" s="13">
        <v>3278</v>
      </c>
      <c r="B83" s="13">
        <v>4939</v>
      </c>
      <c r="C83" s="14" t="s">
        <v>22</v>
      </c>
      <c r="D83" s="13">
        <v>7048</v>
      </c>
      <c r="E83" s="13">
        <v>7048</v>
      </c>
    </row>
    <row r="84" spans="1:5" ht="13.5" customHeight="1">
      <c r="A84" s="13"/>
      <c r="B84" s="13"/>
      <c r="C84" s="14"/>
      <c r="D84" s="13"/>
      <c r="E84" s="13"/>
    </row>
    <row r="85" spans="1:5" ht="13.5" customHeight="1">
      <c r="A85" s="13">
        <v>3278</v>
      </c>
      <c r="B85" s="13">
        <v>4939</v>
      </c>
      <c r="C85" s="14" t="s">
        <v>26</v>
      </c>
      <c r="D85" s="13">
        <v>8435</v>
      </c>
      <c r="E85" s="13">
        <v>8435</v>
      </c>
    </row>
    <row r="86" spans="1:5" ht="13.5" customHeight="1">
      <c r="A86" s="13">
        <v>3278</v>
      </c>
      <c r="B86" s="13">
        <v>4939</v>
      </c>
      <c r="C86" s="14" t="s">
        <v>26</v>
      </c>
      <c r="D86" s="13">
        <v>8435</v>
      </c>
      <c r="E86" s="13"/>
    </row>
    <row r="87" spans="1:5" ht="13.5" customHeight="1">
      <c r="A87" s="13"/>
      <c r="B87" s="13"/>
      <c r="C87" s="14"/>
      <c r="D87" s="13"/>
      <c r="E87" s="13"/>
    </row>
    <row r="88" spans="1:5" ht="13.5" customHeight="1">
      <c r="A88" s="13">
        <v>4166</v>
      </c>
      <c r="B88" s="13">
        <v>1553</v>
      </c>
      <c r="C88" s="14" t="s">
        <v>28</v>
      </c>
      <c r="D88" s="13">
        <v>3225</v>
      </c>
      <c r="E88" s="13"/>
    </row>
    <row r="89" spans="1:5" ht="13.5" customHeight="1">
      <c r="A89" s="13">
        <v>4166</v>
      </c>
      <c r="B89" s="13">
        <v>1553</v>
      </c>
      <c r="C89" s="14" t="s">
        <v>28</v>
      </c>
      <c r="D89" s="13">
        <v>3225</v>
      </c>
      <c r="E89" s="13">
        <v>3225</v>
      </c>
    </row>
    <row r="90" spans="1:5" ht="13.5" customHeight="1">
      <c r="A90" s="13"/>
      <c r="B90" s="13"/>
      <c r="C90" s="14"/>
      <c r="D90" s="13"/>
      <c r="E90" s="13"/>
    </row>
    <row r="91" spans="1:5" ht="13.5" customHeight="1">
      <c r="A91" s="13">
        <v>4166</v>
      </c>
      <c r="B91" s="13">
        <v>1554</v>
      </c>
      <c r="C91" s="14" t="s">
        <v>22</v>
      </c>
      <c r="D91" s="13">
        <v>2357</v>
      </c>
      <c r="E91" s="13">
        <v>2357</v>
      </c>
    </row>
    <row r="92" spans="1:5" ht="13.5" customHeight="1">
      <c r="A92" s="13">
        <v>4166</v>
      </c>
      <c r="B92" s="13">
        <v>1554</v>
      </c>
      <c r="C92" s="14" t="s">
        <v>22</v>
      </c>
      <c r="D92" s="13">
        <v>2357</v>
      </c>
      <c r="E92" s="13"/>
    </row>
    <row r="93" spans="1:5" ht="13.5" customHeight="1">
      <c r="A93" s="13"/>
      <c r="B93" s="13"/>
      <c r="C93" s="14"/>
      <c r="D93" s="13"/>
      <c r="E93" s="13"/>
    </row>
    <row r="94" spans="1:5" ht="13.5" customHeight="1">
      <c r="A94" s="13">
        <v>4166</v>
      </c>
      <c r="B94" s="13">
        <v>1554</v>
      </c>
      <c r="C94" s="14" t="s">
        <v>31</v>
      </c>
      <c r="D94" s="13">
        <v>3303</v>
      </c>
      <c r="E94" s="13"/>
    </row>
    <row r="95" spans="1:5" ht="13.5" customHeight="1">
      <c r="A95" s="13">
        <v>4166</v>
      </c>
      <c r="B95" s="13">
        <v>1554</v>
      </c>
      <c r="C95" s="14" t="s">
        <v>31</v>
      </c>
      <c r="D95" s="13">
        <v>3303</v>
      </c>
      <c r="E95" s="13">
        <v>3303</v>
      </c>
    </row>
    <row r="96" spans="1:5" ht="13.5" customHeight="1">
      <c r="A96" s="13"/>
      <c r="B96" s="13"/>
      <c r="C96" s="14"/>
      <c r="D96" s="13"/>
      <c r="E96" s="13"/>
    </row>
    <row r="97" spans="1:5" s="19" customFormat="1" ht="13.5" customHeight="1">
      <c r="A97" s="17">
        <v>4226</v>
      </c>
      <c r="B97" s="17">
        <v>2496</v>
      </c>
      <c r="C97" s="18" t="s">
        <v>83</v>
      </c>
      <c r="D97" s="17">
        <v>1663</v>
      </c>
      <c r="E97" s="17">
        <v>1663</v>
      </c>
    </row>
    <row r="98" spans="1:5" s="19" customFormat="1" ht="13.5" customHeight="1">
      <c r="A98" s="17">
        <v>4226</v>
      </c>
      <c r="B98" s="17">
        <v>2496</v>
      </c>
      <c r="C98" s="18" t="s">
        <v>83</v>
      </c>
      <c r="D98" s="17">
        <v>1663</v>
      </c>
      <c r="E98" s="17"/>
    </row>
    <row r="99" spans="1:5" ht="13.5" customHeight="1">
      <c r="A99" s="13"/>
      <c r="B99" s="13"/>
      <c r="C99" s="14"/>
      <c r="D99" s="13"/>
      <c r="E99" s="13"/>
    </row>
    <row r="100" spans="1:5" ht="13.5" customHeight="1">
      <c r="A100" s="13">
        <v>4254</v>
      </c>
      <c r="B100" s="13">
        <v>1702</v>
      </c>
      <c r="C100" s="14" t="s">
        <v>28</v>
      </c>
      <c r="D100" s="13">
        <v>1917</v>
      </c>
      <c r="E100" s="13"/>
    </row>
    <row r="101" spans="1:5" ht="13.5" customHeight="1">
      <c r="A101" s="13">
        <v>4254</v>
      </c>
      <c r="B101" s="13">
        <v>1702</v>
      </c>
      <c r="C101" s="14" t="s">
        <v>28</v>
      </c>
      <c r="D101" s="13">
        <v>1917</v>
      </c>
      <c r="E101" s="13">
        <v>1917</v>
      </c>
    </row>
    <row r="102" spans="1:5" ht="13.5" customHeight="1">
      <c r="A102" s="13"/>
      <c r="B102" s="13"/>
      <c r="C102" s="14"/>
      <c r="D102" s="13"/>
      <c r="E102" s="13"/>
    </row>
    <row r="103" spans="1:5" ht="13.5" customHeight="1">
      <c r="A103" s="13">
        <v>4254</v>
      </c>
      <c r="B103" s="13">
        <v>1702</v>
      </c>
      <c r="C103" s="14" t="s">
        <v>31</v>
      </c>
      <c r="D103" s="13">
        <v>1804</v>
      </c>
      <c r="E103" s="13">
        <v>1804</v>
      </c>
    </row>
    <row r="104" spans="1:5" ht="13.5" customHeight="1">
      <c r="A104" s="13">
        <v>4254</v>
      </c>
      <c r="B104" s="13">
        <v>1702</v>
      </c>
      <c r="C104" s="14" t="s">
        <v>31</v>
      </c>
      <c r="D104" s="13">
        <v>1804</v>
      </c>
      <c r="E104" s="13"/>
    </row>
    <row r="105" spans="1:5" ht="13.5" customHeight="1">
      <c r="A105" s="13"/>
      <c r="B105" s="13"/>
      <c r="C105" s="14"/>
      <c r="D105" s="13"/>
      <c r="E105" s="13"/>
    </row>
    <row r="106" spans="1:5" ht="13.5" customHeight="1">
      <c r="A106" s="13">
        <v>4318</v>
      </c>
      <c r="B106" s="13">
        <v>593</v>
      </c>
      <c r="C106" s="14" t="s">
        <v>32</v>
      </c>
      <c r="D106" s="13">
        <v>4972</v>
      </c>
      <c r="E106" s="13"/>
    </row>
    <row r="107" spans="1:5" ht="13.5" customHeight="1">
      <c r="A107" s="13">
        <v>4318</v>
      </c>
      <c r="B107" s="13">
        <v>593</v>
      </c>
      <c r="C107" s="14" t="s">
        <v>32</v>
      </c>
      <c r="D107" s="13">
        <v>4972</v>
      </c>
      <c r="E107" s="13">
        <v>4972</v>
      </c>
    </row>
    <row r="108" spans="1:5" ht="13.5" customHeight="1">
      <c r="A108" s="13"/>
      <c r="B108" s="13"/>
      <c r="C108" s="14"/>
      <c r="D108" s="13"/>
      <c r="E108" s="13"/>
    </row>
    <row r="109" spans="1:5" ht="13.5" customHeight="1">
      <c r="A109" s="13">
        <v>5027</v>
      </c>
      <c r="B109" s="13">
        <v>1564</v>
      </c>
      <c r="C109" s="14" t="s">
        <v>34</v>
      </c>
      <c r="D109" s="13">
        <v>1654</v>
      </c>
      <c r="E109" s="13">
        <v>1654</v>
      </c>
    </row>
    <row r="110" spans="1:5" ht="13.5" customHeight="1">
      <c r="A110" s="13">
        <v>5027</v>
      </c>
      <c r="B110" s="13">
        <v>1564</v>
      </c>
      <c r="C110" s="14" t="s">
        <v>34</v>
      </c>
      <c r="D110" s="13">
        <v>1654</v>
      </c>
      <c r="E110" s="13"/>
    </row>
    <row r="111" spans="1:5" ht="13.5" customHeight="1">
      <c r="A111" s="13"/>
      <c r="B111" s="13"/>
      <c r="C111" s="14"/>
      <c r="D111" s="13"/>
      <c r="E111" s="13"/>
    </row>
    <row r="112" spans="1:5" ht="13.5" customHeight="1">
      <c r="A112" s="15">
        <v>5107</v>
      </c>
      <c r="B112" s="15">
        <v>1822</v>
      </c>
      <c r="C112" s="16" t="s">
        <v>32</v>
      </c>
      <c r="D112" s="13">
        <v>3748</v>
      </c>
      <c r="E112" s="13"/>
    </row>
    <row r="113" spans="1:5" ht="13.5" customHeight="1">
      <c r="A113" s="15">
        <v>5107</v>
      </c>
      <c r="B113" s="15">
        <v>1822</v>
      </c>
      <c r="C113" s="16" t="s">
        <v>35</v>
      </c>
      <c r="D113" s="13">
        <v>5025</v>
      </c>
      <c r="E113" s="13"/>
    </row>
    <row r="114" spans="1:5" ht="13.5" customHeight="1">
      <c r="A114" s="15">
        <v>5107</v>
      </c>
      <c r="B114" s="15">
        <v>1822</v>
      </c>
      <c r="C114" s="16" t="s">
        <v>54</v>
      </c>
      <c r="D114" s="13">
        <v>8713</v>
      </c>
      <c r="E114" s="13"/>
    </row>
    <row r="115" spans="1:5" ht="13.5" customHeight="1">
      <c r="A115" s="13"/>
      <c r="B115" s="13"/>
      <c r="C115" s="14"/>
      <c r="D115" s="13"/>
      <c r="E115" s="13"/>
    </row>
    <row r="116" spans="1:5" ht="13.5" customHeight="1">
      <c r="A116" s="15">
        <v>5109</v>
      </c>
      <c r="B116" s="15">
        <v>1743</v>
      </c>
      <c r="C116" s="16" t="s">
        <v>32</v>
      </c>
      <c r="D116" s="13">
        <v>0</v>
      </c>
      <c r="E116" s="13"/>
    </row>
    <row r="117" spans="1:5" ht="13.5" customHeight="1">
      <c r="A117" s="13"/>
      <c r="B117" s="13"/>
      <c r="C117" s="14"/>
      <c r="D117" s="13"/>
      <c r="E117" s="13"/>
    </row>
    <row r="118" spans="1:5" ht="13.5" customHeight="1">
      <c r="A118" s="17">
        <v>5109</v>
      </c>
      <c r="B118" s="17">
        <v>6035</v>
      </c>
      <c r="C118" s="18" t="s">
        <v>22</v>
      </c>
      <c r="D118" s="13">
        <v>2639</v>
      </c>
      <c r="E118" s="13"/>
    </row>
    <row r="119" spans="1:5" ht="13.5" customHeight="1">
      <c r="A119" s="17">
        <v>5109</v>
      </c>
      <c r="B119" s="17">
        <v>6035</v>
      </c>
      <c r="C119" s="18" t="s">
        <v>22</v>
      </c>
      <c r="D119" s="13">
        <v>2639</v>
      </c>
      <c r="E119" s="13"/>
    </row>
    <row r="120" spans="1:5" ht="13.5" customHeight="1">
      <c r="A120" s="17">
        <v>5109</v>
      </c>
      <c r="B120" s="17">
        <v>6035</v>
      </c>
      <c r="C120" s="18" t="s">
        <v>22</v>
      </c>
      <c r="D120" s="13">
        <v>2639</v>
      </c>
      <c r="E120" s="13"/>
    </row>
    <row r="121" spans="1:5" ht="13.5" customHeight="1">
      <c r="A121" s="17">
        <v>5109</v>
      </c>
      <c r="B121" s="17">
        <v>6035</v>
      </c>
      <c r="C121" s="18" t="s">
        <v>22</v>
      </c>
      <c r="D121" s="13">
        <v>2639</v>
      </c>
      <c r="E121" s="13">
        <v>2639</v>
      </c>
    </row>
    <row r="122" spans="1:5" ht="13.5" customHeight="1">
      <c r="A122" s="17"/>
      <c r="B122" s="17"/>
      <c r="C122" s="18"/>
      <c r="D122" s="13"/>
      <c r="E122" s="13"/>
    </row>
    <row r="123" spans="1:5" ht="13.5" customHeight="1">
      <c r="A123" s="13">
        <v>5403</v>
      </c>
      <c r="B123" s="13">
        <v>310</v>
      </c>
      <c r="C123" s="14" t="s">
        <v>22</v>
      </c>
      <c r="D123" s="13">
        <v>7446</v>
      </c>
      <c r="E123" s="13">
        <v>7446</v>
      </c>
    </row>
    <row r="124" spans="1:5" ht="13.5" customHeight="1">
      <c r="A124" s="13">
        <v>5403</v>
      </c>
      <c r="B124" s="13">
        <v>310</v>
      </c>
      <c r="C124" s="14" t="s">
        <v>22</v>
      </c>
      <c r="D124" s="13">
        <v>7446</v>
      </c>
      <c r="E124" s="13"/>
    </row>
    <row r="125" spans="1:5" ht="13.5" customHeight="1">
      <c r="A125" s="13"/>
      <c r="B125" s="13"/>
      <c r="C125" s="14"/>
      <c r="D125" s="13"/>
      <c r="E125" s="13"/>
    </row>
    <row r="126" spans="1:5" ht="13.5" customHeight="1">
      <c r="A126" s="13">
        <v>5403</v>
      </c>
      <c r="B126" s="13">
        <v>310</v>
      </c>
      <c r="C126" s="14" t="s">
        <v>26</v>
      </c>
      <c r="D126" s="13">
        <v>7790</v>
      </c>
      <c r="E126" s="13"/>
    </row>
    <row r="127" spans="1:5" ht="13.5" customHeight="1">
      <c r="A127" s="13">
        <v>5403</v>
      </c>
      <c r="B127" s="13">
        <v>310</v>
      </c>
      <c r="C127" s="14" t="s">
        <v>26</v>
      </c>
      <c r="D127" s="13">
        <v>7790</v>
      </c>
      <c r="E127" s="13">
        <v>7790</v>
      </c>
    </row>
    <row r="128" spans="1:5" ht="13.5" customHeight="1">
      <c r="A128" s="13"/>
      <c r="B128" s="13"/>
      <c r="C128" s="14"/>
      <c r="D128" s="13"/>
      <c r="E128" s="13"/>
    </row>
    <row r="129" spans="1:5" ht="13.5" customHeight="1">
      <c r="A129" s="13">
        <v>5403</v>
      </c>
      <c r="B129" s="13">
        <v>310</v>
      </c>
      <c r="C129" s="14" t="s">
        <v>28</v>
      </c>
      <c r="D129" s="13">
        <v>6181</v>
      </c>
      <c r="E129" s="13">
        <v>6181</v>
      </c>
    </row>
    <row r="130" spans="1:5" ht="13.5" customHeight="1">
      <c r="A130" s="13">
        <v>5403</v>
      </c>
      <c r="B130" s="13">
        <v>310</v>
      </c>
      <c r="C130" s="14" t="s">
        <v>28</v>
      </c>
      <c r="D130" s="13">
        <v>6181</v>
      </c>
      <c r="E130" s="13"/>
    </row>
    <row r="131" spans="1:5" ht="13.5" customHeight="1">
      <c r="A131" s="13"/>
      <c r="B131" s="13"/>
      <c r="C131" s="14"/>
      <c r="D131" s="13"/>
      <c r="E131" s="13"/>
    </row>
    <row r="132" spans="1:5" ht="13.5" customHeight="1">
      <c r="A132" s="13">
        <v>5403</v>
      </c>
      <c r="B132" s="13">
        <v>310</v>
      </c>
      <c r="C132" s="14" t="s">
        <v>31</v>
      </c>
      <c r="D132" s="13">
        <v>1806</v>
      </c>
      <c r="E132" s="13"/>
    </row>
    <row r="133" spans="1:5" ht="13.5" customHeight="1">
      <c r="A133" s="13">
        <v>5403</v>
      </c>
      <c r="B133" s="13">
        <v>310</v>
      </c>
      <c r="C133" s="14" t="s">
        <v>31</v>
      </c>
      <c r="D133" s="13">
        <v>1806</v>
      </c>
      <c r="E133" s="13">
        <v>1806</v>
      </c>
    </row>
    <row r="134" spans="1:5" ht="13.5" customHeight="1">
      <c r="A134" s="13"/>
      <c r="B134" s="13"/>
      <c r="C134" s="14"/>
      <c r="D134" s="13"/>
      <c r="E134" s="13"/>
    </row>
    <row r="135" spans="1:5" ht="13.5" customHeight="1">
      <c r="A135" s="13">
        <v>5517</v>
      </c>
      <c r="B135" s="13">
        <v>891</v>
      </c>
      <c r="C135" s="14" t="s">
        <v>22</v>
      </c>
      <c r="D135" s="13">
        <v>341</v>
      </c>
      <c r="E135" s="13">
        <v>341</v>
      </c>
    </row>
    <row r="136" spans="1:5" ht="13.5" customHeight="1">
      <c r="A136" s="13">
        <v>5517</v>
      </c>
      <c r="B136" s="13">
        <v>891</v>
      </c>
      <c r="C136" s="14" t="s">
        <v>22</v>
      </c>
      <c r="D136" s="13">
        <v>341</v>
      </c>
      <c r="E136" s="13"/>
    </row>
    <row r="137" spans="1:5" ht="13.5" customHeight="1">
      <c r="A137" s="13"/>
      <c r="B137" s="13"/>
      <c r="C137" s="14"/>
      <c r="D137" s="13"/>
      <c r="E137" s="13"/>
    </row>
    <row r="138" spans="1:5" ht="13.5" customHeight="1">
      <c r="A138" s="13">
        <v>5517</v>
      </c>
      <c r="B138" s="13">
        <v>891</v>
      </c>
      <c r="C138" s="14" t="s">
        <v>26</v>
      </c>
      <c r="D138" s="13">
        <v>341</v>
      </c>
      <c r="E138" s="13"/>
    </row>
    <row r="139" spans="1:5" ht="13.5" customHeight="1">
      <c r="A139" s="13">
        <v>5517</v>
      </c>
      <c r="B139" s="13">
        <v>891</v>
      </c>
      <c r="C139" s="14" t="s">
        <v>26</v>
      </c>
      <c r="D139" s="13">
        <v>341</v>
      </c>
      <c r="E139" s="13">
        <v>341</v>
      </c>
    </row>
    <row r="140" spans="1:5" ht="13.5" customHeight="1">
      <c r="A140" s="13"/>
      <c r="B140" s="13"/>
      <c r="C140" s="14"/>
      <c r="D140" s="13"/>
      <c r="E140" s="13"/>
    </row>
    <row r="141" spans="1:5" ht="13.5" customHeight="1">
      <c r="A141" s="13">
        <v>5517</v>
      </c>
      <c r="B141" s="13">
        <v>891</v>
      </c>
      <c r="C141" s="14" t="s">
        <v>28</v>
      </c>
      <c r="D141" s="13">
        <v>341</v>
      </c>
      <c r="E141" s="13">
        <v>341</v>
      </c>
    </row>
    <row r="142" spans="1:5" ht="13.5" customHeight="1">
      <c r="A142" s="13">
        <v>5517</v>
      </c>
      <c r="B142" s="13">
        <v>891</v>
      </c>
      <c r="C142" s="14" t="s">
        <v>28</v>
      </c>
      <c r="D142" s="13">
        <v>341</v>
      </c>
      <c r="E142" s="13"/>
    </row>
    <row r="143" spans="1:5" ht="13.5" customHeight="1">
      <c r="A143" s="13"/>
      <c r="B143" s="13"/>
      <c r="C143" s="14"/>
      <c r="D143" s="13"/>
      <c r="E143" s="13"/>
    </row>
    <row r="144" spans="1:5" ht="13.5" customHeight="1">
      <c r="A144" s="13">
        <v>5517</v>
      </c>
      <c r="B144" s="13">
        <v>891</v>
      </c>
      <c r="C144" s="14" t="s">
        <v>31</v>
      </c>
      <c r="D144" s="13">
        <v>341</v>
      </c>
      <c r="E144" s="13"/>
    </row>
    <row r="145" spans="1:5" ht="13.5" customHeight="1">
      <c r="A145" s="13">
        <v>5517</v>
      </c>
      <c r="B145" s="13">
        <v>891</v>
      </c>
      <c r="C145" s="14" t="s">
        <v>31</v>
      </c>
      <c r="D145" s="13">
        <v>341</v>
      </c>
      <c r="E145" s="13">
        <v>341</v>
      </c>
    </row>
    <row r="146" spans="1:5" ht="13.5" customHeight="1">
      <c r="A146" s="13"/>
      <c r="B146" s="13"/>
      <c r="C146" s="14"/>
      <c r="D146" s="13"/>
      <c r="E146" s="13"/>
    </row>
    <row r="147" spans="1:5" ht="13.5" customHeight="1">
      <c r="A147" s="13">
        <v>5517</v>
      </c>
      <c r="B147" s="13">
        <v>891</v>
      </c>
      <c r="C147" s="14" t="s">
        <v>32</v>
      </c>
      <c r="D147" s="13">
        <v>341</v>
      </c>
      <c r="E147" s="13">
        <v>341</v>
      </c>
    </row>
    <row r="148" spans="1:5" ht="13.5" customHeight="1">
      <c r="A148" s="13">
        <v>5517</v>
      </c>
      <c r="B148" s="13">
        <v>891</v>
      </c>
      <c r="C148" s="14" t="s">
        <v>32</v>
      </c>
      <c r="D148" s="13">
        <v>341</v>
      </c>
      <c r="E148" s="13"/>
    </row>
    <row r="149" spans="1:5" ht="13.5" customHeight="1">
      <c r="A149" s="13"/>
      <c r="B149" s="13"/>
      <c r="C149" s="14"/>
      <c r="D149" s="13"/>
      <c r="E149" s="13"/>
    </row>
    <row r="150" spans="1:5" ht="13.5" customHeight="1">
      <c r="A150" s="13">
        <v>5517</v>
      </c>
      <c r="B150" s="13">
        <v>891</v>
      </c>
      <c r="C150" s="14" t="s">
        <v>35</v>
      </c>
      <c r="D150" s="13">
        <v>341</v>
      </c>
      <c r="E150" s="13"/>
    </row>
    <row r="151" spans="1:5" ht="13.5" customHeight="1">
      <c r="A151" s="13">
        <v>5517</v>
      </c>
      <c r="B151" s="13">
        <v>891</v>
      </c>
      <c r="C151" s="14" t="s">
        <v>35</v>
      </c>
      <c r="D151" s="13">
        <v>341</v>
      </c>
      <c r="E151" s="13">
        <v>341</v>
      </c>
    </row>
    <row r="152" spans="1:5" ht="13.5" customHeight="1">
      <c r="A152" s="13"/>
      <c r="B152" s="13"/>
      <c r="C152" s="14"/>
      <c r="D152" s="13"/>
      <c r="E152" s="13"/>
    </row>
    <row r="153" spans="1:5" s="19" customFormat="1" ht="13.5" customHeight="1">
      <c r="A153" s="17">
        <v>5517</v>
      </c>
      <c r="B153" s="17">
        <v>891</v>
      </c>
      <c r="C153" s="18" t="s">
        <v>54</v>
      </c>
      <c r="D153" s="17">
        <v>341</v>
      </c>
      <c r="E153" s="17">
        <v>341</v>
      </c>
    </row>
    <row r="154" spans="1:5" s="19" customFormat="1" ht="13.5" customHeight="1">
      <c r="A154" s="17">
        <v>5517</v>
      </c>
      <c r="B154" s="17">
        <v>891</v>
      </c>
      <c r="C154" s="18" t="s">
        <v>54</v>
      </c>
      <c r="D154" s="17">
        <v>341</v>
      </c>
      <c r="E154" s="17"/>
    </row>
    <row r="155" spans="1:5" s="19" customFormat="1" ht="13.5" customHeight="1">
      <c r="A155" s="17"/>
      <c r="B155" s="17"/>
      <c r="C155" s="18"/>
      <c r="D155" s="17"/>
      <c r="E155" s="17"/>
    </row>
    <row r="156" spans="1:5" s="19" customFormat="1" ht="13.5" customHeight="1">
      <c r="A156" s="17">
        <v>5517</v>
      </c>
      <c r="B156" s="17">
        <v>891</v>
      </c>
      <c r="C156" s="18" t="s">
        <v>34</v>
      </c>
      <c r="D156" s="17">
        <v>341</v>
      </c>
      <c r="E156" s="17"/>
    </row>
    <row r="157" spans="1:5" s="19" customFormat="1" ht="13.5" customHeight="1">
      <c r="A157" s="17">
        <v>5517</v>
      </c>
      <c r="B157" s="17">
        <v>891</v>
      </c>
      <c r="C157" s="18" t="s">
        <v>34</v>
      </c>
      <c r="D157" s="17">
        <v>341</v>
      </c>
      <c r="E157" s="17"/>
    </row>
    <row r="158" spans="1:5" s="19" customFormat="1" ht="13.5" customHeight="1">
      <c r="A158" s="17"/>
      <c r="B158" s="17"/>
      <c r="C158" s="18"/>
      <c r="D158" s="17"/>
      <c r="E158" s="17"/>
    </row>
    <row r="159" spans="1:5" ht="13.5" customHeight="1">
      <c r="A159" s="15">
        <v>5517</v>
      </c>
      <c r="B159" s="15">
        <v>898</v>
      </c>
      <c r="C159" s="16" t="s">
        <v>22</v>
      </c>
      <c r="D159" s="13">
        <v>250</v>
      </c>
      <c r="E159" s="13"/>
    </row>
    <row r="160" spans="1:5" ht="13.5" customHeight="1">
      <c r="A160" s="15">
        <v>5517</v>
      </c>
      <c r="B160" s="15">
        <v>898</v>
      </c>
      <c r="C160" s="16" t="s">
        <v>26</v>
      </c>
      <c r="D160" s="13">
        <v>531</v>
      </c>
      <c r="E160" s="13"/>
    </row>
    <row r="161" spans="1:5" ht="13.5" customHeight="1">
      <c r="A161" s="15">
        <v>5517</v>
      </c>
      <c r="B161" s="15">
        <v>898</v>
      </c>
      <c r="C161" s="16" t="s">
        <v>28</v>
      </c>
      <c r="D161" s="13">
        <v>329</v>
      </c>
      <c r="E161" s="13"/>
    </row>
    <row r="162" spans="1:5" ht="13.5" customHeight="1">
      <c r="A162" s="13"/>
      <c r="B162" s="13"/>
      <c r="C162" s="14"/>
      <c r="D162" s="13"/>
      <c r="E162" s="13"/>
    </row>
    <row r="163" spans="1:5" ht="13.5" customHeight="1">
      <c r="A163" s="13">
        <v>5624</v>
      </c>
      <c r="B163" s="13">
        <v>10025</v>
      </c>
      <c r="C163" s="14" t="s">
        <v>37</v>
      </c>
      <c r="D163" s="13">
        <v>71</v>
      </c>
      <c r="E163" s="13">
        <v>71</v>
      </c>
    </row>
    <row r="164" spans="1:5" ht="13.5" customHeight="1">
      <c r="A164" s="13">
        <v>5624</v>
      </c>
      <c r="B164" s="13">
        <v>10025</v>
      </c>
      <c r="C164" s="14" t="s">
        <v>84</v>
      </c>
      <c r="D164" s="13">
        <v>33</v>
      </c>
      <c r="E164" s="13">
        <v>33</v>
      </c>
    </row>
    <row r="165" spans="1:5" ht="13.5" customHeight="1">
      <c r="A165" s="13">
        <v>5624</v>
      </c>
      <c r="B165" s="13">
        <v>10025</v>
      </c>
      <c r="C165" s="14" t="s">
        <v>85</v>
      </c>
      <c r="D165" s="13">
        <v>25</v>
      </c>
      <c r="E165" s="13">
        <v>25</v>
      </c>
    </row>
    <row r="166" spans="1:5" ht="13.5" customHeight="1">
      <c r="A166" s="13">
        <v>5624</v>
      </c>
      <c r="B166" s="13">
        <v>10025</v>
      </c>
      <c r="C166" s="14" t="s">
        <v>86</v>
      </c>
      <c r="D166" s="13">
        <v>42</v>
      </c>
      <c r="E166" s="13">
        <v>42</v>
      </c>
    </row>
    <row r="167" spans="1:5" ht="13.5" customHeight="1">
      <c r="A167" s="13">
        <v>5624</v>
      </c>
      <c r="B167" s="13">
        <v>10025</v>
      </c>
      <c r="C167" s="14" t="s">
        <v>87</v>
      </c>
      <c r="D167" s="13">
        <v>68</v>
      </c>
      <c r="E167" s="13">
        <v>68</v>
      </c>
    </row>
    <row r="168" spans="1:5" ht="13.5" customHeight="1">
      <c r="A168" s="13"/>
      <c r="B168" s="13"/>
      <c r="C168" s="14"/>
      <c r="D168" s="13"/>
      <c r="E168" s="13"/>
    </row>
    <row r="169" spans="1:5" ht="13.5" customHeight="1">
      <c r="A169" s="15">
        <v>5701</v>
      </c>
      <c r="B169" s="15">
        <v>2444</v>
      </c>
      <c r="C169" s="16" t="s">
        <v>35</v>
      </c>
      <c r="D169" s="13">
        <v>5654</v>
      </c>
      <c r="E169" s="13"/>
    </row>
    <row r="170" spans="1:5" ht="13.5" customHeight="1">
      <c r="A170" s="15">
        <v>5701</v>
      </c>
      <c r="B170" s="15">
        <v>2444</v>
      </c>
      <c r="C170" s="16" t="s">
        <v>54</v>
      </c>
      <c r="D170" s="13">
        <v>6291</v>
      </c>
      <c r="E170" s="13"/>
    </row>
    <row r="171" spans="1:5" ht="13.5" customHeight="1">
      <c r="A171" s="15">
        <v>5701</v>
      </c>
      <c r="B171" s="15">
        <v>2444</v>
      </c>
      <c r="C171" s="16" t="s">
        <v>34</v>
      </c>
      <c r="D171" s="13">
        <v>4611</v>
      </c>
      <c r="E171" s="13"/>
    </row>
    <row r="172" spans="1:5" ht="13.5" customHeight="1">
      <c r="A172" s="13"/>
      <c r="B172" s="13"/>
      <c r="C172" s="14"/>
      <c r="D172" s="13"/>
      <c r="E172" s="13"/>
    </row>
    <row r="173" spans="1:5" ht="13.5" customHeight="1">
      <c r="A173" s="15">
        <v>5701</v>
      </c>
      <c r="B173" s="15">
        <v>3456</v>
      </c>
      <c r="C173" s="16" t="s">
        <v>22</v>
      </c>
      <c r="D173" s="13">
        <v>7138</v>
      </c>
      <c r="E173" s="13"/>
    </row>
    <row r="174" spans="1:5" ht="13.5" customHeight="1">
      <c r="A174" s="15">
        <v>5701</v>
      </c>
      <c r="B174" s="15">
        <v>3456</v>
      </c>
      <c r="C174" s="16" t="s">
        <v>26</v>
      </c>
      <c r="D174" s="13">
        <v>6816</v>
      </c>
      <c r="E174" s="13"/>
    </row>
    <row r="175" spans="1:5" ht="13.5" customHeight="1">
      <c r="A175" s="15">
        <v>5701</v>
      </c>
      <c r="B175" s="15">
        <v>3456</v>
      </c>
      <c r="C175" s="16" t="s">
        <v>28</v>
      </c>
      <c r="D175" s="13">
        <v>8392</v>
      </c>
      <c r="E175" s="13"/>
    </row>
    <row r="176" spans="1:5" ht="13.5" customHeight="1">
      <c r="A176" s="13"/>
      <c r="B176" s="13"/>
      <c r="C176" s="14"/>
      <c r="D176" s="13"/>
      <c r="E176" s="13"/>
    </row>
    <row r="177" spans="1:5" ht="13.5" customHeight="1">
      <c r="A177" s="13">
        <v>6452</v>
      </c>
      <c r="B177" s="13">
        <v>609</v>
      </c>
      <c r="C177" s="14" t="s">
        <v>39</v>
      </c>
      <c r="D177" s="13">
        <v>6734</v>
      </c>
      <c r="E177" s="13"/>
    </row>
    <row r="178" spans="1:5" ht="13.5" customHeight="1">
      <c r="A178" s="13">
        <v>6452</v>
      </c>
      <c r="B178" s="13">
        <v>609</v>
      </c>
      <c r="C178" s="14" t="s">
        <v>39</v>
      </c>
      <c r="D178" s="13">
        <v>6734</v>
      </c>
      <c r="E178" s="13">
        <v>6734</v>
      </c>
    </row>
    <row r="179" spans="1:5" ht="13.5" customHeight="1">
      <c r="A179" s="13"/>
      <c r="B179" s="13"/>
      <c r="C179" s="14"/>
      <c r="D179" s="13"/>
      <c r="E179" s="13"/>
    </row>
    <row r="180" spans="1:5" ht="13.5" customHeight="1">
      <c r="A180" s="13">
        <v>6452</v>
      </c>
      <c r="B180" s="13">
        <v>609</v>
      </c>
      <c r="C180" s="14" t="s">
        <v>40</v>
      </c>
      <c r="D180" s="13">
        <v>7218</v>
      </c>
      <c r="E180" s="13">
        <v>7218</v>
      </c>
    </row>
    <row r="181" spans="1:5" ht="13.5" customHeight="1">
      <c r="A181" s="13">
        <v>6452</v>
      </c>
      <c r="B181" s="13">
        <v>609</v>
      </c>
      <c r="C181" s="14" t="s">
        <v>40</v>
      </c>
      <c r="D181" s="13">
        <v>7218</v>
      </c>
      <c r="E181" s="13"/>
    </row>
    <row r="182" spans="1:5" ht="13.5" customHeight="1">
      <c r="A182" s="13"/>
      <c r="B182" s="13"/>
      <c r="C182" s="14"/>
      <c r="D182" s="13"/>
      <c r="E182" s="13"/>
    </row>
    <row r="183" spans="1:5" ht="13.5" customHeight="1">
      <c r="A183" s="13">
        <v>6452</v>
      </c>
      <c r="B183" s="13">
        <v>617</v>
      </c>
      <c r="C183" s="14" t="s">
        <v>41</v>
      </c>
      <c r="D183" s="13">
        <v>5496</v>
      </c>
      <c r="E183" s="13"/>
    </row>
    <row r="184" spans="1:5" ht="13.5" customHeight="1">
      <c r="A184" s="13">
        <v>6452</v>
      </c>
      <c r="B184" s="13">
        <v>617</v>
      </c>
      <c r="C184" s="14" t="s">
        <v>41</v>
      </c>
      <c r="D184" s="13">
        <v>5496</v>
      </c>
      <c r="E184" s="13">
        <v>5496</v>
      </c>
    </row>
    <row r="185" spans="1:5" ht="13.5" customHeight="1">
      <c r="A185" s="13"/>
      <c r="B185" s="13"/>
      <c r="C185" s="14"/>
      <c r="D185" s="13"/>
      <c r="E185" s="13"/>
    </row>
    <row r="186" spans="1:5" ht="13.5" customHeight="1">
      <c r="A186" s="13">
        <v>6452</v>
      </c>
      <c r="B186" s="13">
        <v>617</v>
      </c>
      <c r="C186" s="14" t="s">
        <v>42</v>
      </c>
      <c r="D186" s="13">
        <v>5899</v>
      </c>
      <c r="E186" s="13">
        <v>5899</v>
      </c>
    </row>
    <row r="187" spans="1:5" ht="13.5" customHeight="1">
      <c r="A187" s="13">
        <v>6452</v>
      </c>
      <c r="B187" s="13">
        <v>617</v>
      </c>
      <c r="C187" s="14" t="s">
        <v>42</v>
      </c>
      <c r="D187" s="13">
        <v>5899</v>
      </c>
      <c r="E187" s="13"/>
    </row>
    <row r="188" spans="1:5" ht="13.5" customHeight="1">
      <c r="A188" s="13"/>
      <c r="B188" s="13"/>
      <c r="C188" s="14"/>
      <c r="D188" s="13"/>
      <c r="E188" s="13"/>
    </row>
    <row r="189" spans="1:5" ht="13.5" customHeight="1">
      <c r="A189" s="13">
        <v>6452</v>
      </c>
      <c r="B189" s="13">
        <v>617</v>
      </c>
      <c r="C189" s="14" t="s">
        <v>43</v>
      </c>
      <c r="D189" s="13">
        <v>6360</v>
      </c>
      <c r="E189" s="13"/>
    </row>
    <row r="190" spans="1:5" ht="13.5" customHeight="1">
      <c r="A190" s="13">
        <v>6452</v>
      </c>
      <c r="B190" s="13">
        <v>617</v>
      </c>
      <c r="C190" s="14" t="s">
        <v>43</v>
      </c>
      <c r="D190" s="13">
        <v>6360</v>
      </c>
      <c r="E190" s="13">
        <v>6360</v>
      </c>
    </row>
    <row r="191" spans="1:5" ht="13.5" customHeight="1">
      <c r="A191" s="13"/>
      <c r="B191" s="13"/>
      <c r="C191" s="14"/>
      <c r="D191" s="13"/>
      <c r="E191" s="13"/>
    </row>
    <row r="192" spans="1:5" ht="13.5" customHeight="1">
      <c r="A192" s="13">
        <v>6452</v>
      </c>
      <c r="B192" s="13">
        <v>617</v>
      </c>
      <c r="C192" s="14" t="s">
        <v>44</v>
      </c>
      <c r="D192" s="13">
        <v>6987</v>
      </c>
      <c r="E192" s="13">
        <v>6987</v>
      </c>
    </row>
    <row r="193" spans="1:5" ht="13.5" customHeight="1">
      <c r="A193" s="13">
        <v>6452</v>
      </c>
      <c r="B193" s="13">
        <v>617</v>
      </c>
      <c r="C193" s="14" t="s">
        <v>44</v>
      </c>
      <c r="D193" s="13">
        <v>6987</v>
      </c>
      <c r="E193" s="13"/>
    </row>
    <row r="194" spans="1:5" ht="13.5" customHeight="1">
      <c r="A194" s="13"/>
      <c r="B194" s="13"/>
      <c r="C194" s="14"/>
      <c r="D194" s="13"/>
      <c r="E194" s="13"/>
    </row>
    <row r="195" spans="1:5" ht="13.5" customHeight="1">
      <c r="A195" s="13">
        <v>6452</v>
      </c>
      <c r="B195" s="13">
        <v>619</v>
      </c>
      <c r="C195" s="14" t="s">
        <v>45</v>
      </c>
      <c r="D195" s="13">
        <v>7617</v>
      </c>
      <c r="E195" s="13"/>
    </row>
    <row r="196" spans="1:5" ht="13.5" customHeight="1">
      <c r="A196" s="13">
        <v>6452</v>
      </c>
      <c r="B196" s="13">
        <v>619</v>
      </c>
      <c r="C196" s="14" t="s">
        <v>45</v>
      </c>
      <c r="D196" s="13">
        <v>7617</v>
      </c>
      <c r="E196" s="13">
        <v>7618</v>
      </c>
    </row>
    <row r="197" spans="1:5" ht="13.5" customHeight="1">
      <c r="A197" s="13"/>
      <c r="B197" s="13"/>
      <c r="C197" s="14"/>
      <c r="D197" s="13"/>
      <c r="E197" s="13"/>
    </row>
    <row r="198" spans="1:5" ht="13.5" customHeight="1">
      <c r="A198" s="13">
        <v>6452</v>
      </c>
      <c r="B198" s="13">
        <v>619</v>
      </c>
      <c r="C198" s="14" t="s">
        <v>46</v>
      </c>
      <c r="D198" s="13">
        <v>7001</v>
      </c>
      <c r="E198" s="13"/>
    </row>
    <row r="199" spans="1:5" ht="13.5" customHeight="1">
      <c r="A199" s="13">
        <v>6452</v>
      </c>
      <c r="B199" s="13">
        <v>619</v>
      </c>
      <c r="C199" s="14" t="s">
        <v>46</v>
      </c>
      <c r="D199" s="13">
        <v>7001</v>
      </c>
      <c r="E199" s="13">
        <v>7001</v>
      </c>
    </row>
    <row r="200" spans="1:5" ht="13.5" customHeight="1">
      <c r="A200" s="13"/>
      <c r="B200" s="13"/>
      <c r="C200" s="14"/>
      <c r="D200" s="13"/>
      <c r="E200" s="13"/>
    </row>
    <row r="201" spans="1:5" ht="13.5" customHeight="1">
      <c r="A201" s="13">
        <v>6452</v>
      </c>
      <c r="B201" s="13">
        <v>620</v>
      </c>
      <c r="C201" s="14" t="s">
        <v>47</v>
      </c>
      <c r="D201" s="13">
        <v>5386</v>
      </c>
      <c r="E201" s="13">
        <v>5386</v>
      </c>
    </row>
    <row r="202" spans="1:5" ht="13.5" customHeight="1">
      <c r="A202" s="13">
        <v>6452</v>
      </c>
      <c r="B202" s="13">
        <v>620</v>
      </c>
      <c r="C202" s="14" t="s">
        <v>47</v>
      </c>
      <c r="D202" s="13">
        <v>5386</v>
      </c>
      <c r="E202" s="13"/>
    </row>
    <row r="203" spans="1:5" ht="13.5" customHeight="1">
      <c r="A203" s="13"/>
      <c r="B203" s="13"/>
      <c r="C203" s="14"/>
      <c r="D203" s="13"/>
      <c r="E203" s="13"/>
    </row>
    <row r="204" spans="1:5" ht="13.5" customHeight="1">
      <c r="A204" s="13">
        <v>6452</v>
      </c>
      <c r="B204" s="13">
        <v>620</v>
      </c>
      <c r="C204" s="14" t="s">
        <v>48</v>
      </c>
      <c r="D204" s="13">
        <v>5897</v>
      </c>
      <c r="E204" s="13"/>
    </row>
    <row r="205" spans="1:5" ht="13.5" customHeight="1">
      <c r="A205" s="13">
        <v>6452</v>
      </c>
      <c r="B205" s="13">
        <v>620</v>
      </c>
      <c r="C205" s="14" t="s">
        <v>48</v>
      </c>
      <c r="D205" s="13">
        <v>5897</v>
      </c>
      <c r="E205" s="13">
        <v>5897</v>
      </c>
    </row>
    <row r="206" spans="1:5" ht="13.5" customHeight="1">
      <c r="A206" s="13"/>
      <c r="B206" s="13"/>
      <c r="C206" s="14"/>
      <c r="D206" s="13"/>
      <c r="E206" s="13"/>
    </row>
    <row r="207" spans="1:5" ht="13.5" customHeight="1">
      <c r="A207" s="13">
        <v>6452</v>
      </c>
      <c r="B207" s="13">
        <v>621</v>
      </c>
      <c r="C207" s="14" t="s">
        <v>49</v>
      </c>
      <c r="D207" s="13">
        <v>6669</v>
      </c>
      <c r="E207" s="13">
        <v>6669</v>
      </c>
    </row>
    <row r="208" spans="1:5" ht="13.5" customHeight="1">
      <c r="A208" s="13">
        <v>6452</v>
      </c>
      <c r="B208" s="13">
        <v>621</v>
      </c>
      <c r="C208" s="14" t="s">
        <v>49</v>
      </c>
      <c r="D208" s="13">
        <v>6669</v>
      </c>
      <c r="E208" s="13"/>
    </row>
    <row r="209" spans="1:5" ht="13.5" customHeight="1">
      <c r="A209" s="13"/>
      <c r="B209" s="13"/>
      <c r="C209" s="14"/>
      <c r="D209" s="13"/>
      <c r="E209" s="13"/>
    </row>
    <row r="210" spans="1:5" ht="13.5" customHeight="1">
      <c r="A210" s="13">
        <v>6452</v>
      </c>
      <c r="B210" s="13">
        <v>621</v>
      </c>
      <c r="C210" s="14" t="s">
        <v>50</v>
      </c>
      <c r="D210" s="13">
        <v>6185</v>
      </c>
      <c r="E210" s="13"/>
    </row>
    <row r="211" spans="1:5" ht="13.5" customHeight="1">
      <c r="A211" s="13">
        <v>6452</v>
      </c>
      <c r="B211" s="13">
        <v>621</v>
      </c>
      <c r="C211" s="14" t="s">
        <v>50</v>
      </c>
      <c r="D211" s="13">
        <v>6185</v>
      </c>
      <c r="E211" s="13">
        <v>6185</v>
      </c>
    </row>
    <row r="212" spans="1:5" ht="13.5" customHeight="1">
      <c r="A212" s="13"/>
      <c r="B212" s="13"/>
      <c r="C212" s="14"/>
      <c r="D212" s="13"/>
      <c r="E212" s="13"/>
    </row>
    <row r="213" spans="1:5" ht="13.5" customHeight="1">
      <c r="A213" s="13">
        <v>6452</v>
      </c>
      <c r="B213" s="13">
        <v>6042</v>
      </c>
      <c r="C213" s="14" t="s">
        <v>51</v>
      </c>
      <c r="D213" s="13">
        <v>7647</v>
      </c>
      <c r="E213" s="13">
        <v>7647</v>
      </c>
    </row>
    <row r="214" spans="1:5" ht="13.5" customHeight="1">
      <c r="A214" s="13">
        <v>6452</v>
      </c>
      <c r="B214" s="13">
        <v>6042</v>
      </c>
      <c r="C214" s="14" t="s">
        <v>52</v>
      </c>
      <c r="D214" s="13">
        <v>6645</v>
      </c>
      <c r="E214" s="13">
        <v>6645</v>
      </c>
    </row>
    <row r="215" spans="1:5" ht="13.5" customHeight="1">
      <c r="A215" s="13"/>
      <c r="B215" s="13"/>
      <c r="C215" s="14"/>
      <c r="D215" s="13"/>
      <c r="E215" s="13"/>
    </row>
    <row r="216" spans="1:5" ht="13.5" customHeight="1">
      <c r="A216" s="13">
        <v>6452</v>
      </c>
      <c r="B216" s="13">
        <v>6043</v>
      </c>
      <c r="C216" s="14" t="s">
        <v>53</v>
      </c>
      <c r="D216" s="13">
        <v>6672</v>
      </c>
      <c r="E216" s="13">
        <v>6672</v>
      </c>
    </row>
    <row r="217" spans="1:5" ht="13.5" customHeight="1">
      <c r="A217" s="13">
        <v>6452</v>
      </c>
      <c r="B217" s="13">
        <v>6043</v>
      </c>
      <c r="C217" s="14" t="s">
        <v>53</v>
      </c>
      <c r="D217" s="13">
        <v>6672</v>
      </c>
      <c r="E217" s="13"/>
    </row>
    <row r="218" spans="1:5" ht="13.5" customHeight="1">
      <c r="A218" s="13"/>
      <c r="B218" s="13"/>
      <c r="C218" s="14"/>
      <c r="D218" s="13"/>
      <c r="E218" s="13"/>
    </row>
    <row r="219" spans="1:5" ht="13.5" customHeight="1">
      <c r="A219" s="15">
        <v>6452</v>
      </c>
      <c r="B219" s="15">
        <v>6246</v>
      </c>
      <c r="C219" s="16" t="s">
        <v>88</v>
      </c>
      <c r="D219" s="13">
        <v>2476</v>
      </c>
      <c r="E219" s="13"/>
    </row>
    <row r="220" spans="1:5" ht="13.5" customHeight="1">
      <c r="A220" s="15">
        <v>6452</v>
      </c>
      <c r="B220" s="15">
        <v>6246</v>
      </c>
      <c r="C220" s="16" t="s">
        <v>89</v>
      </c>
      <c r="D220" s="13">
        <v>2475</v>
      </c>
      <c r="E220" s="13"/>
    </row>
    <row r="221" spans="1:5" ht="13.5" customHeight="1">
      <c r="A221" s="15">
        <v>6452</v>
      </c>
      <c r="B221" s="15">
        <v>6246</v>
      </c>
      <c r="C221" s="16" t="s">
        <v>90</v>
      </c>
      <c r="D221" s="13">
        <v>2452</v>
      </c>
      <c r="E221" s="13"/>
    </row>
    <row r="222" spans="1:5" ht="13.5" customHeight="1">
      <c r="A222" s="15">
        <v>6452</v>
      </c>
      <c r="B222" s="15">
        <v>6246</v>
      </c>
      <c r="C222" s="16" t="s">
        <v>91</v>
      </c>
      <c r="D222" s="13">
        <v>2452</v>
      </c>
      <c r="E222" s="13"/>
    </row>
    <row r="223" spans="1:5" ht="13.5" customHeight="1">
      <c r="A223" s="13"/>
      <c r="B223" s="13"/>
      <c r="C223" s="14"/>
      <c r="D223" s="13"/>
      <c r="E223" s="13"/>
    </row>
    <row r="224" spans="1:5" ht="13.5" customHeight="1">
      <c r="A224" s="15">
        <v>6455</v>
      </c>
      <c r="B224" s="15">
        <v>630</v>
      </c>
      <c r="C224" s="16" t="s">
        <v>22</v>
      </c>
      <c r="D224" s="13">
        <v>0</v>
      </c>
      <c r="E224" s="13"/>
    </row>
    <row r="225" spans="1:5" ht="13.5" customHeight="1">
      <c r="A225" s="15">
        <v>6455</v>
      </c>
      <c r="B225" s="15">
        <v>630</v>
      </c>
      <c r="C225" s="16" t="s">
        <v>26</v>
      </c>
      <c r="D225" s="13">
        <v>0</v>
      </c>
      <c r="E225" s="13"/>
    </row>
    <row r="226" spans="1:5" ht="13.5" customHeight="1">
      <c r="A226" s="15">
        <v>6455</v>
      </c>
      <c r="B226" s="15">
        <v>630</v>
      </c>
      <c r="C226" s="16" t="s">
        <v>28</v>
      </c>
      <c r="D226" s="13">
        <v>0</v>
      </c>
      <c r="E226" s="13"/>
    </row>
    <row r="227" spans="1:5" ht="13.5" customHeight="1">
      <c r="A227" s="13"/>
      <c r="B227" s="13"/>
      <c r="C227" s="14"/>
      <c r="D227" s="13"/>
      <c r="E227" s="13"/>
    </row>
    <row r="228" spans="1:5" ht="13.5" customHeight="1">
      <c r="A228" s="13">
        <v>6455</v>
      </c>
      <c r="B228" s="13">
        <v>634</v>
      </c>
      <c r="C228" s="14" t="s">
        <v>22</v>
      </c>
      <c r="D228" s="13">
        <v>7141</v>
      </c>
      <c r="E228" s="13"/>
    </row>
    <row r="229" spans="1:5" ht="13.5" customHeight="1">
      <c r="A229" s="13">
        <v>6455</v>
      </c>
      <c r="B229" s="13">
        <v>634</v>
      </c>
      <c r="C229" s="14" t="s">
        <v>22</v>
      </c>
      <c r="D229" s="13">
        <v>7141</v>
      </c>
      <c r="E229" s="13">
        <v>7141</v>
      </c>
    </row>
    <row r="230" spans="1:5" ht="13.5" customHeight="1">
      <c r="A230" s="13"/>
      <c r="B230" s="13"/>
      <c r="C230" s="14"/>
      <c r="D230" s="13"/>
      <c r="E230" s="13"/>
    </row>
    <row r="231" spans="1:5" ht="13.5" customHeight="1">
      <c r="A231" s="13">
        <v>6455</v>
      </c>
      <c r="B231" s="13">
        <v>634</v>
      </c>
      <c r="C231" s="14" t="s">
        <v>26</v>
      </c>
      <c r="D231" s="13">
        <v>7047</v>
      </c>
      <c r="E231" s="13">
        <v>7047</v>
      </c>
    </row>
    <row r="232" spans="1:5" ht="13.5" customHeight="1">
      <c r="A232" s="13"/>
      <c r="B232" s="13"/>
      <c r="C232" s="14"/>
      <c r="D232" s="13"/>
      <c r="E232" s="13"/>
    </row>
    <row r="233" spans="1:5" ht="13.5" customHeight="1">
      <c r="A233" s="13">
        <v>6455</v>
      </c>
      <c r="B233" s="13">
        <v>634</v>
      </c>
      <c r="C233" s="14" t="s">
        <v>28</v>
      </c>
      <c r="D233" s="13">
        <v>6449</v>
      </c>
      <c r="E233" s="13">
        <v>6449</v>
      </c>
    </row>
    <row r="234" spans="1:5" ht="13.5" customHeight="1">
      <c r="A234" s="13">
        <v>6455</v>
      </c>
      <c r="B234" s="13">
        <v>634</v>
      </c>
      <c r="C234" s="14" t="s">
        <v>28</v>
      </c>
      <c r="D234" s="13">
        <v>6449</v>
      </c>
      <c r="E234" s="13"/>
    </row>
    <row r="235" spans="1:5" ht="13.5" customHeight="1">
      <c r="A235" s="13"/>
      <c r="B235" s="13"/>
      <c r="C235" s="14"/>
      <c r="D235" s="13"/>
      <c r="E235" s="13"/>
    </row>
    <row r="236" spans="1:5" ht="13.5" customHeight="1">
      <c r="A236" s="13">
        <v>6455</v>
      </c>
      <c r="B236" s="13">
        <v>638</v>
      </c>
      <c r="C236" s="14" t="s">
        <v>22</v>
      </c>
      <c r="D236" s="13">
        <v>3990</v>
      </c>
      <c r="E236" s="13"/>
    </row>
    <row r="237" spans="1:5" ht="13.5" customHeight="1">
      <c r="A237" s="13">
        <v>6455</v>
      </c>
      <c r="B237" s="13">
        <v>638</v>
      </c>
      <c r="C237" s="14" t="s">
        <v>26</v>
      </c>
      <c r="D237" s="13">
        <v>3952</v>
      </c>
      <c r="E237" s="13">
        <v>3952</v>
      </c>
    </row>
    <row r="238" spans="1:5" ht="13.5" customHeight="1">
      <c r="A238" s="13"/>
      <c r="B238" s="13"/>
      <c r="C238" s="14"/>
      <c r="D238" s="13"/>
      <c r="E238" s="13"/>
    </row>
    <row r="239" spans="1:5" ht="13.5" customHeight="1">
      <c r="A239" s="13">
        <v>6455</v>
      </c>
      <c r="B239" s="13">
        <v>638</v>
      </c>
      <c r="C239" s="14" t="s">
        <v>28</v>
      </c>
      <c r="D239" s="13">
        <v>4130</v>
      </c>
      <c r="E239" s="13">
        <v>4130</v>
      </c>
    </row>
    <row r="240" spans="1:5" ht="13.5" customHeight="1">
      <c r="A240" s="13">
        <v>6455</v>
      </c>
      <c r="B240" s="13">
        <v>638</v>
      </c>
      <c r="C240" s="14" t="s">
        <v>28</v>
      </c>
      <c r="D240" s="13">
        <v>4130</v>
      </c>
      <c r="E240" s="13"/>
    </row>
    <row r="241" spans="1:5" ht="13.5" customHeight="1">
      <c r="A241" s="13">
        <v>6455</v>
      </c>
      <c r="B241" s="13">
        <v>638</v>
      </c>
      <c r="C241" s="14" t="s">
        <v>28</v>
      </c>
      <c r="D241" s="13">
        <v>4130</v>
      </c>
      <c r="E241" s="13"/>
    </row>
    <row r="242" spans="1:5" ht="13.5" customHeight="1">
      <c r="A242" s="13"/>
      <c r="B242" s="13"/>
      <c r="C242" s="14"/>
      <c r="D242" s="13"/>
      <c r="E242" s="13"/>
    </row>
    <row r="243" spans="1:5" ht="13.5" customHeight="1">
      <c r="A243" s="13">
        <v>6455</v>
      </c>
      <c r="B243" s="13">
        <v>8048</v>
      </c>
      <c r="C243" s="14" t="s">
        <v>22</v>
      </c>
      <c r="D243" s="13">
        <v>7000</v>
      </c>
      <c r="E243" s="13"/>
    </row>
    <row r="244" spans="1:5" ht="13.5" customHeight="1">
      <c r="A244" s="13">
        <v>6455</v>
      </c>
      <c r="B244" s="13">
        <v>8048</v>
      </c>
      <c r="C244" s="14" t="s">
        <v>22</v>
      </c>
      <c r="D244" s="13">
        <v>7000</v>
      </c>
      <c r="E244" s="13"/>
    </row>
    <row r="245" spans="1:5" ht="13.5" customHeight="1">
      <c r="A245" s="13">
        <v>6455</v>
      </c>
      <c r="B245" s="13">
        <v>8048</v>
      </c>
      <c r="C245" s="14" t="s">
        <v>22</v>
      </c>
      <c r="D245" s="13">
        <v>7000</v>
      </c>
      <c r="E245" s="13">
        <v>7000</v>
      </c>
    </row>
    <row r="246" spans="1:5" ht="13.5" customHeight="1">
      <c r="A246" s="13"/>
      <c r="B246" s="13"/>
      <c r="C246" s="14"/>
      <c r="D246" s="13"/>
      <c r="E246" s="13"/>
    </row>
    <row r="247" spans="1:5" ht="13.5" customHeight="1">
      <c r="A247" s="13">
        <v>6455</v>
      </c>
      <c r="B247" s="13">
        <v>8048</v>
      </c>
      <c r="C247" s="14" t="s">
        <v>26</v>
      </c>
      <c r="D247" s="13">
        <v>7628</v>
      </c>
      <c r="E247" s="13">
        <v>7628</v>
      </c>
    </row>
    <row r="248" spans="1:5" ht="13.5" customHeight="1">
      <c r="A248" s="13">
        <v>6455</v>
      </c>
      <c r="B248" s="13">
        <v>8048</v>
      </c>
      <c r="C248" s="14" t="s">
        <v>26</v>
      </c>
      <c r="D248" s="13">
        <v>7628</v>
      </c>
      <c r="E248" s="13"/>
    </row>
    <row r="249" spans="1:5" ht="13.5" customHeight="1">
      <c r="A249" s="13">
        <v>6455</v>
      </c>
      <c r="B249" s="13">
        <v>8048</v>
      </c>
      <c r="C249" s="14" t="s">
        <v>26</v>
      </c>
      <c r="D249" s="13">
        <v>7628</v>
      </c>
      <c r="E249" s="13"/>
    </row>
    <row r="250" spans="1:5" ht="13.5" customHeight="1">
      <c r="A250" s="13"/>
      <c r="B250" s="13"/>
      <c r="C250" s="14"/>
      <c r="D250" s="13"/>
      <c r="E250" s="13"/>
    </row>
    <row r="251" spans="1:5" ht="13.5" customHeight="1">
      <c r="A251" s="13">
        <v>6616</v>
      </c>
      <c r="B251" s="13">
        <v>658</v>
      </c>
      <c r="C251" s="14" t="s">
        <v>54</v>
      </c>
      <c r="D251" s="13">
        <v>1401</v>
      </c>
      <c r="E251" s="13"/>
    </row>
    <row r="252" spans="1:5" ht="13.5" customHeight="1">
      <c r="A252" s="13">
        <v>6616</v>
      </c>
      <c r="B252" s="13">
        <v>658</v>
      </c>
      <c r="C252" s="14" t="s">
        <v>54</v>
      </c>
      <c r="D252" s="13">
        <v>1401</v>
      </c>
      <c r="E252" s="13">
        <v>1401</v>
      </c>
    </row>
    <row r="253" spans="1:5" ht="13.5" customHeight="1">
      <c r="A253" s="13"/>
      <c r="B253" s="13"/>
      <c r="C253" s="14"/>
      <c r="D253" s="13"/>
      <c r="E253" s="13"/>
    </row>
    <row r="254" spans="1:5" ht="13.5" customHeight="1">
      <c r="A254" s="13">
        <v>6616</v>
      </c>
      <c r="B254" s="13">
        <v>658</v>
      </c>
      <c r="C254" s="14" t="s">
        <v>34</v>
      </c>
      <c r="D254" s="13">
        <v>1991</v>
      </c>
      <c r="E254" s="13">
        <v>1991</v>
      </c>
    </row>
    <row r="255" spans="1:5" ht="13.5" customHeight="1">
      <c r="A255" s="13">
        <v>6616</v>
      </c>
      <c r="B255" s="13">
        <v>658</v>
      </c>
      <c r="C255" s="14" t="s">
        <v>34</v>
      </c>
      <c r="D255" s="13">
        <v>1991</v>
      </c>
      <c r="E255" s="13"/>
    </row>
    <row r="256" spans="1:5" ht="13.5" customHeight="1">
      <c r="A256" s="13"/>
      <c r="B256" s="13"/>
      <c r="C256" s="14"/>
      <c r="D256" s="13"/>
      <c r="E256" s="13"/>
    </row>
    <row r="257" spans="1:5" ht="13.5" customHeight="1">
      <c r="A257" s="13">
        <v>6909</v>
      </c>
      <c r="B257" s="13">
        <v>663</v>
      </c>
      <c r="C257" s="14" t="s">
        <v>55</v>
      </c>
      <c r="D257" s="13">
        <v>4869</v>
      </c>
      <c r="E257" s="13"/>
    </row>
    <row r="258" spans="1:5" ht="13.5" customHeight="1">
      <c r="A258" s="13">
        <v>6909</v>
      </c>
      <c r="B258" s="13">
        <v>663</v>
      </c>
      <c r="C258" s="14" t="s">
        <v>55</v>
      </c>
      <c r="D258" s="13">
        <v>4869</v>
      </c>
      <c r="E258" s="13">
        <v>4869</v>
      </c>
    </row>
    <row r="259" spans="1:5" ht="13.5" customHeight="1">
      <c r="A259" s="13"/>
      <c r="B259" s="13"/>
      <c r="C259" s="14"/>
      <c r="D259" s="13"/>
      <c r="E259" s="13"/>
    </row>
    <row r="260" spans="1:5" ht="13.5" customHeight="1">
      <c r="A260" s="15">
        <v>6958</v>
      </c>
      <c r="B260" s="15">
        <v>3576</v>
      </c>
      <c r="C260" s="16" t="s">
        <v>92</v>
      </c>
      <c r="D260" s="13">
        <v>7588</v>
      </c>
      <c r="E260" s="13"/>
    </row>
    <row r="261" spans="1:5" ht="13.5" customHeight="1">
      <c r="A261" s="15">
        <v>6958</v>
      </c>
      <c r="B261" s="15">
        <v>3576</v>
      </c>
      <c r="C261" s="16" t="s">
        <v>93</v>
      </c>
      <c r="D261" s="13">
        <v>3332</v>
      </c>
      <c r="E261" s="13"/>
    </row>
    <row r="262" spans="1:5" ht="13.5" customHeight="1">
      <c r="A262" s="15">
        <v>6958</v>
      </c>
      <c r="B262" s="15">
        <v>3576</v>
      </c>
      <c r="C262" s="16" t="s">
        <v>94</v>
      </c>
      <c r="D262" s="13">
        <v>4495</v>
      </c>
      <c r="E262" s="13"/>
    </row>
    <row r="263" spans="1:5" ht="13.5" customHeight="1">
      <c r="A263" s="13"/>
      <c r="B263" s="13"/>
      <c r="C263" s="14"/>
      <c r="D263" s="13"/>
      <c r="E263" s="13"/>
    </row>
    <row r="264" spans="1:5" ht="13.5" customHeight="1">
      <c r="A264" s="15">
        <v>7140</v>
      </c>
      <c r="B264" s="15">
        <v>700</v>
      </c>
      <c r="C264" s="16" t="s">
        <v>95</v>
      </c>
      <c r="D264" s="13">
        <v>0</v>
      </c>
      <c r="E264" s="13"/>
    </row>
    <row r="265" spans="1:5" ht="13.5" customHeight="1">
      <c r="A265" s="15">
        <v>7140</v>
      </c>
      <c r="B265" s="15">
        <v>700</v>
      </c>
      <c r="C265" s="16" t="s">
        <v>96</v>
      </c>
      <c r="D265" s="13">
        <v>29</v>
      </c>
      <c r="E265" s="13"/>
    </row>
    <row r="266" spans="1:5" ht="13.5" customHeight="1">
      <c r="A266" s="13"/>
      <c r="B266" s="13"/>
      <c r="C266" s="14"/>
      <c r="D266" s="13"/>
      <c r="E266" s="13"/>
    </row>
    <row r="267" spans="1:5" ht="13.5" customHeight="1">
      <c r="A267" s="13">
        <v>7140</v>
      </c>
      <c r="B267" s="13">
        <v>700</v>
      </c>
      <c r="C267" s="14" t="s">
        <v>56</v>
      </c>
      <c r="D267" s="13">
        <v>26</v>
      </c>
      <c r="E267" s="13"/>
    </row>
    <row r="268" spans="1:5" ht="13.5" customHeight="1">
      <c r="A268" s="13">
        <v>7140</v>
      </c>
      <c r="B268" s="13">
        <v>700</v>
      </c>
      <c r="C268" s="14" t="s">
        <v>56</v>
      </c>
      <c r="D268" s="13">
        <v>26</v>
      </c>
      <c r="E268" s="13">
        <v>26</v>
      </c>
    </row>
    <row r="269" spans="1:5" ht="13.5" customHeight="1">
      <c r="A269" s="13"/>
      <c r="B269" s="13"/>
      <c r="C269" s="14"/>
      <c r="D269" s="13"/>
      <c r="E269" s="13"/>
    </row>
    <row r="270" spans="1:5" ht="13.5" customHeight="1">
      <c r="A270" s="13">
        <v>7140</v>
      </c>
      <c r="B270" s="13">
        <v>715</v>
      </c>
      <c r="C270" s="14" t="s">
        <v>22</v>
      </c>
      <c r="D270" s="13">
        <v>1043</v>
      </c>
      <c r="E270" s="13">
        <v>1043</v>
      </c>
    </row>
    <row r="271" spans="1:5" ht="13.5" customHeight="1">
      <c r="A271" s="13">
        <v>7140</v>
      </c>
      <c r="B271" s="13">
        <v>715</v>
      </c>
      <c r="C271" s="14" t="s">
        <v>22</v>
      </c>
      <c r="D271" s="13">
        <v>1043</v>
      </c>
      <c r="E271" s="13"/>
    </row>
    <row r="272" spans="1:5" ht="13.5" customHeight="1">
      <c r="A272" s="13"/>
      <c r="B272" s="13"/>
      <c r="C272" s="14"/>
      <c r="D272" s="13"/>
      <c r="E272" s="13"/>
    </row>
    <row r="273" spans="1:5" ht="13.5" customHeight="1">
      <c r="A273" s="13">
        <v>7140</v>
      </c>
      <c r="B273" s="13">
        <v>715</v>
      </c>
      <c r="C273" s="14" t="s">
        <v>26</v>
      </c>
      <c r="D273" s="13">
        <v>1279</v>
      </c>
      <c r="E273" s="13"/>
    </row>
    <row r="274" spans="1:5" ht="13.5" customHeight="1">
      <c r="A274" s="13">
        <v>7140</v>
      </c>
      <c r="B274" s="13">
        <v>715</v>
      </c>
      <c r="C274" s="14" t="s">
        <v>26</v>
      </c>
      <c r="D274" s="13">
        <v>1279</v>
      </c>
      <c r="E274" s="13">
        <v>1279</v>
      </c>
    </row>
    <row r="275" spans="1:5" ht="13.5" customHeight="1">
      <c r="A275" s="13"/>
      <c r="B275" s="13"/>
      <c r="C275" s="14"/>
      <c r="D275" s="13"/>
      <c r="E275" s="13"/>
    </row>
    <row r="276" spans="1:5" ht="13.5" customHeight="1">
      <c r="A276" s="13">
        <v>7565</v>
      </c>
      <c r="B276" s="13">
        <v>55829</v>
      </c>
      <c r="C276" s="14" t="s">
        <v>97</v>
      </c>
      <c r="D276" s="13">
        <v>5904</v>
      </c>
      <c r="E276" s="13"/>
    </row>
    <row r="277" spans="1:5" ht="13.5" customHeight="1">
      <c r="A277" s="13">
        <v>7565</v>
      </c>
      <c r="B277" s="13">
        <v>55829</v>
      </c>
      <c r="C277" s="14" t="s">
        <v>98</v>
      </c>
      <c r="D277" s="13">
        <v>7320</v>
      </c>
      <c r="E277" s="13">
        <v>7320</v>
      </c>
    </row>
    <row r="278" spans="1:5" ht="13.5" customHeight="1">
      <c r="A278" s="13">
        <v>7565</v>
      </c>
      <c r="B278" s="13">
        <v>55829</v>
      </c>
      <c r="C278" s="14" t="s">
        <v>57</v>
      </c>
      <c r="D278" s="13">
        <v>3288</v>
      </c>
      <c r="E278" s="13"/>
    </row>
    <row r="279" spans="1:5" ht="13.5" customHeight="1">
      <c r="A279" s="13">
        <v>7565</v>
      </c>
      <c r="B279" s="13">
        <v>55829</v>
      </c>
      <c r="C279" s="14" t="s">
        <v>58</v>
      </c>
      <c r="D279" s="13">
        <v>6648</v>
      </c>
      <c r="E279" s="13"/>
    </row>
    <row r="280" spans="1:5" ht="13.5" customHeight="1">
      <c r="A280" s="13"/>
      <c r="B280" s="13"/>
      <c r="C280" s="14"/>
      <c r="D280" s="13"/>
      <c r="E280" s="13"/>
    </row>
    <row r="281" spans="1:5" ht="13.5" customHeight="1">
      <c r="A281" s="15">
        <v>7801</v>
      </c>
      <c r="B281" s="15">
        <v>641</v>
      </c>
      <c r="C281" s="16" t="s">
        <v>22</v>
      </c>
      <c r="D281" s="13">
        <v>913</v>
      </c>
      <c r="E281" s="13"/>
    </row>
    <row r="282" spans="1:5" ht="13.5" customHeight="1">
      <c r="A282" s="15">
        <v>7801</v>
      </c>
      <c r="B282" s="15">
        <v>641</v>
      </c>
      <c r="C282" s="16" t="s">
        <v>26</v>
      </c>
      <c r="D282" s="13">
        <v>932</v>
      </c>
      <c r="E282" s="13"/>
    </row>
    <row r="283" spans="1:5" ht="13.5" customHeight="1">
      <c r="A283" s="15">
        <v>7801</v>
      </c>
      <c r="B283" s="15">
        <v>641</v>
      </c>
      <c r="C283" s="16" t="s">
        <v>28</v>
      </c>
      <c r="D283" s="13">
        <v>939</v>
      </c>
      <c r="E283" s="13"/>
    </row>
    <row r="284" spans="1:5" ht="13.5" customHeight="1">
      <c r="A284" s="13"/>
      <c r="B284" s="13"/>
      <c r="C284" s="14"/>
      <c r="D284" s="13"/>
      <c r="E284" s="13"/>
    </row>
    <row r="285" spans="1:5" ht="13.5" customHeight="1">
      <c r="A285" s="15">
        <v>9216</v>
      </c>
      <c r="B285" s="15">
        <v>389</v>
      </c>
      <c r="C285" s="16" t="s">
        <v>28</v>
      </c>
      <c r="D285" s="13">
        <v>2820</v>
      </c>
      <c r="E285" s="13"/>
    </row>
    <row r="286" spans="1:5" ht="13.5" customHeight="1">
      <c r="A286" s="13"/>
      <c r="B286" s="13"/>
      <c r="C286" s="14"/>
      <c r="D286" s="13"/>
      <c r="E286" s="13"/>
    </row>
    <row r="287" spans="1:5" ht="13.5" customHeight="1">
      <c r="A287" s="13">
        <v>9216</v>
      </c>
      <c r="B287" s="13">
        <v>389</v>
      </c>
      <c r="C287" s="14" t="s">
        <v>31</v>
      </c>
      <c r="D287" s="13">
        <v>3796</v>
      </c>
      <c r="E287" s="13"/>
    </row>
    <row r="288" spans="1:5" ht="13.5" customHeight="1">
      <c r="A288" s="13">
        <v>9216</v>
      </c>
      <c r="B288" s="13">
        <v>389</v>
      </c>
      <c r="C288" s="14" t="s">
        <v>31</v>
      </c>
      <c r="D288" s="13">
        <v>3796</v>
      </c>
      <c r="E288" s="13">
        <v>3796</v>
      </c>
    </row>
    <row r="289" spans="1:5" ht="13.5" customHeight="1">
      <c r="A289" s="13"/>
      <c r="B289" s="13"/>
      <c r="C289" s="14"/>
      <c r="D289" s="13"/>
      <c r="E289" s="13"/>
    </row>
    <row r="290" spans="1:5" ht="13.5" customHeight="1">
      <c r="A290" s="13">
        <v>9273</v>
      </c>
      <c r="B290" s="13">
        <v>990</v>
      </c>
      <c r="C290" s="14" t="s">
        <v>59</v>
      </c>
      <c r="D290" s="13">
        <v>26</v>
      </c>
      <c r="E290" s="13"/>
    </row>
    <row r="291" spans="1:5" ht="13.5" customHeight="1">
      <c r="A291" s="13"/>
      <c r="B291" s="13"/>
      <c r="C291" s="14"/>
      <c r="D291" s="13"/>
      <c r="E291" s="13"/>
    </row>
    <row r="292" spans="1:5" ht="13.5" customHeight="1">
      <c r="A292" s="20">
        <v>9273</v>
      </c>
      <c r="B292" s="20">
        <v>990</v>
      </c>
      <c r="C292" s="21" t="s">
        <v>75</v>
      </c>
      <c r="D292" s="13">
        <v>8431</v>
      </c>
      <c r="E292" s="13"/>
    </row>
    <row r="293" spans="1:5" ht="13.5" customHeight="1">
      <c r="A293" s="20">
        <v>9273</v>
      </c>
      <c r="B293" s="20">
        <v>990</v>
      </c>
      <c r="C293" s="21" t="s">
        <v>75</v>
      </c>
      <c r="D293" s="13">
        <v>8431</v>
      </c>
      <c r="E293" s="13">
        <v>8431</v>
      </c>
    </row>
    <row r="294" spans="1:5" ht="13.5" customHeight="1">
      <c r="A294" s="13"/>
      <c r="B294" s="13"/>
      <c r="C294" s="14"/>
      <c r="D294" s="13"/>
      <c r="E294" s="13"/>
    </row>
    <row r="295" spans="1:5" ht="13.5" customHeight="1">
      <c r="A295" s="13">
        <v>9617</v>
      </c>
      <c r="B295" s="13">
        <v>667</v>
      </c>
      <c r="C295" s="14" t="s">
        <v>22</v>
      </c>
      <c r="D295" s="13">
        <v>5439</v>
      </c>
      <c r="E295" s="13">
        <v>5439</v>
      </c>
    </row>
    <row r="296" spans="1:5" ht="13.5" customHeight="1">
      <c r="A296" s="13">
        <v>9617</v>
      </c>
      <c r="B296" s="13">
        <v>667</v>
      </c>
      <c r="C296" s="14" t="s">
        <v>22</v>
      </c>
      <c r="D296" s="13">
        <v>5439</v>
      </c>
      <c r="E296" s="13"/>
    </row>
    <row r="297" spans="1:5" ht="13.5" customHeight="1">
      <c r="A297" s="13"/>
      <c r="B297" s="13"/>
      <c r="C297" s="14"/>
      <c r="D297" s="13"/>
      <c r="E297" s="13"/>
    </row>
    <row r="298" spans="1:5" ht="13.5" customHeight="1">
      <c r="A298" s="13">
        <v>9617</v>
      </c>
      <c r="B298" s="13">
        <v>667</v>
      </c>
      <c r="C298" s="14" t="s">
        <v>28</v>
      </c>
      <c r="D298" s="13">
        <v>7134</v>
      </c>
      <c r="E298" s="13"/>
    </row>
    <row r="299" spans="1:5" ht="13.5" customHeight="1">
      <c r="A299" s="13">
        <v>9617</v>
      </c>
      <c r="B299" s="13">
        <v>667</v>
      </c>
      <c r="C299" s="14" t="s">
        <v>28</v>
      </c>
      <c r="D299" s="13">
        <v>7134</v>
      </c>
      <c r="E299" s="13">
        <v>7134</v>
      </c>
    </row>
    <row r="300" spans="1:5" ht="13.5" customHeight="1">
      <c r="A300" s="13"/>
      <c r="B300" s="13"/>
      <c r="C300" s="14"/>
      <c r="D300" s="13"/>
      <c r="E300" s="13"/>
    </row>
    <row r="301" spans="1:5" ht="13.5" customHeight="1">
      <c r="A301" s="13">
        <v>10005</v>
      </c>
      <c r="B301" s="13">
        <v>1240</v>
      </c>
      <c r="C301" s="14" t="s">
        <v>22</v>
      </c>
      <c r="D301" s="13">
        <v>1983</v>
      </c>
      <c r="E301" s="13">
        <v>1983</v>
      </c>
    </row>
    <row r="302" spans="1:5" ht="13.5" customHeight="1">
      <c r="A302" s="13">
        <v>10005</v>
      </c>
      <c r="B302" s="13">
        <v>1240</v>
      </c>
      <c r="C302" s="14" t="s">
        <v>22</v>
      </c>
      <c r="D302" s="13">
        <v>1983</v>
      </c>
      <c r="E302" s="13"/>
    </row>
    <row r="303" spans="1:5" ht="13.5" customHeight="1">
      <c r="A303" s="13"/>
      <c r="B303" s="13"/>
      <c r="C303" s="14"/>
      <c r="D303" s="13"/>
      <c r="E303" s="13"/>
    </row>
    <row r="304" spans="1:5" ht="13.5" customHeight="1">
      <c r="A304" s="22">
        <v>10005</v>
      </c>
      <c r="B304" s="22">
        <v>1240</v>
      </c>
      <c r="C304" s="23" t="s">
        <v>26</v>
      </c>
      <c r="D304" s="13">
        <v>2712</v>
      </c>
      <c r="E304" s="13"/>
    </row>
    <row r="305" spans="1:5" ht="13.5" customHeight="1">
      <c r="A305" s="22">
        <v>10005</v>
      </c>
      <c r="B305" s="22">
        <v>1240</v>
      </c>
      <c r="C305" s="23" t="s">
        <v>26</v>
      </c>
      <c r="D305" s="13">
        <v>2712</v>
      </c>
      <c r="E305" s="13">
        <v>2712</v>
      </c>
    </row>
    <row r="306" spans="1:5" ht="13.5" customHeight="1">
      <c r="A306" s="22"/>
      <c r="B306" s="22"/>
      <c r="C306" s="23"/>
      <c r="D306" s="13"/>
      <c r="E306" s="13"/>
    </row>
    <row r="307" spans="1:5" ht="13.5" customHeight="1">
      <c r="A307" s="15">
        <v>10005</v>
      </c>
      <c r="B307" s="15">
        <v>1242</v>
      </c>
      <c r="C307" s="16" t="s">
        <v>22</v>
      </c>
      <c r="D307" s="13">
        <v>650</v>
      </c>
      <c r="E307" s="13">
        <v>650</v>
      </c>
    </row>
    <row r="308" spans="1:5" ht="13.5" customHeight="1">
      <c r="A308" s="13"/>
      <c r="B308" s="13"/>
      <c r="C308" s="14"/>
      <c r="D308" s="13"/>
      <c r="E308" s="13"/>
    </row>
    <row r="309" spans="1:5" ht="13.5" customHeight="1">
      <c r="A309" s="13">
        <v>10005</v>
      </c>
      <c r="B309" s="13">
        <v>1242</v>
      </c>
      <c r="C309" s="14" t="s">
        <v>26</v>
      </c>
      <c r="D309" s="13">
        <v>901</v>
      </c>
      <c r="E309" s="13">
        <v>901</v>
      </c>
    </row>
    <row r="310" spans="1:5" ht="13.5" customHeight="1">
      <c r="A310" s="13">
        <v>10005</v>
      </c>
      <c r="B310" s="13">
        <v>1242</v>
      </c>
      <c r="C310" s="14" t="s">
        <v>26</v>
      </c>
      <c r="D310" s="13">
        <v>901</v>
      </c>
      <c r="E310" s="13"/>
    </row>
    <row r="311" spans="1:5" ht="13.5" customHeight="1">
      <c r="A311" s="13"/>
      <c r="B311" s="13"/>
      <c r="C311" s="14"/>
      <c r="D311" s="13"/>
      <c r="E311" s="13"/>
    </row>
    <row r="312" spans="1:5" ht="13.5" customHeight="1">
      <c r="A312" s="13">
        <v>10005</v>
      </c>
      <c r="B312" s="13">
        <v>1242</v>
      </c>
      <c r="C312" s="14" t="s">
        <v>28</v>
      </c>
      <c r="D312" s="13">
        <v>2761</v>
      </c>
      <c r="E312" s="13">
        <v>2761</v>
      </c>
    </row>
    <row r="313" spans="1:5" ht="13.5" customHeight="1">
      <c r="A313" s="13">
        <v>10005</v>
      </c>
      <c r="B313" s="13">
        <v>1242</v>
      </c>
      <c r="C313" s="14" t="s">
        <v>28</v>
      </c>
      <c r="D313" s="13">
        <v>2761</v>
      </c>
      <c r="E313" s="13"/>
    </row>
    <row r="314" spans="1:5" ht="13.5" customHeight="1">
      <c r="A314" s="13"/>
      <c r="B314" s="13"/>
      <c r="C314" s="14"/>
      <c r="D314" s="13"/>
      <c r="E314" s="13"/>
    </row>
    <row r="315" spans="1:5" ht="13.5" customHeight="1">
      <c r="A315" s="13">
        <v>10005</v>
      </c>
      <c r="B315" s="13">
        <v>1242</v>
      </c>
      <c r="C315" s="14" t="s">
        <v>31</v>
      </c>
      <c r="D315" s="13">
        <v>3048</v>
      </c>
      <c r="E315" s="13"/>
    </row>
    <row r="316" spans="1:5" ht="13.5" customHeight="1">
      <c r="A316" s="13">
        <v>10005</v>
      </c>
      <c r="B316" s="13">
        <v>1242</v>
      </c>
      <c r="C316" s="14" t="s">
        <v>31</v>
      </c>
      <c r="D316" s="13">
        <v>3048</v>
      </c>
      <c r="E316" s="13">
        <v>3048</v>
      </c>
    </row>
    <row r="317" spans="1:5" ht="13.5" customHeight="1">
      <c r="A317" s="13"/>
      <c r="B317" s="13"/>
      <c r="C317" s="14"/>
      <c r="D317" s="13"/>
      <c r="E317" s="13"/>
    </row>
    <row r="318" spans="1:5" ht="13.5" customHeight="1">
      <c r="A318" s="22">
        <v>10023</v>
      </c>
      <c r="B318" s="22">
        <v>2500</v>
      </c>
      <c r="C318" s="23" t="s">
        <v>59</v>
      </c>
      <c r="D318" s="13">
        <v>4704</v>
      </c>
      <c r="E318" s="13">
        <v>4704</v>
      </c>
    </row>
    <row r="319" spans="1:5" ht="13.5" customHeight="1">
      <c r="A319" s="22">
        <v>10023</v>
      </c>
      <c r="B319" s="22">
        <v>2500</v>
      </c>
      <c r="C319" s="23" t="s">
        <v>59</v>
      </c>
      <c r="D319" s="13">
        <v>4704</v>
      </c>
      <c r="E319" s="13"/>
    </row>
    <row r="320" spans="1:5" ht="13.5" customHeight="1">
      <c r="A320" s="22"/>
      <c r="B320" s="22"/>
      <c r="C320" s="23"/>
      <c r="D320" s="13"/>
      <c r="E320" s="13"/>
    </row>
    <row r="321" spans="1:5" ht="13.5" customHeight="1">
      <c r="A321" s="13">
        <v>10023</v>
      </c>
      <c r="B321" s="13">
        <v>2500</v>
      </c>
      <c r="C321" s="14" t="s">
        <v>60</v>
      </c>
      <c r="D321" s="13">
        <v>5895</v>
      </c>
      <c r="E321" s="13"/>
    </row>
    <row r="322" spans="1:5" ht="13.5" customHeight="1">
      <c r="A322" s="13">
        <v>10023</v>
      </c>
      <c r="B322" s="13">
        <v>2500</v>
      </c>
      <c r="C322" s="14" t="s">
        <v>60</v>
      </c>
      <c r="D322" s="13">
        <v>5895</v>
      </c>
      <c r="E322" s="13">
        <v>5895</v>
      </c>
    </row>
    <row r="323" spans="1:5" ht="13.5" customHeight="1">
      <c r="A323" s="13"/>
      <c r="B323" s="13"/>
      <c r="C323" s="14"/>
      <c r="D323" s="13"/>
      <c r="E323" s="13"/>
    </row>
    <row r="324" spans="1:5" ht="13.5" customHeight="1">
      <c r="A324" s="13">
        <v>10023</v>
      </c>
      <c r="B324" s="13">
        <v>2500</v>
      </c>
      <c r="C324" s="14" t="s">
        <v>61</v>
      </c>
      <c r="D324" s="13">
        <v>6826</v>
      </c>
      <c r="E324" s="13">
        <v>6826</v>
      </c>
    </row>
    <row r="325" spans="1:5" ht="13.5" customHeight="1">
      <c r="A325" s="13">
        <v>10023</v>
      </c>
      <c r="B325" s="13">
        <v>2500</v>
      </c>
      <c r="C325" s="14" t="s">
        <v>61</v>
      </c>
      <c r="D325" s="13">
        <v>6826</v>
      </c>
      <c r="E325" s="13"/>
    </row>
    <row r="326" spans="1:5" ht="13.5" customHeight="1">
      <c r="A326" s="13"/>
      <c r="B326" s="13"/>
      <c r="C326" s="14"/>
      <c r="D326" s="13"/>
      <c r="E326" s="13"/>
    </row>
    <row r="327" spans="1:5" ht="13.5" customHeight="1">
      <c r="A327" s="15">
        <v>10171</v>
      </c>
      <c r="B327" s="15">
        <v>1361</v>
      </c>
      <c r="C327" s="16" t="s">
        <v>22</v>
      </c>
      <c r="D327" s="13">
        <v>0</v>
      </c>
      <c r="E327" s="13"/>
    </row>
    <row r="328" spans="1:5" ht="13.5" customHeight="1">
      <c r="A328" s="15">
        <v>10171</v>
      </c>
      <c r="B328" s="15">
        <v>1361</v>
      </c>
      <c r="C328" s="16" t="s">
        <v>26</v>
      </c>
      <c r="D328" s="13">
        <v>0</v>
      </c>
      <c r="E328" s="13"/>
    </row>
    <row r="329" spans="1:5" ht="13.5" customHeight="1">
      <c r="A329" s="15">
        <v>10171</v>
      </c>
      <c r="B329" s="15">
        <v>1361</v>
      </c>
      <c r="C329" s="16" t="s">
        <v>28</v>
      </c>
      <c r="D329" s="13">
        <v>0</v>
      </c>
      <c r="E329" s="13"/>
    </row>
    <row r="330" spans="1:5" ht="13.5" customHeight="1">
      <c r="A330" s="15">
        <v>10171</v>
      </c>
      <c r="B330" s="15">
        <v>1361</v>
      </c>
      <c r="C330" s="16" t="s">
        <v>31</v>
      </c>
      <c r="D330" s="13">
        <v>0</v>
      </c>
      <c r="E330" s="13"/>
    </row>
    <row r="331" spans="1:5" ht="13.5" customHeight="1">
      <c r="A331" s="13"/>
      <c r="B331" s="13"/>
      <c r="C331" s="14"/>
      <c r="D331" s="13"/>
      <c r="E331" s="13"/>
    </row>
    <row r="332" spans="1:5" ht="13.5" customHeight="1">
      <c r="A332" s="13">
        <v>10623</v>
      </c>
      <c r="B332" s="13">
        <v>676</v>
      </c>
      <c r="C332" s="14" t="s">
        <v>22</v>
      </c>
      <c r="D332" s="13">
        <v>4829</v>
      </c>
      <c r="E332" s="13"/>
    </row>
    <row r="333" spans="1:5" ht="13.5" customHeight="1">
      <c r="A333" s="13">
        <v>10623</v>
      </c>
      <c r="B333" s="13">
        <v>676</v>
      </c>
      <c r="C333" s="14" t="s">
        <v>22</v>
      </c>
      <c r="D333" s="13">
        <v>4829</v>
      </c>
      <c r="E333" s="13">
        <v>4829</v>
      </c>
    </row>
    <row r="334" spans="1:5" ht="13.5" customHeight="1">
      <c r="A334" s="13"/>
      <c r="B334" s="13"/>
      <c r="C334" s="14"/>
      <c r="D334" s="13"/>
      <c r="E334" s="13"/>
    </row>
    <row r="335" spans="1:5" ht="13.5" customHeight="1">
      <c r="A335" s="13">
        <v>10623</v>
      </c>
      <c r="B335" s="13">
        <v>676</v>
      </c>
      <c r="C335" s="14" t="s">
        <v>26</v>
      </c>
      <c r="D335" s="13">
        <v>4027</v>
      </c>
      <c r="E335" s="13">
        <v>4027</v>
      </c>
    </row>
    <row r="336" spans="1:5" ht="13.5" customHeight="1">
      <c r="A336" s="13">
        <v>10623</v>
      </c>
      <c r="B336" s="13">
        <v>676</v>
      </c>
      <c r="C336" s="14" t="s">
        <v>26</v>
      </c>
      <c r="D336" s="13">
        <v>4027</v>
      </c>
      <c r="E336" s="13"/>
    </row>
    <row r="337" spans="1:5" ht="13.5" customHeight="1">
      <c r="A337" s="13"/>
      <c r="B337" s="13"/>
      <c r="C337" s="14"/>
      <c r="D337" s="13"/>
      <c r="E337" s="13"/>
    </row>
    <row r="338" spans="1:5" ht="13.5" customHeight="1">
      <c r="A338" s="15">
        <v>11208</v>
      </c>
      <c r="B338" s="15">
        <v>400</v>
      </c>
      <c r="C338" s="16" t="s">
        <v>22</v>
      </c>
      <c r="D338" s="13">
        <v>3003</v>
      </c>
      <c r="E338" s="13"/>
    </row>
    <row r="339" spans="1:5" ht="13.5" customHeight="1">
      <c r="A339" s="15">
        <v>11208</v>
      </c>
      <c r="B339" s="15">
        <v>400</v>
      </c>
      <c r="C339" s="16" t="s">
        <v>26</v>
      </c>
      <c r="D339" s="13">
        <v>7056</v>
      </c>
      <c r="E339" s="13"/>
    </row>
    <row r="340" spans="1:5" ht="13.5" customHeight="1">
      <c r="A340" s="15">
        <v>11208</v>
      </c>
      <c r="B340" s="15">
        <v>400</v>
      </c>
      <c r="C340" s="16" t="s">
        <v>28</v>
      </c>
      <c r="D340" s="13">
        <v>3819</v>
      </c>
      <c r="E340" s="13"/>
    </row>
    <row r="341" spans="1:5" ht="13.5" customHeight="1">
      <c r="A341" s="15">
        <v>11208</v>
      </c>
      <c r="B341" s="15">
        <v>400</v>
      </c>
      <c r="C341" s="16" t="s">
        <v>31</v>
      </c>
      <c r="D341" s="13">
        <v>2414</v>
      </c>
      <c r="E341" s="13"/>
    </row>
    <row r="342" spans="1:5" ht="13.5" customHeight="1">
      <c r="A342" s="15">
        <v>11208</v>
      </c>
      <c r="B342" s="15">
        <v>400</v>
      </c>
      <c r="C342" s="16" t="s">
        <v>32</v>
      </c>
      <c r="D342" s="13">
        <v>4875</v>
      </c>
      <c r="E342" s="13"/>
    </row>
    <row r="343" spans="1:5" ht="13.5" customHeight="1">
      <c r="A343" s="15">
        <v>11208</v>
      </c>
      <c r="B343" s="15">
        <v>400</v>
      </c>
      <c r="C343" s="16" t="s">
        <v>35</v>
      </c>
      <c r="D343" s="13">
        <v>2074</v>
      </c>
      <c r="E343" s="13"/>
    </row>
    <row r="344" spans="1:5" ht="13.5" customHeight="1">
      <c r="A344" s="13"/>
      <c r="B344" s="13"/>
      <c r="C344" s="14"/>
      <c r="D344" s="13"/>
      <c r="E344" s="13"/>
    </row>
    <row r="345" spans="1:5" ht="13.5" customHeight="1">
      <c r="A345" s="15">
        <v>11208</v>
      </c>
      <c r="B345" s="15">
        <v>408</v>
      </c>
      <c r="C345" s="16" t="s">
        <v>28</v>
      </c>
      <c r="D345" s="13">
        <v>1134</v>
      </c>
      <c r="E345" s="13"/>
    </row>
    <row r="346" spans="1:5" ht="13.5" customHeight="1">
      <c r="A346" s="15">
        <v>11208</v>
      </c>
      <c r="B346" s="15">
        <v>408</v>
      </c>
      <c r="C346" s="16" t="s">
        <v>31</v>
      </c>
      <c r="D346" s="13">
        <v>808</v>
      </c>
      <c r="E346" s="13"/>
    </row>
    <row r="347" spans="1:5" ht="13.5" customHeight="1">
      <c r="A347" s="13"/>
      <c r="B347" s="13"/>
      <c r="C347" s="14"/>
      <c r="D347" s="13"/>
      <c r="E347" s="13"/>
    </row>
    <row r="348" spans="1:5" ht="13.5" customHeight="1">
      <c r="A348" s="13">
        <v>11269</v>
      </c>
      <c r="B348" s="13">
        <v>3601</v>
      </c>
      <c r="C348" s="14" t="s">
        <v>22</v>
      </c>
      <c r="D348" s="13">
        <v>4124</v>
      </c>
      <c r="E348" s="13"/>
    </row>
    <row r="349" spans="1:5" ht="13.5" customHeight="1">
      <c r="A349" s="13">
        <v>11269</v>
      </c>
      <c r="B349" s="13">
        <v>3601</v>
      </c>
      <c r="C349" s="14" t="s">
        <v>22</v>
      </c>
      <c r="D349" s="13">
        <v>4124</v>
      </c>
      <c r="E349" s="13">
        <v>4124</v>
      </c>
    </row>
    <row r="350" spans="1:5" ht="13.5" customHeight="1">
      <c r="A350" s="13"/>
      <c r="B350" s="13"/>
      <c r="C350" s="14"/>
      <c r="D350" s="13"/>
      <c r="E350" s="13"/>
    </row>
    <row r="351" spans="1:5" ht="13.5" customHeight="1">
      <c r="A351" s="13">
        <v>11269</v>
      </c>
      <c r="B351" s="13">
        <v>3601</v>
      </c>
      <c r="C351" s="14" t="s">
        <v>26</v>
      </c>
      <c r="D351" s="13">
        <v>4011</v>
      </c>
      <c r="E351" s="13">
        <v>4011</v>
      </c>
    </row>
    <row r="352" spans="1:5" ht="13.5" customHeight="1">
      <c r="A352" s="13">
        <v>11269</v>
      </c>
      <c r="B352" s="13">
        <v>3601</v>
      </c>
      <c r="C352" s="14" t="s">
        <v>26</v>
      </c>
      <c r="D352" s="13">
        <v>4011</v>
      </c>
      <c r="E352" s="13"/>
    </row>
    <row r="353" spans="1:5" ht="13.5" customHeight="1">
      <c r="A353" s="13"/>
      <c r="B353" s="13"/>
      <c r="C353" s="14"/>
      <c r="D353" s="13"/>
      <c r="E353" s="13"/>
    </row>
    <row r="354" spans="1:5" ht="13.5" customHeight="1">
      <c r="A354" s="15">
        <v>11269</v>
      </c>
      <c r="B354" s="15">
        <v>3601</v>
      </c>
      <c r="C354" s="16" t="s">
        <v>28</v>
      </c>
      <c r="D354" s="13">
        <v>6958</v>
      </c>
      <c r="E354" s="13">
        <v>6958</v>
      </c>
    </row>
    <row r="355" spans="1:5" ht="13.5" customHeight="1">
      <c r="A355" s="13"/>
      <c r="B355" s="13"/>
      <c r="C355" s="14"/>
      <c r="D355" s="13"/>
      <c r="E355" s="13"/>
    </row>
    <row r="356" spans="1:5" ht="13.5" customHeight="1">
      <c r="A356" s="13">
        <v>11269</v>
      </c>
      <c r="B356" s="13">
        <v>4937</v>
      </c>
      <c r="C356" s="14" t="s">
        <v>22</v>
      </c>
      <c r="D356" s="13">
        <v>6206</v>
      </c>
      <c r="E356" s="13">
        <v>6206</v>
      </c>
    </row>
    <row r="357" spans="1:5" ht="13.5" customHeight="1">
      <c r="A357" s="13">
        <v>11269</v>
      </c>
      <c r="B357" s="13">
        <v>4937</v>
      </c>
      <c r="C357" s="14" t="s">
        <v>22</v>
      </c>
      <c r="D357" s="13">
        <v>6206</v>
      </c>
      <c r="E357" s="13"/>
    </row>
    <row r="358" spans="1:5" ht="13.5" customHeight="1">
      <c r="A358" s="13"/>
      <c r="B358" s="13"/>
      <c r="C358" s="14"/>
      <c r="D358" s="13"/>
      <c r="E358" s="13"/>
    </row>
    <row r="359" spans="1:5" ht="13.5" customHeight="1">
      <c r="A359" s="20">
        <v>11479</v>
      </c>
      <c r="B359" s="20">
        <v>3992</v>
      </c>
      <c r="C359" s="21" t="s">
        <v>22</v>
      </c>
      <c r="D359" s="13">
        <v>78</v>
      </c>
      <c r="E359" s="13"/>
    </row>
    <row r="360" spans="1:5" ht="13.5" customHeight="1">
      <c r="A360" s="20">
        <v>11479</v>
      </c>
      <c r="B360" s="20">
        <v>3992</v>
      </c>
      <c r="C360" s="21" t="s">
        <v>65</v>
      </c>
      <c r="D360" s="13">
        <v>237</v>
      </c>
      <c r="E360" s="13"/>
    </row>
    <row r="361" spans="1:5" ht="13.5" customHeight="1">
      <c r="A361" s="20">
        <v>11479</v>
      </c>
      <c r="B361" s="20">
        <v>3992</v>
      </c>
      <c r="C361" s="21" t="s">
        <v>26</v>
      </c>
      <c r="D361" s="13">
        <v>375</v>
      </c>
      <c r="E361" s="13"/>
    </row>
    <row r="362" spans="1:5" ht="13.5" customHeight="1">
      <c r="A362" s="13"/>
      <c r="B362" s="13"/>
      <c r="C362" s="14"/>
      <c r="D362" s="13"/>
      <c r="E362" s="13"/>
    </row>
    <row r="363" spans="1:5" ht="13.5" customHeight="1">
      <c r="A363" s="13">
        <v>11479</v>
      </c>
      <c r="B363" s="13">
        <v>3992</v>
      </c>
      <c r="C363" s="14" t="s">
        <v>28</v>
      </c>
      <c r="D363" s="13">
        <v>678</v>
      </c>
      <c r="E363" s="13"/>
    </row>
    <row r="364" spans="1:5" ht="13.5" customHeight="1">
      <c r="A364" s="13">
        <v>11479</v>
      </c>
      <c r="B364" s="13">
        <v>3992</v>
      </c>
      <c r="C364" s="14" t="s">
        <v>28</v>
      </c>
      <c r="D364" s="13">
        <v>678</v>
      </c>
      <c r="E364" s="13">
        <v>678</v>
      </c>
    </row>
    <row r="365" spans="1:5" ht="13.5" customHeight="1">
      <c r="A365" s="13"/>
      <c r="B365" s="13"/>
      <c r="C365" s="14"/>
      <c r="D365" s="13"/>
      <c r="E365" s="13"/>
    </row>
    <row r="366" spans="1:5" ht="13.5" customHeight="1">
      <c r="A366" s="13">
        <v>12384</v>
      </c>
      <c r="B366" s="13">
        <v>6025</v>
      </c>
      <c r="C366" s="14" t="s">
        <v>22</v>
      </c>
      <c r="D366" s="13">
        <v>2139</v>
      </c>
      <c r="E366" s="13">
        <v>2139</v>
      </c>
    </row>
    <row r="367" spans="1:5" ht="13.5" customHeight="1">
      <c r="A367" s="13">
        <v>12384</v>
      </c>
      <c r="B367" s="13">
        <v>6025</v>
      </c>
      <c r="C367" s="14" t="s">
        <v>22</v>
      </c>
      <c r="D367" s="13">
        <v>2139</v>
      </c>
      <c r="E367" s="13"/>
    </row>
    <row r="368" spans="1:5" ht="13.5" customHeight="1">
      <c r="A368" s="13"/>
      <c r="B368" s="13"/>
      <c r="C368" s="14"/>
      <c r="D368" s="13"/>
      <c r="E368" s="13"/>
    </row>
    <row r="369" spans="1:5" ht="13.5" customHeight="1">
      <c r="A369" s="13">
        <v>12384</v>
      </c>
      <c r="B369" s="13">
        <v>6025</v>
      </c>
      <c r="C369" s="14" t="s">
        <v>26</v>
      </c>
      <c r="D369" s="13">
        <v>1919</v>
      </c>
      <c r="E369" s="13"/>
    </row>
    <row r="370" spans="1:5" ht="13.5" customHeight="1">
      <c r="A370" s="13">
        <v>12384</v>
      </c>
      <c r="B370" s="13">
        <v>6025</v>
      </c>
      <c r="C370" s="14" t="s">
        <v>26</v>
      </c>
      <c r="D370" s="13">
        <v>1919</v>
      </c>
      <c r="E370" s="13">
        <v>1919</v>
      </c>
    </row>
    <row r="371" spans="1:5" ht="13.5" customHeight="1">
      <c r="A371" s="13"/>
      <c r="B371" s="13"/>
      <c r="C371" s="14"/>
      <c r="D371" s="13"/>
      <c r="E371" s="13"/>
    </row>
    <row r="372" spans="1:5" ht="13.5" customHeight="1">
      <c r="A372" s="13">
        <v>12384</v>
      </c>
      <c r="B372" s="13">
        <v>6025</v>
      </c>
      <c r="C372" s="14" t="s">
        <v>28</v>
      </c>
      <c r="D372" s="13">
        <v>2266</v>
      </c>
      <c r="E372" s="13">
        <v>2266</v>
      </c>
    </row>
    <row r="373" spans="1:5" ht="13.5" customHeight="1">
      <c r="A373" s="13">
        <v>12384</v>
      </c>
      <c r="B373" s="13">
        <v>6025</v>
      </c>
      <c r="C373" s="14" t="s">
        <v>28</v>
      </c>
      <c r="D373" s="13">
        <v>2266</v>
      </c>
      <c r="E373" s="13"/>
    </row>
    <row r="374" spans="1:5" ht="13.5" customHeight="1">
      <c r="A374" s="13"/>
      <c r="B374" s="13"/>
      <c r="C374" s="14"/>
      <c r="D374" s="13"/>
      <c r="E374" s="13"/>
    </row>
    <row r="375" spans="1:5" ht="13.5" customHeight="1">
      <c r="A375" s="13">
        <v>12384</v>
      </c>
      <c r="B375" s="13">
        <v>6025</v>
      </c>
      <c r="C375" s="14" t="s">
        <v>31</v>
      </c>
      <c r="D375" s="13">
        <v>1531</v>
      </c>
      <c r="E375" s="13"/>
    </row>
    <row r="376" spans="1:5" ht="13.5" customHeight="1">
      <c r="A376" s="13">
        <v>12384</v>
      </c>
      <c r="B376" s="13">
        <v>6025</v>
      </c>
      <c r="C376" s="14" t="s">
        <v>31</v>
      </c>
      <c r="D376" s="13">
        <v>1531</v>
      </c>
      <c r="E376" s="13">
        <v>1531</v>
      </c>
    </row>
    <row r="377" spans="1:5" ht="13.5" customHeight="1">
      <c r="A377" s="13"/>
      <c r="B377" s="13"/>
      <c r="C377" s="14"/>
      <c r="D377" s="13"/>
      <c r="E377" s="13"/>
    </row>
    <row r="378" spans="1:5" ht="13.5" customHeight="1">
      <c r="A378" s="13">
        <v>12384</v>
      </c>
      <c r="B378" s="13">
        <v>6025</v>
      </c>
      <c r="C378" s="14" t="s">
        <v>32</v>
      </c>
      <c r="D378" s="13">
        <v>1360</v>
      </c>
      <c r="E378" s="13">
        <v>1360</v>
      </c>
    </row>
    <row r="379" spans="1:5" ht="13.5" customHeight="1">
      <c r="A379" s="13">
        <v>12384</v>
      </c>
      <c r="B379" s="13">
        <v>6025</v>
      </c>
      <c r="C379" s="14" t="s">
        <v>32</v>
      </c>
      <c r="D379" s="13">
        <v>1360</v>
      </c>
      <c r="E379" s="13"/>
    </row>
    <row r="380" spans="1:5" ht="13.5" customHeight="1">
      <c r="A380" s="13"/>
      <c r="B380" s="13"/>
      <c r="C380" s="14"/>
      <c r="D380" s="13"/>
      <c r="E380" s="13"/>
    </row>
    <row r="381" spans="1:5" ht="13.5" customHeight="1">
      <c r="A381" s="13">
        <v>12664</v>
      </c>
      <c r="B381" s="13">
        <v>603</v>
      </c>
      <c r="C381" s="14" t="s">
        <v>62</v>
      </c>
      <c r="D381" s="13">
        <v>316</v>
      </c>
      <c r="E381" s="13">
        <v>316</v>
      </c>
    </row>
    <row r="382" spans="1:5" ht="13.5" customHeight="1">
      <c r="A382" s="13">
        <v>12664</v>
      </c>
      <c r="B382" s="13">
        <v>603</v>
      </c>
      <c r="C382" s="14" t="s">
        <v>37</v>
      </c>
      <c r="D382" s="13">
        <v>947</v>
      </c>
      <c r="E382" s="13">
        <v>947</v>
      </c>
    </row>
    <row r="383" spans="1:5" ht="13.5" customHeight="1">
      <c r="A383" s="13"/>
      <c r="B383" s="13"/>
      <c r="C383" s="14"/>
      <c r="D383" s="13"/>
      <c r="E383" s="13"/>
    </row>
    <row r="384" spans="1:5" ht="13.5" customHeight="1">
      <c r="A384" s="13">
        <v>12685</v>
      </c>
      <c r="B384" s="13">
        <v>2050</v>
      </c>
      <c r="C384" s="14" t="s">
        <v>22</v>
      </c>
      <c r="D384" s="13">
        <v>7650</v>
      </c>
      <c r="E384" s="13"/>
    </row>
    <row r="385" spans="1:5" ht="13.5" customHeight="1">
      <c r="A385" s="13">
        <v>12685</v>
      </c>
      <c r="B385" s="13">
        <v>2050</v>
      </c>
      <c r="C385" s="14" t="s">
        <v>22</v>
      </c>
      <c r="D385" s="13">
        <v>7650</v>
      </c>
      <c r="E385" s="13">
        <v>7650</v>
      </c>
    </row>
    <row r="386" spans="1:5" ht="13.5" customHeight="1">
      <c r="A386" s="13"/>
      <c r="B386" s="13"/>
      <c r="C386" s="14"/>
      <c r="D386" s="13"/>
      <c r="E386" s="13"/>
    </row>
    <row r="387" spans="1:5" ht="13.5" customHeight="1">
      <c r="A387" s="13">
        <v>12685</v>
      </c>
      <c r="B387" s="13">
        <v>2050</v>
      </c>
      <c r="C387" s="14" t="s">
        <v>26</v>
      </c>
      <c r="D387" s="13">
        <v>4606</v>
      </c>
      <c r="E387" s="13">
        <v>4606</v>
      </c>
    </row>
    <row r="388" spans="1:5" ht="13.5" customHeight="1">
      <c r="A388" s="13">
        <v>12685</v>
      </c>
      <c r="B388" s="13">
        <v>2050</v>
      </c>
      <c r="C388" s="14" t="s">
        <v>26</v>
      </c>
      <c r="D388" s="13">
        <v>4606</v>
      </c>
      <c r="E388" s="13"/>
    </row>
    <row r="389" spans="1:5" ht="13.5" customHeight="1">
      <c r="A389" s="13"/>
      <c r="B389" s="13"/>
      <c r="C389" s="14"/>
      <c r="D389" s="13"/>
      <c r="E389" s="13"/>
    </row>
    <row r="390" spans="1:5" ht="13.5" customHeight="1">
      <c r="A390" s="15">
        <v>12685</v>
      </c>
      <c r="B390" s="15">
        <v>2053</v>
      </c>
      <c r="C390" s="16" t="s">
        <v>99</v>
      </c>
      <c r="D390" s="13">
        <v>449</v>
      </c>
      <c r="E390" s="13"/>
    </row>
    <row r="391" spans="1:5" ht="13.5" customHeight="1">
      <c r="A391" s="15">
        <v>12685</v>
      </c>
      <c r="B391" s="15">
        <v>2053</v>
      </c>
      <c r="C391" s="16" t="s">
        <v>28</v>
      </c>
      <c r="D391" s="13">
        <v>1549</v>
      </c>
      <c r="E391" s="13"/>
    </row>
    <row r="392" spans="1:5" ht="13.5" customHeight="1">
      <c r="A392" s="15">
        <v>12685</v>
      </c>
      <c r="B392" s="15">
        <v>2053</v>
      </c>
      <c r="C392" s="16" t="s">
        <v>31</v>
      </c>
      <c r="D392" s="13">
        <v>3500</v>
      </c>
      <c r="E392" s="13"/>
    </row>
    <row r="393" spans="1:5" ht="13.5" customHeight="1">
      <c r="A393" s="13"/>
      <c r="B393" s="13"/>
      <c r="C393" s="14"/>
      <c r="D393" s="13"/>
      <c r="E393" s="13"/>
    </row>
    <row r="394" spans="1:5" ht="13.5" customHeight="1">
      <c r="A394" s="13">
        <v>12685</v>
      </c>
      <c r="B394" s="13">
        <v>8054</v>
      </c>
      <c r="C394" s="14" t="s">
        <v>22</v>
      </c>
      <c r="D394" s="13">
        <v>5402</v>
      </c>
      <c r="E394" s="13"/>
    </row>
    <row r="395" spans="1:5" ht="13.5" customHeight="1">
      <c r="A395" s="13">
        <v>12685</v>
      </c>
      <c r="B395" s="13">
        <v>8054</v>
      </c>
      <c r="C395" s="14" t="s">
        <v>22</v>
      </c>
      <c r="D395" s="13">
        <v>5402</v>
      </c>
      <c r="E395" s="13"/>
    </row>
    <row r="396" spans="1:5" ht="13.5" customHeight="1">
      <c r="A396" s="13">
        <v>12685</v>
      </c>
      <c r="B396" s="13">
        <v>8054</v>
      </c>
      <c r="C396" s="14" t="s">
        <v>22</v>
      </c>
      <c r="D396" s="13">
        <v>5402</v>
      </c>
      <c r="E396" s="13">
        <v>5402</v>
      </c>
    </row>
    <row r="397" spans="1:5" ht="13.5" customHeight="1">
      <c r="A397" s="13"/>
      <c r="B397" s="13"/>
      <c r="C397" s="14"/>
      <c r="D397" s="13"/>
      <c r="E397" s="13"/>
    </row>
    <row r="398" spans="1:5" ht="13.5" customHeight="1">
      <c r="A398" s="13">
        <v>12698</v>
      </c>
      <c r="B398" s="13">
        <v>2098</v>
      </c>
      <c r="C398" s="14" t="s">
        <v>22</v>
      </c>
      <c r="D398" s="13">
        <v>982</v>
      </c>
      <c r="E398" s="13">
        <v>982</v>
      </c>
    </row>
    <row r="399" spans="1:5" ht="13.5" customHeight="1">
      <c r="A399" s="13">
        <v>12698</v>
      </c>
      <c r="B399" s="13">
        <v>2098</v>
      </c>
      <c r="C399" s="14" t="s">
        <v>22</v>
      </c>
      <c r="D399" s="13">
        <v>982</v>
      </c>
      <c r="E399" s="13"/>
    </row>
    <row r="400" spans="1:5" ht="13.5" customHeight="1">
      <c r="A400" s="13"/>
      <c r="B400" s="13"/>
      <c r="C400" s="14"/>
      <c r="D400" s="13"/>
      <c r="E400" s="13"/>
    </row>
    <row r="401" spans="1:5" ht="13.5" customHeight="1">
      <c r="A401" s="15">
        <v>12698</v>
      </c>
      <c r="B401" s="15">
        <v>2098</v>
      </c>
      <c r="C401" s="16" t="s">
        <v>26</v>
      </c>
      <c r="D401" s="13">
        <v>1116</v>
      </c>
      <c r="E401" s="13">
        <v>1116</v>
      </c>
    </row>
    <row r="402" spans="1:5" ht="13.5" customHeight="1">
      <c r="A402" s="13"/>
      <c r="B402" s="13"/>
      <c r="C402" s="14"/>
      <c r="D402" s="13"/>
      <c r="E402" s="13"/>
    </row>
    <row r="403" spans="1:5" ht="13.5" customHeight="1">
      <c r="A403" s="13">
        <v>12698</v>
      </c>
      <c r="B403" s="13">
        <v>2098</v>
      </c>
      <c r="C403" s="14" t="s">
        <v>31</v>
      </c>
      <c r="D403" s="13">
        <v>5117</v>
      </c>
      <c r="E403" s="13">
        <v>5117</v>
      </c>
    </row>
    <row r="404" spans="1:5" ht="13.5" customHeight="1">
      <c r="A404" s="13">
        <v>12698</v>
      </c>
      <c r="B404" s="13">
        <v>2098</v>
      </c>
      <c r="C404" s="14" t="s">
        <v>31</v>
      </c>
      <c r="D404" s="13">
        <v>5117</v>
      </c>
      <c r="E404" s="13"/>
    </row>
    <row r="405" spans="1:5" ht="13.5" customHeight="1">
      <c r="A405" s="13"/>
      <c r="B405" s="13"/>
      <c r="C405" s="14"/>
      <c r="D405" s="13"/>
      <c r="E405" s="13"/>
    </row>
    <row r="406" spans="1:5" ht="13.5" customHeight="1">
      <c r="A406" s="13">
        <v>13337</v>
      </c>
      <c r="B406" s="13">
        <v>2226</v>
      </c>
      <c r="C406" s="14" t="s">
        <v>22</v>
      </c>
      <c r="D406" s="13">
        <v>4729</v>
      </c>
      <c r="E406" s="13"/>
    </row>
    <row r="407" spans="1:5" ht="13.5" customHeight="1">
      <c r="A407" s="13">
        <v>13337</v>
      </c>
      <c r="B407" s="13">
        <v>2226</v>
      </c>
      <c r="C407" s="14" t="s">
        <v>22</v>
      </c>
      <c r="D407" s="13">
        <v>4729</v>
      </c>
      <c r="E407" s="13">
        <v>4729</v>
      </c>
    </row>
    <row r="408" spans="1:5" ht="13.5" customHeight="1">
      <c r="A408" s="13"/>
      <c r="B408" s="13"/>
      <c r="C408" s="14"/>
      <c r="D408" s="13"/>
      <c r="E408" s="13"/>
    </row>
    <row r="409" spans="1:5" ht="13.5" customHeight="1">
      <c r="A409" s="15">
        <v>13407</v>
      </c>
      <c r="B409" s="15">
        <v>2322</v>
      </c>
      <c r="C409" s="16" t="s">
        <v>22</v>
      </c>
      <c r="D409" s="13">
        <v>3776</v>
      </c>
      <c r="E409" s="13"/>
    </row>
    <row r="410" spans="1:5" ht="13.5" customHeight="1">
      <c r="A410" s="15">
        <v>13407</v>
      </c>
      <c r="B410" s="15">
        <v>2322</v>
      </c>
      <c r="C410" s="16" t="s">
        <v>26</v>
      </c>
      <c r="D410" s="13">
        <v>5317</v>
      </c>
      <c r="E410" s="13"/>
    </row>
    <row r="411" spans="1:5" ht="13.5" customHeight="1">
      <c r="A411" s="15">
        <v>13407</v>
      </c>
      <c r="B411" s="15">
        <v>2322</v>
      </c>
      <c r="C411" s="16" t="s">
        <v>28</v>
      </c>
      <c r="D411" s="13">
        <v>5365</v>
      </c>
      <c r="E411" s="13"/>
    </row>
    <row r="412" spans="1:5" ht="13.5" customHeight="1">
      <c r="A412" s="13"/>
      <c r="B412" s="13"/>
      <c r="C412" s="14"/>
      <c r="D412" s="13"/>
      <c r="E412" s="13"/>
    </row>
    <row r="413" spans="1:5" ht="13.5" customHeight="1">
      <c r="A413" s="13">
        <v>13478</v>
      </c>
      <c r="B413" s="13">
        <v>1409</v>
      </c>
      <c r="C413" s="14" t="s">
        <v>28</v>
      </c>
      <c r="D413" s="13">
        <v>5333</v>
      </c>
      <c r="E413" s="13"/>
    </row>
    <row r="414" spans="1:5" ht="13.5" customHeight="1">
      <c r="A414" s="13">
        <v>13478</v>
      </c>
      <c r="B414" s="13">
        <v>1409</v>
      </c>
      <c r="C414" s="14" t="s">
        <v>28</v>
      </c>
      <c r="D414" s="13">
        <v>5333</v>
      </c>
      <c r="E414" s="13">
        <v>5333</v>
      </c>
    </row>
    <row r="415" spans="1:5" ht="13.5" customHeight="1">
      <c r="A415" s="13"/>
      <c r="B415" s="13"/>
      <c r="C415" s="14"/>
      <c r="D415" s="13"/>
      <c r="E415" s="13"/>
    </row>
    <row r="416" spans="1:5" ht="13.5" customHeight="1">
      <c r="A416" s="15">
        <v>13998</v>
      </c>
      <c r="B416" s="15">
        <v>2869</v>
      </c>
      <c r="C416" s="16" t="s">
        <v>100</v>
      </c>
      <c r="D416" s="13">
        <v>0</v>
      </c>
      <c r="E416" s="13">
        <v>0</v>
      </c>
    </row>
    <row r="417" spans="1:5" ht="13.5" customHeight="1">
      <c r="A417" s="13"/>
      <c r="B417" s="13"/>
      <c r="C417" s="14"/>
      <c r="D417" s="13"/>
      <c r="E417" s="13"/>
    </row>
    <row r="418" spans="1:5" ht="13.5" customHeight="1">
      <c r="A418" s="13">
        <v>14294</v>
      </c>
      <c r="B418" s="13">
        <v>2539</v>
      </c>
      <c r="C418" s="14" t="s">
        <v>22</v>
      </c>
      <c r="D418" s="13">
        <v>1561</v>
      </c>
      <c r="E418" s="13">
        <v>1561</v>
      </c>
    </row>
    <row r="419" spans="1:5" ht="13.5" customHeight="1">
      <c r="A419" s="13">
        <v>14294</v>
      </c>
      <c r="B419" s="13">
        <v>2539</v>
      </c>
      <c r="C419" s="14" t="s">
        <v>22</v>
      </c>
      <c r="D419" s="13">
        <v>1561</v>
      </c>
      <c r="E419" s="13"/>
    </row>
    <row r="420" spans="1:5" ht="13.5" customHeight="1">
      <c r="A420" s="13"/>
      <c r="B420" s="13"/>
      <c r="C420" s="14"/>
      <c r="D420" s="13"/>
      <c r="E420" s="13"/>
    </row>
    <row r="421" spans="1:5" ht="13.5" customHeight="1">
      <c r="A421" s="13">
        <v>14294</v>
      </c>
      <c r="B421" s="13">
        <v>2539</v>
      </c>
      <c r="C421" s="14" t="s">
        <v>26</v>
      </c>
      <c r="D421" s="13">
        <v>1562</v>
      </c>
      <c r="E421" s="13"/>
    </row>
    <row r="422" spans="1:5" ht="13.5" customHeight="1">
      <c r="A422" s="13">
        <v>14294</v>
      </c>
      <c r="B422" s="13">
        <v>2539</v>
      </c>
      <c r="C422" s="14" t="s">
        <v>26</v>
      </c>
      <c r="D422" s="13">
        <v>1562</v>
      </c>
      <c r="E422" s="13">
        <v>1562</v>
      </c>
    </row>
    <row r="423" spans="1:5" ht="13.5" customHeight="1">
      <c r="A423" s="13"/>
      <c r="B423" s="13"/>
      <c r="C423" s="14"/>
      <c r="D423" s="13"/>
      <c r="E423" s="13"/>
    </row>
    <row r="424" spans="1:5" ht="13.5" customHeight="1">
      <c r="A424" s="13">
        <v>14294</v>
      </c>
      <c r="B424" s="13">
        <v>2539</v>
      </c>
      <c r="C424" s="14" t="s">
        <v>28</v>
      </c>
      <c r="D424" s="13">
        <v>1683</v>
      </c>
      <c r="E424" s="13">
        <v>1683</v>
      </c>
    </row>
    <row r="425" spans="1:5" ht="13.5" customHeight="1">
      <c r="A425" s="13">
        <v>14294</v>
      </c>
      <c r="B425" s="13">
        <v>2539</v>
      </c>
      <c r="C425" s="14" t="s">
        <v>28</v>
      </c>
      <c r="D425" s="13">
        <v>1683</v>
      </c>
      <c r="E425" s="13"/>
    </row>
    <row r="426" spans="1:5" ht="13.5" customHeight="1">
      <c r="A426" s="13"/>
      <c r="B426" s="13"/>
      <c r="C426" s="14"/>
      <c r="D426" s="13"/>
      <c r="E426" s="13"/>
    </row>
    <row r="427" spans="1:5" ht="13.5" customHeight="1">
      <c r="A427" s="13">
        <v>14294</v>
      </c>
      <c r="B427" s="13">
        <v>2539</v>
      </c>
      <c r="C427" s="14" t="s">
        <v>31</v>
      </c>
      <c r="D427" s="13">
        <v>1838</v>
      </c>
      <c r="E427" s="13"/>
    </row>
    <row r="428" spans="1:5" ht="13.5" customHeight="1">
      <c r="A428" s="13">
        <v>14294</v>
      </c>
      <c r="B428" s="13">
        <v>2539</v>
      </c>
      <c r="C428" s="14" t="s">
        <v>31</v>
      </c>
      <c r="D428" s="13">
        <v>1838</v>
      </c>
      <c r="E428" s="13">
        <v>1838</v>
      </c>
    </row>
    <row r="429" spans="1:5" ht="13.5" customHeight="1">
      <c r="A429" s="13"/>
      <c r="B429" s="13"/>
      <c r="C429" s="14"/>
      <c r="D429" s="13"/>
      <c r="E429" s="13"/>
    </row>
    <row r="430" spans="1:5" ht="13.5" customHeight="1">
      <c r="A430" s="13">
        <v>14328</v>
      </c>
      <c r="B430" s="13">
        <v>246</v>
      </c>
      <c r="C430" s="14" t="s">
        <v>22</v>
      </c>
      <c r="D430" s="13">
        <v>7301</v>
      </c>
      <c r="E430" s="13">
        <v>7301</v>
      </c>
    </row>
    <row r="431" spans="1:5" ht="13.5" customHeight="1">
      <c r="A431" s="13">
        <v>14328</v>
      </c>
      <c r="B431" s="13">
        <v>246</v>
      </c>
      <c r="C431" s="14" t="s">
        <v>22</v>
      </c>
      <c r="D431" s="13">
        <v>7301</v>
      </c>
      <c r="E431" s="13"/>
    </row>
    <row r="432" spans="1:5" ht="13.5" customHeight="1">
      <c r="A432" s="13"/>
      <c r="B432" s="13"/>
      <c r="C432" s="14"/>
      <c r="D432" s="13"/>
      <c r="E432" s="13"/>
    </row>
    <row r="433" spans="1:5" ht="13.5" customHeight="1">
      <c r="A433" s="13">
        <v>14328</v>
      </c>
      <c r="B433" s="13">
        <v>246</v>
      </c>
      <c r="C433" s="14" t="s">
        <v>26</v>
      </c>
      <c r="D433" s="13">
        <v>8461</v>
      </c>
      <c r="E433" s="13"/>
    </row>
    <row r="434" spans="1:5" ht="13.5" customHeight="1">
      <c r="A434" s="13">
        <v>14328</v>
      </c>
      <c r="B434" s="13">
        <v>246</v>
      </c>
      <c r="C434" s="14" t="s">
        <v>26</v>
      </c>
      <c r="D434" s="13">
        <v>8461</v>
      </c>
      <c r="E434" s="13">
        <v>8461</v>
      </c>
    </row>
    <row r="435" spans="1:5" ht="13.5" customHeight="1">
      <c r="A435" s="13"/>
      <c r="B435" s="13"/>
      <c r="C435" s="14"/>
      <c r="D435" s="13"/>
      <c r="E435" s="13"/>
    </row>
    <row r="436" spans="1:5" ht="13.5" customHeight="1">
      <c r="A436" s="20">
        <v>14328</v>
      </c>
      <c r="B436" s="20">
        <v>247</v>
      </c>
      <c r="C436" s="21" t="s">
        <v>54</v>
      </c>
      <c r="D436" s="13">
        <v>5524</v>
      </c>
      <c r="E436" s="13"/>
    </row>
    <row r="437" spans="1:5" ht="13.5" customHeight="1">
      <c r="A437" s="13"/>
      <c r="B437" s="13"/>
      <c r="C437" s="14"/>
      <c r="D437" s="13"/>
      <c r="E437" s="13"/>
    </row>
    <row r="438" spans="1:5" ht="13.5" customHeight="1">
      <c r="A438" s="15">
        <v>14534</v>
      </c>
      <c r="B438" s="15">
        <v>420</v>
      </c>
      <c r="C438" s="16" t="s">
        <v>55</v>
      </c>
      <c r="D438" s="13">
        <v>202</v>
      </c>
      <c r="E438" s="13"/>
    </row>
    <row r="439" spans="1:5" ht="13.5" customHeight="1">
      <c r="A439" s="15">
        <v>14534</v>
      </c>
      <c r="B439" s="15">
        <v>420</v>
      </c>
      <c r="C439" s="16" t="s">
        <v>101</v>
      </c>
      <c r="D439" s="13">
        <v>2927</v>
      </c>
      <c r="E439" s="13"/>
    </row>
    <row r="440" spans="1:5" ht="13.5" customHeight="1">
      <c r="A440" s="15">
        <v>14534</v>
      </c>
      <c r="B440" s="15">
        <v>420</v>
      </c>
      <c r="C440" s="16" t="s">
        <v>102</v>
      </c>
      <c r="D440" s="13">
        <v>7073</v>
      </c>
      <c r="E440" s="13"/>
    </row>
    <row r="441" spans="1:5" ht="13.5" customHeight="1">
      <c r="A441" s="13"/>
      <c r="B441" s="13"/>
      <c r="C441" s="14"/>
      <c r="D441" s="13"/>
      <c r="E441" s="13"/>
    </row>
    <row r="442" spans="1:5" ht="13.5" customHeight="1">
      <c r="A442" s="13">
        <v>14940</v>
      </c>
      <c r="B442" s="13">
        <v>3160</v>
      </c>
      <c r="C442" s="14" t="s">
        <v>63</v>
      </c>
      <c r="D442" s="13">
        <v>772</v>
      </c>
      <c r="E442" s="13"/>
    </row>
    <row r="443" spans="1:5" ht="13.5" customHeight="1">
      <c r="A443" s="13">
        <v>14940</v>
      </c>
      <c r="B443" s="13">
        <v>3160</v>
      </c>
      <c r="C443" s="14" t="s">
        <v>63</v>
      </c>
      <c r="D443" s="13">
        <v>772</v>
      </c>
      <c r="E443" s="13">
        <v>772</v>
      </c>
    </row>
    <row r="444" spans="1:5" ht="13.5" customHeight="1">
      <c r="A444" s="13"/>
      <c r="B444" s="13"/>
      <c r="C444" s="14"/>
      <c r="D444" s="13"/>
      <c r="E444" s="13"/>
    </row>
    <row r="445" spans="1:5" ht="13.5" customHeight="1">
      <c r="A445" s="13">
        <v>14940</v>
      </c>
      <c r="B445" s="13">
        <v>3160</v>
      </c>
      <c r="C445" s="14" t="s">
        <v>64</v>
      </c>
      <c r="D445" s="13">
        <v>870</v>
      </c>
      <c r="E445" s="13">
        <v>870</v>
      </c>
    </row>
    <row r="446" spans="1:5" ht="13.5" customHeight="1">
      <c r="A446" s="13">
        <v>14940</v>
      </c>
      <c r="B446" s="13">
        <v>3160</v>
      </c>
      <c r="C446" s="14" t="s">
        <v>64</v>
      </c>
      <c r="D446" s="13">
        <v>870</v>
      </c>
      <c r="E446" s="13"/>
    </row>
    <row r="447" spans="1:5" ht="13.5" customHeight="1">
      <c r="A447" s="13"/>
      <c r="B447" s="13"/>
      <c r="C447" s="14"/>
      <c r="D447" s="13"/>
      <c r="E447" s="13"/>
    </row>
    <row r="448" spans="1:5" ht="13.5" customHeight="1">
      <c r="A448" s="13">
        <v>14940</v>
      </c>
      <c r="B448" s="13">
        <v>3161</v>
      </c>
      <c r="C448" s="14" t="s">
        <v>28</v>
      </c>
      <c r="D448" s="13">
        <v>2114</v>
      </c>
      <c r="E448" s="13"/>
    </row>
    <row r="449" spans="1:5" ht="13.5" customHeight="1">
      <c r="A449" s="13">
        <v>14940</v>
      </c>
      <c r="B449" s="13">
        <v>3161</v>
      </c>
      <c r="C449" s="14" t="s">
        <v>28</v>
      </c>
      <c r="D449" s="13">
        <v>2114</v>
      </c>
      <c r="E449" s="13">
        <v>2114</v>
      </c>
    </row>
    <row r="450" spans="1:5" ht="13.5" customHeight="1">
      <c r="A450" s="13"/>
      <c r="B450" s="13"/>
      <c r="C450" s="14"/>
      <c r="D450" s="13"/>
      <c r="E450" s="13"/>
    </row>
    <row r="451" spans="1:5" ht="13.5" customHeight="1">
      <c r="A451" s="13">
        <v>14940</v>
      </c>
      <c r="B451" s="13">
        <v>3161</v>
      </c>
      <c r="C451" s="14" t="s">
        <v>31</v>
      </c>
      <c r="D451" s="13">
        <v>1173</v>
      </c>
      <c r="E451" s="13">
        <v>1173</v>
      </c>
    </row>
    <row r="452" spans="1:5" ht="13.5" customHeight="1">
      <c r="A452" s="13">
        <v>14940</v>
      </c>
      <c r="B452" s="13">
        <v>3161</v>
      </c>
      <c r="C452" s="14" t="s">
        <v>31</v>
      </c>
      <c r="D452" s="13">
        <v>1173</v>
      </c>
      <c r="E452" s="13"/>
    </row>
    <row r="453" spans="1:5" ht="13.5" customHeight="1">
      <c r="A453" s="13"/>
      <c r="B453" s="13"/>
      <c r="C453" s="14"/>
      <c r="D453" s="13"/>
      <c r="E453" s="13"/>
    </row>
    <row r="454" spans="1:5" ht="13.5" customHeight="1">
      <c r="A454" s="13">
        <v>14940</v>
      </c>
      <c r="B454" s="13">
        <v>3169</v>
      </c>
      <c r="C454" s="14" t="s">
        <v>22</v>
      </c>
      <c r="D454" s="13">
        <v>626</v>
      </c>
      <c r="E454" s="13"/>
    </row>
    <row r="455" spans="1:5" ht="13.5" customHeight="1">
      <c r="A455" s="13">
        <v>14940</v>
      </c>
      <c r="B455" s="13">
        <v>3169</v>
      </c>
      <c r="C455" s="14" t="s">
        <v>22</v>
      </c>
      <c r="D455" s="13">
        <v>626</v>
      </c>
      <c r="E455" s="13">
        <v>626</v>
      </c>
    </row>
    <row r="456" spans="1:5" ht="13.5" customHeight="1">
      <c r="A456" s="13"/>
      <c r="B456" s="13"/>
      <c r="C456" s="14"/>
      <c r="D456" s="13"/>
      <c r="E456" s="13"/>
    </row>
    <row r="457" spans="1:5" ht="13.5" customHeight="1">
      <c r="A457" s="13">
        <v>15147</v>
      </c>
      <c r="B457" s="13">
        <v>2403</v>
      </c>
      <c r="C457" s="14" t="s">
        <v>22</v>
      </c>
      <c r="D457" s="13">
        <v>1210</v>
      </c>
      <c r="E457" s="13">
        <v>1210</v>
      </c>
    </row>
    <row r="458" spans="1:5" ht="13.5" customHeight="1">
      <c r="A458" s="13">
        <v>15147</v>
      </c>
      <c r="B458" s="13">
        <v>2403</v>
      </c>
      <c r="C458" s="14" t="s">
        <v>22</v>
      </c>
      <c r="D458" s="13">
        <v>1210</v>
      </c>
      <c r="E458" s="13"/>
    </row>
    <row r="459" spans="1:5" ht="13.5" customHeight="1">
      <c r="A459" s="13"/>
      <c r="B459" s="13"/>
      <c r="C459" s="14"/>
      <c r="D459" s="13"/>
      <c r="E459" s="13"/>
    </row>
    <row r="460" spans="1:5" ht="13.5" customHeight="1">
      <c r="A460" s="13">
        <v>15147</v>
      </c>
      <c r="B460" s="13">
        <v>2404</v>
      </c>
      <c r="C460" s="14" t="s">
        <v>54</v>
      </c>
      <c r="D460" s="13">
        <v>429</v>
      </c>
      <c r="E460" s="13">
        <v>429</v>
      </c>
    </row>
    <row r="461" spans="1:5" ht="13.5" customHeight="1">
      <c r="A461" s="13">
        <v>15147</v>
      </c>
      <c r="B461" s="13">
        <v>2404</v>
      </c>
      <c r="C461" s="14" t="s">
        <v>34</v>
      </c>
      <c r="D461" s="13">
        <v>412</v>
      </c>
      <c r="E461" s="13">
        <v>412</v>
      </c>
    </row>
    <row r="462" spans="1:5" ht="13.5" customHeight="1">
      <c r="A462" s="13"/>
      <c r="B462" s="13"/>
      <c r="C462" s="14"/>
      <c r="D462" s="13"/>
      <c r="E462" s="13"/>
    </row>
    <row r="463" spans="1:5" ht="13.5" customHeight="1">
      <c r="A463" s="13">
        <v>15147</v>
      </c>
      <c r="B463" s="13">
        <v>2406</v>
      </c>
      <c r="C463" s="14" t="s">
        <v>65</v>
      </c>
      <c r="D463" s="13">
        <v>87</v>
      </c>
      <c r="E463" s="13">
        <v>87</v>
      </c>
    </row>
    <row r="464" spans="1:5" ht="13.5" customHeight="1">
      <c r="A464" s="13">
        <v>15147</v>
      </c>
      <c r="B464" s="13">
        <v>2406</v>
      </c>
      <c r="C464" s="14" t="s">
        <v>66</v>
      </c>
      <c r="D464" s="13">
        <v>87</v>
      </c>
      <c r="E464" s="13">
        <v>87</v>
      </c>
    </row>
    <row r="465" spans="1:5" ht="13.5" customHeight="1">
      <c r="A465" s="13">
        <v>15147</v>
      </c>
      <c r="B465" s="13">
        <v>2406</v>
      </c>
      <c r="C465" s="14" t="s">
        <v>26</v>
      </c>
      <c r="D465" s="13">
        <v>653</v>
      </c>
      <c r="E465" s="13">
        <v>653</v>
      </c>
    </row>
    <row r="466" spans="1:5" ht="13.5" customHeight="1">
      <c r="A466" s="13"/>
      <c r="B466" s="13"/>
      <c r="C466" s="14"/>
      <c r="D466" s="13"/>
      <c r="E466" s="13"/>
    </row>
    <row r="467" spans="1:5" ht="13.5" customHeight="1">
      <c r="A467" s="13">
        <v>15147</v>
      </c>
      <c r="B467" s="13">
        <v>2411</v>
      </c>
      <c r="C467" s="14" t="s">
        <v>22</v>
      </c>
      <c r="D467" s="13">
        <v>1575</v>
      </c>
      <c r="E467" s="13"/>
    </row>
    <row r="468" spans="1:5" ht="13.5" customHeight="1">
      <c r="A468" s="13">
        <v>15147</v>
      </c>
      <c r="B468" s="13">
        <v>2411</v>
      </c>
      <c r="C468" s="14" t="s">
        <v>22</v>
      </c>
      <c r="D468" s="13">
        <v>1575</v>
      </c>
      <c r="E468" s="13">
        <v>1575</v>
      </c>
    </row>
    <row r="469" spans="1:5" ht="13.5" customHeight="1">
      <c r="A469" s="13"/>
      <c r="B469" s="13"/>
      <c r="C469" s="14"/>
      <c r="D469" s="13"/>
      <c r="E469" s="13"/>
    </row>
    <row r="470" spans="1:5" ht="13.5" customHeight="1">
      <c r="A470" s="13">
        <v>15147</v>
      </c>
      <c r="B470" s="13">
        <v>2411</v>
      </c>
      <c r="C470" s="14" t="s">
        <v>26</v>
      </c>
      <c r="D470" s="13">
        <v>1500</v>
      </c>
      <c r="E470" s="13">
        <v>1500</v>
      </c>
    </row>
    <row r="471" spans="1:5" ht="13.5" customHeight="1">
      <c r="A471" s="13">
        <v>15147</v>
      </c>
      <c r="B471" s="13">
        <v>2411</v>
      </c>
      <c r="C471" s="14" t="s">
        <v>26</v>
      </c>
      <c r="D471" s="13">
        <v>1500</v>
      </c>
      <c r="E471" s="13"/>
    </row>
    <row r="472" spans="1:5" ht="13.5" customHeight="1">
      <c r="A472" s="13"/>
      <c r="B472" s="13"/>
      <c r="C472" s="14"/>
      <c r="D472" s="13"/>
      <c r="E472" s="13"/>
    </row>
    <row r="473" spans="1:5" ht="13.5" customHeight="1">
      <c r="A473" s="13">
        <v>15147</v>
      </c>
      <c r="B473" s="13">
        <v>2411</v>
      </c>
      <c r="C473" s="14" t="s">
        <v>28</v>
      </c>
      <c r="D473" s="13">
        <v>2081</v>
      </c>
      <c r="E473" s="13"/>
    </row>
    <row r="474" spans="1:5" ht="13.5" customHeight="1">
      <c r="A474" s="13">
        <v>15147</v>
      </c>
      <c r="B474" s="13">
        <v>2411</v>
      </c>
      <c r="C474" s="14" t="s">
        <v>28</v>
      </c>
      <c r="D474" s="13">
        <v>2081</v>
      </c>
      <c r="E474" s="13">
        <v>2081</v>
      </c>
    </row>
    <row r="475" spans="1:5" ht="13.5" customHeight="1">
      <c r="A475" s="13"/>
      <c r="B475" s="13"/>
      <c r="C475" s="14"/>
      <c r="D475" s="13"/>
      <c r="E475" s="13"/>
    </row>
    <row r="476" spans="1:5" ht="13.5" customHeight="1">
      <c r="A476" s="13">
        <v>15147</v>
      </c>
      <c r="B476" s="13">
        <v>2411</v>
      </c>
      <c r="C476" s="14" t="s">
        <v>31</v>
      </c>
      <c r="D476" s="13">
        <v>1857</v>
      </c>
      <c r="E476" s="13">
        <v>1857</v>
      </c>
    </row>
    <row r="477" spans="1:5" ht="13.5" customHeight="1">
      <c r="A477" s="13">
        <v>15147</v>
      </c>
      <c r="B477" s="13">
        <v>2411</v>
      </c>
      <c r="C477" s="14" t="s">
        <v>31</v>
      </c>
      <c r="D477" s="13">
        <v>1857</v>
      </c>
      <c r="E477" s="13"/>
    </row>
    <row r="478" spans="1:5" ht="13.5" customHeight="1">
      <c r="A478" s="13"/>
      <c r="B478" s="13"/>
      <c r="C478" s="14"/>
      <c r="D478" s="13"/>
      <c r="E478" s="13"/>
    </row>
    <row r="479" spans="1:5" ht="13.5" customHeight="1">
      <c r="A479" s="13">
        <v>15262</v>
      </c>
      <c r="B479" s="13">
        <v>50637</v>
      </c>
      <c r="C479" s="14" t="s">
        <v>103</v>
      </c>
      <c r="D479" s="13">
        <v>8527</v>
      </c>
      <c r="E479" s="13"/>
    </row>
    <row r="480" spans="1:5" ht="13.5" customHeight="1">
      <c r="A480" s="13">
        <v>15262</v>
      </c>
      <c r="B480" s="13">
        <v>50637</v>
      </c>
      <c r="C480" s="14" t="s">
        <v>103</v>
      </c>
      <c r="D480" s="13">
        <v>8527</v>
      </c>
      <c r="E480" s="13">
        <v>8527</v>
      </c>
    </row>
    <row r="481" spans="1:5" ht="13.5" customHeight="1">
      <c r="A481" s="13"/>
      <c r="B481" s="13"/>
      <c r="C481" s="14"/>
      <c r="D481" s="13"/>
      <c r="E481" s="13"/>
    </row>
    <row r="482" spans="1:5" ht="13.5" customHeight="1">
      <c r="A482" s="13">
        <v>15296</v>
      </c>
      <c r="B482" s="13">
        <v>2491</v>
      </c>
      <c r="C482" s="14" t="s">
        <v>104</v>
      </c>
      <c r="D482" s="13">
        <v>7737</v>
      </c>
      <c r="E482" s="13">
        <v>7737</v>
      </c>
    </row>
    <row r="483" spans="1:5" ht="13.5" customHeight="1">
      <c r="A483" s="13">
        <v>15296</v>
      </c>
      <c r="B483" s="13">
        <v>2491</v>
      </c>
      <c r="C483" s="14" t="s">
        <v>104</v>
      </c>
      <c r="D483" s="13">
        <v>7737</v>
      </c>
      <c r="E483" s="13"/>
    </row>
    <row r="484" spans="1:5" ht="13.5" customHeight="1">
      <c r="A484" s="13"/>
      <c r="B484" s="13"/>
      <c r="C484" s="14"/>
      <c r="D484" s="13"/>
      <c r="E484" s="13"/>
    </row>
    <row r="485" spans="1:5" ht="13.5" customHeight="1">
      <c r="A485" s="13">
        <v>15367</v>
      </c>
      <c r="B485" s="13">
        <v>3148</v>
      </c>
      <c r="C485" s="14" t="s">
        <v>28</v>
      </c>
      <c r="D485" s="13">
        <v>2652</v>
      </c>
      <c r="E485" s="13"/>
    </row>
    <row r="486" spans="1:5" ht="13.5" customHeight="1">
      <c r="A486" s="13">
        <v>15367</v>
      </c>
      <c r="B486" s="13">
        <v>3148</v>
      </c>
      <c r="C486" s="14" t="s">
        <v>28</v>
      </c>
      <c r="D486" s="13">
        <v>2652</v>
      </c>
      <c r="E486" s="13"/>
    </row>
    <row r="487" spans="1:5" ht="13.5" customHeight="1">
      <c r="A487" s="13">
        <v>15367</v>
      </c>
      <c r="B487" s="13">
        <v>3148</v>
      </c>
      <c r="C487" s="14" t="s">
        <v>28</v>
      </c>
      <c r="D487" s="13">
        <v>2652</v>
      </c>
      <c r="E487" s="13">
        <v>2652</v>
      </c>
    </row>
    <row r="488" spans="1:5" ht="13.5" customHeight="1">
      <c r="A488" s="13"/>
      <c r="B488" s="13"/>
      <c r="C488" s="14"/>
      <c r="D488" s="13"/>
      <c r="E488" s="13"/>
    </row>
    <row r="489" spans="1:5" ht="13.5" customHeight="1">
      <c r="A489" s="13">
        <v>15367</v>
      </c>
      <c r="B489" s="13">
        <v>3148</v>
      </c>
      <c r="C489" s="14" t="s">
        <v>31</v>
      </c>
      <c r="D489" s="13">
        <v>2403</v>
      </c>
      <c r="E489" s="13">
        <v>2403</v>
      </c>
    </row>
    <row r="490" spans="1:5" ht="13.5" customHeight="1">
      <c r="A490" s="13">
        <v>15367</v>
      </c>
      <c r="B490" s="13">
        <v>3148</v>
      </c>
      <c r="C490" s="14" t="s">
        <v>31</v>
      </c>
      <c r="D490" s="13">
        <v>2403</v>
      </c>
      <c r="E490" s="13"/>
    </row>
    <row r="491" spans="1:5" ht="13.5" customHeight="1">
      <c r="A491" s="13">
        <v>15367</v>
      </c>
      <c r="B491" s="13">
        <v>3148</v>
      </c>
      <c r="C491" s="14" t="s">
        <v>31</v>
      </c>
      <c r="D491" s="13">
        <v>2403</v>
      </c>
      <c r="E491" s="13"/>
    </row>
    <row r="492" spans="1:5" ht="13.5" customHeight="1">
      <c r="A492" s="13"/>
      <c r="B492" s="13"/>
      <c r="C492" s="14"/>
      <c r="D492" s="13"/>
      <c r="E492" s="13"/>
    </row>
    <row r="493" spans="1:5" ht="13.5" customHeight="1">
      <c r="A493" s="15">
        <v>15466</v>
      </c>
      <c r="B493" s="15">
        <v>478</v>
      </c>
      <c r="C493" s="16" t="s">
        <v>22</v>
      </c>
      <c r="D493" s="13">
        <v>5016</v>
      </c>
      <c r="E493" s="13"/>
    </row>
    <row r="494" spans="1:5" ht="13.5" customHeight="1">
      <c r="A494" s="13"/>
      <c r="B494" s="13"/>
      <c r="C494" s="14"/>
      <c r="D494" s="13"/>
      <c r="E494" s="13"/>
    </row>
    <row r="495" spans="1:5" ht="13.5" customHeight="1">
      <c r="A495" s="13">
        <v>15466</v>
      </c>
      <c r="B495" s="13">
        <v>478</v>
      </c>
      <c r="C495" s="14" t="s">
        <v>26</v>
      </c>
      <c r="D495" s="13">
        <v>1665</v>
      </c>
      <c r="E495" s="13"/>
    </row>
    <row r="496" spans="1:5" ht="13.5" customHeight="1">
      <c r="A496" s="13">
        <v>15466</v>
      </c>
      <c r="B496" s="13">
        <v>478</v>
      </c>
      <c r="C496" s="14" t="s">
        <v>26</v>
      </c>
      <c r="D496" s="13">
        <v>1665</v>
      </c>
      <c r="E496" s="13"/>
    </row>
    <row r="497" spans="1:5" ht="13.5" customHeight="1">
      <c r="A497" s="13"/>
      <c r="B497" s="13"/>
      <c r="C497" s="14"/>
      <c r="D497" s="13"/>
      <c r="E497" s="13"/>
    </row>
    <row r="498" spans="1:5" ht="13.5" customHeight="1">
      <c r="A498" s="20">
        <v>15466</v>
      </c>
      <c r="B498" s="20">
        <v>478</v>
      </c>
      <c r="C498" s="21" t="s">
        <v>28</v>
      </c>
      <c r="D498" s="13">
        <v>1426</v>
      </c>
      <c r="E498" s="13"/>
    </row>
    <row r="499" spans="1:5" ht="13.5" customHeight="1">
      <c r="A499" s="13"/>
      <c r="B499" s="13"/>
      <c r="C499" s="14"/>
      <c r="D499" s="13"/>
      <c r="E499" s="13"/>
    </row>
    <row r="500" spans="1:5" ht="13.5" customHeight="1">
      <c r="A500" s="13">
        <v>15470</v>
      </c>
      <c r="B500" s="13">
        <v>1004</v>
      </c>
      <c r="C500" s="14" t="s">
        <v>68</v>
      </c>
      <c r="D500" s="13">
        <v>5848</v>
      </c>
      <c r="E500" s="13">
        <v>5848</v>
      </c>
    </row>
    <row r="501" spans="1:5" ht="13.5" customHeight="1">
      <c r="A501" s="13"/>
      <c r="B501" s="13"/>
      <c r="C501" s="14"/>
      <c r="D501" s="13"/>
      <c r="E501" s="13"/>
    </row>
    <row r="502" spans="1:5" ht="13.5" customHeight="1">
      <c r="A502" s="13">
        <v>15472</v>
      </c>
      <c r="B502" s="13">
        <v>8002</v>
      </c>
      <c r="C502" s="14" t="s">
        <v>22</v>
      </c>
      <c r="D502" s="13">
        <v>2349</v>
      </c>
      <c r="E502" s="13"/>
    </row>
    <row r="503" spans="1:5" ht="13.5" customHeight="1">
      <c r="A503" s="13">
        <v>15472</v>
      </c>
      <c r="B503" s="13">
        <v>8002</v>
      </c>
      <c r="C503" s="14" t="s">
        <v>22</v>
      </c>
      <c r="D503" s="13">
        <v>2349</v>
      </c>
      <c r="E503" s="13"/>
    </row>
    <row r="504" spans="1:5" ht="13.5" customHeight="1">
      <c r="A504" s="13">
        <v>15472</v>
      </c>
      <c r="B504" s="13">
        <v>8002</v>
      </c>
      <c r="C504" s="14" t="s">
        <v>22</v>
      </c>
      <c r="D504" s="13">
        <v>2349</v>
      </c>
      <c r="E504" s="13">
        <v>2349</v>
      </c>
    </row>
    <row r="505" spans="1:5" ht="13.5" customHeight="1">
      <c r="A505" s="13"/>
      <c r="B505" s="13"/>
      <c r="C505" s="14"/>
      <c r="D505" s="13"/>
      <c r="E505" s="13"/>
    </row>
    <row r="506" spans="1:5" ht="13.5" customHeight="1">
      <c r="A506" s="13">
        <v>15853</v>
      </c>
      <c r="B506" s="13">
        <v>683</v>
      </c>
      <c r="C506" s="14" t="s">
        <v>22</v>
      </c>
      <c r="D506" s="13">
        <v>3661</v>
      </c>
      <c r="E506" s="13">
        <v>3661</v>
      </c>
    </row>
    <row r="507" spans="1:5" ht="13.5" customHeight="1">
      <c r="A507" s="13">
        <v>15853</v>
      </c>
      <c r="B507" s="13">
        <v>683</v>
      </c>
      <c r="C507" s="14" t="s">
        <v>22</v>
      </c>
      <c r="D507" s="13">
        <v>3661</v>
      </c>
      <c r="E507" s="13"/>
    </row>
    <row r="508" spans="1:5" ht="13.5" customHeight="1">
      <c r="A508" s="13"/>
      <c r="B508" s="13"/>
      <c r="C508" s="14"/>
      <c r="D508" s="13"/>
      <c r="E508" s="13"/>
    </row>
    <row r="509" spans="1:5" ht="13.5" customHeight="1">
      <c r="A509" s="13">
        <v>15853</v>
      </c>
      <c r="B509" s="13">
        <v>683</v>
      </c>
      <c r="C509" s="14" t="s">
        <v>26</v>
      </c>
      <c r="D509" s="13">
        <v>5628</v>
      </c>
      <c r="E509" s="13"/>
    </row>
    <row r="510" spans="1:5" ht="13.5" customHeight="1">
      <c r="A510" s="13">
        <v>15853</v>
      </c>
      <c r="B510" s="13">
        <v>683</v>
      </c>
      <c r="C510" s="14" t="s">
        <v>26</v>
      </c>
      <c r="D510" s="13">
        <v>5628</v>
      </c>
      <c r="E510" s="13">
        <v>5628</v>
      </c>
    </row>
    <row r="511" spans="1:5" ht="13.5" customHeight="1">
      <c r="A511" s="13"/>
      <c r="B511" s="13"/>
      <c r="C511" s="14"/>
      <c r="D511" s="13"/>
      <c r="E511" s="13"/>
    </row>
    <row r="512" spans="1:5" ht="13.5" customHeight="1">
      <c r="A512" s="13">
        <v>15853</v>
      </c>
      <c r="B512" s="13">
        <v>683</v>
      </c>
      <c r="C512" s="14" t="s">
        <v>28</v>
      </c>
      <c r="D512" s="13">
        <v>7115</v>
      </c>
      <c r="E512" s="13">
        <v>7115</v>
      </c>
    </row>
    <row r="513" spans="1:5" ht="13.5" customHeight="1">
      <c r="A513" s="13">
        <v>15853</v>
      </c>
      <c r="B513" s="13">
        <v>683</v>
      </c>
      <c r="C513" s="14" t="s">
        <v>28</v>
      </c>
      <c r="D513" s="13">
        <v>7115</v>
      </c>
      <c r="E513" s="13"/>
    </row>
    <row r="514" spans="1:5" ht="13.5" customHeight="1">
      <c r="A514" s="13"/>
      <c r="B514" s="13"/>
      <c r="C514" s="14"/>
      <c r="D514" s="13"/>
      <c r="E514" s="13"/>
    </row>
    <row r="515" spans="1:5" ht="13.5" customHeight="1">
      <c r="A515" s="20">
        <v>15864</v>
      </c>
      <c r="B515" s="20">
        <v>2390</v>
      </c>
      <c r="C515" s="21" t="s">
        <v>105</v>
      </c>
      <c r="D515" s="13">
        <v>306</v>
      </c>
      <c r="E515" s="13"/>
    </row>
    <row r="516" spans="1:5" ht="13.5" customHeight="1">
      <c r="A516" s="13"/>
      <c r="B516" s="13"/>
      <c r="C516" s="14"/>
      <c r="D516" s="13"/>
      <c r="E516" s="13"/>
    </row>
    <row r="517" spans="1:5" ht="13.5" customHeight="1">
      <c r="A517" s="13">
        <v>15864</v>
      </c>
      <c r="B517" s="13">
        <v>2390</v>
      </c>
      <c r="C517" s="14" t="s">
        <v>106</v>
      </c>
      <c r="D517" s="13">
        <v>316</v>
      </c>
      <c r="E517" s="13"/>
    </row>
    <row r="518" spans="1:5" ht="13.5" customHeight="1">
      <c r="A518" s="13">
        <v>15864</v>
      </c>
      <c r="B518" s="13">
        <v>2390</v>
      </c>
      <c r="C518" s="14" t="s">
        <v>106</v>
      </c>
      <c r="D518" s="13">
        <v>316</v>
      </c>
      <c r="E518" s="13">
        <v>316</v>
      </c>
    </row>
    <row r="519" spans="1:5" ht="13.5" customHeight="1">
      <c r="A519" s="13"/>
      <c r="B519" s="13"/>
      <c r="C519" s="14"/>
      <c r="D519" s="13"/>
      <c r="E519" s="13"/>
    </row>
    <row r="520" spans="1:5" ht="13.5" customHeight="1">
      <c r="A520" s="13">
        <v>16572</v>
      </c>
      <c r="B520" s="13">
        <v>141</v>
      </c>
      <c r="C520" s="14" t="s">
        <v>22</v>
      </c>
      <c r="D520" s="13">
        <v>4442</v>
      </c>
      <c r="E520" s="13">
        <v>4442</v>
      </c>
    </row>
    <row r="521" spans="1:5" ht="13.5" customHeight="1">
      <c r="A521" s="13">
        <v>16572</v>
      </c>
      <c r="B521" s="13">
        <v>141</v>
      </c>
      <c r="C521" s="14" t="s">
        <v>22</v>
      </c>
      <c r="D521" s="13">
        <v>4442</v>
      </c>
      <c r="E521" s="13"/>
    </row>
    <row r="522" spans="1:5" ht="13.5" customHeight="1">
      <c r="A522" s="13"/>
      <c r="B522" s="13"/>
      <c r="C522" s="14"/>
      <c r="D522" s="13"/>
      <c r="E522" s="13"/>
    </row>
    <row r="523" spans="1:5" ht="13.5" customHeight="1">
      <c r="A523" s="13">
        <v>16572</v>
      </c>
      <c r="B523" s="13">
        <v>141</v>
      </c>
      <c r="C523" s="14" t="s">
        <v>26</v>
      </c>
      <c r="D523" s="13">
        <v>4839</v>
      </c>
      <c r="E523" s="13"/>
    </row>
    <row r="524" spans="1:5" ht="13.5" customHeight="1">
      <c r="A524" s="13">
        <v>16572</v>
      </c>
      <c r="B524" s="13">
        <v>141</v>
      </c>
      <c r="C524" s="14" t="s">
        <v>26</v>
      </c>
      <c r="D524" s="13">
        <v>4839</v>
      </c>
      <c r="E524" s="13">
        <v>4839</v>
      </c>
    </row>
    <row r="525" spans="1:5" ht="13.5" customHeight="1">
      <c r="A525" s="13"/>
      <c r="B525" s="13"/>
      <c r="C525" s="14"/>
      <c r="D525" s="13"/>
      <c r="E525" s="13"/>
    </row>
    <row r="526" spans="1:5" ht="13.5" customHeight="1">
      <c r="A526" s="13">
        <v>16572</v>
      </c>
      <c r="B526" s="13">
        <v>141</v>
      </c>
      <c r="C526" s="14" t="s">
        <v>28</v>
      </c>
      <c r="D526" s="13">
        <v>5499</v>
      </c>
      <c r="E526" s="13">
        <v>5499</v>
      </c>
    </row>
    <row r="527" spans="1:5" ht="13.5" customHeight="1">
      <c r="A527" s="13">
        <v>16572</v>
      </c>
      <c r="B527" s="13">
        <v>141</v>
      </c>
      <c r="C527" s="14" t="s">
        <v>28</v>
      </c>
      <c r="D527" s="13">
        <v>5499</v>
      </c>
      <c r="E527" s="13"/>
    </row>
    <row r="528" spans="1:5" ht="13.5" customHeight="1">
      <c r="A528" s="13"/>
      <c r="B528" s="13"/>
      <c r="C528" s="14"/>
      <c r="D528" s="13"/>
      <c r="E528" s="13"/>
    </row>
    <row r="529" spans="1:5" ht="13.5" customHeight="1">
      <c r="A529" s="15">
        <v>16572</v>
      </c>
      <c r="B529" s="15">
        <v>147</v>
      </c>
      <c r="C529" s="16" t="s">
        <v>107</v>
      </c>
      <c r="D529" s="13">
        <v>2558</v>
      </c>
      <c r="E529" s="13"/>
    </row>
    <row r="530" spans="1:5" ht="13.5" customHeight="1">
      <c r="A530" s="13"/>
      <c r="B530" s="13"/>
      <c r="C530" s="14"/>
      <c r="D530" s="13"/>
      <c r="E530" s="13"/>
    </row>
    <row r="531" spans="1:5" ht="13.5" customHeight="1">
      <c r="A531" s="13">
        <v>16572</v>
      </c>
      <c r="B531" s="13">
        <v>147</v>
      </c>
      <c r="C531" s="14" t="s">
        <v>69</v>
      </c>
      <c r="D531" s="13">
        <v>3769</v>
      </c>
      <c r="E531" s="13"/>
    </row>
    <row r="532" spans="1:5" ht="13.5" customHeight="1">
      <c r="A532" s="13">
        <v>16572</v>
      </c>
      <c r="B532" s="13">
        <v>147</v>
      </c>
      <c r="C532" s="14" t="s">
        <v>69</v>
      </c>
      <c r="D532" s="13">
        <v>3769</v>
      </c>
      <c r="E532" s="13">
        <v>3769</v>
      </c>
    </row>
    <row r="533" spans="1:5" ht="13.5" customHeight="1">
      <c r="A533" s="13"/>
      <c r="B533" s="13"/>
      <c r="C533" s="14"/>
      <c r="D533" s="13"/>
      <c r="E533" s="13"/>
    </row>
    <row r="534" spans="1:5" ht="13.5" customHeight="1">
      <c r="A534" s="13">
        <v>16687</v>
      </c>
      <c r="B534" s="13">
        <v>733</v>
      </c>
      <c r="C534" s="14" t="s">
        <v>31</v>
      </c>
      <c r="D534" s="13">
        <v>2765</v>
      </c>
      <c r="E534" s="13">
        <v>2765</v>
      </c>
    </row>
    <row r="535" spans="1:5" ht="13.5" customHeight="1">
      <c r="A535" s="13">
        <v>16687</v>
      </c>
      <c r="B535" s="13">
        <v>733</v>
      </c>
      <c r="C535" s="14" t="s">
        <v>31</v>
      </c>
      <c r="D535" s="13">
        <v>2765</v>
      </c>
      <c r="E535" s="13"/>
    </row>
    <row r="536" spans="1:5" ht="13.5" customHeight="1">
      <c r="A536" s="13"/>
      <c r="B536" s="13"/>
      <c r="C536" s="14"/>
      <c r="D536" s="13"/>
      <c r="E536" s="13"/>
    </row>
    <row r="537" spans="1:5" ht="13.5" customHeight="1">
      <c r="A537" s="13">
        <v>17166</v>
      </c>
      <c r="B537" s="13">
        <v>2330</v>
      </c>
      <c r="C537" s="14" t="s">
        <v>22</v>
      </c>
      <c r="D537" s="13">
        <v>8108</v>
      </c>
      <c r="E537" s="13"/>
    </row>
    <row r="538" spans="1:5" ht="13.5" customHeight="1">
      <c r="A538" s="13">
        <v>17166</v>
      </c>
      <c r="B538" s="13">
        <v>2330</v>
      </c>
      <c r="C538" s="14" t="s">
        <v>22</v>
      </c>
      <c r="D538" s="13">
        <v>8108</v>
      </c>
      <c r="E538" s="13">
        <v>8108</v>
      </c>
    </row>
    <row r="539" spans="1:5" ht="13.5" customHeight="1">
      <c r="A539" s="13"/>
      <c r="B539" s="13"/>
      <c r="C539" s="14"/>
      <c r="D539" s="13"/>
      <c r="E539" s="13"/>
    </row>
    <row r="540" spans="1:5" ht="13.5" customHeight="1">
      <c r="A540" s="13">
        <v>17166</v>
      </c>
      <c r="B540" s="13">
        <v>2330</v>
      </c>
      <c r="C540" s="14" t="s">
        <v>26</v>
      </c>
      <c r="D540" s="13">
        <v>8578</v>
      </c>
      <c r="E540" s="13">
        <v>8578</v>
      </c>
    </row>
    <row r="541" spans="1:5" ht="13.5" customHeight="1">
      <c r="A541" s="13">
        <v>17166</v>
      </c>
      <c r="B541" s="13">
        <v>2330</v>
      </c>
      <c r="C541" s="14" t="s">
        <v>26</v>
      </c>
      <c r="D541" s="13">
        <v>8578</v>
      </c>
      <c r="E541" s="13"/>
    </row>
    <row r="542" spans="1:5" ht="13.5" customHeight="1">
      <c r="A542" s="13"/>
      <c r="B542" s="13"/>
      <c r="C542" s="14"/>
      <c r="D542" s="13"/>
      <c r="E542" s="13"/>
    </row>
    <row r="543" spans="1:5" ht="13.5" customHeight="1">
      <c r="A543" s="13">
        <v>17166</v>
      </c>
      <c r="B543" s="13">
        <v>2336</v>
      </c>
      <c r="C543" s="14" t="s">
        <v>22</v>
      </c>
      <c r="D543" s="13">
        <v>8068</v>
      </c>
      <c r="E543" s="13"/>
    </row>
    <row r="544" spans="1:5" ht="13.5" customHeight="1">
      <c r="A544" s="13">
        <v>17166</v>
      </c>
      <c r="B544" s="13">
        <v>2336</v>
      </c>
      <c r="C544" s="14" t="s">
        <v>22</v>
      </c>
      <c r="D544" s="13">
        <v>8068</v>
      </c>
      <c r="E544" s="13">
        <v>8068</v>
      </c>
    </row>
    <row r="545" spans="1:5" ht="13.5" customHeight="1">
      <c r="A545" s="13"/>
      <c r="B545" s="13"/>
      <c r="C545" s="14"/>
      <c r="D545" s="13"/>
      <c r="E545" s="13"/>
    </row>
    <row r="546" spans="1:5" ht="13.5" customHeight="1">
      <c r="A546" s="13">
        <v>17166</v>
      </c>
      <c r="B546" s="13">
        <v>2336</v>
      </c>
      <c r="C546" s="14" t="s">
        <v>26</v>
      </c>
      <c r="D546" s="13">
        <v>8076</v>
      </c>
      <c r="E546" s="13">
        <v>8076</v>
      </c>
    </row>
    <row r="547" spans="1:5" ht="13.5" customHeight="1">
      <c r="A547" s="13">
        <v>17166</v>
      </c>
      <c r="B547" s="13">
        <v>2336</v>
      </c>
      <c r="C547" s="14" t="s">
        <v>26</v>
      </c>
      <c r="D547" s="13">
        <v>8076</v>
      </c>
      <c r="E547" s="13"/>
    </row>
    <row r="548" spans="1:5" ht="13.5" customHeight="1">
      <c r="A548" s="13"/>
      <c r="B548" s="13"/>
      <c r="C548" s="14"/>
      <c r="D548" s="13"/>
      <c r="E548" s="13"/>
    </row>
    <row r="549" spans="1:5" ht="13.5" customHeight="1">
      <c r="A549" s="13">
        <v>17166</v>
      </c>
      <c r="B549" s="13">
        <v>2336</v>
      </c>
      <c r="C549" s="14" t="s">
        <v>28</v>
      </c>
      <c r="D549" s="13">
        <v>7728</v>
      </c>
      <c r="E549" s="13"/>
    </row>
    <row r="550" spans="1:5" ht="13.5" customHeight="1">
      <c r="A550" s="13">
        <v>17166</v>
      </c>
      <c r="B550" s="13">
        <v>2336</v>
      </c>
      <c r="C550" s="14" t="s">
        <v>28</v>
      </c>
      <c r="D550" s="13">
        <v>7728</v>
      </c>
      <c r="E550" s="13">
        <v>7728</v>
      </c>
    </row>
    <row r="551" spans="1:5" ht="13.5" customHeight="1">
      <c r="A551" s="13"/>
      <c r="B551" s="13"/>
      <c r="C551" s="14"/>
      <c r="D551" s="13"/>
      <c r="E551" s="13"/>
    </row>
    <row r="552" spans="1:5" ht="13.5" customHeight="1">
      <c r="A552" s="13">
        <v>17256</v>
      </c>
      <c r="B552" s="13">
        <v>1588</v>
      </c>
      <c r="C552" s="14" t="s">
        <v>31</v>
      </c>
      <c r="D552" s="13">
        <v>2646</v>
      </c>
      <c r="E552" s="13">
        <v>2646</v>
      </c>
    </row>
    <row r="553" spans="1:5" ht="13.5" customHeight="1">
      <c r="A553" s="13">
        <v>17256</v>
      </c>
      <c r="B553" s="13">
        <v>1588</v>
      </c>
      <c r="C553" s="14" t="s">
        <v>31</v>
      </c>
      <c r="D553" s="13">
        <v>2646</v>
      </c>
      <c r="E553" s="13"/>
    </row>
    <row r="554" spans="1:5" ht="13.5" customHeight="1">
      <c r="A554" s="13"/>
      <c r="B554" s="13"/>
      <c r="C554" s="14"/>
      <c r="D554" s="13"/>
      <c r="E554" s="13"/>
    </row>
    <row r="555" spans="1:5" ht="13.5" customHeight="1">
      <c r="A555" s="13">
        <v>17256</v>
      </c>
      <c r="B555" s="13">
        <v>1588</v>
      </c>
      <c r="C555" s="14" t="s">
        <v>32</v>
      </c>
      <c r="D555" s="13">
        <v>2662</v>
      </c>
      <c r="E555" s="13"/>
    </row>
    <row r="556" spans="1:5" ht="13.5" customHeight="1">
      <c r="A556" s="13">
        <v>17256</v>
      </c>
      <c r="B556" s="13">
        <v>1588</v>
      </c>
      <c r="C556" s="14" t="s">
        <v>32</v>
      </c>
      <c r="D556" s="13">
        <v>2662</v>
      </c>
      <c r="E556" s="13">
        <v>2662</v>
      </c>
    </row>
    <row r="557" spans="1:5" ht="13.5" customHeight="1">
      <c r="A557" s="13"/>
      <c r="B557" s="13"/>
      <c r="C557" s="14"/>
      <c r="D557" s="13"/>
      <c r="E557" s="13"/>
    </row>
    <row r="558" spans="1:5" ht="13.5" customHeight="1">
      <c r="A558" s="13">
        <v>17256</v>
      </c>
      <c r="B558" s="13">
        <v>1588</v>
      </c>
      <c r="C558" s="14" t="s">
        <v>35</v>
      </c>
      <c r="D558" s="13">
        <v>1174</v>
      </c>
      <c r="E558" s="13">
        <v>1174</v>
      </c>
    </row>
    <row r="559" spans="1:5" ht="13.5" customHeight="1">
      <c r="A559" s="13">
        <v>17256</v>
      </c>
      <c r="B559" s="13">
        <v>1588</v>
      </c>
      <c r="C559" s="14" t="s">
        <v>35</v>
      </c>
      <c r="D559" s="13">
        <v>1174</v>
      </c>
      <c r="E559" s="13"/>
    </row>
    <row r="560" spans="1:5" ht="13.5" customHeight="1">
      <c r="A560" s="13"/>
      <c r="B560" s="13"/>
      <c r="C560" s="14"/>
      <c r="D560" s="13"/>
      <c r="E560" s="13"/>
    </row>
    <row r="561" spans="1:5" ht="13.5" customHeight="1">
      <c r="A561" s="13">
        <v>17256</v>
      </c>
      <c r="B561" s="13">
        <v>1588</v>
      </c>
      <c r="C561" s="14" t="s">
        <v>54</v>
      </c>
      <c r="D561" s="13">
        <v>6566</v>
      </c>
      <c r="E561" s="13"/>
    </row>
    <row r="562" spans="1:5" ht="13.5" customHeight="1">
      <c r="A562" s="13">
        <v>17256</v>
      </c>
      <c r="B562" s="13">
        <v>1588</v>
      </c>
      <c r="C562" s="14" t="s">
        <v>54</v>
      </c>
      <c r="D562" s="13">
        <v>6566</v>
      </c>
      <c r="E562" s="13">
        <v>6566</v>
      </c>
    </row>
    <row r="563" spans="1:5" ht="13.5" customHeight="1">
      <c r="A563" s="13"/>
      <c r="B563" s="13"/>
      <c r="C563" s="14"/>
      <c r="D563" s="13"/>
      <c r="E563" s="13"/>
    </row>
    <row r="564" spans="1:5" ht="13.5" customHeight="1">
      <c r="A564" s="13">
        <v>17465</v>
      </c>
      <c r="B564" s="13">
        <v>10017</v>
      </c>
      <c r="C564" s="14" t="s">
        <v>108</v>
      </c>
      <c r="D564" s="13">
        <v>3560</v>
      </c>
      <c r="E564" s="13">
        <v>3560</v>
      </c>
    </row>
    <row r="565" spans="1:5" ht="13.5" customHeight="1">
      <c r="A565" s="13"/>
      <c r="B565" s="13"/>
      <c r="C565" s="14"/>
      <c r="D565" s="13"/>
      <c r="E565" s="13"/>
    </row>
    <row r="566" spans="1:5" ht="13.5" customHeight="1">
      <c r="A566" s="13">
        <v>17496</v>
      </c>
      <c r="B566" s="13">
        <v>2625</v>
      </c>
      <c r="C566" s="14" t="s">
        <v>22</v>
      </c>
      <c r="D566" s="13">
        <v>3979</v>
      </c>
      <c r="E566" s="13"/>
    </row>
    <row r="567" spans="1:5" ht="13.5" customHeight="1">
      <c r="A567" s="13">
        <v>17496</v>
      </c>
      <c r="B567" s="13">
        <v>2625</v>
      </c>
      <c r="C567" s="14" t="s">
        <v>22</v>
      </c>
      <c r="D567" s="13">
        <v>3979</v>
      </c>
      <c r="E567" s="13">
        <v>3979</v>
      </c>
    </row>
    <row r="568" spans="1:5" ht="13.5" customHeight="1">
      <c r="A568" s="13"/>
      <c r="B568" s="13"/>
      <c r="C568" s="14"/>
      <c r="D568" s="13"/>
      <c r="E568" s="13"/>
    </row>
    <row r="569" spans="1:5" ht="13.5" customHeight="1">
      <c r="A569" s="13">
        <v>17496</v>
      </c>
      <c r="B569" s="13">
        <v>2625</v>
      </c>
      <c r="C569" s="14" t="s">
        <v>26</v>
      </c>
      <c r="D569" s="13">
        <v>1924</v>
      </c>
      <c r="E569" s="13">
        <v>1924</v>
      </c>
    </row>
    <row r="570" spans="1:5" ht="13.5" customHeight="1">
      <c r="A570" s="13">
        <v>17496</v>
      </c>
      <c r="B570" s="13">
        <v>2625</v>
      </c>
      <c r="C570" s="14" t="s">
        <v>26</v>
      </c>
      <c r="D570" s="13">
        <v>1924</v>
      </c>
      <c r="E570" s="13"/>
    </row>
    <row r="571" spans="1:5" ht="13.5" customHeight="1">
      <c r="A571" s="13"/>
      <c r="B571" s="13"/>
      <c r="C571" s="14"/>
      <c r="D571" s="13"/>
      <c r="E571" s="13"/>
    </row>
    <row r="572" spans="1:5" ht="13.5" customHeight="1">
      <c r="A572" s="13">
        <v>17496</v>
      </c>
      <c r="B572" s="13">
        <v>2629</v>
      </c>
      <c r="C572" s="14" t="s">
        <v>28</v>
      </c>
      <c r="D572" s="13">
        <v>4236</v>
      </c>
      <c r="E572" s="13"/>
    </row>
    <row r="573" spans="1:5" ht="13.5" customHeight="1">
      <c r="A573" s="13">
        <v>17496</v>
      </c>
      <c r="B573" s="13">
        <v>2629</v>
      </c>
      <c r="C573" s="14" t="s">
        <v>28</v>
      </c>
      <c r="D573" s="13">
        <v>4236</v>
      </c>
      <c r="E573" s="13">
        <v>4236</v>
      </c>
    </row>
    <row r="574" spans="1:5" ht="13.5" customHeight="1">
      <c r="A574" s="13"/>
      <c r="B574" s="13"/>
      <c r="C574" s="14"/>
      <c r="D574" s="13"/>
      <c r="E574" s="13"/>
    </row>
    <row r="575" spans="1:5" ht="13.5" customHeight="1">
      <c r="A575" s="15">
        <v>17568</v>
      </c>
      <c r="B575" s="15">
        <v>2070</v>
      </c>
      <c r="C575" s="16" t="s">
        <v>22</v>
      </c>
      <c r="D575" s="13">
        <v>3761</v>
      </c>
      <c r="E575" s="13"/>
    </row>
    <row r="576" spans="1:5" ht="13.5" customHeight="1">
      <c r="A576" s="15">
        <v>17568</v>
      </c>
      <c r="B576" s="15">
        <v>2070</v>
      </c>
      <c r="C576" s="16" t="s">
        <v>26</v>
      </c>
      <c r="D576" s="13">
        <v>6157</v>
      </c>
      <c r="E576" s="13"/>
    </row>
    <row r="577" spans="1:5" ht="13.5" customHeight="1">
      <c r="A577" s="13"/>
      <c r="B577" s="13"/>
      <c r="C577" s="14"/>
      <c r="D577" s="13"/>
      <c r="E577" s="13"/>
    </row>
    <row r="578" spans="1:5" ht="13.5" customHeight="1">
      <c r="A578" s="13">
        <v>17568</v>
      </c>
      <c r="B578" s="13">
        <v>2070</v>
      </c>
      <c r="C578" s="14" t="s">
        <v>28</v>
      </c>
      <c r="D578" s="13">
        <v>5540</v>
      </c>
      <c r="E578" s="13"/>
    </row>
    <row r="579" spans="1:5" ht="13.5" customHeight="1">
      <c r="A579" s="13">
        <v>17568</v>
      </c>
      <c r="B579" s="13">
        <v>2070</v>
      </c>
      <c r="C579" s="14" t="s">
        <v>28</v>
      </c>
      <c r="D579" s="13">
        <v>5540</v>
      </c>
      <c r="E579" s="13">
        <v>5540</v>
      </c>
    </row>
    <row r="580" spans="1:5" ht="13.5" customHeight="1">
      <c r="A580" s="13"/>
      <c r="B580" s="13"/>
      <c r="C580" s="14"/>
      <c r="D580" s="13"/>
      <c r="E580" s="13"/>
    </row>
    <row r="581" spans="1:5" ht="13.5" customHeight="1">
      <c r="A581" s="15">
        <v>17669</v>
      </c>
      <c r="B581" s="15">
        <v>273</v>
      </c>
      <c r="C581" s="16" t="s">
        <v>109</v>
      </c>
      <c r="D581" s="13">
        <v>6839</v>
      </c>
      <c r="E581" s="13"/>
    </row>
    <row r="582" spans="1:5" ht="13.5" customHeight="1">
      <c r="A582" s="13"/>
      <c r="B582" s="13"/>
      <c r="C582" s="14"/>
      <c r="D582" s="13"/>
      <c r="E582" s="13"/>
    </row>
    <row r="583" spans="1:5" ht="13.5" customHeight="1">
      <c r="A583" s="13">
        <v>17698</v>
      </c>
      <c r="B583" s="13">
        <v>1417</v>
      </c>
      <c r="C583" s="14" t="s">
        <v>28</v>
      </c>
      <c r="D583" s="13">
        <v>1989</v>
      </c>
      <c r="E583" s="13"/>
    </row>
    <row r="584" spans="1:5" ht="13.5" customHeight="1">
      <c r="A584" s="13">
        <v>17698</v>
      </c>
      <c r="B584" s="13">
        <v>1417</v>
      </c>
      <c r="C584" s="14" t="s">
        <v>28</v>
      </c>
      <c r="D584" s="13">
        <v>1989</v>
      </c>
      <c r="E584" s="13">
        <v>1989</v>
      </c>
    </row>
    <row r="585" spans="1:5" ht="13.5" customHeight="1">
      <c r="A585" s="13"/>
      <c r="B585" s="13"/>
      <c r="C585" s="14"/>
      <c r="D585" s="13"/>
      <c r="E585" s="13"/>
    </row>
    <row r="586" spans="1:5" ht="13.5" customHeight="1">
      <c r="A586" s="13">
        <v>17698</v>
      </c>
      <c r="B586" s="13">
        <v>1417</v>
      </c>
      <c r="C586" s="14" t="s">
        <v>31</v>
      </c>
      <c r="D586" s="13">
        <v>3197</v>
      </c>
      <c r="E586" s="13">
        <v>3197</v>
      </c>
    </row>
    <row r="587" spans="1:5" ht="13.5" customHeight="1">
      <c r="A587" s="13">
        <v>17698</v>
      </c>
      <c r="B587" s="13">
        <v>1417</v>
      </c>
      <c r="C587" s="14" t="s">
        <v>31</v>
      </c>
      <c r="D587" s="13">
        <v>3197</v>
      </c>
      <c r="E587" s="13"/>
    </row>
    <row r="588" spans="1:5" ht="13.5" customHeight="1">
      <c r="A588" s="13"/>
      <c r="B588" s="13"/>
      <c r="C588" s="14"/>
      <c r="D588" s="13"/>
      <c r="E588" s="13"/>
    </row>
    <row r="589" spans="1:5" ht="13.5" customHeight="1">
      <c r="A589" s="13">
        <v>17698</v>
      </c>
      <c r="B589" s="13">
        <v>3476</v>
      </c>
      <c r="C589" s="14" t="s">
        <v>32</v>
      </c>
      <c r="D589" s="13">
        <v>6398</v>
      </c>
      <c r="E589" s="13"/>
    </row>
    <row r="590" spans="1:5" ht="13.5" customHeight="1">
      <c r="A590" s="13">
        <v>17698</v>
      </c>
      <c r="B590" s="13">
        <v>3476</v>
      </c>
      <c r="C590" s="14" t="s">
        <v>32</v>
      </c>
      <c r="D590" s="13">
        <v>6398</v>
      </c>
      <c r="E590" s="13">
        <v>6398</v>
      </c>
    </row>
    <row r="591" spans="1:5" ht="13.5" customHeight="1">
      <c r="A591" s="13"/>
      <c r="B591" s="13"/>
      <c r="C591" s="14"/>
      <c r="D591" s="13"/>
      <c r="E591" s="13"/>
    </row>
    <row r="592" spans="1:5" ht="13.5" customHeight="1">
      <c r="A592" s="13">
        <v>17698</v>
      </c>
      <c r="B592" s="13">
        <v>3478</v>
      </c>
      <c r="C592" s="14" t="s">
        <v>22</v>
      </c>
      <c r="D592" s="13">
        <v>3345</v>
      </c>
      <c r="E592" s="13">
        <v>3345</v>
      </c>
    </row>
    <row r="593" spans="1:5" ht="13.5" customHeight="1">
      <c r="A593" s="13">
        <v>17698</v>
      </c>
      <c r="B593" s="13">
        <v>3478</v>
      </c>
      <c r="C593" s="14" t="s">
        <v>22</v>
      </c>
      <c r="D593" s="13">
        <v>3345</v>
      </c>
      <c r="E593" s="13"/>
    </row>
    <row r="594" spans="1:5" ht="13.5" customHeight="1">
      <c r="A594" s="13"/>
      <c r="B594" s="13"/>
      <c r="C594" s="14"/>
      <c r="D594" s="13"/>
      <c r="E594" s="13"/>
    </row>
    <row r="595" spans="1:5" ht="13.5" customHeight="1">
      <c r="A595" s="15">
        <v>18315</v>
      </c>
      <c r="B595" s="15">
        <v>1336</v>
      </c>
      <c r="C595" s="16" t="s">
        <v>110</v>
      </c>
      <c r="D595" s="13">
        <v>2134</v>
      </c>
      <c r="E595" s="13"/>
    </row>
    <row r="596" spans="1:5" ht="13.5" customHeight="1">
      <c r="A596" s="13"/>
      <c r="B596" s="13"/>
      <c r="C596" s="14"/>
      <c r="D596" s="13"/>
      <c r="E596" s="13"/>
    </row>
    <row r="597" spans="1:5" ht="13.5" customHeight="1">
      <c r="A597" s="13">
        <v>18445</v>
      </c>
      <c r="B597" s="13">
        <v>688</v>
      </c>
      <c r="C597" s="14" t="s">
        <v>22</v>
      </c>
      <c r="D597" s="13">
        <v>6314</v>
      </c>
      <c r="E597" s="13"/>
    </row>
    <row r="598" spans="1:5" ht="13.5" customHeight="1">
      <c r="A598" s="13">
        <v>18445</v>
      </c>
      <c r="B598" s="13">
        <v>688</v>
      </c>
      <c r="C598" s="14" t="s">
        <v>22</v>
      </c>
      <c r="D598" s="13">
        <v>6314</v>
      </c>
      <c r="E598" s="13">
        <v>6314</v>
      </c>
    </row>
    <row r="599" spans="1:5" ht="13.5" customHeight="1">
      <c r="A599" s="13"/>
      <c r="B599" s="13"/>
      <c r="C599" s="14"/>
      <c r="D599" s="13"/>
      <c r="E599" s="13"/>
    </row>
    <row r="600" spans="1:5" ht="13.5" customHeight="1">
      <c r="A600" s="13">
        <v>18445</v>
      </c>
      <c r="B600" s="13">
        <v>688</v>
      </c>
      <c r="C600" s="14" t="s">
        <v>26</v>
      </c>
      <c r="D600" s="13">
        <v>4899</v>
      </c>
      <c r="E600" s="13">
        <v>4899</v>
      </c>
    </row>
    <row r="601" spans="1:5" ht="13.5" customHeight="1">
      <c r="A601" s="13">
        <v>18445</v>
      </c>
      <c r="B601" s="13">
        <v>688</v>
      </c>
      <c r="C601" s="14" t="s">
        <v>26</v>
      </c>
      <c r="D601" s="13">
        <v>4899</v>
      </c>
      <c r="E601" s="13"/>
    </row>
    <row r="602" spans="1:5" ht="13.5" customHeight="1">
      <c r="A602" s="13"/>
      <c r="B602" s="13"/>
      <c r="C602" s="14"/>
      <c r="D602" s="13"/>
      <c r="E602" s="13"/>
    </row>
    <row r="603" spans="1:5" ht="13.5" customHeight="1">
      <c r="A603" s="13">
        <v>18445</v>
      </c>
      <c r="B603" s="13">
        <v>689</v>
      </c>
      <c r="C603" s="14" t="s">
        <v>54</v>
      </c>
      <c r="D603" s="13">
        <v>1321</v>
      </c>
      <c r="E603" s="13"/>
    </row>
    <row r="604" spans="1:5" ht="13.5" customHeight="1">
      <c r="A604" s="13">
        <v>18445</v>
      </c>
      <c r="B604" s="13">
        <v>689</v>
      </c>
      <c r="C604" s="14" t="s">
        <v>54</v>
      </c>
      <c r="D604" s="13">
        <v>1321</v>
      </c>
      <c r="E604" s="13">
        <v>1321</v>
      </c>
    </row>
    <row r="605" spans="1:5" ht="13.5" customHeight="1">
      <c r="A605" s="13"/>
      <c r="B605" s="13"/>
      <c r="C605" s="14"/>
      <c r="D605" s="13"/>
      <c r="E605" s="13"/>
    </row>
    <row r="606" spans="1:5" ht="13.5" customHeight="1">
      <c r="A606" s="13">
        <v>18454</v>
      </c>
      <c r="B606" s="13">
        <v>647</v>
      </c>
      <c r="C606" s="14" t="s">
        <v>70</v>
      </c>
      <c r="D606" s="13">
        <v>0</v>
      </c>
      <c r="E606" s="13"/>
    </row>
    <row r="607" spans="1:5" ht="13.5" customHeight="1">
      <c r="A607" s="13">
        <v>18454</v>
      </c>
      <c r="B607" s="13">
        <v>647</v>
      </c>
      <c r="C607" s="14" t="s">
        <v>71</v>
      </c>
      <c r="D607" s="13">
        <v>25</v>
      </c>
      <c r="E607" s="13">
        <v>25</v>
      </c>
    </row>
    <row r="608" spans="1:5" ht="13.5" customHeight="1">
      <c r="A608" s="13">
        <v>18454</v>
      </c>
      <c r="B608" s="13">
        <v>647</v>
      </c>
      <c r="C608" s="14" t="s">
        <v>72</v>
      </c>
      <c r="D608" s="13">
        <v>37</v>
      </c>
      <c r="E608" s="13">
        <v>37</v>
      </c>
    </row>
    <row r="609" spans="1:5" ht="13.5" customHeight="1">
      <c r="A609" s="13">
        <v>18454</v>
      </c>
      <c r="B609" s="13">
        <v>647</v>
      </c>
      <c r="C609" s="14" t="s">
        <v>73</v>
      </c>
      <c r="D609" s="13">
        <v>54</v>
      </c>
      <c r="E609" s="13">
        <v>54</v>
      </c>
    </row>
    <row r="610" spans="1:5" ht="13.5" customHeight="1">
      <c r="A610" s="13">
        <v>18454</v>
      </c>
      <c r="B610" s="13">
        <v>647</v>
      </c>
      <c r="C610" s="14" t="s">
        <v>74</v>
      </c>
      <c r="D610" s="13">
        <v>56</v>
      </c>
      <c r="E610" s="13">
        <v>56</v>
      </c>
    </row>
    <row r="611" spans="1:5" ht="13.5" customHeight="1">
      <c r="A611" s="13">
        <v>18454</v>
      </c>
      <c r="B611" s="13">
        <v>647</v>
      </c>
      <c r="C611" s="14" t="s">
        <v>111</v>
      </c>
      <c r="D611" s="13">
        <v>0</v>
      </c>
      <c r="E611" s="13"/>
    </row>
    <row r="612" spans="1:5" ht="13.5" customHeight="1">
      <c r="A612" s="13"/>
      <c r="B612" s="13"/>
      <c r="C612" s="14"/>
      <c r="D612" s="13"/>
      <c r="E612" s="13"/>
    </row>
    <row r="613" spans="1:5" ht="13.5" customHeight="1">
      <c r="A613" s="13">
        <v>18488</v>
      </c>
      <c r="B613" s="13">
        <v>1682</v>
      </c>
      <c r="C613" s="14" t="s">
        <v>34</v>
      </c>
      <c r="D613" s="13">
        <v>258</v>
      </c>
      <c r="E613" s="13"/>
    </row>
    <row r="614" spans="1:5" ht="13.5" customHeight="1">
      <c r="A614" s="13">
        <v>18488</v>
      </c>
      <c r="B614" s="13">
        <v>1682</v>
      </c>
      <c r="C614" s="14" t="s">
        <v>34</v>
      </c>
      <c r="D614" s="13">
        <v>258</v>
      </c>
      <c r="E614" s="13">
        <v>258</v>
      </c>
    </row>
    <row r="615" spans="1:5" ht="13.5" customHeight="1">
      <c r="A615" s="13"/>
      <c r="B615" s="13"/>
      <c r="C615" s="14"/>
      <c r="D615" s="13"/>
      <c r="E615" s="13"/>
    </row>
    <row r="616" spans="1:5" ht="13.5" customHeight="1">
      <c r="A616" s="13">
        <v>18488</v>
      </c>
      <c r="B616" s="13">
        <v>1682</v>
      </c>
      <c r="C616" s="14" t="s">
        <v>75</v>
      </c>
      <c r="D616" s="13">
        <v>1837</v>
      </c>
      <c r="E616" s="13">
        <v>1837</v>
      </c>
    </row>
    <row r="617" spans="1:5" ht="13.5" customHeight="1">
      <c r="A617" s="13">
        <v>18488</v>
      </c>
      <c r="B617" s="13">
        <v>1682</v>
      </c>
      <c r="C617" s="14" t="s">
        <v>75</v>
      </c>
      <c r="D617" s="13">
        <v>1837</v>
      </c>
      <c r="E617" s="13"/>
    </row>
    <row r="618" spans="1:5" ht="13.5" customHeight="1">
      <c r="A618" s="13"/>
      <c r="B618" s="13"/>
      <c r="C618" s="14"/>
      <c r="D618" s="13"/>
      <c r="E618" s="13"/>
    </row>
    <row r="619" spans="1:5" ht="13.5" customHeight="1">
      <c r="A619" s="13">
        <v>19404</v>
      </c>
      <c r="B619" s="13">
        <v>1619</v>
      </c>
      <c r="C619" s="14" t="s">
        <v>31</v>
      </c>
      <c r="D619" s="13">
        <v>3635</v>
      </c>
      <c r="E619" s="13"/>
    </row>
    <row r="620" spans="1:5" ht="13.5" customHeight="1">
      <c r="A620" s="13">
        <v>19404</v>
      </c>
      <c r="B620" s="13">
        <v>1619</v>
      </c>
      <c r="C620" s="14" t="s">
        <v>31</v>
      </c>
      <c r="D620" s="13">
        <v>3635</v>
      </c>
      <c r="E620" s="13">
        <v>3635</v>
      </c>
    </row>
    <row r="621" spans="1:5" ht="13.5" customHeight="1">
      <c r="A621" s="13"/>
      <c r="B621" s="13"/>
      <c r="C621" s="14"/>
      <c r="D621" s="13"/>
      <c r="E621" s="13"/>
    </row>
    <row r="622" spans="1:5" ht="13.5" customHeight="1">
      <c r="A622" s="13">
        <v>19436</v>
      </c>
      <c r="B622" s="13">
        <v>913</v>
      </c>
      <c r="C622" s="14" t="s">
        <v>35</v>
      </c>
      <c r="D622" s="13">
        <v>473</v>
      </c>
      <c r="E622" s="13">
        <v>473</v>
      </c>
    </row>
    <row r="623" spans="1:5" ht="13.5" customHeight="1">
      <c r="A623" s="13">
        <v>19436</v>
      </c>
      <c r="B623" s="13">
        <v>913</v>
      </c>
      <c r="C623" s="14" t="s">
        <v>35</v>
      </c>
      <c r="D623" s="13">
        <v>473</v>
      </c>
      <c r="E623" s="13"/>
    </row>
    <row r="624" spans="1:5" ht="13.5" customHeight="1">
      <c r="A624" s="13"/>
      <c r="B624" s="13"/>
      <c r="C624" s="14"/>
      <c r="D624" s="13"/>
      <c r="E624" s="13"/>
    </row>
    <row r="625" spans="1:5" ht="13.5" customHeight="1">
      <c r="A625" s="13">
        <v>19436</v>
      </c>
      <c r="B625" s="13">
        <v>913</v>
      </c>
      <c r="C625" s="14" t="s">
        <v>34</v>
      </c>
      <c r="D625" s="13">
        <v>454</v>
      </c>
      <c r="E625" s="13"/>
    </row>
    <row r="626" spans="1:5" ht="13.5" customHeight="1">
      <c r="A626" s="13">
        <v>19436</v>
      </c>
      <c r="B626" s="13">
        <v>913</v>
      </c>
      <c r="C626" s="14" t="s">
        <v>34</v>
      </c>
      <c r="D626" s="13">
        <v>454</v>
      </c>
      <c r="E626" s="13">
        <v>454</v>
      </c>
    </row>
    <row r="627" spans="1:5" ht="13.5" customHeight="1">
      <c r="A627" s="13"/>
      <c r="B627" s="13"/>
      <c r="C627" s="14"/>
      <c r="D627" s="13"/>
      <c r="E627" s="13"/>
    </row>
    <row r="628" spans="1:5" ht="13.5" customHeight="1">
      <c r="A628" s="13">
        <v>19547</v>
      </c>
      <c r="B628" s="13">
        <v>764</v>
      </c>
      <c r="C628" s="14" t="s">
        <v>37</v>
      </c>
      <c r="D628" s="13">
        <v>895</v>
      </c>
      <c r="E628" s="13">
        <v>895</v>
      </c>
    </row>
    <row r="629" spans="1:5" ht="13.5" customHeight="1">
      <c r="A629" s="13">
        <v>19547</v>
      </c>
      <c r="B629" s="13">
        <v>764</v>
      </c>
      <c r="C629" s="14" t="s">
        <v>112</v>
      </c>
      <c r="D629" s="13">
        <v>2362</v>
      </c>
      <c r="E629" s="13">
        <v>2362</v>
      </c>
    </row>
    <row r="630" spans="1:5" ht="13.5" customHeight="1">
      <c r="A630" s="13"/>
      <c r="B630" s="13"/>
      <c r="C630" s="14"/>
      <c r="D630" s="13"/>
      <c r="E630" s="13"/>
    </row>
    <row r="631" spans="1:5" ht="13.5" customHeight="1">
      <c r="A631" s="13">
        <v>19547</v>
      </c>
      <c r="B631" s="13">
        <v>765</v>
      </c>
      <c r="C631" s="14" t="s">
        <v>22</v>
      </c>
      <c r="D631" s="13">
        <v>8641</v>
      </c>
      <c r="E631" s="13">
        <v>8641</v>
      </c>
    </row>
    <row r="632" spans="1:5" ht="13.5" customHeight="1">
      <c r="A632" s="13">
        <v>19547</v>
      </c>
      <c r="B632" s="13">
        <v>765</v>
      </c>
      <c r="C632" s="14" t="s">
        <v>26</v>
      </c>
      <c r="D632" s="13">
        <v>8657</v>
      </c>
      <c r="E632" s="13">
        <v>8657</v>
      </c>
    </row>
    <row r="633" spans="1:5" ht="13.5" customHeight="1">
      <c r="A633" s="13">
        <v>19547</v>
      </c>
      <c r="B633" s="13">
        <v>765</v>
      </c>
      <c r="C633" s="14" t="s">
        <v>28</v>
      </c>
      <c r="D633" s="13">
        <v>6847</v>
      </c>
      <c r="E633" s="13">
        <v>6847</v>
      </c>
    </row>
    <row r="634" spans="1:5" ht="13.5" customHeight="1">
      <c r="A634" s="13">
        <v>19547</v>
      </c>
      <c r="B634" s="13">
        <v>765</v>
      </c>
      <c r="C634" s="14" t="s">
        <v>32</v>
      </c>
      <c r="D634" s="13">
        <v>8601</v>
      </c>
      <c r="E634" s="13">
        <v>8601</v>
      </c>
    </row>
    <row r="635" spans="1:5" ht="13.5" customHeight="1">
      <c r="A635" s="13">
        <v>19547</v>
      </c>
      <c r="B635" s="13">
        <v>765</v>
      </c>
      <c r="C635" s="14" t="s">
        <v>35</v>
      </c>
      <c r="D635" s="13">
        <v>8598</v>
      </c>
      <c r="E635" s="13">
        <v>8598</v>
      </c>
    </row>
    <row r="636" spans="1:5" ht="13.5" customHeight="1">
      <c r="A636" s="13"/>
      <c r="B636" s="13"/>
      <c r="C636" s="14"/>
      <c r="D636" s="13"/>
      <c r="E636" s="13"/>
    </row>
    <row r="637" spans="1:5" ht="13.5" customHeight="1">
      <c r="A637" s="13">
        <v>19547</v>
      </c>
      <c r="B637" s="13">
        <v>766</v>
      </c>
      <c r="C637" s="14" t="s">
        <v>28</v>
      </c>
      <c r="D637" s="13">
        <v>1170</v>
      </c>
      <c r="E637" s="13">
        <v>1170</v>
      </c>
    </row>
    <row r="638" spans="1:5" ht="13.5" customHeight="1">
      <c r="A638" s="13">
        <v>19547</v>
      </c>
      <c r="B638" s="13">
        <v>766</v>
      </c>
      <c r="C638" s="14" t="s">
        <v>31</v>
      </c>
      <c r="D638" s="13">
        <v>1009</v>
      </c>
      <c r="E638" s="13">
        <v>1009</v>
      </c>
    </row>
    <row r="639" spans="1:5" ht="13.5" customHeight="1">
      <c r="A639" s="13">
        <v>19547</v>
      </c>
      <c r="B639" s="13">
        <v>766</v>
      </c>
      <c r="C639" s="14" t="s">
        <v>32</v>
      </c>
      <c r="D639" s="13">
        <v>3794</v>
      </c>
      <c r="E639" s="13">
        <v>3794</v>
      </c>
    </row>
    <row r="640" spans="1:5" ht="13.5" customHeight="1">
      <c r="A640" s="13">
        <v>19547</v>
      </c>
      <c r="B640" s="13">
        <v>766</v>
      </c>
      <c r="C640" s="14" t="s">
        <v>35</v>
      </c>
      <c r="D640" s="13">
        <v>3773</v>
      </c>
      <c r="E640" s="13">
        <v>3773</v>
      </c>
    </row>
    <row r="641" spans="1:5" ht="13.5" customHeight="1">
      <c r="A641" s="13">
        <v>19547</v>
      </c>
      <c r="B641" s="13">
        <v>766</v>
      </c>
      <c r="C641" s="14" t="s">
        <v>54</v>
      </c>
      <c r="D641" s="13">
        <v>8525</v>
      </c>
      <c r="E641" s="13">
        <v>8525</v>
      </c>
    </row>
    <row r="642" spans="1:5" ht="13.5" customHeight="1">
      <c r="A642" s="13">
        <v>19547</v>
      </c>
      <c r="B642" s="13">
        <v>766</v>
      </c>
      <c r="C642" s="14" t="s">
        <v>34</v>
      </c>
      <c r="D642" s="13">
        <v>8417</v>
      </c>
      <c r="E642" s="13">
        <v>8417</v>
      </c>
    </row>
    <row r="643" spans="1:5" ht="13.5" customHeight="1">
      <c r="A643" s="13"/>
      <c r="B643" s="13"/>
      <c r="C643" s="14"/>
      <c r="D643" s="13"/>
      <c r="E643" s="13"/>
    </row>
    <row r="644" spans="1:5" ht="13.5" customHeight="1">
      <c r="A644" s="20">
        <v>19804</v>
      </c>
      <c r="B644" s="20">
        <v>693</v>
      </c>
      <c r="C644" s="21" t="s">
        <v>22</v>
      </c>
      <c r="D644" s="13">
        <v>120</v>
      </c>
      <c r="E644" s="13">
        <v>120</v>
      </c>
    </row>
    <row r="645" spans="1:5" ht="13.5" customHeight="1">
      <c r="A645" s="20">
        <v>19804</v>
      </c>
      <c r="B645" s="20">
        <v>693</v>
      </c>
      <c r="C645" s="21" t="s">
        <v>26</v>
      </c>
      <c r="D645" s="13">
        <v>0</v>
      </c>
      <c r="E645" s="13"/>
    </row>
    <row r="646" spans="1:5" ht="13.5" customHeight="1">
      <c r="A646" s="13"/>
      <c r="B646" s="13"/>
      <c r="C646" s="14"/>
      <c r="D646" s="13"/>
      <c r="E646" s="13"/>
    </row>
    <row r="647" spans="1:5" ht="13.5" customHeight="1">
      <c r="A647" s="13">
        <v>19804</v>
      </c>
      <c r="B647" s="13">
        <v>693</v>
      </c>
      <c r="C647" s="14" t="s">
        <v>28</v>
      </c>
      <c r="D647" s="13">
        <v>648</v>
      </c>
      <c r="E647" s="13"/>
    </row>
    <row r="648" spans="1:5" ht="13.5" customHeight="1">
      <c r="A648" s="13">
        <v>19804</v>
      </c>
      <c r="B648" s="13">
        <v>693</v>
      </c>
      <c r="C648" s="14" t="s">
        <v>28</v>
      </c>
      <c r="D648" s="13">
        <v>648</v>
      </c>
      <c r="E648" s="13">
        <v>648</v>
      </c>
    </row>
    <row r="649" spans="1:5" ht="13.5" customHeight="1">
      <c r="A649" s="13"/>
      <c r="B649" s="13"/>
      <c r="C649" s="14"/>
      <c r="D649" s="13"/>
      <c r="E649" s="13"/>
    </row>
    <row r="650" spans="1:5" ht="13.5" customHeight="1">
      <c r="A650" s="13">
        <v>19804</v>
      </c>
      <c r="B650" s="13">
        <v>693</v>
      </c>
      <c r="C650" s="14" t="s">
        <v>31</v>
      </c>
      <c r="D650" s="13">
        <v>1582</v>
      </c>
      <c r="E650" s="13">
        <v>1582</v>
      </c>
    </row>
    <row r="651" spans="1:5" ht="13.5" customHeight="1">
      <c r="A651" s="13">
        <v>19804</v>
      </c>
      <c r="B651" s="13">
        <v>693</v>
      </c>
      <c r="C651" s="14" t="s">
        <v>31</v>
      </c>
      <c r="D651" s="13">
        <v>1582</v>
      </c>
      <c r="E651" s="13"/>
    </row>
    <row r="652" spans="1:5" ht="13.5" customHeight="1">
      <c r="A652" s="13"/>
      <c r="B652" s="13"/>
      <c r="C652" s="14"/>
      <c r="D652" s="13"/>
      <c r="E652" s="13"/>
    </row>
    <row r="653" spans="1:5" ht="13.5" customHeight="1">
      <c r="A653" s="13">
        <v>19876</v>
      </c>
      <c r="B653" s="13">
        <v>3804</v>
      </c>
      <c r="C653" s="14" t="s">
        <v>22</v>
      </c>
      <c r="D653" s="13">
        <v>0</v>
      </c>
      <c r="E653" s="13"/>
    </row>
    <row r="654" spans="1:5" ht="13.5" customHeight="1">
      <c r="A654" s="13">
        <v>19876</v>
      </c>
      <c r="B654" s="13">
        <v>3804</v>
      </c>
      <c r="C654" s="14" t="s">
        <v>26</v>
      </c>
      <c r="D654" s="13">
        <v>58</v>
      </c>
      <c r="E654" s="13">
        <v>58</v>
      </c>
    </row>
    <row r="655" spans="1:5" ht="13.5" customHeight="1">
      <c r="A655" s="13">
        <v>19876</v>
      </c>
      <c r="B655" s="13">
        <v>3804</v>
      </c>
      <c r="C655" s="14" t="s">
        <v>32</v>
      </c>
      <c r="D655" s="13">
        <v>2824</v>
      </c>
      <c r="E655" s="13">
        <v>2824</v>
      </c>
    </row>
    <row r="656" spans="1:5" ht="13.5" customHeight="1">
      <c r="A656" s="13"/>
      <c r="B656" s="13"/>
      <c r="C656" s="14"/>
      <c r="D656" s="13"/>
      <c r="E656" s="13"/>
    </row>
    <row r="657" spans="1:5" ht="13.5" customHeight="1">
      <c r="A657" s="13">
        <v>19876</v>
      </c>
      <c r="B657" s="13">
        <v>3809</v>
      </c>
      <c r="C657" s="14" t="s">
        <v>28</v>
      </c>
      <c r="D657" s="13">
        <v>5273</v>
      </c>
      <c r="E657" s="13"/>
    </row>
    <row r="658" spans="1:5" ht="13.5" customHeight="1">
      <c r="A658" s="13">
        <v>19876</v>
      </c>
      <c r="B658" s="13">
        <v>3809</v>
      </c>
      <c r="C658" s="14" t="s">
        <v>28</v>
      </c>
      <c r="D658" s="13">
        <v>5273</v>
      </c>
      <c r="E658" s="13">
        <v>5273</v>
      </c>
    </row>
    <row r="659" spans="1:5" ht="13.5" customHeight="1">
      <c r="A659" s="13"/>
      <c r="B659" s="13"/>
      <c r="C659" s="14"/>
      <c r="D659" s="13"/>
      <c r="E659" s="13"/>
    </row>
    <row r="660" spans="1:5" ht="13.5" customHeight="1">
      <c r="A660" s="15">
        <v>20391</v>
      </c>
      <c r="B660" s="15">
        <v>1233</v>
      </c>
      <c r="C660" s="16" t="s">
        <v>31</v>
      </c>
      <c r="D660" s="13">
        <v>7749</v>
      </c>
      <c r="E660" s="13"/>
    </row>
    <row r="661" spans="1:5" ht="13.5" customHeight="1">
      <c r="A661" s="13"/>
      <c r="B661" s="13"/>
      <c r="C661" s="14"/>
      <c r="D661" s="13"/>
      <c r="E661" s="13"/>
    </row>
    <row r="662" spans="1:5" ht="13.5" customHeight="1">
      <c r="A662" s="15">
        <v>20404</v>
      </c>
      <c r="B662" s="15">
        <v>3526</v>
      </c>
      <c r="C662" s="16" t="s">
        <v>35</v>
      </c>
      <c r="D662" s="13">
        <v>8415</v>
      </c>
      <c r="E662" s="13"/>
    </row>
    <row r="663" spans="1:5" ht="13.5" customHeight="1">
      <c r="A663" s="13"/>
      <c r="B663" s="13"/>
      <c r="C663" s="14"/>
      <c r="D663" s="13"/>
      <c r="E663" s="13"/>
    </row>
    <row r="664" spans="1:5" ht="13.5" customHeight="1">
      <c r="A664" s="13">
        <v>20505</v>
      </c>
      <c r="B664" s="13">
        <v>50189</v>
      </c>
      <c r="C664" s="14" t="s">
        <v>113</v>
      </c>
      <c r="D664" s="13">
        <v>2760</v>
      </c>
      <c r="E664" s="13">
        <v>2760</v>
      </c>
    </row>
    <row r="665" spans="1:5" ht="13.5" customHeight="1">
      <c r="A665" s="13"/>
      <c r="B665" s="13"/>
      <c r="C665" s="14"/>
      <c r="D665" s="13"/>
      <c r="E665" s="13"/>
    </row>
    <row r="666" spans="1:5" ht="13.5" customHeight="1">
      <c r="A666" s="13">
        <v>20884</v>
      </c>
      <c r="B666" s="13">
        <v>568</v>
      </c>
      <c r="C666" s="14" t="s">
        <v>77</v>
      </c>
      <c r="D666" s="13">
        <v>0</v>
      </c>
      <c r="E666" s="13"/>
    </row>
    <row r="667" spans="1:5" ht="13.5" customHeight="1">
      <c r="A667" s="13"/>
      <c r="B667" s="13"/>
      <c r="C667" s="14"/>
      <c r="D667" s="13"/>
      <c r="E667" s="13"/>
    </row>
    <row r="668" spans="1:5" ht="13.5" customHeight="1">
      <c r="A668" s="13">
        <v>20884</v>
      </c>
      <c r="B668" s="13">
        <v>568</v>
      </c>
      <c r="C668" s="14" t="s">
        <v>78</v>
      </c>
      <c r="D668" s="13">
        <v>974</v>
      </c>
      <c r="E668" s="13"/>
    </row>
    <row r="669" spans="1:5" ht="13.5" customHeight="1">
      <c r="A669" s="13">
        <v>20884</v>
      </c>
      <c r="B669" s="13">
        <v>568</v>
      </c>
      <c r="C669" s="14" t="s">
        <v>78</v>
      </c>
      <c r="D669" s="13">
        <v>974</v>
      </c>
      <c r="E669" s="13">
        <v>974</v>
      </c>
    </row>
    <row r="670" spans="1:5" ht="13.5" customHeight="1">
      <c r="A670" s="13"/>
      <c r="B670" s="13"/>
      <c r="C670" s="14"/>
      <c r="D670" s="13"/>
      <c r="E670" s="13"/>
    </row>
    <row r="671" spans="1:5" ht="13.5" customHeight="1">
      <c r="A671" s="13">
        <v>20884</v>
      </c>
      <c r="B671" s="13">
        <v>6156</v>
      </c>
      <c r="C671" s="14" t="s">
        <v>79</v>
      </c>
      <c r="D671" s="13">
        <v>6243</v>
      </c>
      <c r="E671" s="13">
        <v>6243</v>
      </c>
    </row>
    <row r="672" spans="1:5" ht="13.5" customHeight="1">
      <c r="A672" s="13">
        <v>20884</v>
      </c>
      <c r="B672" s="13">
        <v>6156</v>
      </c>
      <c r="C672" s="14" t="s">
        <v>79</v>
      </c>
      <c r="D672" s="13">
        <v>6243</v>
      </c>
      <c r="E672" s="13"/>
    </row>
    <row r="673" spans="1:5" ht="13.5" customHeight="1">
      <c r="A673" s="13">
        <v>20884</v>
      </c>
      <c r="B673" s="13">
        <v>6156</v>
      </c>
      <c r="C673" s="14" t="s">
        <v>79</v>
      </c>
      <c r="D673" s="13">
        <v>6243</v>
      </c>
      <c r="E673" s="13"/>
    </row>
    <row r="674" spans="1:5" ht="13.5" customHeight="1">
      <c r="A674" s="13"/>
      <c r="B674" s="13"/>
      <c r="C674" s="14"/>
      <c r="D674" s="13"/>
      <c r="E674" s="13"/>
    </row>
    <row r="675" spans="1:5" ht="13.5" customHeight="1">
      <c r="A675" s="13">
        <v>21461</v>
      </c>
      <c r="B675" s="13">
        <v>1599</v>
      </c>
      <c r="C675" s="14" t="s">
        <v>22</v>
      </c>
      <c r="D675" s="13">
        <v>6073</v>
      </c>
      <c r="E675" s="13">
        <v>6073</v>
      </c>
    </row>
    <row r="676" spans="1:5" ht="13.5" customHeight="1">
      <c r="A676" s="13"/>
      <c r="B676" s="13"/>
      <c r="C676" s="14"/>
      <c r="D676" s="13"/>
      <c r="E676" s="13"/>
    </row>
    <row r="677" spans="1:5" ht="13.5" customHeight="1">
      <c r="A677" s="13">
        <v>21461</v>
      </c>
      <c r="B677" s="13">
        <v>1599</v>
      </c>
      <c r="C677" s="14" t="s">
        <v>26</v>
      </c>
      <c r="D677" s="13">
        <v>6986</v>
      </c>
      <c r="E677" s="13"/>
    </row>
    <row r="678" spans="1:5" ht="13.5" customHeight="1">
      <c r="A678" s="13">
        <v>21461</v>
      </c>
      <c r="B678" s="13">
        <v>1599</v>
      </c>
      <c r="C678" s="14" t="s">
        <v>26</v>
      </c>
      <c r="D678" s="13">
        <v>6986</v>
      </c>
      <c r="E678" s="13">
        <v>6986</v>
      </c>
    </row>
    <row r="679" spans="1:5" ht="13.5" customHeight="1">
      <c r="A679" s="13"/>
      <c r="B679" s="13"/>
      <c r="C679" s="14"/>
      <c r="D679" s="13"/>
      <c r="E679" s="13"/>
    </row>
    <row r="680" spans="1:5" ht="13.5" customHeight="1">
      <c r="A680" s="13">
        <v>22350</v>
      </c>
      <c r="B680" s="13">
        <v>544</v>
      </c>
      <c r="C680" s="14" t="s">
        <v>54</v>
      </c>
      <c r="D680" s="13">
        <v>4247</v>
      </c>
      <c r="E680" s="13">
        <v>4247</v>
      </c>
    </row>
    <row r="681" spans="1:5" ht="13.5" customHeight="1">
      <c r="A681" s="13">
        <v>22350</v>
      </c>
      <c r="B681" s="13">
        <v>544</v>
      </c>
      <c r="C681" s="14" t="s">
        <v>54</v>
      </c>
      <c r="D681" s="13">
        <v>4247</v>
      </c>
      <c r="E681" s="13"/>
    </row>
    <row r="682" spans="1:5" ht="13.5" customHeight="1">
      <c r="A682" s="13">
        <v>22350</v>
      </c>
      <c r="B682" s="13">
        <v>544</v>
      </c>
      <c r="C682" s="14" t="s">
        <v>54</v>
      </c>
      <c r="D682" s="13">
        <v>4247</v>
      </c>
      <c r="E682" s="13"/>
    </row>
    <row r="683" spans="1:5" ht="13.5" customHeight="1">
      <c r="A683" s="13"/>
      <c r="B683" s="13"/>
      <c r="C683" s="14"/>
      <c r="D683" s="13"/>
      <c r="E683" s="13"/>
    </row>
    <row r="684" spans="1:5" ht="13.5" customHeight="1">
      <c r="A684" s="13">
        <v>22380</v>
      </c>
      <c r="B684" s="13">
        <v>546</v>
      </c>
      <c r="C684" s="14" t="s">
        <v>32</v>
      </c>
      <c r="D684" s="13">
        <v>4134</v>
      </c>
      <c r="E684" s="13"/>
    </row>
    <row r="685" spans="1:5" ht="13.5" customHeight="1">
      <c r="A685" s="13">
        <v>22380</v>
      </c>
      <c r="B685" s="13">
        <v>546</v>
      </c>
      <c r="C685" s="14" t="s">
        <v>32</v>
      </c>
      <c r="D685" s="13">
        <v>4134</v>
      </c>
      <c r="E685" s="13">
        <v>4134</v>
      </c>
    </row>
    <row r="686" spans="1:5" ht="13.5" customHeight="1">
      <c r="A686" s="13"/>
      <c r="B686" s="13"/>
      <c r="C686" s="14"/>
      <c r="D686" s="13"/>
      <c r="E686" s="13"/>
    </row>
    <row r="687" spans="1:5" ht="13.5" customHeight="1">
      <c r="A687" s="13">
        <v>22380</v>
      </c>
      <c r="B687" s="13">
        <v>546</v>
      </c>
      <c r="C687" s="14" t="s">
        <v>35</v>
      </c>
      <c r="D687" s="13">
        <v>1763</v>
      </c>
      <c r="E687" s="13">
        <v>1763</v>
      </c>
    </row>
    <row r="688" spans="1:5" ht="13.5" customHeight="1">
      <c r="A688" s="13">
        <v>22380</v>
      </c>
      <c r="B688" s="13">
        <v>546</v>
      </c>
      <c r="C688" s="14" t="s">
        <v>35</v>
      </c>
      <c r="D688" s="13">
        <v>1763</v>
      </c>
      <c r="E688" s="13"/>
    </row>
    <row r="689" spans="1:5" ht="13.5" customHeight="1">
      <c r="A689" s="13"/>
      <c r="B689" s="13"/>
      <c r="C689" s="14"/>
      <c r="D689" s="13"/>
      <c r="E689" s="13"/>
    </row>
    <row r="690" spans="1:5" ht="13.5" customHeight="1">
      <c r="A690" s="13">
        <v>22432</v>
      </c>
      <c r="B690" s="13">
        <v>548</v>
      </c>
      <c r="C690" s="14" t="s">
        <v>22</v>
      </c>
      <c r="D690" s="13">
        <v>5505</v>
      </c>
      <c r="E690" s="13">
        <v>5505</v>
      </c>
    </row>
    <row r="691" spans="1:5" ht="13.5" customHeight="1">
      <c r="A691" s="13">
        <v>22432</v>
      </c>
      <c r="B691" s="13">
        <v>548</v>
      </c>
      <c r="C691" s="14" t="s">
        <v>26</v>
      </c>
      <c r="D691" s="13">
        <v>4036</v>
      </c>
      <c r="E691" s="13">
        <v>4036</v>
      </c>
    </row>
    <row r="692" spans="1:5" ht="13.5" customHeight="1">
      <c r="A692" s="13"/>
      <c r="B692" s="13"/>
      <c r="C692" s="14"/>
      <c r="D692" s="13"/>
      <c r="E692" s="13"/>
    </row>
    <row r="693" spans="1:5" ht="13.5" customHeight="1">
      <c r="A693" s="20">
        <v>22500</v>
      </c>
      <c r="B693" s="20">
        <v>1248</v>
      </c>
      <c r="C693" s="21" t="s">
        <v>22</v>
      </c>
      <c r="D693" s="13">
        <v>494</v>
      </c>
      <c r="E693" s="13">
        <v>494</v>
      </c>
    </row>
    <row r="694" spans="1:5" ht="13.5" customHeight="1">
      <c r="A694" s="20">
        <v>22500</v>
      </c>
      <c r="B694" s="20">
        <v>1248</v>
      </c>
      <c r="C694" s="21" t="s">
        <v>26</v>
      </c>
      <c r="D694" s="13">
        <v>434</v>
      </c>
      <c r="E694" s="13">
        <v>434</v>
      </c>
    </row>
    <row r="695" spans="1:5" ht="13.5" customHeight="1">
      <c r="A695" s="15">
        <v>22500</v>
      </c>
      <c r="B695" s="15">
        <v>1248</v>
      </c>
      <c r="C695" s="16" t="s">
        <v>28</v>
      </c>
      <c r="D695" s="13">
        <v>427</v>
      </c>
      <c r="E695" s="13"/>
    </row>
    <row r="696" spans="1:5" ht="13.5" customHeight="1">
      <c r="A696" s="13"/>
      <c r="B696" s="13"/>
      <c r="C696" s="14"/>
      <c r="D696" s="13"/>
      <c r="E696" s="13"/>
    </row>
    <row r="697" spans="1:5" ht="13.5" customHeight="1">
      <c r="A697" s="13">
        <v>22500</v>
      </c>
      <c r="B697" s="13">
        <v>1248</v>
      </c>
      <c r="C697" s="14" t="s">
        <v>31</v>
      </c>
      <c r="D697" s="13">
        <v>2776</v>
      </c>
      <c r="E697" s="13"/>
    </row>
    <row r="698" spans="1:5" ht="13.5" customHeight="1">
      <c r="A698" s="13">
        <v>22500</v>
      </c>
      <c r="B698" s="13">
        <v>1248</v>
      </c>
      <c r="C698" s="14" t="s">
        <v>31</v>
      </c>
      <c r="D698" s="13">
        <v>2776</v>
      </c>
      <c r="E698" s="13">
        <v>2776</v>
      </c>
    </row>
    <row r="699" spans="1:5" ht="13.5" customHeight="1">
      <c r="A699" s="13"/>
      <c r="B699" s="13"/>
      <c r="C699" s="14"/>
      <c r="D699" s="13"/>
      <c r="E699" s="13"/>
    </row>
    <row r="700" spans="1:5" ht="13.5" customHeight="1">
      <c r="A700" s="15">
        <v>22846</v>
      </c>
      <c r="B700" s="15">
        <v>2490</v>
      </c>
      <c r="C700" s="16" t="s">
        <v>60</v>
      </c>
      <c r="D700" s="13">
        <v>6073</v>
      </c>
      <c r="E700" s="13"/>
    </row>
    <row r="701" spans="1:5" ht="13.5" customHeight="1">
      <c r="A701" s="15">
        <v>22846</v>
      </c>
      <c r="B701" s="15">
        <v>2490</v>
      </c>
      <c r="C701" s="16" t="s">
        <v>61</v>
      </c>
      <c r="D701" s="13">
        <v>4835</v>
      </c>
      <c r="E701" s="13"/>
    </row>
    <row r="702" spans="1:5" ht="13.5" customHeight="1">
      <c r="A702" s="13"/>
      <c r="B702" s="13"/>
      <c r="C702" s="14"/>
      <c r="D702" s="13"/>
      <c r="E702" s="13"/>
    </row>
    <row r="703" spans="1:5" ht="13.5" customHeight="1">
      <c r="A703" s="13">
        <v>22983</v>
      </c>
      <c r="B703" s="13">
        <v>8906</v>
      </c>
      <c r="C703" s="14" t="s">
        <v>61</v>
      </c>
      <c r="D703" s="13">
        <v>6395</v>
      </c>
      <c r="E703" s="13"/>
    </row>
    <row r="704" spans="1:5" ht="13.5" customHeight="1">
      <c r="A704" s="13">
        <v>22983</v>
      </c>
      <c r="B704" s="13">
        <v>8906</v>
      </c>
      <c r="C704" s="14" t="s">
        <v>61</v>
      </c>
      <c r="D704" s="13">
        <v>6395</v>
      </c>
      <c r="E704" s="13">
        <v>6395</v>
      </c>
    </row>
    <row r="705" spans="1:5" ht="13.5" customHeight="1">
      <c r="A705" s="13"/>
      <c r="B705" s="13"/>
      <c r="C705" s="14"/>
      <c r="D705" s="13"/>
      <c r="E705" s="13"/>
    </row>
    <row r="706" spans="1:5" ht="13.5" customHeight="1">
      <c r="A706" s="13">
        <v>22983</v>
      </c>
      <c r="B706" s="13">
        <v>8906</v>
      </c>
      <c r="C706" s="14" t="s">
        <v>80</v>
      </c>
      <c r="D706" s="13">
        <v>4543</v>
      </c>
      <c r="E706" s="13">
        <v>4543</v>
      </c>
    </row>
    <row r="707" spans="1:5" ht="13.5" customHeight="1">
      <c r="A707" s="13">
        <v>22983</v>
      </c>
      <c r="B707" s="13">
        <v>8906</v>
      </c>
      <c r="C707" s="14" t="s">
        <v>80</v>
      </c>
      <c r="D707" s="13">
        <v>4543</v>
      </c>
      <c r="E707" s="13"/>
    </row>
    <row r="708" spans="1:5" ht="13.5" customHeight="1">
      <c r="A708" s="13"/>
      <c r="B708" s="13"/>
      <c r="C708" s="14"/>
      <c r="D708" s="13"/>
      <c r="E708" s="13"/>
    </row>
    <row r="709" spans="1:5" ht="13.5" customHeight="1">
      <c r="A709" s="13">
        <v>22983</v>
      </c>
      <c r="B709" s="13">
        <v>8906</v>
      </c>
      <c r="C709" s="14" t="s">
        <v>81</v>
      </c>
      <c r="D709" s="13">
        <v>5189</v>
      </c>
      <c r="E709" s="13"/>
    </row>
    <row r="710" spans="1:5" ht="13.5" customHeight="1">
      <c r="A710" s="13">
        <v>22983</v>
      </c>
      <c r="B710" s="13">
        <v>8906</v>
      </c>
      <c r="C710" s="14" t="s">
        <v>81</v>
      </c>
      <c r="D710" s="13">
        <v>5189</v>
      </c>
      <c r="E710" s="13">
        <v>5189</v>
      </c>
    </row>
    <row r="711" spans="1:5" ht="13.5" customHeight="1">
      <c r="A711" s="13"/>
      <c r="B711" s="13"/>
      <c r="C711" s="14"/>
      <c r="D711" s="13"/>
      <c r="E711" s="13"/>
    </row>
    <row r="712" spans="1:5" ht="13.5" customHeight="1">
      <c r="A712" s="13">
        <v>23106</v>
      </c>
      <c r="B712" s="13">
        <v>1626</v>
      </c>
      <c r="C712" s="14" t="s">
        <v>31</v>
      </c>
      <c r="D712" s="13">
        <v>4484</v>
      </c>
      <c r="E712" s="13">
        <v>4484</v>
      </c>
    </row>
    <row r="713" spans="1:5" ht="13.5" customHeight="1">
      <c r="A713" s="13">
        <v>23106</v>
      </c>
      <c r="B713" s="13">
        <v>1626</v>
      </c>
      <c r="C713" s="14" t="s">
        <v>31</v>
      </c>
      <c r="D713" s="13">
        <v>4484</v>
      </c>
      <c r="E713" s="13"/>
    </row>
    <row r="714" spans="1:5" ht="13.5" customHeight="1">
      <c r="A714" s="13"/>
      <c r="B714" s="13"/>
      <c r="C714" s="14"/>
      <c r="D714" s="13"/>
      <c r="E714" s="13"/>
    </row>
    <row r="715" spans="1:5" ht="13.5" customHeight="1">
      <c r="A715" s="13">
        <v>23279</v>
      </c>
      <c r="B715" s="13">
        <v>3181</v>
      </c>
      <c r="C715" s="14" t="s">
        <v>22</v>
      </c>
      <c r="D715" s="13">
        <v>187</v>
      </c>
      <c r="E715" s="13"/>
    </row>
    <row r="716" spans="1:5" ht="13.5" customHeight="1">
      <c r="A716" s="13">
        <v>23279</v>
      </c>
      <c r="B716" s="13">
        <v>3181</v>
      </c>
      <c r="C716" s="14" t="s">
        <v>22</v>
      </c>
      <c r="D716" s="13">
        <v>187</v>
      </c>
      <c r="E716" s="13">
        <v>187</v>
      </c>
    </row>
    <row r="717" spans="1:5" ht="13.5" customHeight="1">
      <c r="A717" s="13"/>
      <c r="B717" s="13"/>
      <c r="C717" s="14"/>
      <c r="D717" s="13"/>
      <c r="E717" s="13"/>
    </row>
    <row r="718" spans="1:5" ht="13.5" customHeight="1">
      <c r="A718" s="13">
        <v>23279</v>
      </c>
      <c r="B718" s="13">
        <v>3181</v>
      </c>
      <c r="C718" s="14" t="s">
        <v>26</v>
      </c>
      <c r="D718" s="13">
        <v>154</v>
      </c>
      <c r="E718" s="13">
        <v>154</v>
      </c>
    </row>
    <row r="719" spans="1:5" ht="13.5" customHeight="1">
      <c r="A719" s="13">
        <v>23279</v>
      </c>
      <c r="B719" s="13">
        <v>3181</v>
      </c>
      <c r="C719" s="14" t="s">
        <v>26</v>
      </c>
      <c r="D719" s="13">
        <v>154</v>
      </c>
      <c r="E719" s="13"/>
    </row>
    <row r="720" spans="1:5" ht="13.5" customHeight="1">
      <c r="A720" s="13"/>
      <c r="B720" s="13"/>
      <c r="C720" s="14"/>
      <c r="D720" s="13"/>
      <c r="E720" s="13"/>
    </row>
    <row r="721" spans="1:5" ht="13.5" customHeight="1">
      <c r="A721" s="13">
        <v>23279</v>
      </c>
      <c r="B721" s="13">
        <v>3181</v>
      </c>
      <c r="C721" s="14" t="s">
        <v>28</v>
      </c>
      <c r="D721" s="13">
        <v>227</v>
      </c>
      <c r="E721" s="13"/>
    </row>
    <row r="722" spans="1:5" ht="13.5" customHeight="1">
      <c r="A722" s="13">
        <v>23279</v>
      </c>
      <c r="B722" s="13">
        <v>3181</v>
      </c>
      <c r="C722" s="14" t="s">
        <v>28</v>
      </c>
      <c r="D722" s="13">
        <v>227</v>
      </c>
      <c r="E722" s="13">
        <v>227</v>
      </c>
    </row>
    <row r="723" spans="1:5" ht="13.5" customHeight="1">
      <c r="A723" s="13"/>
      <c r="B723" s="13"/>
      <c r="C723" s="14"/>
      <c r="D723" s="13"/>
      <c r="E723" s="13"/>
    </row>
    <row r="724" spans="1:5" ht="13.5" customHeight="1">
      <c r="A724" s="15">
        <v>24211</v>
      </c>
      <c r="B724" s="15">
        <v>126</v>
      </c>
      <c r="C724" s="16" t="s">
        <v>22</v>
      </c>
      <c r="D724" s="13">
        <v>8160</v>
      </c>
      <c r="E724" s="13"/>
    </row>
    <row r="725" spans="1:5" ht="13.5" customHeight="1">
      <c r="A725" s="15">
        <v>24211</v>
      </c>
      <c r="B725" s="15">
        <v>126</v>
      </c>
      <c r="C725" s="16" t="s">
        <v>26</v>
      </c>
      <c r="D725" s="13">
        <v>6503</v>
      </c>
      <c r="E725" s="13"/>
    </row>
    <row r="726" spans="1:5" ht="13.5" customHeight="1">
      <c r="A726" s="15">
        <v>24211</v>
      </c>
      <c r="B726" s="15">
        <v>126</v>
      </c>
      <c r="C726" s="16" t="s">
        <v>28</v>
      </c>
      <c r="D726" s="13">
        <v>5783</v>
      </c>
      <c r="E726" s="13"/>
    </row>
    <row r="727" spans="1:5" ht="13.5" customHeight="1">
      <c r="A727" s="13"/>
      <c r="B727" s="13"/>
      <c r="C727" s="14"/>
      <c r="D727" s="13"/>
      <c r="E727" s="13"/>
    </row>
    <row r="728" spans="1:5" ht="13.5" customHeight="1">
      <c r="A728" s="13">
        <v>25875</v>
      </c>
      <c r="B728" s="13">
        <v>1571</v>
      </c>
      <c r="C728" s="14" t="s">
        <v>28</v>
      </c>
      <c r="D728" s="13">
        <v>2743</v>
      </c>
      <c r="E728" s="13">
        <v>2743</v>
      </c>
    </row>
    <row r="729" spans="1:5" ht="13.5" customHeight="1">
      <c r="A729" s="13">
        <v>25875</v>
      </c>
      <c r="B729" s="13">
        <v>1571</v>
      </c>
      <c r="C729" s="14" t="s">
        <v>28</v>
      </c>
      <c r="D729" s="13">
        <v>2743</v>
      </c>
      <c r="E729" s="13"/>
    </row>
    <row r="730" spans="1:5" ht="13.5" customHeight="1">
      <c r="A730" s="13">
        <v>25875</v>
      </c>
      <c r="B730" s="13">
        <v>1571</v>
      </c>
      <c r="C730" s="14" t="s">
        <v>28</v>
      </c>
      <c r="D730" s="13">
        <v>2743</v>
      </c>
      <c r="E730" s="13"/>
    </row>
    <row r="731" spans="1:5" ht="13.5" customHeight="1">
      <c r="A731" s="13"/>
      <c r="B731" s="13"/>
      <c r="C731" s="14"/>
      <c r="D731" s="13"/>
      <c r="E731" s="13"/>
    </row>
    <row r="732" spans="1:5" ht="13.5" customHeight="1">
      <c r="A732" s="13">
        <v>25875</v>
      </c>
      <c r="B732" s="13">
        <v>1571</v>
      </c>
      <c r="C732" s="14" t="s">
        <v>31</v>
      </c>
      <c r="D732" s="13">
        <v>2832</v>
      </c>
      <c r="E732" s="13"/>
    </row>
    <row r="733" spans="1:5" ht="13.5" customHeight="1">
      <c r="A733" s="13">
        <v>25875</v>
      </c>
      <c r="B733" s="13">
        <v>1571</v>
      </c>
      <c r="C733" s="14" t="s">
        <v>31</v>
      </c>
      <c r="D733" s="13">
        <v>2832</v>
      </c>
      <c r="E733" s="13"/>
    </row>
    <row r="734" spans="1:5" ht="13.5" customHeight="1">
      <c r="A734" s="13">
        <v>25875</v>
      </c>
      <c r="B734" s="13">
        <v>1571</v>
      </c>
      <c r="C734" s="14" t="s">
        <v>31</v>
      </c>
      <c r="D734" s="13">
        <v>2832</v>
      </c>
      <c r="E734" s="13">
        <v>2832</v>
      </c>
    </row>
    <row r="735" spans="1:5" ht="13.5" customHeight="1">
      <c r="A735" s="13"/>
      <c r="B735" s="13"/>
      <c r="C735" s="14"/>
      <c r="D735" s="13"/>
      <c r="E735" s="13"/>
    </row>
    <row r="736" spans="1:5" ht="13.5" customHeight="1">
      <c r="A736" s="13">
        <v>26751</v>
      </c>
      <c r="B736" s="13">
        <v>2511</v>
      </c>
      <c r="C736" s="14" t="s">
        <v>59</v>
      </c>
      <c r="D736" s="13">
        <v>7997</v>
      </c>
      <c r="E736" s="13">
        <v>7997</v>
      </c>
    </row>
    <row r="737" spans="1:5" ht="13.5" customHeight="1">
      <c r="A737" s="13">
        <v>26751</v>
      </c>
      <c r="B737" s="13">
        <v>2511</v>
      </c>
      <c r="C737" s="14" t="s">
        <v>59</v>
      </c>
      <c r="D737" s="13">
        <v>7997</v>
      </c>
      <c r="E737" s="13"/>
    </row>
    <row r="738" spans="1:5" ht="13.5" customHeight="1">
      <c r="A738" s="13"/>
      <c r="B738" s="13"/>
      <c r="C738" s="14"/>
      <c r="D738" s="13"/>
      <c r="E738" s="13"/>
    </row>
    <row r="739" spans="1:5" ht="13.5" customHeight="1">
      <c r="A739" s="13">
        <v>26751</v>
      </c>
      <c r="B739" s="13">
        <v>2511</v>
      </c>
      <c r="C739" s="14" t="s">
        <v>60</v>
      </c>
      <c r="D739" s="13">
        <v>7504</v>
      </c>
      <c r="E739" s="13"/>
    </row>
    <row r="740" spans="1:5" ht="13.5" customHeight="1">
      <c r="A740" s="13">
        <v>26751</v>
      </c>
      <c r="B740" s="13">
        <v>2511</v>
      </c>
      <c r="C740" s="14" t="s">
        <v>60</v>
      </c>
      <c r="D740" s="13">
        <v>7504</v>
      </c>
      <c r="E740" s="13">
        <v>7504</v>
      </c>
    </row>
    <row r="741" spans="1:5" ht="13.5" customHeight="1">
      <c r="A741" s="13"/>
      <c r="B741" s="13"/>
      <c r="C741" s="14"/>
      <c r="D741" s="13"/>
      <c r="E741" s="13"/>
    </row>
    <row r="742" spans="1:5" ht="13.5" customHeight="1">
      <c r="A742" s="13">
        <v>26751</v>
      </c>
      <c r="B742" s="13">
        <v>2516</v>
      </c>
      <c r="C742" s="14" t="s">
        <v>22</v>
      </c>
      <c r="D742" s="13">
        <v>5669</v>
      </c>
      <c r="E742" s="13">
        <v>5669</v>
      </c>
    </row>
    <row r="743" spans="1:5" ht="13.5" customHeight="1">
      <c r="A743" s="13">
        <v>26751</v>
      </c>
      <c r="B743" s="13">
        <v>2516</v>
      </c>
      <c r="C743" s="14" t="s">
        <v>22</v>
      </c>
      <c r="D743" s="13">
        <v>5669</v>
      </c>
      <c r="E743" s="13"/>
    </row>
    <row r="744" spans="1:5" ht="13.5" customHeight="1">
      <c r="A744" s="13"/>
      <c r="B744" s="13"/>
      <c r="C744" s="14"/>
      <c r="D744" s="13"/>
      <c r="E744" s="13"/>
    </row>
    <row r="745" spans="1:5" ht="13.5" customHeight="1">
      <c r="A745" s="13">
        <v>26751</v>
      </c>
      <c r="B745" s="13">
        <v>2516</v>
      </c>
      <c r="C745" s="14" t="s">
        <v>26</v>
      </c>
      <c r="D745" s="13">
        <v>7524</v>
      </c>
      <c r="E745" s="13"/>
    </row>
    <row r="746" spans="1:5" ht="13.5" customHeight="1">
      <c r="A746" s="13">
        <v>26751</v>
      </c>
      <c r="B746" s="13">
        <v>2516</v>
      </c>
      <c r="C746" s="14" t="s">
        <v>26</v>
      </c>
      <c r="D746" s="13">
        <v>7524</v>
      </c>
      <c r="E746" s="13">
        <v>7524</v>
      </c>
    </row>
    <row r="747" spans="1:5" ht="13.5" customHeight="1">
      <c r="A747" s="13"/>
      <c r="B747" s="13"/>
      <c r="C747" s="14"/>
      <c r="D747" s="13"/>
      <c r="E747" s="13"/>
    </row>
    <row r="748" spans="1:5" ht="13.5" customHeight="1">
      <c r="A748" s="13">
        <v>26751</v>
      </c>
      <c r="B748" s="13">
        <v>2516</v>
      </c>
      <c r="C748" s="14" t="s">
        <v>28</v>
      </c>
      <c r="D748" s="13">
        <v>6754</v>
      </c>
      <c r="E748" s="13">
        <v>6754</v>
      </c>
    </row>
    <row r="749" spans="1:5" ht="13.5" customHeight="1">
      <c r="A749" s="13"/>
      <c r="B749" s="13"/>
      <c r="C749" s="14"/>
      <c r="D749" s="13"/>
      <c r="E749" s="13"/>
    </row>
    <row r="750" spans="1:5" ht="13.5" customHeight="1">
      <c r="A750" s="13">
        <v>26751</v>
      </c>
      <c r="B750" s="13">
        <v>2516</v>
      </c>
      <c r="C750" s="14" t="s">
        <v>31</v>
      </c>
      <c r="D750" s="13">
        <v>8248</v>
      </c>
      <c r="E750" s="13"/>
    </row>
    <row r="751" spans="1:5" ht="13.5" customHeight="1">
      <c r="A751" s="13">
        <v>26751</v>
      </c>
      <c r="B751" s="13">
        <v>2516</v>
      </c>
      <c r="C751" s="14" t="s">
        <v>31</v>
      </c>
      <c r="D751" s="13">
        <v>8248</v>
      </c>
      <c r="E751" s="13">
        <v>8248</v>
      </c>
    </row>
    <row r="752" spans="1:5" ht="13.5" customHeight="1">
      <c r="A752" s="13"/>
      <c r="B752" s="13"/>
      <c r="C752" s="14"/>
      <c r="D752" s="13"/>
      <c r="E752" s="13"/>
    </row>
    <row r="753" spans="1:5" ht="13.5" customHeight="1">
      <c r="A753" s="13">
        <v>26751</v>
      </c>
      <c r="B753" s="13">
        <v>2517</v>
      </c>
      <c r="C753" s="14" t="s">
        <v>28</v>
      </c>
      <c r="D753" s="13">
        <v>6546</v>
      </c>
      <c r="E753" s="13">
        <v>6546</v>
      </c>
    </row>
    <row r="754" spans="1:5" ht="13.5" customHeight="1">
      <c r="A754" s="13">
        <v>26751</v>
      </c>
      <c r="B754" s="13">
        <v>2517</v>
      </c>
      <c r="C754" s="14" t="s">
        <v>28</v>
      </c>
      <c r="D754" s="13">
        <v>6546</v>
      </c>
      <c r="E754" s="13"/>
    </row>
    <row r="755" spans="1:5" ht="13.5" customHeight="1">
      <c r="A755" s="13"/>
      <c r="B755" s="13"/>
      <c r="C755" s="14"/>
      <c r="D755" s="13"/>
      <c r="E755" s="13"/>
    </row>
    <row r="756" spans="1:5" ht="13.5" customHeight="1">
      <c r="A756" s="13">
        <v>26751</v>
      </c>
      <c r="B756" s="13">
        <v>2517</v>
      </c>
      <c r="C756" s="14" t="s">
        <v>31</v>
      </c>
      <c r="D756" s="13">
        <v>6362</v>
      </c>
      <c r="E756" s="13"/>
    </row>
    <row r="757" spans="1:5" ht="13.5" customHeight="1">
      <c r="A757" s="13">
        <v>26751</v>
      </c>
      <c r="B757" s="13">
        <v>2517</v>
      </c>
      <c r="C757" s="14" t="s">
        <v>31</v>
      </c>
      <c r="D757" s="13">
        <v>6362</v>
      </c>
      <c r="E757" s="13">
        <v>6362</v>
      </c>
    </row>
    <row r="758" spans="1:5" ht="13.5" customHeight="1">
      <c r="A758" s="13"/>
      <c r="B758" s="13"/>
      <c r="C758" s="14"/>
      <c r="D758" s="13"/>
      <c r="E758" s="13"/>
    </row>
    <row r="759" spans="1:5" ht="13.5" customHeight="1">
      <c r="A759" s="13">
        <v>31719</v>
      </c>
      <c r="B759" s="13">
        <v>1507</v>
      </c>
      <c r="C759" s="14" t="s">
        <v>22</v>
      </c>
      <c r="D759" s="13">
        <v>2191</v>
      </c>
      <c r="E759" s="13">
        <v>2191</v>
      </c>
    </row>
    <row r="760" spans="1:5" ht="13.5" customHeight="1">
      <c r="A760" s="13">
        <v>31719</v>
      </c>
      <c r="B760" s="13">
        <v>1507</v>
      </c>
      <c r="C760" s="14" t="s">
        <v>26</v>
      </c>
      <c r="D760" s="13">
        <v>1951</v>
      </c>
      <c r="E760" s="13">
        <v>1951</v>
      </c>
    </row>
    <row r="761" spans="1:5" ht="13.5" customHeight="1">
      <c r="A761" s="13">
        <v>31719</v>
      </c>
      <c r="B761" s="13">
        <v>1507</v>
      </c>
      <c r="C761" s="14" t="s">
        <v>28</v>
      </c>
      <c r="D761" s="13">
        <v>4171</v>
      </c>
      <c r="E761" s="13">
        <v>4171</v>
      </c>
    </row>
    <row r="762" spans="1:5" ht="13.5" customHeight="1">
      <c r="A762" s="13">
        <v>31719</v>
      </c>
      <c r="B762" s="13">
        <v>1507</v>
      </c>
      <c r="C762" s="14" t="s">
        <v>31</v>
      </c>
      <c r="D762" s="13">
        <v>1976</v>
      </c>
      <c r="E762" s="13">
        <v>1976</v>
      </c>
    </row>
    <row r="763" spans="1:5" ht="13.5" customHeight="1">
      <c r="A763" s="13"/>
      <c r="B763" s="13"/>
      <c r="C763" s="14"/>
      <c r="D763" s="13"/>
      <c r="E763" s="13"/>
    </row>
    <row r="764" spans="1:5" ht="13.5" customHeight="1">
      <c r="A764" s="13">
        <v>34363</v>
      </c>
      <c r="B764" s="13">
        <v>1496</v>
      </c>
      <c r="C764" s="14" t="s">
        <v>28</v>
      </c>
      <c r="D764" s="13">
        <v>20</v>
      </c>
      <c r="E764" s="13">
        <v>20</v>
      </c>
    </row>
    <row r="765" spans="1:5" ht="13.5" customHeight="1">
      <c r="A765" s="13">
        <v>34363</v>
      </c>
      <c r="B765" s="13">
        <v>1496</v>
      </c>
      <c r="C765" s="14" t="s">
        <v>31</v>
      </c>
      <c r="D765" s="13">
        <v>20</v>
      </c>
      <c r="E765" s="13">
        <v>20</v>
      </c>
    </row>
    <row r="766" spans="1:5" ht="13.5" customHeight="1">
      <c r="A766" s="13">
        <v>34363</v>
      </c>
      <c r="B766" s="13">
        <v>1496</v>
      </c>
      <c r="C766" s="14" t="s">
        <v>32</v>
      </c>
      <c r="D766" s="13">
        <v>19</v>
      </c>
      <c r="E766" s="13">
        <v>19</v>
      </c>
    </row>
    <row r="767" spans="1:5" ht="13.5" customHeight="1">
      <c r="A767" s="13"/>
      <c r="B767" s="13"/>
      <c r="C767" s="14"/>
      <c r="D767" s="13"/>
      <c r="E767" s="13"/>
    </row>
    <row r="768" spans="1:5" ht="13.5" customHeight="1">
      <c r="A768" s="13">
        <v>38009</v>
      </c>
      <c r="B768" s="13">
        <v>1642</v>
      </c>
      <c r="C768" s="14" t="s">
        <v>28</v>
      </c>
      <c r="D768" s="13">
        <v>2838</v>
      </c>
      <c r="E768" s="13"/>
    </row>
    <row r="769" spans="1:5" ht="13.5" customHeight="1">
      <c r="A769" s="13">
        <v>38009</v>
      </c>
      <c r="B769" s="13">
        <v>1642</v>
      </c>
      <c r="C769" s="14" t="s">
        <v>28</v>
      </c>
      <c r="D769" s="13">
        <v>2838</v>
      </c>
      <c r="E769" s="13"/>
    </row>
    <row r="770" spans="1:5" ht="13.5" customHeight="1">
      <c r="A770" s="13">
        <v>38009</v>
      </c>
      <c r="B770" s="13">
        <v>1642</v>
      </c>
      <c r="C770" s="14" t="s">
        <v>28</v>
      </c>
      <c r="D770" s="13">
        <v>2838</v>
      </c>
      <c r="E770" s="13">
        <v>2838</v>
      </c>
    </row>
    <row r="771" spans="1:5" ht="13.5" customHeight="1">
      <c r="A771" s="13"/>
      <c r="B771" s="13"/>
      <c r="C771" s="14"/>
      <c r="D771" s="13"/>
      <c r="E771" s="13"/>
    </row>
    <row r="772" spans="1:5" ht="13.5" customHeight="1">
      <c r="A772" s="13">
        <v>38246</v>
      </c>
      <c r="B772" s="13">
        <v>599</v>
      </c>
      <c r="C772" s="14" t="s">
        <v>22</v>
      </c>
      <c r="D772" s="13">
        <v>1682</v>
      </c>
      <c r="E772" s="13">
        <v>1682</v>
      </c>
    </row>
    <row r="773" spans="1:5" ht="13.5" customHeight="1">
      <c r="A773" s="13">
        <v>38246</v>
      </c>
      <c r="B773" s="13">
        <v>599</v>
      </c>
      <c r="C773" s="14" t="s">
        <v>22</v>
      </c>
      <c r="D773" s="13">
        <v>1682</v>
      </c>
      <c r="E773" s="13"/>
    </row>
    <row r="774" spans="1:5" ht="13.5" customHeight="1">
      <c r="A774" s="13"/>
      <c r="B774" s="13"/>
      <c r="C774" s="14"/>
      <c r="D774" s="13"/>
      <c r="E774" s="13"/>
    </row>
    <row r="775" spans="1:5" ht="13.5" customHeight="1">
      <c r="A775" s="13">
        <v>38246</v>
      </c>
      <c r="B775" s="13">
        <v>599</v>
      </c>
      <c r="C775" s="14" t="s">
        <v>26</v>
      </c>
      <c r="D775" s="13">
        <v>1542</v>
      </c>
      <c r="E775" s="13"/>
    </row>
    <row r="776" spans="1:5" ht="13.5" customHeight="1">
      <c r="A776" s="13">
        <v>38246</v>
      </c>
      <c r="B776" s="13">
        <v>599</v>
      </c>
      <c r="C776" s="14" t="s">
        <v>26</v>
      </c>
      <c r="D776" s="13">
        <v>1542</v>
      </c>
      <c r="E776" s="13">
        <v>1542</v>
      </c>
    </row>
    <row r="777" spans="1:5" ht="13.5" customHeight="1">
      <c r="A777" s="13"/>
      <c r="B777" s="13"/>
      <c r="C777" s="14"/>
      <c r="D777" s="13"/>
      <c r="E777" s="13"/>
    </row>
    <row r="778" spans="1:5" ht="13.5" customHeight="1">
      <c r="A778" s="13">
        <v>38246</v>
      </c>
      <c r="B778" s="13">
        <v>599</v>
      </c>
      <c r="C778" s="14" t="s">
        <v>28</v>
      </c>
      <c r="D778" s="13">
        <v>3651</v>
      </c>
      <c r="E778" s="13">
        <v>3651</v>
      </c>
    </row>
    <row r="779" spans="1:5" ht="13.5" customHeight="1">
      <c r="A779" s="13">
        <v>38246</v>
      </c>
      <c r="B779" s="13">
        <v>599</v>
      </c>
      <c r="C779" s="14" t="s">
        <v>28</v>
      </c>
      <c r="D779" s="13">
        <v>3651</v>
      </c>
      <c r="E779" s="13"/>
    </row>
    <row r="780" spans="4:5" ht="12.75">
      <c r="D780">
        <f>SUM(D1:D779)</f>
        <v>1970876</v>
      </c>
      <c r="E780">
        <f>SUM(E1:E779)</f>
        <v>815393</v>
      </c>
    </row>
    <row r="781" spans="4:5" ht="12.75">
      <c r="D781">
        <f>COUNT(D2:D780)</f>
        <v>532</v>
      </c>
      <c r="E781">
        <f>COUNT(E2:E780)</f>
        <v>223</v>
      </c>
    </row>
    <row r="782" spans="4:5" ht="12.75">
      <c r="D782">
        <f>D780/D781</f>
        <v>3704.654135338346</v>
      </c>
      <c r="E782">
        <f>E780/E781</f>
        <v>3656.4708520179374</v>
      </c>
    </row>
    <row r="783" spans="4:5" ht="12.75">
      <c r="D783">
        <f>D782/8760</f>
        <v>0.42290572321213993</v>
      </c>
      <c r="E783">
        <f>E782/8760</f>
        <v>0.4174053484038741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RTI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Alton F. Peters</dc:creator>
  <cp:keywords/>
  <dc:description/>
  <cp:lastModifiedBy>James H. Turner</cp:lastModifiedBy>
  <cp:lastPrinted>2003-12-12T21:05:20Z</cp:lastPrinted>
  <dcterms:created xsi:type="dcterms:W3CDTF">2003-11-21T16:24:08Z</dcterms:created>
  <dcterms:modified xsi:type="dcterms:W3CDTF">2003-12-15T08:31:03Z</dcterms:modified>
  <cp:category/>
  <cp:version/>
  <cp:contentType/>
  <cp:contentStatus/>
</cp:coreProperties>
</file>