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15" activeTab="0"/>
  </bookViews>
  <sheets>
    <sheet name="MACT" sheetId="1" r:id="rId1"/>
    <sheet name="Sheet2" sheetId="2" r:id="rId2"/>
    <sheet name="Sheet3" sheetId="3" r:id="rId3"/>
  </sheets>
  <definedNames>
    <definedName name="_xlnm.Print_Titles" localSheetId="0">'MACT'!$1:$2</definedName>
  </definedNames>
  <calcPr fullCalcOnLoad="1"/>
</workbook>
</file>

<file path=xl/sharedStrings.xml><?xml version="1.0" encoding="utf-8"?>
<sst xmlns="http://schemas.openxmlformats.org/spreadsheetml/2006/main" count="93" uniqueCount="33">
  <si>
    <t>Major/Minor</t>
  </si>
  <si>
    <t>SIC</t>
  </si>
  <si>
    <t>Waterbased</t>
  </si>
  <si>
    <t>Solventbased</t>
  </si>
  <si>
    <t>Powder</t>
  </si>
  <si>
    <t>Thinning</t>
  </si>
  <si>
    <t>Surface Prep</t>
  </si>
  <si>
    <t>Cleaning</t>
  </si>
  <si>
    <t>Mixing</t>
  </si>
  <si>
    <t>Adhesives</t>
  </si>
  <si>
    <t>Total HAPs</t>
  </si>
  <si>
    <t>Total Solids</t>
  </si>
  <si>
    <t>Cumulative</t>
  </si>
  <si>
    <t>Content</t>
  </si>
  <si>
    <t>HAP (kg)</t>
  </si>
  <si>
    <t>Solids (L)</t>
  </si>
  <si>
    <t>(kg)</t>
  </si>
  <si>
    <t>(L)</t>
  </si>
  <si>
    <t>Solids</t>
  </si>
  <si>
    <t>(kg HAP/ L solids)</t>
  </si>
  <si>
    <t>Major</t>
  </si>
  <si>
    <t>3589, 3631, 3632</t>
  </si>
  <si>
    <t>3443, 3639</t>
  </si>
  <si>
    <t>Synthetic</t>
  </si>
  <si>
    <t>3556,3596, 3585, 3589</t>
  </si>
  <si>
    <t>3585, 3632, 3639</t>
  </si>
  <si>
    <t>3632, 3631</t>
  </si>
  <si>
    <t>3585, 3631</t>
  </si>
  <si>
    <t>3449, 3629, 3631</t>
  </si>
  <si>
    <t>Total</t>
  </si>
  <si>
    <t>MACT Average</t>
  </si>
  <si>
    <t>12 %</t>
  </si>
  <si>
    <t>Major (&gt;3 Mg)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</si>
</sst>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00"/>
  </numFmts>
  <fonts count="2">
    <font>
      <sz val="10"/>
      <name val="Arial"/>
      <family val="0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right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57421875" style="0" bestFit="1" customWidth="1"/>
    <col min="2" max="2" width="19.8515625" style="0" bestFit="1" customWidth="1"/>
    <col min="10" max="10" width="11.7109375" style="0" bestFit="1" customWidth="1"/>
    <col min="14" max="14" width="10.421875" style="0" customWidth="1"/>
    <col min="15" max="15" width="10.7109375" style="0" customWidth="1"/>
    <col min="16" max="16" width="10.00390625" style="0" customWidth="1"/>
    <col min="17" max="17" width="16.28125" style="0" customWidth="1"/>
  </cols>
  <sheetData>
    <row r="1" spans="1:17" ht="12.75">
      <c r="A1" t="s">
        <v>0</v>
      </c>
      <c r="B1" s="1" t="s">
        <v>1</v>
      </c>
      <c r="C1" s="2" t="s">
        <v>2</v>
      </c>
      <c r="D1" s="2"/>
      <c r="E1" s="3" t="s">
        <v>3</v>
      </c>
      <c r="F1" s="3"/>
      <c r="G1" s="2" t="s">
        <v>4</v>
      </c>
      <c r="H1" s="2"/>
      <c r="I1" s="4" t="s">
        <v>5</v>
      </c>
      <c r="J1" s="1" t="s">
        <v>6</v>
      </c>
      <c r="K1" s="1" t="s">
        <v>7</v>
      </c>
      <c r="L1" s="1" t="s">
        <v>8</v>
      </c>
      <c r="M1" s="4" t="s">
        <v>9</v>
      </c>
      <c r="N1" s="1" t="s">
        <v>10</v>
      </c>
      <c r="O1" t="s">
        <v>11</v>
      </c>
      <c r="P1" s="1" t="s">
        <v>12</v>
      </c>
      <c r="Q1" s="1" t="s">
        <v>13</v>
      </c>
    </row>
    <row r="2" spans="1:17" ht="13.5" thickBot="1">
      <c r="A2" s="5"/>
      <c r="B2" s="5"/>
      <c r="C2" s="6" t="s">
        <v>14</v>
      </c>
      <c r="D2" s="6" t="s">
        <v>15</v>
      </c>
      <c r="E2" s="5" t="s">
        <v>14</v>
      </c>
      <c r="F2" s="5" t="s">
        <v>15</v>
      </c>
      <c r="G2" s="5" t="s">
        <v>14</v>
      </c>
      <c r="H2" s="6" t="s">
        <v>15</v>
      </c>
      <c r="I2" s="6" t="s">
        <v>14</v>
      </c>
      <c r="J2" s="5" t="s">
        <v>14</v>
      </c>
      <c r="K2" s="5" t="s">
        <v>14</v>
      </c>
      <c r="L2" s="5" t="s">
        <v>14</v>
      </c>
      <c r="M2" s="6" t="s">
        <v>14</v>
      </c>
      <c r="N2" s="7" t="s">
        <v>16</v>
      </c>
      <c r="O2" s="7" t="s">
        <v>17</v>
      </c>
      <c r="P2" s="5" t="s">
        <v>18</v>
      </c>
      <c r="Q2" s="7" t="s">
        <v>19</v>
      </c>
    </row>
    <row r="3" spans="1:20" ht="12.75">
      <c r="A3" t="s">
        <v>20</v>
      </c>
      <c r="B3" s="8" t="s">
        <v>21</v>
      </c>
      <c r="C3" s="9"/>
      <c r="D3" s="9"/>
      <c r="E3" s="9">
        <v>16445</v>
      </c>
      <c r="F3" s="9">
        <v>380435.2869025237</v>
      </c>
      <c r="H3" s="9"/>
      <c r="I3" s="9"/>
      <c r="K3" s="9"/>
      <c r="L3" s="9"/>
      <c r="M3" s="9"/>
      <c r="N3" s="9">
        <f aca="true" t="shared" si="0" ref="N3:N54">C3+E3+G3+I3+J3+K3+L3+M3</f>
        <v>16445</v>
      </c>
      <c r="O3" s="9">
        <f aca="true" t="shared" si="1" ref="O3:O54">D3+F3+H3</f>
        <v>380435.2869025237</v>
      </c>
      <c r="P3" s="10">
        <f>O3</f>
        <v>380435.2869025237</v>
      </c>
      <c r="Q3" s="11">
        <f aca="true" t="shared" si="2" ref="Q3:Q56">N3/O3</f>
        <v>0.04322679984260658</v>
      </c>
      <c r="T3" s="12"/>
    </row>
    <row r="4" spans="1:20" ht="12.75">
      <c r="A4" t="s">
        <v>20</v>
      </c>
      <c r="B4" s="8">
        <v>3639</v>
      </c>
      <c r="C4" s="9"/>
      <c r="D4" s="9"/>
      <c r="E4" s="9">
        <v>6024</v>
      </c>
      <c r="F4" s="9">
        <v>11418.589940067532</v>
      </c>
      <c r="G4">
        <v>0</v>
      </c>
      <c r="H4" s="9">
        <v>145025</v>
      </c>
      <c r="I4" s="9">
        <v>6440</v>
      </c>
      <c r="K4" s="9">
        <v>170</v>
      </c>
      <c r="L4" s="9"/>
      <c r="M4" s="9"/>
      <c r="N4" s="9">
        <f t="shared" si="0"/>
        <v>12634</v>
      </c>
      <c r="O4" s="9">
        <f t="shared" si="1"/>
        <v>156443.58994006753</v>
      </c>
      <c r="P4" s="10">
        <f aca="true" t="shared" si="3" ref="P4:P56">O4+P3</f>
        <v>536878.8768425912</v>
      </c>
      <c r="Q4" s="11">
        <f t="shared" si="2"/>
        <v>0.08075754337291799</v>
      </c>
      <c r="T4" s="12"/>
    </row>
    <row r="5" spans="1:20" ht="12.75">
      <c r="A5" t="s">
        <v>20</v>
      </c>
      <c r="B5" s="8">
        <v>3585</v>
      </c>
      <c r="C5" s="9">
        <v>1096.0000228881836</v>
      </c>
      <c r="D5" s="9">
        <v>19199.55784932644</v>
      </c>
      <c r="E5" s="9">
        <v>1291.3199615478516</v>
      </c>
      <c r="F5" s="9">
        <v>2622.039825387511</v>
      </c>
      <c r="H5" s="9"/>
      <c r="I5" s="9"/>
      <c r="K5" s="9">
        <v>730</v>
      </c>
      <c r="L5" s="9"/>
      <c r="M5" s="9"/>
      <c r="N5" s="9">
        <f t="shared" si="0"/>
        <v>3117.319984436035</v>
      </c>
      <c r="O5" s="9">
        <f t="shared" si="1"/>
        <v>21821.59767471395</v>
      </c>
      <c r="P5" s="10">
        <f t="shared" si="3"/>
        <v>558700.4745173051</v>
      </c>
      <c r="Q5" s="11">
        <f t="shared" si="2"/>
        <v>0.14285480059272967</v>
      </c>
      <c r="T5" s="12"/>
    </row>
    <row r="6" spans="1:17" ht="12.75">
      <c r="A6" t="s">
        <v>32</v>
      </c>
      <c r="B6" s="8">
        <v>3585</v>
      </c>
      <c r="C6" s="9"/>
      <c r="D6" s="9"/>
      <c r="E6" s="9">
        <v>43320.721435546875</v>
      </c>
      <c r="F6" s="9">
        <v>172235.69273038674</v>
      </c>
      <c r="G6">
        <v>0</v>
      </c>
      <c r="H6" s="9">
        <v>103306</v>
      </c>
      <c r="I6" s="9"/>
      <c r="K6" s="9"/>
      <c r="L6" s="9"/>
      <c r="M6" s="9"/>
      <c r="N6" s="9">
        <f t="shared" si="0"/>
        <v>43320.721435546875</v>
      </c>
      <c r="O6" s="9">
        <f t="shared" si="1"/>
        <v>275541.69273038674</v>
      </c>
      <c r="P6" s="10">
        <f t="shared" si="3"/>
        <v>834242.1672476919</v>
      </c>
      <c r="Q6" s="11">
        <f t="shared" si="2"/>
        <v>0.15722020506688084</v>
      </c>
    </row>
    <row r="7" spans="1:20" ht="12.75">
      <c r="A7" t="s">
        <v>20</v>
      </c>
      <c r="B7" s="8">
        <v>3632</v>
      </c>
      <c r="C7" s="9"/>
      <c r="D7" s="9"/>
      <c r="E7" s="9">
        <v>2914.7399139404297</v>
      </c>
      <c r="F7" s="9">
        <v>17303</v>
      </c>
      <c r="H7" s="9"/>
      <c r="I7" s="9">
        <v>404</v>
      </c>
      <c r="K7" s="9"/>
      <c r="L7" s="9"/>
      <c r="M7" s="9"/>
      <c r="N7" s="9">
        <f>C7+E7+G7+I7+J7+K7+L7</f>
        <v>3318.7399139404297</v>
      </c>
      <c r="O7" s="9">
        <f>D7+F7+H7</f>
        <v>17303</v>
      </c>
      <c r="P7" s="10">
        <f t="shared" si="3"/>
        <v>851545.1672476919</v>
      </c>
      <c r="Q7" s="11">
        <f t="shared" si="2"/>
        <v>0.19180141674509793</v>
      </c>
      <c r="T7" s="12"/>
    </row>
    <row r="8" spans="1:20" ht="12.75">
      <c r="A8" t="s">
        <v>20</v>
      </c>
      <c r="B8" s="8">
        <v>3585</v>
      </c>
      <c r="C8" s="9"/>
      <c r="D8" s="9"/>
      <c r="E8" s="9">
        <v>4211.826262778362</v>
      </c>
      <c r="F8" s="9">
        <v>23167.702678723188</v>
      </c>
      <c r="H8" s="9"/>
      <c r="I8" s="9"/>
      <c r="J8">
        <v>0.038</v>
      </c>
      <c r="K8" s="9">
        <v>440</v>
      </c>
      <c r="L8" s="9"/>
      <c r="M8" s="9"/>
      <c r="N8" s="9">
        <f t="shared" si="0"/>
        <v>4651.864262778362</v>
      </c>
      <c r="O8" s="9">
        <f t="shared" si="1"/>
        <v>23167.702678723188</v>
      </c>
      <c r="P8" s="10">
        <f t="shared" si="3"/>
        <v>874712.869926415</v>
      </c>
      <c r="Q8" s="11">
        <f t="shared" si="2"/>
        <v>0.20079091687630093</v>
      </c>
      <c r="T8" s="12"/>
    </row>
    <row r="9" spans="1:17" ht="12.75">
      <c r="A9" t="s">
        <v>20</v>
      </c>
      <c r="B9" s="8">
        <v>3631</v>
      </c>
      <c r="C9" s="9">
        <v>15947.643127441406</v>
      </c>
      <c r="D9" s="9">
        <v>106615.16014961738</v>
      </c>
      <c r="E9" s="9"/>
      <c r="F9" s="9"/>
      <c r="H9" s="9"/>
      <c r="I9" s="9">
        <v>4010</v>
      </c>
      <c r="K9" s="9">
        <v>2960</v>
      </c>
      <c r="L9" s="9"/>
      <c r="M9" s="9"/>
      <c r="N9" s="9">
        <f t="shared" si="0"/>
        <v>22917.643127441406</v>
      </c>
      <c r="O9" s="9">
        <f t="shared" si="1"/>
        <v>106615.16014961738</v>
      </c>
      <c r="P9" s="10">
        <f t="shared" si="3"/>
        <v>981328.0300760324</v>
      </c>
      <c r="Q9" s="11">
        <f t="shared" si="2"/>
        <v>0.2149567012353604</v>
      </c>
    </row>
    <row r="10" spans="1:17" ht="12.75">
      <c r="A10" t="s">
        <v>20</v>
      </c>
      <c r="B10" s="8" t="s">
        <v>22</v>
      </c>
      <c r="C10" s="9">
        <v>9555</v>
      </c>
      <c r="D10" s="9">
        <v>48629</v>
      </c>
      <c r="E10">
        <v>31</v>
      </c>
      <c r="F10">
        <v>41</v>
      </c>
      <c r="H10" s="9"/>
      <c r="I10" s="9">
        <v>192</v>
      </c>
      <c r="J10">
        <v>0</v>
      </c>
      <c r="K10" s="9">
        <v>690</v>
      </c>
      <c r="L10" s="9"/>
      <c r="M10" s="9">
        <v>12.2</v>
      </c>
      <c r="N10" s="9">
        <f t="shared" si="0"/>
        <v>10480.2</v>
      </c>
      <c r="O10" s="9">
        <f t="shared" si="1"/>
        <v>48670</v>
      </c>
      <c r="P10" s="13">
        <f t="shared" si="3"/>
        <v>1029998.0300760324</v>
      </c>
      <c r="Q10" s="14">
        <f t="shared" si="2"/>
        <v>0.21533182658722008</v>
      </c>
    </row>
    <row r="11" spans="1:17" ht="12.75">
      <c r="A11" t="s">
        <v>20</v>
      </c>
      <c r="B11" s="8">
        <v>3633</v>
      </c>
      <c r="C11" s="9">
        <v>60110.981884002686</v>
      </c>
      <c r="D11" s="9">
        <v>261434.42298838164</v>
      </c>
      <c r="E11" s="9">
        <v>13002.641372680664</v>
      </c>
      <c r="F11" s="9">
        <v>173724.28759914153</v>
      </c>
      <c r="H11" s="9"/>
      <c r="I11" s="9">
        <v>28600</v>
      </c>
      <c r="K11" s="9"/>
      <c r="L11" s="9"/>
      <c r="M11" s="9"/>
      <c r="N11" s="9">
        <f t="shared" si="0"/>
        <v>101713.62325668335</v>
      </c>
      <c r="O11" s="9">
        <f t="shared" si="1"/>
        <v>435158.7105875232</v>
      </c>
      <c r="P11" s="13">
        <f t="shared" si="3"/>
        <v>1465156.7406635555</v>
      </c>
      <c r="Q11" s="15">
        <f t="shared" si="2"/>
        <v>0.23373914110407254</v>
      </c>
    </row>
    <row r="12" spans="1:17" ht="12.75">
      <c r="A12" t="s">
        <v>20</v>
      </c>
      <c r="B12" s="8">
        <v>3633</v>
      </c>
      <c r="C12" s="9">
        <v>136178.56997224974</v>
      </c>
      <c r="D12" s="9">
        <v>676677.9206598345</v>
      </c>
      <c r="E12" s="9">
        <v>3619.2964321374893</v>
      </c>
      <c r="F12" s="9">
        <v>33089.251678380075</v>
      </c>
      <c r="H12" s="9"/>
      <c r="I12" s="9">
        <v>27500</v>
      </c>
      <c r="K12" s="9"/>
      <c r="L12" s="9"/>
      <c r="M12" s="9"/>
      <c r="N12" s="9">
        <f t="shared" si="0"/>
        <v>167297.86640438723</v>
      </c>
      <c r="O12" s="9">
        <f t="shared" si="1"/>
        <v>709767.1723382146</v>
      </c>
      <c r="P12" s="13">
        <f t="shared" si="3"/>
        <v>2174923.91300177</v>
      </c>
      <c r="Q12" s="15">
        <f t="shared" si="2"/>
        <v>0.23570809263163175</v>
      </c>
    </row>
    <row r="13" spans="1:17" ht="12.75">
      <c r="A13" t="s">
        <v>20</v>
      </c>
      <c r="B13" s="8">
        <v>3632</v>
      </c>
      <c r="C13" s="9">
        <v>3971.949920654297</v>
      </c>
      <c r="D13" s="9">
        <v>18028</v>
      </c>
      <c r="E13" s="9"/>
      <c r="F13" s="9"/>
      <c r="H13" s="9"/>
      <c r="I13" s="9">
        <v>402</v>
      </c>
      <c r="J13">
        <v>0.001</v>
      </c>
      <c r="K13" s="9"/>
      <c r="L13" s="9"/>
      <c r="M13" s="9"/>
      <c r="N13" s="9">
        <f>C13+E13+G13+I13+J13+K13+L13</f>
        <v>4373.950920654297</v>
      </c>
      <c r="O13" s="9">
        <f>D13+F13+H13</f>
        <v>18028</v>
      </c>
      <c r="P13" s="13">
        <f t="shared" si="3"/>
        <v>2192951.91300177</v>
      </c>
      <c r="Q13" s="15">
        <f t="shared" si="2"/>
        <v>0.24261986469127453</v>
      </c>
    </row>
    <row r="14" spans="1:17" ht="12.75">
      <c r="A14" t="s">
        <v>20</v>
      </c>
      <c r="B14" s="8">
        <v>3639</v>
      </c>
      <c r="C14" s="9">
        <v>10551.031494140625</v>
      </c>
      <c r="D14" s="9">
        <v>39931.12422378614</v>
      </c>
      <c r="E14" s="9"/>
      <c r="F14" s="9"/>
      <c r="H14" s="9"/>
      <c r="I14" s="9"/>
      <c r="J14">
        <v>0</v>
      </c>
      <c r="K14" s="9"/>
      <c r="L14" s="9"/>
      <c r="M14" s="9"/>
      <c r="N14" s="9">
        <f t="shared" si="0"/>
        <v>10551.031494140625</v>
      </c>
      <c r="O14" s="9">
        <f t="shared" si="1"/>
        <v>39931.12422378614</v>
      </c>
      <c r="P14" s="13">
        <f t="shared" si="3"/>
        <v>2232883.037225556</v>
      </c>
      <c r="Q14" s="15">
        <f t="shared" si="2"/>
        <v>0.26423076482919544</v>
      </c>
    </row>
    <row r="15" spans="1:17" ht="12.75">
      <c r="A15" t="s">
        <v>32</v>
      </c>
      <c r="B15" s="8">
        <v>3639</v>
      </c>
      <c r="C15" s="9">
        <v>6975</v>
      </c>
      <c r="D15" s="9">
        <v>11973.8848</v>
      </c>
      <c r="E15" s="9">
        <v>8920.34997125864</v>
      </c>
      <c r="F15" s="9">
        <v>29893.886360066223</v>
      </c>
      <c r="G15">
        <v>0</v>
      </c>
      <c r="H15" s="9">
        <v>397851</v>
      </c>
      <c r="I15" s="9">
        <v>93800</v>
      </c>
      <c r="K15" s="9"/>
      <c r="L15" s="9"/>
      <c r="M15" s="9">
        <v>10248</v>
      </c>
      <c r="N15" s="9">
        <f t="shared" si="0"/>
        <v>119943.34997125863</v>
      </c>
      <c r="O15" s="9">
        <f t="shared" si="1"/>
        <v>439718.77116006624</v>
      </c>
      <c r="P15" s="13">
        <f t="shared" si="3"/>
        <v>2672601.808385622</v>
      </c>
      <c r="Q15" s="15">
        <f t="shared" si="2"/>
        <v>0.2727728672006065</v>
      </c>
    </row>
    <row r="16" spans="1:17" ht="12.75">
      <c r="A16" t="s">
        <v>23</v>
      </c>
      <c r="B16" s="8" t="s">
        <v>24</v>
      </c>
      <c r="C16" s="9"/>
      <c r="D16" s="9"/>
      <c r="E16" s="9">
        <v>1735.5259019473094</v>
      </c>
      <c r="F16" s="9">
        <v>6167.548213500977</v>
      </c>
      <c r="H16" s="9"/>
      <c r="I16" s="9"/>
      <c r="J16">
        <v>0</v>
      </c>
      <c r="K16" s="9">
        <v>0</v>
      </c>
      <c r="L16" s="9">
        <v>0</v>
      </c>
      <c r="M16" s="9">
        <v>0.33</v>
      </c>
      <c r="N16" s="9">
        <f t="shared" si="0"/>
        <v>1735.8559019473093</v>
      </c>
      <c r="O16" s="9">
        <f t="shared" si="1"/>
        <v>6167.548213500977</v>
      </c>
      <c r="P16" s="13">
        <f t="shared" si="3"/>
        <v>2678769.356599123</v>
      </c>
      <c r="Q16" s="15">
        <f t="shared" si="2"/>
        <v>0.28144991200027597</v>
      </c>
    </row>
    <row r="17" spans="1:17" ht="12.75">
      <c r="A17" t="s">
        <v>32</v>
      </c>
      <c r="B17" s="8">
        <v>3585</v>
      </c>
      <c r="C17" s="9"/>
      <c r="D17" s="9"/>
      <c r="E17" s="9">
        <v>3928.2854893226136</v>
      </c>
      <c r="F17" s="9">
        <v>31727.0215171489</v>
      </c>
      <c r="H17" s="9"/>
      <c r="I17" s="9">
        <v>45</v>
      </c>
      <c r="K17" s="9">
        <v>5040</v>
      </c>
      <c r="L17" s="9"/>
      <c r="M17" s="9"/>
      <c r="N17" s="9">
        <f t="shared" si="0"/>
        <v>9013.285489322614</v>
      </c>
      <c r="O17" s="9">
        <f t="shared" si="1"/>
        <v>31727.0215171489</v>
      </c>
      <c r="P17" s="13">
        <f t="shared" si="3"/>
        <v>2710496.378116272</v>
      </c>
      <c r="Q17" s="15">
        <f t="shared" si="2"/>
        <v>0.2840886114837728</v>
      </c>
    </row>
    <row r="18" spans="1:17" ht="12.75">
      <c r="A18" t="s">
        <v>32</v>
      </c>
      <c r="B18" s="8">
        <v>3585</v>
      </c>
      <c r="C18" s="9">
        <v>5269.1727705288595</v>
      </c>
      <c r="D18" s="9">
        <v>22269.499896496473</v>
      </c>
      <c r="E18" s="9"/>
      <c r="F18" s="9"/>
      <c r="H18" s="9"/>
      <c r="I18" s="9">
        <v>1160</v>
      </c>
      <c r="J18">
        <v>0.09</v>
      </c>
      <c r="K18" s="9"/>
      <c r="L18" s="9"/>
      <c r="M18" s="9"/>
      <c r="N18" s="9">
        <f t="shared" si="0"/>
        <v>6429.26277052886</v>
      </c>
      <c r="O18" s="9">
        <f t="shared" si="1"/>
        <v>22269.499896496473</v>
      </c>
      <c r="P18" s="13">
        <f t="shared" si="3"/>
        <v>2732765.8780127685</v>
      </c>
      <c r="Q18" s="15">
        <f t="shared" si="2"/>
        <v>0.288702611213121</v>
      </c>
    </row>
    <row r="19" spans="1:17" ht="12.75">
      <c r="A19" t="s">
        <v>20</v>
      </c>
      <c r="B19" s="8">
        <v>3639</v>
      </c>
      <c r="C19" s="9"/>
      <c r="D19" s="9"/>
      <c r="E19" s="9">
        <v>38724</v>
      </c>
      <c r="F19" s="9">
        <v>268261.1469522025</v>
      </c>
      <c r="H19" s="9"/>
      <c r="I19" s="9"/>
      <c r="K19" s="9">
        <v>39338</v>
      </c>
      <c r="L19" s="9">
        <v>820</v>
      </c>
      <c r="M19" s="9">
        <v>600</v>
      </c>
      <c r="N19" s="9">
        <f t="shared" si="0"/>
        <v>79482</v>
      </c>
      <c r="O19" s="9">
        <f t="shared" si="1"/>
        <v>268261.1469522025</v>
      </c>
      <c r="P19" s="13">
        <f t="shared" si="3"/>
        <v>3001027.024964971</v>
      </c>
      <c r="Q19" s="14">
        <f t="shared" si="2"/>
        <v>0.29628591729745246</v>
      </c>
    </row>
    <row r="20" spans="1:17" ht="12.75">
      <c r="A20" t="s">
        <v>23</v>
      </c>
      <c r="B20" s="8">
        <v>3585</v>
      </c>
      <c r="C20" s="9">
        <v>1666.6301527861806</v>
      </c>
      <c r="D20" s="9">
        <v>8190.470237408544</v>
      </c>
      <c r="E20" s="9"/>
      <c r="F20" s="9"/>
      <c r="H20" s="9"/>
      <c r="I20" s="9">
        <v>950</v>
      </c>
      <c r="J20">
        <v>0</v>
      </c>
      <c r="K20" s="9"/>
      <c r="L20" s="9"/>
      <c r="M20" s="9"/>
      <c r="N20" s="9">
        <f t="shared" si="0"/>
        <v>2616.6301527861806</v>
      </c>
      <c r="O20" s="9">
        <f>D20+F20+H20</f>
        <v>8190.470237408544</v>
      </c>
      <c r="P20" s="13">
        <f t="shared" si="3"/>
        <v>3009217.4952023798</v>
      </c>
      <c r="Q20" s="15">
        <f t="shared" si="2"/>
        <v>0.31947251829756723</v>
      </c>
    </row>
    <row r="21" spans="1:17" ht="12.75">
      <c r="A21" t="s">
        <v>20</v>
      </c>
      <c r="B21" s="8">
        <v>3633</v>
      </c>
      <c r="C21" s="9"/>
      <c r="D21" s="9"/>
      <c r="E21" s="9">
        <v>11867.137412665234</v>
      </c>
      <c r="F21" s="9">
        <v>39279.69678487574</v>
      </c>
      <c r="G21">
        <v>0</v>
      </c>
      <c r="H21" s="9">
        <v>25024</v>
      </c>
      <c r="I21" s="9">
        <v>1490</v>
      </c>
      <c r="K21" s="9">
        <v>7250</v>
      </c>
      <c r="L21" s="9"/>
      <c r="M21" s="9"/>
      <c r="N21" s="9">
        <f t="shared" si="0"/>
        <v>20607.137412665234</v>
      </c>
      <c r="O21" s="9">
        <f t="shared" si="1"/>
        <v>64303.69678487574</v>
      </c>
      <c r="P21" s="13">
        <f t="shared" si="3"/>
        <v>3073521.1919872556</v>
      </c>
      <c r="Q21" s="15">
        <f t="shared" si="2"/>
        <v>0.3204658276740326</v>
      </c>
    </row>
    <row r="22" spans="1:17" ht="12.75">
      <c r="A22" t="s">
        <v>20</v>
      </c>
      <c r="B22" s="8">
        <v>3632</v>
      </c>
      <c r="C22" s="9"/>
      <c r="D22" s="9"/>
      <c r="E22" s="9">
        <v>0</v>
      </c>
      <c r="F22" s="9">
        <v>63506.74361465335</v>
      </c>
      <c r="H22" s="9"/>
      <c r="I22" s="9">
        <v>5180</v>
      </c>
      <c r="K22" s="9">
        <v>20761</v>
      </c>
      <c r="L22" s="9"/>
      <c r="M22" s="9"/>
      <c r="N22" s="9">
        <f>C22+E22+G22+I22+J22+K22+L22+M22</f>
        <v>25941</v>
      </c>
      <c r="O22" s="9">
        <f t="shared" si="1"/>
        <v>63506.74361465335</v>
      </c>
      <c r="P22" s="13">
        <f t="shared" si="3"/>
        <v>3137027.9356019087</v>
      </c>
      <c r="Q22" s="14">
        <f>N22/O22</f>
        <v>0.4084763054047453</v>
      </c>
    </row>
    <row r="23" spans="1:17" ht="12.75">
      <c r="A23" t="s">
        <v>32</v>
      </c>
      <c r="B23" s="8">
        <v>3585</v>
      </c>
      <c r="C23" s="9">
        <v>9527.272453308105</v>
      </c>
      <c r="D23" s="9">
        <v>25594.07968616562</v>
      </c>
      <c r="E23" s="9">
        <v>11200</v>
      </c>
      <c r="F23" s="9">
        <v>38696.8289402099</v>
      </c>
      <c r="H23" s="9"/>
      <c r="I23" s="9">
        <v>4909</v>
      </c>
      <c r="J23">
        <v>0</v>
      </c>
      <c r="K23" s="9">
        <v>0</v>
      </c>
      <c r="L23" s="9">
        <v>200</v>
      </c>
      <c r="M23" s="9">
        <v>665</v>
      </c>
      <c r="N23" s="9">
        <f t="shared" si="0"/>
        <v>26501.272453308105</v>
      </c>
      <c r="O23" s="9">
        <f t="shared" si="1"/>
        <v>64290.90862637552</v>
      </c>
      <c r="P23" s="13">
        <f t="shared" si="3"/>
        <v>3201318.8442282844</v>
      </c>
      <c r="Q23" s="15">
        <f>N23/O23</f>
        <v>0.4122087091243238</v>
      </c>
    </row>
    <row r="24" spans="1:17" ht="12.75">
      <c r="A24" t="s">
        <v>23</v>
      </c>
      <c r="B24" s="8">
        <v>3585</v>
      </c>
      <c r="C24" s="9">
        <v>292.6010012626648</v>
      </c>
      <c r="D24" s="9">
        <v>3335.9800213825565</v>
      </c>
      <c r="E24" s="9">
        <v>1932.3464308375897</v>
      </c>
      <c r="F24" s="9">
        <v>2918.403376774788</v>
      </c>
      <c r="H24" s="9"/>
      <c r="I24" s="9">
        <v>471</v>
      </c>
      <c r="K24" s="9">
        <v>0</v>
      </c>
      <c r="L24" s="9">
        <v>0</v>
      </c>
      <c r="M24" s="9">
        <v>69.94</v>
      </c>
      <c r="N24" s="9">
        <f t="shared" si="0"/>
        <v>2765.8874321002545</v>
      </c>
      <c r="O24" s="9">
        <f t="shared" si="1"/>
        <v>6254.383398157344</v>
      </c>
      <c r="P24" s="13">
        <f t="shared" si="3"/>
        <v>3207573.227626442</v>
      </c>
      <c r="Q24" s="15">
        <f>N24/O24</f>
        <v>0.44223183262400184</v>
      </c>
    </row>
    <row r="25" spans="1:17" ht="12.75">
      <c r="A25" t="s">
        <v>23</v>
      </c>
      <c r="B25" s="8">
        <v>3585</v>
      </c>
      <c r="C25" s="9">
        <v>1393.3421865218015</v>
      </c>
      <c r="D25" s="9">
        <v>3096.3805624961856</v>
      </c>
      <c r="E25" s="9"/>
      <c r="F25" s="9"/>
      <c r="H25" s="9"/>
      <c r="I25" s="9"/>
      <c r="J25">
        <v>0</v>
      </c>
      <c r="K25" s="9">
        <v>0</v>
      </c>
      <c r="L25" s="9"/>
      <c r="M25" s="9"/>
      <c r="N25" s="9">
        <f t="shared" si="0"/>
        <v>1393.3421865218015</v>
      </c>
      <c r="O25" s="9">
        <f t="shared" si="1"/>
        <v>3096.3805624961856</v>
      </c>
      <c r="P25" s="13">
        <f t="shared" si="3"/>
        <v>3210669.6081889383</v>
      </c>
      <c r="Q25" s="15">
        <f t="shared" si="2"/>
        <v>0.44999061271672025</v>
      </c>
    </row>
    <row r="26" spans="1:17" ht="12.75">
      <c r="A26" t="s">
        <v>20</v>
      </c>
      <c r="B26" s="8">
        <v>3585</v>
      </c>
      <c r="C26" s="9">
        <v>880.7291493595129</v>
      </c>
      <c r="D26" s="9">
        <v>2084.998267153925</v>
      </c>
      <c r="E26" s="9">
        <v>17661.879602703048</v>
      </c>
      <c r="F26" s="9">
        <v>58031.318125709906</v>
      </c>
      <c r="H26" s="9"/>
      <c r="I26" s="9">
        <v>4248</v>
      </c>
      <c r="K26" s="9">
        <v>8195</v>
      </c>
      <c r="L26" s="9"/>
      <c r="M26" s="9"/>
      <c r="N26" s="9">
        <f t="shared" si="0"/>
        <v>30985.60875206256</v>
      </c>
      <c r="O26" s="9">
        <f t="shared" si="1"/>
        <v>60116.31639286383</v>
      </c>
      <c r="P26" s="13">
        <f t="shared" si="3"/>
        <v>3270785.924581802</v>
      </c>
      <c r="Q26" s="15">
        <f t="shared" si="2"/>
        <v>0.5154276012117858</v>
      </c>
    </row>
    <row r="27" spans="1:17" ht="12.75">
      <c r="A27" t="s">
        <v>23</v>
      </c>
      <c r="B27" s="8">
        <v>3585</v>
      </c>
      <c r="C27" s="9">
        <v>1947.7272510528564</v>
      </c>
      <c r="D27" s="9">
        <v>15079.1406761789</v>
      </c>
      <c r="E27" s="9">
        <v>2401.0227966308594</v>
      </c>
      <c r="F27" s="9">
        <v>5536.147560447637</v>
      </c>
      <c r="H27" s="9"/>
      <c r="I27" s="9"/>
      <c r="K27" s="9">
        <v>1890</v>
      </c>
      <c r="L27" s="9"/>
      <c r="M27" s="9">
        <v>5433</v>
      </c>
      <c r="N27" s="9">
        <f t="shared" si="0"/>
        <v>11671.750047683716</v>
      </c>
      <c r="O27" s="9">
        <f>D27+F27+H27</f>
        <v>20615.288236626537</v>
      </c>
      <c r="P27" s="13">
        <f t="shared" si="3"/>
        <v>3291401.2128184284</v>
      </c>
      <c r="Q27" s="15">
        <f t="shared" si="2"/>
        <v>0.5661696268183573</v>
      </c>
    </row>
    <row r="28" spans="1:17" ht="12.75">
      <c r="A28" t="s">
        <v>20</v>
      </c>
      <c r="B28" s="8">
        <v>3585</v>
      </c>
      <c r="C28" s="9"/>
      <c r="D28" s="9"/>
      <c r="E28" s="9">
        <v>473</v>
      </c>
      <c r="F28" s="9">
        <v>20438</v>
      </c>
      <c r="H28" s="9"/>
      <c r="I28" s="9">
        <v>8760</v>
      </c>
      <c r="K28" s="9">
        <v>3230</v>
      </c>
      <c r="L28" s="9"/>
      <c r="M28" s="9"/>
      <c r="N28" s="9">
        <f>C28+E28+G28+I28+J28+K28+L28</f>
        <v>12463</v>
      </c>
      <c r="O28" s="9">
        <f>D28+F28+H28</f>
        <v>20438</v>
      </c>
      <c r="P28" s="13">
        <f t="shared" si="3"/>
        <v>3311839.2128184284</v>
      </c>
      <c r="Q28" s="15">
        <f>N28/O28</f>
        <v>0.6097954790096879</v>
      </c>
    </row>
    <row r="29" spans="1:17" ht="12.75">
      <c r="A29" t="s">
        <v>20</v>
      </c>
      <c r="B29" s="8">
        <v>3585</v>
      </c>
      <c r="C29" s="9"/>
      <c r="D29" s="9"/>
      <c r="E29" s="9">
        <v>19729.41288024187</v>
      </c>
      <c r="F29" s="9">
        <v>43145.52572657554</v>
      </c>
      <c r="H29" s="9"/>
      <c r="I29" s="9">
        <v>6750</v>
      </c>
      <c r="K29" s="9">
        <v>1179</v>
      </c>
      <c r="L29" s="9"/>
      <c r="M29" s="9"/>
      <c r="N29" s="9">
        <f t="shared" si="0"/>
        <v>27658.41288024187</v>
      </c>
      <c r="O29" s="9">
        <f t="shared" si="1"/>
        <v>43145.52572657554</v>
      </c>
      <c r="P29" s="13">
        <f t="shared" si="3"/>
        <v>3354984.738545004</v>
      </c>
      <c r="Q29" s="15">
        <f t="shared" si="2"/>
        <v>0.6410493884237372</v>
      </c>
    </row>
    <row r="30" spans="1:17" ht="12.75">
      <c r="A30" t="s">
        <v>23</v>
      </c>
      <c r="B30" s="8">
        <v>3585</v>
      </c>
      <c r="C30" s="9"/>
      <c r="D30" s="9"/>
      <c r="E30" s="9">
        <v>1762.5307860970497</v>
      </c>
      <c r="F30" s="9">
        <v>3898.870197399755</v>
      </c>
      <c r="H30" s="9"/>
      <c r="I30" s="9">
        <v>635</v>
      </c>
      <c r="J30">
        <v>0.941</v>
      </c>
      <c r="K30" s="9">
        <v>360</v>
      </c>
      <c r="L30" s="9"/>
      <c r="M30" s="9"/>
      <c r="N30" s="9">
        <f t="shared" si="0"/>
        <v>2758.4717860970495</v>
      </c>
      <c r="O30" s="9">
        <f t="shared" si="1"/>
        <v>3898.870197399755</v>
      </c>
      <c r="P30" s="13">
        <f t="shared" si="3"/>
        <v>3358883.608742404</v>
      </c>
      <c r="Q30" s="15">
        <f t="shared" si="2"/>
        <v>0.707505417322366</v>
      </c>
    </row>
    <row r="31" spans="1:17" ht="12.75">
      <c r="A31" t="s">
        <v>32</v>
      </c>
      <c r="B31" s="8">
        <v>3585</v>
      </c>
      <c r="C31" s="9"/>
      <c r="D31" s="9"/>
      <c r="E31" s="9">
        <v>6568.112351877796</v>
      </c>
      <c r="F31" s="9">
        <v>29307.52891845703</v>
      </c>
      <c r="H31" s="9"/>
      <c r="I31" s="9">
        <v>597</v>
      </c>
      <c r="K31" s="9">
        <v>13900</v>
      </c>
      <c r="L31" s="9"/>
      <c r="M31" s="9"/>
      <c r="N31" s="9">
        <f t="shared" si="0"/>
        <v>21065.112351877797</v>
      </c>
      <c r="O31" s="9">
        <f t="shared" si="1"/>
        <v>29307.52891845703</v>
      </c>
      <c r="P31" s="13">
        <f t="shared" si="3"/>
        <v>3388191.137660861</v>
      </c>
      <c r="Q31" s="15">
        <f t="shared" si="2"/>
        <v>0.7187611214335987</v>
      </c>
    </row>
    <row r="32" spans="1:17" ht="12.75">
      <c r="A32" t="s">
        <v>20</v>
      </c>
      <c r="B32" s="8">
        <v>3499</v>
      </c>
      <c r="C32" s="9">
        <v>262.8000020980835</v>
      </c>
      <c r="D32" s="9">
        <v>716.2582176195207</v>
      </c>
      <c r="E32" s="9">
        <v>6037.928899194543</v>
      </c>
      <c r="F32" s="9">
        <v>15007.989809082532</v>
      </c>
      <c r="H32" s="9"/>
      <c r="I32" s="9">
        <v>2960</v>
      </c>
      <c r="K32" s="9">
        <v>2050</v>
      </c>
      <c r="L32" s="9"/>
      <c r="M32" s="9"/>
      <c r="N32" s="9">
        <f t="shared" si="0"/>
        <v>11310.728901292627</v>
      </c>
      <c r="O32" s="9">
        <f t="shared" si="1"/>
        <v>15724.248026702053</v>
      </c>
      <c r="P32" s="13">
        <f t="shared" si="3"/>
        <v>3403915.385687563</v>
      </c>
      <c r="Q32" s="15">
        <f t="shared" si="2"/>
        <v>0.7193176349091778</v>
      </c>
    </row>
    <row r="33" spans="1:17" ht="12.75">
      <c r="A33" t="s">
        <v>32</v>
      </c>
      <c r="B33" s="8">
        <v>3585</v>
      </c>
      <c r="C33" s="9">
        <v>7949.348842885956</v>
      </c>
      <c r="D33" s="9">
        <v>9914.730057220291</v>
      </c>
      <c r="E33" s="9"/>
      <c r="F33" s="9"/>
      <c r="H33" s="9"/>
      <c r="I33" s="9"/>
      <c r="J33">
        <v>0</v>
      </c>
      <c r="K33" s="9"/>
      <c r="L33" s="9"/>
      <c r="M33" s="9"/>
      <c r="N33" s="9">
        <f t="shared" si="0"/>
        <v>7949.348842885956</v>
      </c>
      <c r="O33" s="9">
        <f t="shared" si="1"/>
        <v>9914.730057220291</v>
      </c>
      <c r="P33" s="13">
        <f t="shared" si="3"/>
        <v>3413830.1157447835</v>
      </c>
      <c r="Q33" s="15">
        <f t="shared" si="2"/>
        <v>0.8017715860147834</v>
      </c>
    </row>
    <row r="34" spans="1:17" ht="12.75">
      <c r="A34" t="s">
        <v>20</v>
      </c>
      <c r="B34" s="8">
        <v>3632</v>
      </c>
      <c r="C34" s="9"/>
      <c r="D34" s="9"/>
      <c r="E34" s="9">
        <v>7069.090576171875</v>
      </c>
      <c r="F34" s="9">
        <v>33069.252956700446</v>
      </c>
      <c r="H34" s="9"/>
      <c r="I34" s="9">
        <v>2470</v>
      </c>
      <c r="K34" s="9">
        <v>17200</v>
      </c>
      <c r="L34" s="9"/>
      <c r="M34" s="9"/>
      <c r="N34" s="9">
        <f t="shared" si="0"/>
        <v>26739.090576171875</v>
      </c>
      <c r="O34" s="9">
        <f t="shared" si="1"/>
        <v>33069.252956700446</v>
      </c>
      <c r="P34" s="13">
        <f t="shared" si="3"/>
        <v>3446899.368701484</v>
      </c>
      <c r="Q34" s="15">
        <f t="shared" si="2"/>
        <v>0.808578609597954</v>
      </c>
    </row>
    <row r="35" spans="1:17" ht="12.75">
      <c r="A35" t="s">
        <v>20</v>
      </c>
      <c r="B35" s="8">
        <v>3633</v>
      </c>
      <c r="C35" s="9">
        <v>30621.751500518043</v>
      </c>
      <c r="D35" s="9">
        <v>77537.25726172543</v>
      </c>
      <c r="E35" s="9">
        <v>35704.050165075394</v>
      </c>
      <c r="F35" s="9">
        <v>100236.70867175134</v>
      </c>
      <c r="H35" s="9"/>
      <c r="I35" s="9">
        <v>11200</v>
      </c>
      <c r="J35">
        <v>0.48</v>
      </c>
      <c r="K35" s="9">
        <v>10770</v>
      </c>
      <c r="L35" s="9"/>
      <c r="M35" s="9">
        <v>60840</v>
      </c>
      <c r="N35" s="9">
        <f t="shared" si="0"/>
        <v>149136.28166559344</v>
      </c>
      <c r="O35" s="9">
        <f t="shared" si="1"/>
        <v>177773.96593347678</v>
      </c>
      <c r="P35" s="13">
        <f t="shared" si="3"/>
        <v>3624673.3346349606</v>
      </c>
      <c r="Q35" s="15">
        <f t="shared" si="2"/>
        <v>0.838909571952737</v>
      </c>
    </row>
    <row r="36" spans="1:17" ht="12.75">
      <c r="A36" t="s">
        <v>20</v>
      </c>
      <c r="B36" s="8">
        <v>3633</v>
      </c>
      <c r="C36" s="9">
        <v>24686.99980068206</v>
      </c>
      <c r="D36" s="9">
        <v>60469.7789276276</v>
      </c>
      <c r="E36" s="9">
        <v>63264.00005578995</v>
      </c>
      <c r="F36" s="9">
        <v>196526.46390349677</v>
      </c>
      <c r="H36" s="9"/>
      <c r="I36" s="9">
        <v>111000</v>
      </c>
      <c r="J36">
        <v>0</v>
      </c>
      <c r="K36" s="9">
        <v>19050</v>
      </c>
      <c r="L36" s="9"/>
      <c r="M36" s="9">
        <v>2211</v>
      </c>
      <c r="N36" s="9">
        <f t="shared" si="0"/>
        <v>220211.99985647202</v>
      </c>
      <c r="O36" s="9">
        <f>D36+F36+H36</f>
        <v>256996.24283112437</v>
      </c>
      <c r="P36" s="13">
        <f t="shared" si="3"/>
        <v>3881669.577466085</v>
      </c>
      <c r="Q36" s="15">
        <f t="shared" si="2"/>
        <v>0.8568685574176904</v>
      </c>
    </row>
    <row r="37" spans="1:17" ht="12.75">
      <c r="A37" t="s">
        <v>23</v>
      </c>
      <c r="B37" s="8">
        <v>3585</v>
      </c>
      <c r="C37" s="9">
        <v>65.35229986533523</v>
      </c>
      <c r="D37" s="9">
        <v>587.88</v>
      </c>
      <c r="E37" s="9">
        <v>1588.176127101954</v>
      </c>
      <c r="F37" s="9">
        <v>2481.9200029905737</v>
      </c>
      <c r="H37" s="9"/>
      <c r="I37" s="9">
        <v>1160</v>
      </c>
      <c r="K37" s="9"/>
      <c r="L37" s="9"/>
      <c r="M37" s="9"/>
      <c r="N37" s="9">
        <f t="shared" si="0"/>
        <v>2813.5284269672893</v>
      </c>
      <c r="O37" s="9">
        <f t="shared" si="1"/>
        <v>3069.800002990574</v>
      </c>
      <c r="P37" s="13">
        <f t="shared" si="3"/>
        <v>3884739.377469076</v>
      </c>
      <c r="Q37" s="15">
        <f t="shared" si="2"/>
        <v>0.9165184781504897</v>
      </c>
    </row>
    <row r="38" spans="1:17" ht="12.75">
      <c r="A38" t="s">
        <v>20</v>
      </c>
      <c r="B38" s="8">
        <v>3585</v>
      </c>
      <c r="C38" s="9"/>
      <c r="D38" s="9"/>
      <c r="E38" s="9">
        <v>25159.564527895564</v>
      </c>
      <c r="F38" s="9">
        <v>30379.486960626826</v>
      </c>
      <c r="H38" s="9"/>
      <c r="I38" s="9">
        <v>2700</v>
      </c>
      <c r="K38" s="9"/>
      <c r="L38" s="9"/>
      <c r="M38" s="9"/>
      <c r="N38" s="9">
        <f t="shared" si="0"/>
        <v>27859.564527895564</v>
      </c>
      <c r="O38" s="9">
        <f t="shared" si="1"/>
        <v>30379.486960626826</v>
      </c>
      <c r="P38" s="13">
        <f t="shared" si="3"/>
        <v>3915118.8644297025</v>
      </c>
      <c r="Q38" s="15">
        <f t="shared" si="2"/>
        <v>0.9170518436997572</v>
      </c>
    </row>
    <row r="39" spans="1:17" ht="12.75">
      <c r="A39" t="s">
        <v>20</v>
      </c>
      <c r="B39" s="8">
        <v>3589</v>
      </c>
      <c r="C39" s="9"/>
      <c r="D39" s="9"/>
      <c r="E39" s="9">
        <v>21843.23931569423</v>
      </c>
      <c r="F39" s="9">
        <v>24686.802733828816</v>
      </c>
      <c r="H39" s="9"/>
      <c r="I39" s="9">
        <v>2890</v>
      </c>
      <c r="J39">
        <v>0.372</v>
      </c>
      <c r="K39" s="9"/>
      <c r="L39" s="9">
        <v>0</v>
      </c>
      <c r="M39" s="9"/>
      <c r="N39" s="9">
        <f t="shared" si="0"/>
        <v>24733.61131569423</v>
      </c>
      <c r="O39" s="9">
        <f t="shared" si="1"/>
        <v>24686.802733828816</v>
      </c>
      <c r="P39" s="13">
        <f t="shared" si="3"/>
        <v>3939805.6671635313</v>
      </c>
      <c r="Q39" s="15">
        <f t="shared" si="2"/>
        <v>1.0018960973751887</v>
      </c>
    </row>
    <row r="40" spans="1:17" ht="12.75">
      <c r="A40" t="s">
        <v>20</v>
      </c>
      <c r="B40" s="8" t="s">
        <v>25</v>
      </c>
      <c r="C40" s="9">
        <v>6.327000260353088</v>
      </c>
      <c r="D40" s="9">
        <v>17.40400042624945</v>
      </c>
      <c r="E40" s="9">
        <v>717.2899121884257</v>
      </c>
      <c r="F40" s="9">
        <v>871.4550062841461</v>
      </c>
      <c r="H40" s="9"/>
      <c r="I40" s="9"/>
      <c r="K40" s="9">
        <v>280</v>
      </c>
      <c r="L40" s="9"/>
      <c r="M40" s="9"/>
      <c r="N40" s="9">
        <f t="shared" si="0"/>
        <v>1003.6169124487787</v>
      </c>
      <c r="O40" s="9">
        <f t="shared" si="1"/>
        <v>888.8590067103955</v>
      </c>
      <c r="P40" s="13">
        <f t="shared" si="3"/>
        <v>3940694.5261702416</v>
      </c>
      <c r="Q40" s="15">
        <f t="shared" si="2"/>
        <v>1.1291069842033712</v>
      </c>
    </row>
    <row r="41" spans="1:17" ht="12.75">
      <c r="A41" t="s">
        <v>32</v>
      </c>
      <c r="B41" s="8">
        <v>3585</v>
      </c>
      <c r="C41" s="9"/>
      <c r="D41" s="9"/>
      <c r="E41" s="9">
        <v>2941.150463609337</v>
      </c>
      <c r="F41" s="9">
        <v>5674.612361057478</v>
      </c>
      <c r="H41" s="9"/>
      <c r="I41" s="9">
        <v>2623</v>
      </c>
      <c r="J41">
        <v>1.63</v>
      </c>
      <c r="K41" s="9">
        <v>730</v>
      </c>
      <c r="L41" s="9">
        <v>149</v>
      </c>
      <c r="M41" s="9"/>
      <c r="N41" s="9">
        <f t="shared" si="0"/>
        <v>6444.780463609337</v>
      </c>
      <c r="O41" s="9">
        <f t="shared" si="1"/>
        <v>5674.612361057478</v>
      </c>
      <c r="P41" s="13">
        <f t="shared" si="3"/>
        <v>3946369.1385312993</v>
      </c>
      <c r="Q41" s="15">
        <f t="shared" si="2"/>
        <v>1.1357217116427556</v>
      </c>
    </row>
    <row r="42" spans="1:17" ht="12.75">
      <c r="A42" t="s">
        <v>23</v>
      </c>
      <c r="B42" s="8">
        <v>3585</v>
      </c>
      <c r="C42" s="9">
        <v>630.0136387883231</v>
      </c>
      <c r="D42" s="9">
        <v>4936.655336996118</v>
      </c>
      <c r="E42" s="9">
        <v>8308.926826446841</v>
      </c>
      <c r="F42" s="9">
        <v>6795.507567870512</v>
      </c>
      <c r="H42" s="9"/>
      <c r="I42" s="9"/>
      <c r="J42">
        <v>2.04</v>
      </c>
      <c r="K42" s="9">
        <v>6138</v>
      </c>
      <c r="L42" s="16">
        <v>0.04</v>
      </c>
      <c r="M42" s="9">
        <v>55.38</v>
      </c>
      <c r="N42" s="9">
        <f t="shared" si="0"/>
        <v>15134.400465235165</v>
      </c>
      <c r="O42" s="9">
        <f t="shared" si="1"/>
        <v>11732.16290486663</v>
      </c>
      <c r="P42" s="13">
        <f t="shared" si="3"/>
        <v>3958101.301436166</v>
      </c>
      <c r="Q42" s="15">
        <f t="shared" si="2"/>
        <v>1.2899923558815614</v>
      </c>
    </row>
    <row r="43" spans="1:17" ht="12.75">
      <c r="A43" t="s">
        <v>20</v>
      </c>
      <c r="B43" s="8">
        <v>3633</v>
      </c>
      <c r="C43" s="9"/>
      <c r="D43" s="9"/>
      <c r="E43" s="9">
        <v>3353.599853515625</v>
      </c>
      <c r="F43" s="9">
        <v>73705.6</v>
      </c>
      <c r="H43" s="9"/>
      <c r="I43" s="9">
        <v>39500</v>
      </c>
      <c r="J43">
        <v>163</v>
      </c>
      <c r="K43" s="9">
        <v>22950</v>
      </c>
      <c r="L43" s="9"/>
      <c r="M43" s="9">
        <v>42602</v>
      </c>
      <c r="N43" s="9">
        <f t="shared" si="0"/>
        <v>108568.59985351562</v>
      </c>
      <c r="O43" s="9">
        <f>D43+F43+H43</f>
        <v>73705.6</v>
      </c>
      <c r="P43" s="13">
        <f t="shared" si="3"/>
        <v>4031806.901436166</v>
      </c>
      <c r="Q43" s="15">
        <f t="shared" si="2"/>
        <v>1.4730034061660935</v>
      </c>
    </row>
    <row r="44" spans="1:17" ht="12.75">
      <c r="A44" t="s">
        <v>20</v>
      </c>
      <c r="B44" s="8">
        <v>3585</v>
      </c>
      <c r="C44" s="9">
        <v>1559.7000062942504</v>
      </c>
      <c r="D44" s="9">
        <v>4511.1</v>
      </c>
      <c r="E44" s="9">
        <v>14582.499358057976</v>
      </c>
      <c r="F44" s="9">
        <v>4581.609889574552</v>
      </c>
      <c r="H44" s="9"/>
      <c r="I44" s="9"/>
      <c r="K44" s="9">
        <v>460</v>
      </c>
      <c r="L44" s="9"/>
      <c r="M44" s="9"/>
      <c r="N44" s="9">
        <f t="shared" si="0"/>
        <v>16602.199364352226</v>
      </c>
      <c r="O44" s="9">
        <f t="shared" si="1"/>
        <v>9092.709889574551</v>
      </c>
      <c r="P44" s="13">
        <f t="shared" si="3"/>
        <v>4040899.6113257403</v>
      </c>
      <c r="Q44" s="15">
        <f t="shared" si="2"/>
        <v>1.825880245380736</v>
      </c>
    </row>
    <row r="45" spans="1:17" ht="12.75">
      <c r="A45" t="s">
        <v>23</v>
      </c>
      <c r="B45" s="8">
        <v>3585</v>
      </c>
      <c r="C45" s="9"/>
      <c r="D45" s="9"/>
      <c r="E45" s="9">
        <v>21283.329690171853</v>
      </c>
      <c r="F45" s="9">
        <v>12896.971767002267</v>
      </c>
      <c r="H45" s="9"/>
      <c r="I45" s="9"/>
      <c r="J45">
        <v>0</v>
      </c>
      <c r="K45" s="9">
        <v>0</v>
      </c>
      <c r="L45" s="9">
        <v>2470</v>
      </c>
      <c r="M45" s="9"/>
      <c r="N45" s="9">
        <f t="shared" si="0"/>
        <v>23753.329690171853</v>
      </c>
      <c r="O45" s="9">
        <f t="shared" si="1"/>
        <v>12896.971767002267</v>
      </c>
      <c r="P45" s="13">
        <f t="shared" si="3"/>
        <v>4053796.5830927426</v>
      </c>
      <c r="Q45" s="15">
        <f t="shared" si="2"/>
        <v>1.8417757376926478</v>
      </c>
    </row>
    <row r="46" spans="1:17" ht="12.75">
      <c r="A46" t="s">
        <v>20</v>
      </c>
      <c r="B46" s="8">
        <v>3632</v>
      </c>
      <c r="C46" s="9"/>
      <c r="D46" s="9"/>
      <c r="E46" s="9">
        <v>6536.160101890564</v>
      </c>
      <c r="F46" s="9">
        <v>6615.126121749878</v>
      </c>
      <c r="H46" s="9"/>
      <c r="I46" s="9">
        <v>2420</v>
      </c>
      <c r="J46">
        <v>0</v>
      </c>
      <c r="K46" s="9">
        <v>3310</v>
      </c>
      <c r="L46" s="9">
        <v>34</v>
      </c>
      <c r="M46" s="9"/>
      <c r="N46" s="9">
        <f t="shared" si="0"/>
        <v>12300.160101890564</v>
      </c>
      <c r="O46" s="9">
        <f t="shared" si="1"/>
        <v>6615.126121749878</v>
      </c>
      <c r="P46" s="13">
        <f t="shared" si="3"/>
        <v>4060411.7092144927</v>
      </c>
      <c r="Q46" s="15">
        <f t="shared" si="2"/>
        <v>1.8593991823449683</v>
      </c>
    </row>
    <row r="47" spans="1:17" ht="12.75">
      <c r="A47" t="s">
        <v>20</v>
      </c>
      <c r="B47" s="8">
        <v>3585</v>
      </c>
      <c r="C47" s="9">
        <v>8801.240158081055</v>
      </c>
      <c r="D47" s="9">
        <v>40760.50273246765</v>
      </c>
      <c r="E47" s="9">
        <v>31764.71840452075</v>
      </c>
      <c r="F47" s="9">
        <v>34687.901603393555</v>
      </c>
      <c r="H47" s="9"/>
      <c r="I47" s="9">
        <v>101000</v>
      </c>
      <c r="K47" s="9">
        <v>0</v>
      </c>
      <c r="L47" s="9"/>
      <c r="M47" s="9"/>
      <c r="N47" s="9">
        <f t="shared" si="0"/>
        <v>141565.95856260182</v>
      </c>
      <c r="O47" s="9">
        <f t="shared" si="1"/>
        <v>75448.40433586121</v>
      </c>
      <c r="P47" s="13">
        <f t="shared" si="3"/>
        <v>4135860.113550354</v>
      </c>
      <c r="Q47" s="15">
        <f>N47/O47</f>
        <v>1.8763280656329855</v>
      </c>
    </row>
    <row r="48" spans="1:17" ht="12.75">
      <c r="A48" t="s">
        <v>23</v>
      </c>
      <c r="B48" s="8">
        <v>3585</v>
      </c>
      <c r="C48" s="9"/>
      <c r="D48" s="9"/>
      <c r="E48" s="9">
        <v>474.0272796154022</v>
      </c>
      <c r="F48" s="9">
        <v>6558.917424383724</v>
      </c>
      <c r="H48" s="9"/>
      <c r="I48" s="9">
        <v>12273</v>
      </c>
      <c r="K48" s="9"/>
      <c r="L48" s="9"/>
      <c r="M48" s="9"/>
      <c r="N48" s="9">
        <f t="shared" si="0"/>
        <v>12747.027279615402</v>
      </c>
      <c r="O48" s="9">
        <f t="shared" si="1"/>
        <v>6558.917424383724</v>
      </c>
      <c r="P48" s="13">
        <f t="shared" si="3"/>
        <v>4142419.0309747374</v>
      </c>
      <c r="Q48" s="15">
        <f t="shared" si="2"/>
        <v>1.9434651261542772</v>
      </c>
    </row>
    <row r="49" spans="1:17" ht="12.75">
      <c r="A49" t="s">
        <v>20</v>
      </c>
      <c r="B49" s="8">
        <v>3585</v>
      </c>
      <c r="C49" s="9">
        <v>2084.5654678344727</v>
      </c>
      <c r="D49" s="9">
        <v>4166.750051445176</v>
      </c>
      <c r="E49" s="9"/>
      <c r="F49" s="9"/>
      <c r="H49" s="9"/>
      <c r="I49" s="9"/>
      <c r="J49">
        <v>6.8</v>
      </c>
      <c r="K49" s="9">
        <v>6700</v>
      </c>
      <c r="L49" s="9"/>
      <c r="M49" s="9"/>
      <c r="N49" s="9">
        <f t="shared" si="0"/>
        <v>8791.365467834472</v>
      </c>
      <c r="O49" s="9">
        <f t="shared" si="1"/>
        <v>4166.750051445176</v>
      </c>
      <c r="P49" s="13">
        <f t="shared" si="3"/>
        <v>4146585.7810261827</v>
      </c>
      <c r="Q49" s="15">
        <f t="shared" si="2"/>
        <v>2.1098854885200797</v>
      </c>
    </row>
    <row r="50" spans="1:17" ht="12.75">
      <c r="A50" t="s">
        <v>20</v>
      </c>
      <c r="B50" s="8">
        <v>3639</v>
      </c>
      <c r="C50" s="9"/>
      <c r="D50" s="9"/>
      <c r="E50" s="9">
        <v>656.9050073623657</v>
      </c>
      <c r="F50" s="9">
        <v>1495.7</v>
      </c>
      <c r="H50" s="9"/>
      <c r="I50" s="9">
        <v>2040</v>
      </c>
      <c r="J50">
        <v>0</v>
      </c>
      <c r="K50" s="9">
        <v>573</v>
      </c>
      <c r="L50" s="9"/>
      <c r="M50" s="9"/>
      <c r="N50" s="9">
        <f t="shared" si="0"/>
        <v>3269.9050073623657</v>
      </c>
      <c r="O50" s="9">
        <f t="shared" si="1"/>
        <v>1495.7</v>
      </c>
      <c r="P50" s="13">
        <f t="shared" si="3"/>
        <v>4148081.481026183</v>
      </c>
      <c r="Q50" s="15">
        <f t="shared" si="2"/>
        <v>2.1862037891036743</v>
      </c>
    </row>
    <row r="51" spans="1:17" ht="12.75">
      <c r="A51" t="s">
        <v>20</v>
      </c>
      <c r="B51" s="8" t="s">
        <v>26</v>
      </c>
      <c r="C51" s="9"/>
      <c r="D51" s="9"/>
      <c r="E51" s="9">
        <v>147455.55772945285</v>
      </c>
      <c r="F51" s="9">
        <v>133106.7897799051</v>
      </c>
      <c r="H51" s="9"/>
      <c r="I51" s="9">
        <v>148000</v>
      </c>
      <c r="K51" s="9"/>
      <c r="L51" s="9"/>
      <c r="M51" s="9"/>
      <c r="N51" s="9">
        <f t="shared" si="0"/>
        <v>295455.55772945285</v>
      </c>
      <c r="O51" s="9">
        <f t="shared" si="1"/>
        <v>133106.7897799051</v>
      </c>
      <c r="P51" s="13">
        <f t="shared" si="3"/>
        <v>4281188.270806088</v>
      </c>
      <c r="Q51" s="15">
        <f t="shared" si="2"/>
        <v>2.219688103198904</v>
      </c>
    </row>
    <row r="52" spans="1:17" ht="12.75">
      <c r="A52" t="s">
        <v>23</v>
      </c>
      <c r="B52" s="8">
        <v>3631</v>
      </c>
      <c r="C52" s="9">
        <v>23070.794642843353</v>
      </c>
      <c r="D52" s="9">
        <v>9746.8901804924</v>
      </c>
      <c r="E52" s="9"/>
      <c r="F52" s="9"/>
      <c r="H52" s="9"/>
      <c r="I52" s="9"/>
      <c r="J52">
        <v>0</v>
      </c>
      <c r="K52" s="9"/>
      <c r="L52" s="9">
        <v>0</v>
      </c>
      <c r="M52" s="9"/>
      <c r="N52" s="9">
        <f>C52+E52+G52+I52+J52+K52+L52+M52</f>
        <v>23070.794642843353</v>
      </c>
      <c r="O52" s="9">
        <f t="shared" si="1"/>
        <v>9746.8901804924</v>
      </c>
      <c r="P52" s="13">
        <f t="shared" si="3"/>
        <v>4290935.160986581</v>
      </c>
      <c r="Q52" s="15">
        <f t="shared" si="2"/>
        <v>2.3669903133840218</v>
      </c>
    </row>
    <row r="53" spans="1:17" ht="12.75">
      <c r="A53" t="s">
        <v>20</v>
      </c>
      <c r="B53" s="8" t="s">
        <v>27</v>
      </c>
      <c r="C53" s="9"/>
      <c r="D53" s="9"/>
      <c r="E53" s="9">
        <v>59727.688946539114</v>
      </c>
      <c r="F53" s="9">
        <v>31296.741475342016</v>
      </c>
      <c r="H53" s="9"/>
      <c r="I53" s="9">
        <v>8430</v>
      </c>
      <c r="K53" s="9"/>
      <c r="L53" s="9"/>
      <c r="M53" s="9">
        <v>6929</v>
      </c>
      <c r="N53" s="9">
        <f>C53+E53+G53+I53+J53+K53+L53+M53</f>
        <v>75086.68894653911</v>
      </c>
      <c r="O53" s="9">
        <f>D53+F53+H53</f>
        <v>31296.741475342016</v>
      </c>
      <c r="P53" s="13">
        <f t="shared" si="3"/>
        <v>4322231.902461923</v>
      </c>
      <c r="Q53" s="15">
        <f t="shared" si="2"/>
        <v>2.3991855192240443</v>
      </c>
    </row>
    <row r="54" spans="1:17" ht="12.75">
      <c r="A54" t="s">
        <v>20</v>
      </c>
      <c r="B54" s="8">
        <v>3585</v>
      </c>
      <c r="C54" s="9">
        <v>11522.972412109375</v>
      </c>
      <c r="D54" s="9">
        <v>4169.4</v>
      </c>
      <c r="E54" s="9"/>
      <c r="F54" s="9"/>
      <c r="H54" s="9"/>
      <c r="I54" s="9"/>
      <c r="K54" s="9"/>
      <c r="L54" s="9"/>
      <c r="M54" s="9"/>
      <c r="N54" s="9">
        <f t="shared" si="0"/>
        <v>11522.972412109375</v>
      </c>
      <c r="O54" s="9">
        <f t="shared" si="1"/>
        <v>4169.4</v>
      </c>
      <c r="P54" s="13">
        <f t="shared" si="3"/>
        <v>4326401.302461923</v>
      </c>
      <c r="Q54" s="15">
        <f t="shared" si="2"/>
        <v>2.7637003914494596</v>
      </c>
    </row>
    <row r="55" spans="1:17" ht="12.75">
      <c r="A55" t="s">
        <v>23</v>
      </c>
      <c r="B55" s="8">
        <v>3585</v>
      </c>
      <c r="C55" s="9"/>
      <c r="D55" s="9"/>
      <c r="E55" s="9">
        <v>9882.252806703487</v>
      </c>
      <c r="F55" s="9">
        <v>3983.750030276002</v>
      </c>
      <c r="H55" s="9"/>
      <c r="I55" s="9"/>
      <c r="J55">
        <v>1</v>
      </c>
      <c r="K55" s="9">
        <v>1210</v>
      </c>
      <c r="L55" s="9"/>
      <c r="M55" s="9"/>
      <c r="N55" s="9">
        <f>C55+E55+G55+I55+J55+K55+L55+M55</f>
        <v>11093.252806703487</v>
      </c>
      <c r="O55" s="9">
        <f>D55+F55+H55</f>
        <v>3983.750030276002</v>
      </c>
      <c r="P55" s="13">
        <f t="shared" si="3"/>
        <v>4330385.052492199</v>
      </c>
      <c r="Q55" s="15">
        <f t="shared" si="2"/>
        <v>2.784625722597089</v>
      </c>
    </row>
    <row r="56" spans="1:17" ht="12.75">
      <c r="A56" t="s">
        <v>32</v>
      </c>
      <c r="B56" s="8" t="s">
        <v>28</v>
      </c>
      <c r="C56" s="9"/>
      <c r="D56" s="9"/>
      <c r="E56" s="9">
        <v>285.79173500107635</v>
      </c>
      <c r="F56" s="9">
        <v>1145.1311040994906</v>
      </c>
      <c r="H56" s="9"/>
      <c r="I56" s="9">
        <v>350</v>
      </c>
      <c r="J56">
        <v>2.91</v>
      </c>
      <c r="K56" s="9">
        <v>4820</v>
      </c>
      <c r="L56" s="9"/>
      <c r="M56" s="9"/>
      <c r="N56" s="9">
        <f>C56+E56+G56+I56+J56+K56+L56+M56</f>
        <v>5458.7017350010765</v>
      </c>
      <c r="O56" s="9">
        <f>D56+F56+H56</f>
        <v>1145.1311040994906</v>
      </c>
      <c r="P56" s="13">
        <f t="shared" si="3"/>
        <v>4331530.183596299</v>
      </c>
      <c r="Q56" s="15">
        <f t="shared" si="2"/>
        <v>4.76687928173403</v>
      </c>
    </row>
    <row r="57" spans="3:17" ht="12.75">
      <c r="C57" s="9"/>
      <c r="D57" s="9"/>
      <c r="E57" s="9"/>
      <c r="F57" s="9"/>
      <c r="H57" s="9"/>
      <c r="I57" s="9"/>
      <c r="K57" s="9"/>
      <c r="L57" s="17" t="s">
        <v>29</v>
      </c>
      <c r="M57" s="17"/>
      <c r="N57" s="17">
        <f>SUM(N3:N56)</f>
        <v>2046476.8059426704</v>
      </c>
      <c r="O57" s="17">
        <f>SUM(O3:O56)</f>
        <v>4331530.183596299</v>
      </c>
      <c r="P57" s="9"/>
      <c r="Q57" s="18" t="s">
        <v>30</v>
      </c>
    </row>
    <row r="58" spans="3:17" ht="12.75">
      <c r="C58" s="9"/>
      <c r="D58" s="9"/>
      <c r="E58" s="9"/>
      <c r="F58" s="9"/>
      <c r="H58" s="9"/>
      <c r="I58" s="9"/>
      <c r="K58" s="9"/>
      <c r="L58" s="9"/>
      <c r="M58" s="9"/>
      <c r="N58" s="19" t="s">
        <v>31</v>
      </c>
      <c r="O58" s="17">
        <f>0.12*O57</f>
        <v>519783.62203155586</v>
      </c>
      <c r="P58" s="9"/>
      <c r="Q58" s="20">
        <f>SUM(Q3:Q9)/7</f>
        <v>0.14737262624741349</v>
      </c>
    </row>
  </sheetData>
  <mergeCells count="3">
    <mergeCell ref="C1:D1"/>
    <mergeCell ref="E1:F1"/>
    <mergeCell ref="G1:H1"/>
  </mergeCells>
  <printOptions gridLines="1" horizontalCentered="1"/>
  <pageMargins left="0.75" right="0.75" top="1" bottom="1" header="0.5" footer="0.5"/>
  <pageSetup fitToHeight="1" fitToWidth="1" horizontalDpi="600" verticalDpi="600" orientation="landscape" scale="5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NC_0108</dc:creator>
  <cp:keywords/>
  <dc:description/>
  <cp:lastModifiedBy>NC_0108</cp:lastModifiedBy>
  <cp:lastPrinted>1999-06-30T20:06:45Z</cp:lastPrinted>
  <dcterms:created xsi:type="dcterms:W3CDTF">1999-06-30T19:41:52Z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