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45" windowWidth="11970" windowHeight="2160" activeTab="4"/>
  </bookViews>
  <sheets>
    <sheet name="Data" sheetId="1" r:id="rId1"/>
    <sheet name="Fits" sheetId="2" r:id="rId2"/>
    <sheet name="Plot 05-14" sheetId="3" r:id="rId3"/>
    <sheet name="Plot 15-21" sheetId="4" r:id="rId4"/>
    <sheet name="Plot 26-33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</sheets>
  <definedNames/>
  <calcPr fullCalcOnLoad="1"/>
</workbook>
</file>

<file path=xl/sharedStrings.xml><?xml version="1.0" encoding="utf-8"?>
<sst xmlns="http://schemas.openxmlformats.org/spreadsheetml/2006/main" count="102" uniqueCount="38">
  <si>
    <t>Average</t>
  </si>
  <si>
    <t>CENTRAL FACILITY  -  5-14 cm depth</t>
  </si>
  <si>
    <t>Log-Avg.</t>
  </si>
  <si>
    <t>Volumetric</t>
  </si>
  <si>
    <t>Pressure</t>
  </si>
  <si>
    <t>Water</t>
  </si>
  <si>
    <t>Ring 104</t>
  </si>
  <si>
    <t>Ring 107</t>
  </si>
  <si>
    <t>Ring 110</t>
  </si>
  <si>
    <t>Ring 101</t>
  </si>
  <si>
    <t>(bars)</t>
  </si>
  <si>
    <t>Content</t>
  </si>
  <si>
    <t>P (bars)</t>
  </si>
  <si>
    <t>Theta</t>
  </si>
  <si>
    <t>CENTRAL FACILITY  -  15-21 cm depth</t>
  </si>
  <si>
    <t>Ring 119</t>
  </si>
  <si>
    <t>Ring 102</t>
  </si>
  <si>
    <t>Ring 108</t>
  </si>
  <si>
    <t>Ring 106</t>
  </si>
  <si>
    <t>CENTRAL FACILITY  -  26-33 cm depth</t>
  </si>
  <si>
    <t>Ring 118</t>
  </si>
  <si>
    <t>Ring 112</t>
  </si>
  <si>
    <t>Ring 115</t>
  </si>
  <si>
    <t>Ring 103</t>
  </si>
  <si>
    <t>Note:  Shaded data are suspect and were not used in computing averages.</t>
  </si>
  <si>
    <t>RETC FITS TO OBSERVED RETENTION DATA</t>
  </si>
  <si>
    <t>CENTRAL FAC</t>
  </si>
  <si>
    <t>5-14 cm</t>
  </si>
  <si>
    <t>15-21 cm</t>
  </si>
  <si>
    <t>26-33 cm</t>
  </si>
  <si>
    <t>van</t>
  </si>
  <si>
    <t>Brooks-</t>
  </si>
  <si>
    <t>Genuchten</t>
  </si>
  <si>
    <t>Corey</t>
  </si>
  <si>
    <t>WCR</t>
  </si>
  <si>
    <t>WCS (fixed)</t>
  </si>
  <si>
    <r>
      <t>ALPHA (bars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</si>
  <si>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N (LAMBDA)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</si>
</sst>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Continuous"/>
    </xf>
    <xf numFmtId="164" fontId="0" fillId="0" borderId="2" xfId="0" applyNumberFormat="1" applyBorder="1" applyAlignment="1">
      <alignment horizontal="centerContinuous"/>
    </xf>
    <xf numFmtId="11" fontId="4" fillId="0" borderId="0" xfId="0" applyNumberFormat="1" applyFont="1" applyAlignment="1">
      <alignment horizontal="centerContinuous"/>
    </xf>
    <xf numFmtId="11" fontId="0" fillId="0" borderId="3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1" fontId="1" fillId="0" borderId="8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9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1" fontId="0" fillId="0" borderId="11" xfId="0" applyNumberFormat="1" applyBorder="1" applyAlignment="1">
      <alignment horizontal="right"/>
    </xf>
    <xf numFmtId="11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Data!$B$5:$B$14</c:f>
              <c:numCache>
                <c:ptCount val="10"/>
                <c:pt idx="0">
                  <c:v>0.2466356604162219</c:v>
                </c:pt>
                <c:pt idx="1">
                  <c:v>0.27319780874065536</c:v>
                </c:pt>
                <c:pt idx="2">
                  <c:v>0.25223918211754065</c:v>
                </c:pt>
                <c:pt idx="3">
                  <c:v>0.2789832629647444</c:v>
                </c:pt>
                <c:pt idx="4">
                  <c:v>0.2850416159729884</c:v>
                </c:pt>
                <c:pt idx="5">
                  <c:v>0.3440787196118836</c:v>
                </c:pt>
                <c:pt idx="6">
                  <c:v>0.37526571640438333</c:v>
                </c:pt>
                <c:pt idx="7">
                  <c:v>0.39273296531268026</c:v>
                </c:pt>
                <c:pt idx="8">
                  <c:v>0.4116558182966686</c:v>
                </c:pt>
                <c:pt idx="9">
                  <c:v>0.44076789981049685</c:v>
                </c:pt>
              </c:numCache>
            </c:numRef>
          </c:xVal>
          <c:yVal>
            <c:numRef>
              <c:f>Data!$A$5:$A$14</c:f>
              <c:numCache>
                <c:ptCount val="10"/>
                <c:pt idx="0">
                  <c:v>14.992647058823529</c:v>
                </c:pt>
                <c:pt idx="1">
                  <c:v>2.993137254901961</c:v>
                </c:pt>
                <c:pt idx="2">
                  <c:v>0.9931372549019608</c:v>
                </c:pt>
                <c:pt idx="3">
                  <c:v>0.660686274509804</c:v>
                </c:pt>
                <c:pt idx="4">
                  <c:v>0.32068627450980386</c:v>
                </c:pt>
                <c:pt idx="5">
                  <c:v>0.09068627450980393</c:v>
                </c:pt>
                <c:pt idx="6">
                  <c:v>0.051674950127356616</c:v>
                </c:pt>
                <c:pt idx="7">
                  <c:v>0.027737079528240064</c:v>
                </c:pt>
                <c:pt idx="8">
                  <c:v>0.012077969719435425</c:v>
                </c:pt>
                <c:pt idx="9">
                  <c:v>0.0020732769871383613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Fits!$B$15:$B$65</c:f>
              <c:numCache>
                <c:ptCount val="51"/>
                <c:pt idx="0">
                  <c:v>0.2473047336922206</c:v>
                </c:pt>
                <c:pt idx="1">
                  <c:v>0.24749310833965527</c:v>
                </c:pt>
                <c:pt idx="2">
                  <c:v>0.24771093735838218</c:v>
                </c:pt>
                <c:pt idx="3">
                  <c:v>0.24796282606167339</c:v>
                </c:pt>
                <c:pt idx="4">
                  <c:v>0.24825409969305368</c:v>
                </c:pt>
                <c:pt idx="5">
                  <c:v>0.2485909158815537</c:v>
                </c:pt>
                <c:pt idx="6">
                  <c:v>0.24898039460227064</c:v>
                </c:pt>
                <c:pt idx="7">
                  <c:v>0.24943076832578878</c:v>
                </c:pt>
                <c:pt idx="8">
                  <c:v>0.24995155542298603</c:v>
                </c:pt>
                <c:pt idx="9">
                  <c:v>0.2505537603095985</c:v>
                </c:pt>
                <c:pt idx="10">
                  <c:v>0.251250104256013</c:v>
                </c:pt>
                <c:pt idx="11">
                  <c:v>0.2520552912270602</c:v>
                </c:pt>
                <c:pt idx="12">
                  <c:v>0.25298631350562195</c:v>
                </c:pt>
                <c:pt idx="13">
                  <c:v>0.254062802103906</c:v>
                </c:pt>
                <c:pt idx="14">
                  <c:v>0.2553074269200377</c:v>
                </c:pt>
                <c:pt idx="15">
                  <c:v>0.25674635098220167</c:v>
                </c:pt>
                <c:pt idx="16">
                  <c:v>0.2584097414711051</c:v>
                </c:pt>
                <c:pt idx="17">
                  <c:v>0.2603323367349396</c:v>
                </c:pt>
                <c:pt idx="18">
                  <c:v>0.26255406189014024</c:v>
                </c:pt>
                <c:pt idx="19">
                  <c:v>0.2651206736573121</c:v>
                </c:pt>
                <c:pt idx="20">
                  <c:v>0.2680843942708763</c:v>
                </c:pt>
                <c:pt idx="21">
                  <c:v>0.27150445898180653</c:v>
                </c:pt>
                <c:pt idx="22">
                  <c:v>0.27544744315246084</c:v>
                </c:pt>
                <c:pt idx="23">
                  <c:v>0.2799871405197504</c:v>
                </c:pt>
                <c:pt idx="24">
                  <c:v>0.2852036170180357</c:v>
                </c:pt>
                <c:pt idx="25">
                  <c:v>0.291180846485463</c:v>
                </c:pt>
                <c:pt idx="26">
                  <c:v>0.29800203743361814</c:v>
                </c:pt>
                <c:pt idx="27">
                  <c:v>0.30574141546644973</c:v>
                </c:pt>
                <c:pt idx="28">
                  <c:v>0.31445096984438903</c:v>
                </c:pt>
                <c:pt idx="29">
                  <c:v>0.32414085481335886</c:v>
                </c:pt>
                <c:pt idx="30">
                  <c:v>0.3347534328087486</c:v>
                </c:pt>
                <c:pt idx="31">
                  <c:v>0.3461342735805641</c:v>
                </c:pt>
                <c:pt idx="32">
                  <c:v>0.35800918549765653</c:v>
                </c:pt>
                <c:pt idx="33">
                  <c:v>0.369982625889998</c:v>
                </c:pt>
                <c:pt idx="34">
                  <c:v>0.3815735865781552</c:v>
                </c:pt>
                <c:pt idx="35">
                  <c:v>0.39229265937936664</c:v>
                </c:pt>
                <c:pt idx="36">
                  <c:v>0.4017393303780771</c:v>
                </c:pt>
                <c:pt idx="37">
                  <c:v>0.4096791380709517</c:v>
                </c:pt>
                <c:pt idx="38">
                  <c:v>0.41606727586237147</c:v>
                </c:pt>
                <c:pt idx="39">
                  <c:v>0.4210162035142535</c:v>
                </c:pt>
                <c:pt idx="40">
                  <c:v>0.42473298564027756</c:v>
                </c:pt>
                <c:pt idx="41">
                  <c:v>0.4274572258675368</c:v>
                </c:pt>
                <c:pt idx="42">
                  <c:v>0.42941748929342216</c:v>
                </c:pt>
                <c:pt idx="43">
                  <c:v>0.4308089861513912</c:v>
                </c:pt>
                <c:pt idx="44">
                  <c:v>0.43178709982492824</c:v>
                </c:pt>
                <c:pt idx="45">
                  <c:v>0.4324698554578471</c:v>
                </c:pt>
                <c:pt idx="46">
                  <c:v>0.43294410563116137</c:v>
                </c:pt>
                <c:pt idx="47">
                  <c:v>0.4332723965195756</c:v>
                </c:pt>
                <c:pt idx="48">
                  <c:v>0.4334991082054299</c:v>
                </c:pt>
                <c:pt idx="49">
                  <c:v>0.4336554126547605</c:v>
                </c:pt>
                <c:pt idx="50">
                  <c:v>0.4337630524929072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Fits!$C$15:$C$65</c:f>
              <c:numCache>
                <c:ptCount val="51"/>
                <c:pt idx="0">
                  <c:v>0.24937006136938492</c:v>
                </c:pt>
                <c:pt idx="1">
                  <c:v>0.24952825703628037</c:v>
                </c:pt>
                <c:pt idx="2">
                  <c:v>0.24971172979184764</c:v>
                </c:pt>
                <c:pt idx="3">
                  <c:v>0.24992451850279065</c:v>
                </c:pt>
                <c:pt idx="4">
                  <c:v>0.2501713073808711</c:v>
                </c:pt>
                <c:pt idx="5">
                  <c:v>0.2504575290985286</c:v>
                </c:pt>
                <c:pt idx="6">
                  <c:v>0.2507894843806952</c:v>
                </c:pt>
                <c:pt idx="7">
                  <c:v>0.2511744807054332</c:v>
                </c:pt>
                <c:pt idx="8">
                  <c:v>0.2516209931666729</c:v>
                </c:pt>
                <c:pt idx="9">
                  <c:v>0.2521388510401944</c:v>
                </c:pt>
                <c:pt idx="10">
                  <c:v>0.2527394541598107</c:v>
                </c:pt>
                <c:pt idx="11">
                  <c:v>0.2534360238669389</c:v>
                </c:pt>
                <c:pt idx="12">
                  <c:v>0.2542438940578207</c:v>
                </c:pt>
                <c:pt idx="13">
                  <c:v>0.2551808487353449</c:v>
                </c:pt>
                <c:pt idx="14">
                  <c:v>0.25626751349614796</c:v>
                </c:pt>
                <c:pt idx="15">
                  <c:v>0.2575278095709712</c:v>
                </c:pt>
                <c:pt idx="16">
                  <c:v>0.25898948041326597</c:v>
                </c:pt>
                <c:pt idx="17">
                  <c:v>0.2606847024280725</c:v>
                </c:pt>
                <c:pt idx="18">
                  <c:v>0.26265079328541835</c:v>
                </c:pt>
                <c:pt idx="19">
                  <c:v>0.26493103341065055</c:v>
                </c:pt>
                <c:pt idx="20">
                  <c:v>0.2675756187355313</c:v>
                </c:pt>
                <c:pt idx="21">
                  <c:v>0.27064276568342677</c:v>
                </c:pt>
                <c:pt idx="22">
                  <c:v>0.2741999927131156</c:v>
                </c:pt>
                <c:pt idx="23">
                  <c:v>0.27832560663240685</c:v>
                </c:pt>
                <c:pt idx="24">
                  <c:v>0.2831104264004435</c:v>
                </c:pt>
                <c:pt idx="25">
                  <c:v>0.2886597823655134</c:v>
                </c:pt>
                <c:pt idx="26">
                  <c:v>0.2950958349484705</c:v>
                </c:pt>
                <c:pt idx="27">
                  <c:v>0.3025602638139683</c:v>
                </c:pt>
                <c:pt idx="28">
                  <c:v>0.31121738672741645</c:v>
                </c:pt>
                <c:pt idx="29">
                  <c:v>0.3212577767544372</c:v>
                </c:pt>
                <c:pt idx="30">
                  <c:v>0.3329024574298263</c:v>
                </c:pt>
                <c:pt idx="31">
                  <c:v>0.34640776824612485</c:v>
                </c:pt>
                <c:pt idx="32">
                  <c:v>0.3620710075679483</c:v>
                </c:pt>
                <c:pt idx="33">
                  <c:v>0.38023697719203386</c:v>
                </c:pt>
                <c:pt idx="34">
                  <c:v>0.4013055726212956</c:v>
                </c:pt>
                <c:pt idx="35">
                  <c:v>0.42574058614093613</c:v>
                </c:pt>
                <c:pt idx="36">
                  <c:v>0.434</c:v>
                </c:pt>
                <c:pt idx="37">
                  <c:v>0.434</c:v>
                </c:pt>
                <c:pt idx="38">
                  <c:v>0.434</c:v>
                </c:pt>
                <c:pt idx="39">
                  <c:v>0.434</c:v>
                </c:pt>
                <c:pt idx="40">
                  <c:v>0.434</c:v>
                </c:pt>
                <c:pt idx="41">
                  <c:v>0.434</c:v>
                </c:pt>
                <c:pt idx="42">
                  <c:v>0.434</c:v>
                </c:pt>
                <c:pt idx="43">
                  <c:v>0.434</c:v>
                </c:pt>
                <c:pt idx="44">
                  <c:v>0.434</c:v>
                </c:pt>
                <c:pt idx="45">
                  <c:v>0.434</c:v>
                </c:pt>
                <c:pt idx="46">
                  <c:v>0.434</c:v>
                </c:pt>
                <c:pt idx="47">
                  <c:v>0.434</c:v>
                </c:pt>
                <c:pt idx="48">
                  <c:v>0.434</c:v>
                </c:pt>
                <c:pt idx="49">
                  <c:v>0.434</c:v>
                </c:pt>
                <c:pt idx="50">
                  <c:v>0.434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11225920"/>
        <c:axId val="33924417"/>
      </c:scatterChart>
      <c:valAx>
        <c:axId val="11225920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924417"/>
        <c:crossesAt val="0.001"/>
        <c:crossBetween val="midCat"/>
        <c:dispUnits/>
      </c:valAx>
      <c:valAx>
        <c:axId val="339244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2592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Data!$C$17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Data!$B$21:$B$30</c:f>
              <c:numCache>
                <c:ptCount val="10"/>
                <c:pt idx="0">
                  <c:v>0.26288077836613294</c:v>
                </c:pt>
                <c:pt idx="1">
                  <c:v>0.29082561386361916</c:v>
                </c:pt>
                <c:pt idx="2">
                  <c:v>0.2866775523444609</c:v>
                </c:pt>
                <c:pt idx="3">
                  <c:v>0.2917716629820236</c:v>
                </c:pt>
                <c:pt idx="4">
                  <c:v>0.3088733201224122</c:v>
                </c:pt>
                <c:pt idx="5">
                  <c:v>0.3467880578676995</c:v>
                </c:pt>
                <c:pt idx="6">
                  <c:v>0.37239295817198104</c:v>
                </c:pt>
                <c:pt idx="7">
                  <c:v>0.40514404987503777</c:v>
                </c:pt>
                <c:pt idx="8">
                  <c:v>0.4451731619565516</c:v>
                </c:pt>
                <c:pt idx="9">
                  <c:v>0.47210183735684275</c:v>
                </c:pt>
              </c:numCache>
            </c:numRef>
          </c:xVal>
          <c:yVal>
            <c:numRef>
              <c:f>Data!$A$21:$A$30</c:f>
              <c:numCache>
                <c:ptCount val="10"/>
                <c:pt idx="0">
                  <c:v>14.992647058823529</c:v>
                </c:pt>
                <c:pt idx="1">
                  <c:v>2.993137254901961</c:v>
                </c:pt>
                <c:pt idx="2">
                  <c:v>0.9931372549019608</c:v>
                </c:pt>
                <c:pt idx="3">
                  <c:v>0.660686274509804</c:v>
                </c:pt>
                <c:pt idx="4">
                  <c:v>0.32068627450980386</c:v>
                </c:pt>
                <c:pt idx="5">
                  <c:v>0.09068627450980393</c:v>
                </c:pt>
                <c:pt idx="6">
                  <c:v>0.051123479438926395</c:v>
                </c:pt>
                <c:pt idx="7">
                  <c:v>0.029874143280688308</c:v>
                </c:pt>
                <c:pt idx="8">
                  <c:v>0.012876397584866363</c:v>
                </c:pt>
                <c:pt idx="9">
                  <c:v>0.0018985212481408913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Fits!$D$15:$D$65</c:f>
              <c:numCache>
                <c:ptCount val="51"/>
                <c:pt idx="0">
                  <c:v>0.2667991768059405</c:v>
                </c:pt>
                <c:pt idx="1">
                  <c:v>0.26707755724148874</c:v>
                </c:pt>
                <c:pt idx="2">
                  <c:v>0.2673916632658006</c:v>
                </c:pt>
                <c:pt idx="3">
                  <c:v>0.26774607952315604</c:v>
                </c:pt>
                <c:pt idx="4">
                  <c:v>0.26814597891074615</c:v>
                </c:pt>
                <c:pt idx="5">
                  <c:v>0.26859719800167514</c:v>
                </c:pt>
                <c:pt idx="6">
                  <c:v>0.26910632210496205</c:v>
                </c:pt>
                <c:pt idx="7">
                  <c:v>0.26968078117374905</c:v>
                </c:pt>
                <c:pt idx="8">
                  <c:v>0.27032895791296385</c:v>
                </c:pt>
                <c:pt idx="9">
                  <c:v>0.27106030958641664</c:v>
                </c:pt>
                <c:pt idx="10">
                  <c:v>0.2718855051762669</c:v>
                </c:pt>
                <c:pt idx="11">
                  <c:v>0.2728165796965709</c:v>
                </c:pt>
                <c:pt idx="12">
                  <c:v>0.27386710759235194</c:v>
                </c:pt>
                <c:pt idx="13">
                  <c:v>0.2750523972409764</c:v>
                </c:pt>
                <c:pt idx="14">
                  <c:v>0.27638970857122935</c:v>
                </c:pt>
                <c:pt idx="15">
                  <c:v>0.27789849565774527</c:v>
                </c:pt>
                <c:pt idx="16">
                  <c:v>0.27960067572100955</c:v>
                </c:pt>
                <c:pt idx="17">
                  <c:v>0.2815209250829864</c:v>
                </c:pt>
                <c:pt idx="18">
                  <c:v>0.2836870010020649</c:v>
                </c:pt>
                <c:pt idx="19">
                  <c:v>0.2861300854710645</c:v>
                </c:pt>
                <c:pt idx="20">
                  <c:v>0.2888851422699023</c:v>
                </c:pt>
                <c:pt idx="21">
                  <c:v>0.29199127066435887</c:v>
                </c:pt>
                <c:pt idx="22">
                  <c:v>0.29549202634924665</c:v>
                </c:pt>
                <c:pt idx="23">
                  <c:v>0.29943565984426057</c:v>
                </c:pt>
                <c:pt idx="24">
                  <c:v>0.30387519058527046</c:v>
                </c:pt>
                <c:pt idx="25">
                  <c:v>0.3088681858259595</c:v>
                </c:pt>
                <c:pt idx="26">
                  <c:v>0.31447603994541573</c:v>
                </c:pt>
                <c:pt idx="27">
                  <c:v>0.32076244394468617</c:v>
                </c:pt>
                <c:pt idx="28">
                  <c:v>0.32779059177073055</c:v>
                </c:pt>
                <c:pt idx="29">
                  <c:v>0.33561849661250537</c:v>
                </c:pt>
                <c:pt idx="30">
                  <c:v>0.34429162525417867</c:v>
                </c:pt>
                <c:pt idx="31">
                  <c:v>0.35383200844899687</c:v>
                </c:pt>
                <c:pt idx="32">
                  <c:v>0.36422327444633784</c:v>
                </c:pt>
                <c:pt idx="33">
                  <c:v>0.37539205523135566</c:v>
                </c:pt>
                <c:pt idx="34">
                  <c:v>0.38718836257746364</c:v>
                </c:pt>
                <c:pt idx="35">
                  <c:v>0.3993709023016796</c:v>
                </c:pt>
                <c:pt idx="36">
                  <c:v>0.4116067676689305</c:v>
                </c:pt>
                <c:pt idx="37">
                  <c:v>0.4234954510430383</c:v>
                </c:pt>
                <c:pt idx="38">
                  <c:v>0.4346206872727912</c:v>
                </c:pt>
                <c:pt idx="39">
                  <c:v>0.44461987706092804</c:v>
                </c:pt>
                <c:pt idx="40">
                  <c:v>0.45324738516699464</c:v>
                </c:pt>
                <c:pt idx="41">
                  <c:v>0.46040692290389923</c:v>
                </c:pt>
                <c:pt idx="42">
                  <c:v>0.4661431962681466</c:v>
                </c:pt>
                <c:pt idx="43">
                  <c:v>0.4706029614540143</c:v>
                </c:pt>
                <c:pt idx="44">
                  <c:v>0.4739859096401975</c:v>
                </c:pt>
                <c:pt idx="45">
                  <c:v>0.4765026180228288</c:v>
                </c:pt>
                <c:pt idx="46">
                  <c:v>0.4783471924300514</c:v>
                </c:pt>
                <c:pt idx="47">
                  <c:v>0.47968412033995533</c:v>
                </c:pt>
                <c:pt idx="48">
                  <c:v>0.48064517079153557</c:v>
                </c:pt>
                <c:pt idx="49">
                  <c:v>0.4813318996347473</c:v>
                </c:pt>
                <c:pt idx="50">
                  <c:v>0.48182049746442734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Fits!$E$15:$E$65</c:f>
              <c:numCache>
                <c:ptCount val="51"/>
                <c:pt idx="0">
                  <c:v>0.25712814897013575</c:v>
                </c:pt>
                <c:pt idx="1">
                  <c:v>0.25767686123206485</c:v>
                </c:pt>
                <c:pt idx="2">
                  <c:v>0.2582736843887374</c:v>
                </c:pt>
                <c:pt idx="3">
                  <c:v>0.2589228367861858</c:v>
                </c:pt>
                <c:pt idx="4">
                  <c:v>0.2596289066335128</c:v>
                </c:pt>
                <c:pt idx="5">
                  <c:v>0.2603968844323532</c:v>
                </c:pt>
                <c:pt idx="6">
                  <c:v>0.261232198249739</c:v>
                </c:pt>
                <c:pt idx="7">
                  <c:v>0.26214075208367693</c:v>
                </c:pt>
                <c:pt idx="8">
                  <c:v>0.2631289675926059</c:v>
                </c:pt>
                <c:pt idx="9">
                  <c:v>0.26420382948367843</c:v>
                </c:pt>
                <c:pt idx="10">
                  <c:v>0.2653729348806704</c:v>
                </c:pt>
                <c:pt idx="11">
                  <c:v>0.2666445470204513</c:v>
                </c:pt>
                <c:pt idx="12">
                  <c:v>0.2680276536575422</c:v>
                </c:pt>
                <c:pt idx="13">
                  <c:v>0.26953203058956354</c:v>
                </c:pt>
                <c:pt idx="14">
                  <c:v>0.27116831075257253</c:v>
                </c:pt>
                <c:pt idx="15">
                  <c:v>0.2729480593746545</c:v>
                </c:pt>
                <c:pt idx="16">
                  <c:v>0.274883855718954</c:v>
                </c:pt>
                <c:pt idx="17">
                  <c:v>0.2769893819939061</c:v>
                </c:pt>
                <c:pt idx="18">
                  <c:v>0.2792795200590846</c:v>
                </c:pt>
                <c:pt idx="19">
                  <c:v>0.2817704566101844</c:v>
                </c:pt>
                <c:pt idx="20">
                  <c:v>0.2844797975865861</c:v>
                </c:pt>
                <c:pt idx="21">
                  <c:v>0.28742669261013376</c:v>
                </c:pt>
                <c:pt idx="22">
                  <c:v>0.29063197033466137</c:v>
                </c:pt>
                <c:pt idx="23">
                  <c:v>0.2941182856629164</c:v>
                </c:pt>
                <c:pt idx="24">
                  <c:v>0.2979102798714113</c:v>
                </c:pt>
                <c:pt idx="25">
                  <c:v>0.3020347547749638</c:v>
                </c:pt>
                <c:pt idx="26">
                  <c:v>0.3065208621619227</c:v>
                </c:pt>
                <c:pt idx="27">
                  <c:v>0.311400309839006</c:v>
                </c:pt>
                <c:pt idx="28">
                  <c:v>0.3167075857420766</c:v>
                </c:pt>
                <c:pt idx="29">
                  <c:v>0.32248020169687047</c:v>
                </c:pt>
                <c:pt idx="30">
                  <c:v>0.32875895855257903</c:v>
                </c:pt>
                <c:pt idx="31">
                  <c:v>0.3355882345622481</c:v>
                </c:pt>
                <c:pt idx="32">
                  <c:v>0.34301629904826797</c:v>
                </c:pt>
                <c:pt idx="33">
                  <c:v>0.3510956535699404</c:v>
                </c:pt>
                <c:pt idx="34">
                  <c:v>0.35988340300449667</c:v>
                </c:pt>
                <c:pt idx="35">
                  <c:v>0.36944165916436605</c:v>
                </c:pt>
                <c:pt idx="36">
                  <c:v>0.37983797980346207</c:v>
                </c:pt>
                <c:pt idx="37">
                  <c:v>0.3911458461153825</c:v>
                </c:pt>
                <c:pt idx="38">
                  <c:v>0.40344518209848124</c:v>
                </c:pt>
                <c:pt idx="39">
                  <c:v>0.4168229194586831</c:v>
                </c:pt>
                <c:pt idx="40">
                  <c:v>0.4313736120427763</c:v>
                </c:pt>
                <c:pt idx="41">
                  <c:v>0.44720010414499384</c:v>
                </c:pt>
                <c:pt idx="42">
                  <c:v>0.4644142574104807</c:v>
                </c:pt>
                <c:pt idx="43">
                  <c:v>0.483</c:v>
                </c:pt>
                <c:pt idx="44">
                  <c:v>0.483</c:v>
                </c:pt>
                <c:pt idx="45">
                  <c:v>0.483</c:v>
                </c:pt>
                <c:pt idx="46">
                  <c:v>0.483</c:v>
                </c:pt>
                <c:pt idx="47">
                  <c:v>0.483</c:v>
                </c:pt>
                <c:pt idx="48">
                  <c:v>0.483</c:v>
                </c:pt>
                <c:pt idx="49">
                  <c:v>0.483</c:v>
                </c:pt>
                <c:pt idx="50">
                  <c:v>0.483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6884298"/>
        <c:axId val="63523227"/>
      </c:scatterChart>
      <c:valAx>
        <c:axId val="36884298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523227"/>
        <c:crossesAt val="0.001"/>
        <c:crossBetween val="midCat"/>
        <c:dispUnits/>
      </c:valAx>
      <c:valAx>
        <c:axId val="635232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8429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Data!$C$33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5"/>
          <c:y val="0.109"/>
          <c:w val="0.9432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Observed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Data!$B$37:$B$46</c:f>
              <c:numCache>
                <c:ptCount val="10"/>
                <c:pt idx="0">
                  <c:v>0.3252798898445633</c:v>
                </c:pt>
                <c:pt idx="1">
                  <c:v>0.3219323314255936</c:v>
                </c:pt>
                <c:pt idx="2">
                  <c:v>0.35526236959707447</c:v>
                </c:pt>
                <c:pt idx="3">
                  <c:v>0.3532247253420496</c:v>
                </c:pt>
                <c:pt idx="4">
                  <c:v>0.3682402228880078</c:v>
                </c:pt>
                <c:pt idx="5">
                  <c:v>0.39237660424217324</c:v>
                </c:pt>
                <c:pt idx="6">
                  <c:v>0.4124852379775343</c:v>
                </c:pt>
                <c:pt idx="7">
                  <c:v>0.4284968828101398</c:v>
                </c:pt>
                <c:pt idx="8">
                  <c:v>0.45518295753114896</c:v>
                </c:pt>
                <c:pt idx="9">
                  <c:v>0.47119460236375454</c:v>
                </c:pt>
              </c:numCache>
            </c:numRef>
          </c:xVal>
          <c:yVal>
            <c:numRef>
              <c:f>Data!$A$37:$A$46</c:f>
              <c:numCache>
                <c:ptCount val="10"/>
                <c:pt idx="0">
                  <c:v>14.992647058823529</c:v>
                </c:pt>
                <c:pt idx="1">
                  <c:v>2.993137254901961</c:v>
                </c:pt>
                <c:pt idx="2">
                  <c:v>0.9931372549019608</c:v>
                </c:pt>
                <c:pt idx="3">
                  <c:v>0.660686274509804</c:v>
                </c:pt>
                <c:pt idx="4">
                  <c:v>0.32068627450980386</c:v>
                </c:pt>
                <c:pt idx="5">
                  <c:v>0.09068627450980393</c:v>
                </c:pt>
                <c:pt idx="6">
                  <c:v>0.052291986922899485</c:v>
                </c:pt>
                <c:pt idx="7">
                  <c:v>0.028252620560446185</c:v>
                </c:pt>
                <c:pt idx="8">
                  <c:v>0.010348298211576613</c:v>
                </c:pt>
                <c:pt idx="9">
                  <c:v>0.0020117364078549374</c:v>
                </c:pt>
              </c:numCache>
            </c:numRef>
          </c:yVal>
          <c:smooth val="0"/>
        </c:ser>
        <c:ser>
          <c:idx val="1"/>
          <c:order val="1"/>
          <c:tx>
            <c:v>van Genuchten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Fits!$F$15:$F$65</c:f>
              <c:numCache>
                <c:ptCount val="51"/>
                <c:pt idx="0">
                  <c:v>0.3105064274029768</c:v>
                </c:pt>
                <c:pt idx="1">
                  <c:v>0.31142951388534307</c:v>
                </c:pt>
                <c:pt idx="2">
                  <c:v>0.3124149005009116</c:v>
                </c:pt>
                <c:pt idx="3">
                  <c:v>0.3134667905121219</c:v>
                </c:pt>
                <c:pt idx="4">
                  <c:v>0.3145896701398673</c:v>
                </c:pt>
                <c:pt idx="5">
                  <c:v>0.3157883273393154</c:v>
                </c:pt>
                <c:pt idx="6">
                  <c:v>0.31706787170286155</c:v>
                </c:pt>
                <c:pt idx="7">
                  <c:v>0.31843375550541503</c:v>
                </c:pt>
                <c:pt idx="8">
                  <c:v>0.31989179588182687</c:v>
                </c:pt>
                <c:pt idx="9">
                  <c:v>0.3214481980876999</c:v>
                </c:pt>
                <c:pt idx="10">
                  <c:v>0.32310957973725685</c:v>
                </c:pt>
                <c:pt idx="11">
                  <c:v>0.3248829958270142</c:v>
                </c:pt>
                <c:pt idx="12">
                  <c:v>0.3267759642297783</c:v>
                </c:pt>
                <c:pt idx="13">
                  <c:v>0.32879649116290954</c:v>
                </c:pt>
                <c:pt idx="14">
                  <c:v>0.3309530958736353</c:v>
                </c:pt>
                <c:pt idx="15">
                  <c:v>0.3332548334080213</c:v>
                </c:pt>
                <c:pt idx="16">
                  <c:v>0.3357113137904043</c:v>
                </c:pt>
                <c:pt idx="17">
                  <c:v>0.3383327151683107</c:v>
                </c:pt>
                <c:pt idx="18">
                  <c:v>0.3411297873788502</c:v>
                </c:pt>
                <c:pt idx="19">
                  <c:v>0.34411384083486146</c:v>
                </c:pt>
                <c:pt idx="20">
                  <c:v>0.34729671343421153</c:v>
                </c:pt>
                <c:pt idx="21">
                  <c:v>0.35069070512668016</c:v>
                </c:pt>
                <c:pt idx="22">
                  <c:v>0.35430846552596673</c:v>
                </c:pt>
                <c:pt idx="23">
                  <c:v>0.3581628141613287</c:v>
                </c:pt>
                <c:pt idx="24">
                  <c:v>0.3622664652213935</c:v>
                </c:pt>
                <c:pt idx="25">
                  <c:v>0.3666316186033022</c:v>
                </c:pt>
                <c:pt idx="26">
                  <c:v>0.37126936665457577</c:v>
                </c:pt>
                <c:pt idx="27">
                  <c:v>0.37618885177078765</c:v>
                </c:pt>
                <c:pt idx="28">
                  <c:v>0.38139609602622415</c:v>
                </c:pt>
                <c:pt idx="29">
                  <c:v>0.38689241505314875</c:v>
                </c:pt>
                <c:pt idx="30">
                  <c:v>0.392672333912601</c:v>
                </c:pt>
                <c:pt idx="31">
                  <c:v>0.39872095915513456</c:v>
                </c:pt>
                <c:pt idx="32">
                  <c:v>0.4050108534475805</c:v>
                </c:pt>
                <c:pt idx="33">
                  <c:v>0.41149863727766733</c:v>
                </c:pt>
                <c:pt idx="34">
                  <c:v>0.41812182843600865</c:v>
                </c:pt>
                <c:pt idx="35">
                  <c:v>0.42479680617650306</c:v>
                </c:pt>
                <c:pt idx="36">
                  <c:v>0.4314191446723742</c:v>
                </c:pt>
                <c:pt idx="37">
                  <c:v>0.4378676601083253</c:v>
                </c:pt>
                <c:pt idx="38">
                  <c:v>0.44401303013729476</c:v>
                </c:pt>
                <c:pt idx="39">
                  <c:v>0.44973057022484164</c:v>
                </c:pt>
                <c:pt idx="40">
                  <c:v>0.45491494818503864</c:v>
                </c:pt>
                <c:pt idx="41">
                  <c:v>0.4594931634750006</c:v>
                </c:pt>
                <c:pt idx="42">
                  <c:v>0.4634320796329148</c:v>
                </c:pt>
                <c:pt idx="43">
                  <c:v>0.4667385352388718</c:v>
                </c:pt>
                <c:pt idx="44">
                  <c:v>0.46945271023656854</c:v>
                </c:pt>
                <c:pt idx="45">
                  <c:v>0.47163749895812723</c:v>
                </c:pt>
                <c:pt idx="46">
                  <c:v>0.4733671907247648</c:v>
                </c:pt>
                <c:pt idx="47">
                  <c:v>0.4747179417288384</c:v>
                </c:pt>
                <c:pt idx="48">
                  <c:v>0.4757611686315028</c:v>
                </c:pt>
                <c:pt idx="49">
                  <c:v>0.47655985681970914</c:v>
                </c:pt>
                <c:pt idx="50">
                  <c:v>0.4771671594968411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ser>
          <c:idx val="2"/>
          <c:order val="2"/>
          <c:tx>
            <c:v>Brooks-Corey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Fits!$G$15:$G$65</c:f>
              <c:numCache>
                <c:ptCount val="51"/>
                <c:pt idx="0">
                  <c:v>0.30449903790180444</c:v>
                </c:pt>
                <c:pt idx="1">
                  <c:v>0.3058987188863281</c:v>
                </c:pt>
                <c:pt idx="2">
                  <c:v>0.3073632515508292</c:v>
                </c:pt>
                <c:pt idx="3">
                  <c:v>0.30889564068028563</c:v>
                </c:pt>
                <c:pt idx="4">
                  <c:v>0.31049903028093756</c:v>
                </c:pt>
                <c:pt idx="5">
                  <c:v>0.3121767100308524</c:v>
                </c:pt>
                <c:pt idx="6">
                  <c:v>0.3139321220293648</c:v>
                </c:pt>
                <c:pt idx="7">
                  <c:v>0.3157688678592396</c:v>
                </c:pt>
                <c:pt idx="8">
                  <c:v>0.3176907159760469</c:v>
                </c:pt>
                <c:pt idx="9">
                  <c:v>0.3197016094399117</c:v>
                </c:pt>
                <c:pt idx="10">
                  <c:v>0.32180567400549864</c:v>
                </c:pt>
                <c:pt idx="11">
                  <c:v>0.3240072265868321</c:v>
                </c:pt>
                <c:pt idx="12">
                  <c:v>0.3263107841143191</c:v>
                </c:pt>
                <c:pt idx="13">
                  <c:v>0.3287210728021449</c:v>
                </c:pt>
                <c:pt idx="14">
                  <c:v>0.3312430378450578</c:v>
                </c:pt>
                <c:pt idx="15">
                  <c:v>0.3338818535644363</c:v>
                </c:pt>
                <c:pt idx="16">
                  <c:v>0.33664293402445566</c:v>
                </c:pt>
                <c:pt idx="17">
                  <c:v>0.3395319441401361</c:v>
                </c:pt>
                <c:pt idx="18">
                  <c:v>0.34255481130006127</c:v>
                </c:pt>
                <c:pt idx="19">
                  <c:v>0.34571773752761525</c:v>
                </c:pt>
                <c:pt idx="20">
                  <c:v>0.3490272122056875</c:v>
                </c:pt>
                <c:pt idx="21">
                  <c:v>0.35249002539095475</c:v>
                </c:pt>
                <c:pt idx="22">
                  <c:v>0.3561132817450555</c:v>
                </c:pt>
                <c:pt idx="23">
                  <c:v>0.35990441511124033</c:v>
                </c:pt>
                <c:pt idx="24">
                  <c:v>0.36387120376640486</c:v>
                </c:pt>
                <c:pt idx="25">
                  <c:v>0.36802178637979827</c:v>
                </c:pt>
                <c:pt idx="26">
                  <c:v>0.3723646787111491</c:v>
                </c:pt>
                <c:pt idx="27">
                  <c:v>0.3769087910824689</c:v>
                </c:pt>
                <c:pt idx="28">
                  <c:v>0.38166344665938</c:v>
                </c:pt>
                <c:pt idx="29">
                  <c:v>0.38663840057947546</c:v>
                </c:pt>
                <c:pt idx="30">
                  <c:v>0.39184385996695703</c:v>
                </c:pt>
                <c:pt idx="31">
                  <c:v>0.3972905048746147</c:v>
                </c:pt>
                <c:pt idx="32">
                  <c:v>0.4029895101961155</c:v>
                </c:pt>
                <c:pt idx="33">
                  <c:v>0.4089525685935577</c:v>
                </c:pt>
                <c:pt idx="34">
                  <c:v>0.41519191448733245</c:v>
                </c:pt>
                <c:pt idx="35">
                  <c:v>0.42172034915751144</c:v>
                </c:pt>
                <c:pt idx="36">
                  <c:v>0.4285512670082623</c:v>
                </c:pt>
                <c:pt idx="37">
                  <c:v>0.4356986830491779</c:v>
                </c:pt>
                <c:pt idx="38">
                  <c:v>0.44317726164990323</c:v>
                </c:pt>
                <c:pt idx="39">
                  <c:v>0.45100234662705546</c:v>
                </c:pt>
                <c:pt idx="40">
                  <c:v>0.4591899927251678</c:v>
                </c:pt>
                <c:pt idx="41">
                  <c:v>0.4677569985562443</c:v>
                </c:pt>
                <c:pt idx="42">
                  <c:v>0.476720941065511</c:v>
                </c:pt>
                <c:pt idx="43">
                  <c:v>0.479</c:v>
                </c:pt>
                <c:pt idx="44">
                  <c:v>0.479</c:v>
                </c:pt>
                <c:pt idx="45">
                  <c:v>0.479</c:v>
                </c:pt>
                <c:pt idx="46">
                  <c:v>0.479</c:v>
                </c:pt>
                <c:pt idx="47">
                  <c:v>0.479</c:v>
                </c:pt>
                <c:pt idx="48">
                  <c:v>0.479</c:v>
                </c:pt>
                <c:pt idx="49">
                  <c:v>0.479</c:v>
                </c:pt>
                <c:pt idx="50">
                  <c:v>0.479</c:v>
                </c:pt>
              </c:numCache>
            </c:numRef>
          </c:xVal>
          <c:yVal>
            <c:numRef>
              <c:f>Fits!$A$15:$A$65</c:f>
              <c:numCache>
                <c:ptCount val="51"/>
                <c:pt idx="0">
                  <c:v>100</c:v>
                </c:pt>
                <c:pt idx="1">
                  <c:v>79.4328234724282</c:v>
                </c:pt>
                <c:pt idx="2">
                  <c:v>63.095734448019364</c:v>
                </c:pt>
                <c:pt idx="3">
                  <c:v>50.11872336272726</c:v>
                </c:pt>
                <c:pt idx="4">
                  <c:v>39.810717055349755</c:v>
                </c:pt>
                <c:pt idx="5">
                  <c:v>31.622776601683817</c:v>
                </c:pt>
                <c:pt idx="6">
                  <c:v>25.118864315095824</c:v>
                </c:pt>
                <c:pt idx="7">
                  <c:v>19.952623149688815</c:v>
                </c:pt>
                <c:pt idx="8">
                  <c:v>15.84893192461115</c:v>
                </c:pt>
                <c:pt idx="9">
                  <c:v>12.589254117941685</c:v>
                </c:pt>
                <c:pt idx="10">
                  <c:v>10</c:v>
                </c:pt>
                <c:pt idx="11">
                  <c:v>7.943282347242825</c:v>
                </c:pt>
                <c:pt idx="12">
                  <c:v>6.3095734448019405</c:v>
                </c:pt>
                <c:pt idx="13">
                  <c:v>5.011872336272729</c:v>
                </c:pt>
                <c:pt idx="14">
                  <c:v>3.981071705534978</c:v>
                </c:pt>
                <c:pt idx="15">
                  <c:v>3.162277660168384</c:v>
                </c:pt>
                <c:pt idx="16">
                  <c:v>2.5118864315095837</c:v>
                </c:pt>
                <c:pt idx="17">
                  <c:v>1.9952623149688824</c:v>
                </c:pt>
                <c:pt idx="18">
                  <c:v>1.5848931924611156</c:v>
                </c:pt>
                <c:pt idx="19">
                  <c:v>1.2589254117941688</c:v>
                </c:pt>
                <c:pt idx="20">
                  <c:v>1</c:v>
                </c:pt>
                <c:pt idx="21">
                  <c:v>0.7943282347242825</c:v>
                </c:pt>
                <c:pt idx="22">
                  <c:v>0.630957344480194</c:v>
                </c:pt>
                <c:pt idx="23">
                  <c:v>0.5011872336272729</c:v>
                </c:pt>
                <c:pt idx="24">
                  <c:v>0.3981071705534977</c:v>
                </c:pt>
                <c:pt idx="25">
                  <c:v>0.31622776601683833</c:v>
                </c:pt>
                <c:pt idx="26">
                  <c:v>0.25118864315095835</c:v>
                </c:pt>
                <c:pt idx="27">
                  <c:v>0.19952623149688822</c:v>
                </c:pt>
                <c:pt idx="28">
                  <c:v>0.15848931924611157</c:v>
                </c:pt>
                <c:pt idx="29">
                  <c:v>0.12589254117941692</c:v>
                </c:pt>
                <c:pt idx="30">
                  <c:v>0.1</c:v>
                </c:pt>
                <c:pt idx="31">
                  <c:v>0.07943282347242828</c:v>
                </c:pt>
                <c:pt idx="32">
                  <c:v>0.06309573444801943</c:v>
                </c:pt>
                <c:pt idx="33">
                  <c:v>0.05011872336272732</c:v>
                </c:pt>
                <c:pt idx="34">
                  <c:v>0.0398107170553498</c:v>
                </c:pt>
                <c:pt idx="35">
                  <c:v>0.031622776601683854</c:v>
                </c:pt>
                <c:pt idx="36">
                  <c:v>0.02511886431509585</c:v>
                </c:pt>
                <c:pt idx="37">
                  <c:v>0.019952623149688837</c:v>
                </c:pt>
                <c:pt idx="38">
                  <c:v>0.01584893192461117</c:v>
                </c:pt>
                <c:pt idx="39">
                  <c:v>0.0125892541179417</c:v>
                </c:pt>
                <c:pt idx="40">
                  <c:v>0.01</c:v>
                </c:pt>
                <c:pt idx="41">
                  <c:v>0.007943282347242833</c:v>
                </c:pt>
                <c:pt idx="42">
                  <c:v>0.006309573444801948</c:v>
                </c:pt>
                <c:pt idx="43">
                  <c:v>0.005011872336272735</c:v>
                </c:pt>
                <c:pt idx="44">
                  <c:v>0.003981071705534982</c:v>
                </c:pt>
                <c:pt idx="45">
                  <c:v>0.0031622776601683876</c:v>
                </c:pt>
                <c:pt idx="46">
                  <c:v>0.002511886431509587</c:v>
                </c:pt>
                <c:pt idx="47">
                  <c:v>0.001995262314968885</c:v>
                </c:pt>
                <c:pt idx="48">
                  <c:v>0.0015848931924611178</c:v>
                </c:pt>
                <c:pt idx="49">
                  <c:v>0.0012589254117941707</c:v>
                </c:pt>
                <c:pt idx="50">
                  <c:v>0.0010000000000000002</c:v>
                </c:pt>
              </c:numCache>
            </c:numRef>
          </c:yVal>
          <c:smooth val="0"/>
        </c:ser>
        <c:axId val="34838132"/>
        <c:axId val="45107733"/>
      </c:scatterChart>
      <c:valAx>
        <c:axId val="34838132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Volumetric Water Content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7733"/>
        <c:crossesAt val="0.001"/>
        <c:crossBetween val="midCat"/>
        <c:dispUnits/>
      </c:valAx>
      <c:valAx>
        <c:axId val="451077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 (bars)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381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525"/>
          <c:y val="0.15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4">
      <selection activeCell="K49" sqref="K49"/>
    </sheetView>
  </sheetViews>
  <sheetFormatPr defaultColWidth="9.140625" defaultRowHeight="12.75"/>
  <cols>
    <col min="1" max="1" width="9.140625" style="6" customWidth="1"/>
    <col min="2" max="2" width="9.140625" style="9" customWidth="1"/>
    <col min="3" max="3" width="10.140625" style="6" customWidth="1"/>
    <col min="4" max="4" width="7.7109375" style="2" customWidth="1"/>
    <col min="5" max="5" width="10.140625" style="6" customWidth="1"/>
    <col min="6" max="6" width="7.7109375" style="2" customWidth="1"/>
    <col min="7" max="7" width="10.140625" style="6" customWidth="1"/>
    <col min="8" max="8" width="7.7109375" style="2" customWidth="1"/>
    <col min="9" max="9" width="10.140625" style="6" customWidth="1"/>
    <col min="10" max="10" width="7.7109375" style="5" customWidth="1"/>
  </cols>
  <sheetData>
    <row r="1" spans="1:10" ht="15.75">
      <c r="A1" s="8"/>
      <c r="B1" s="9" t="s">
        <v>0</v>
      </c>
      <c r="C1" s="12" t="s">
        <v>1</v>
      </c>
      <c r="D1" s="3"/>
      <c r="E1" s="7"/>
      <c r="F1" s="3"/>
      <c r="G1" s="7"/>
      <c r="H1" s="3"/>
      <c r="I1" s="7"/>
      <c r="J1" s="4"/>
    </row>
    <row r="2" spans="1:2" ht="12.75">
      <c r="A2" s="8" t="s">
        <v>2</v>
      </c>
      <c r="B2" s="9" t="s">
        <v>3</v>
      </c>
    </row>
    <row r="3" spans="1:10" ht="12.75">
      <c r="A3" s="8" t="s">
        <v>4</v>
      </c>
      <c r="B3" s="9" t="s">
        <v>5</v>
      </c>
      <c r="C3" s="10" t="s">
        <v>6</v>
      </c>
      <c r="D3" s="11"/>
      <c r="E3" s="10" t="s">
        <v>7</v>
      </c>
      <c r="F3" s="11"/>
      <c r="G3" s="10" t="s">
        <v>8</v>
      </c>
      <c r="H3" s="11"/>
      <c r="I3" s="10" t="s">
        <v>9</v>
      </c>
      <c r="J3" s="11"/>
    </row>
    <row r="4" spans="1:10" ht="13.5" thickBot="1">
      <c r="A4" s="16" t="s">
        <v>10</v>
      </c>
      <c r="B4" s="17" t="s">
        <v>11</v>
      </c>
      <c r="C4" s="18" t="s">
        <v>12</v>
      </c>
      <c r="D4" s="19" t="s">
        <v>13</v>
      </c>
      <c r="E4" s="18" t="s">
        <v>12</v>
      </c>
      <c r="F4" s="19" t="s">
        <v>13</v>
      </c>
      <c r="G4" s="18" t="s">
        <v>12</v>
      </c>
      <c r="H4" s="19" t="s">
        <v>13</v>
      </c>
      <c r="I4" s="18" t="s">
        <v>12</v>
      </c>
      <c r="J4" s="19" t="s">
        <v>13</v>
      </c>
    </row>
    <row r="5" spans="1:12" ht="12.75">
      <c r="A5" s="13">
        <v>14.992647058823529</v>
      </c>
      <c r="B5" s="14">
        <f aca="true" t="shared" si="0" ref="B5:B14">AVERAGE(D5,F5,H5,J5)</f>
        <v>0.2466356604162219</v>
      </c>
      <c r="C5" s="13"/>
      <c r="D5" s="15">
        <v>0.2382309405451497</v>
      </c>
      <c r="E5" s="13"/>
      <c r="F5" s="15">
        <v>0.2506549128359827</v>
      </c>
      <c r="G5" s="13"/>
      <c r="H5" s="15">
        <v>0.26104437418647064</v>
      </c>
      <c r="I5" s="13"/>
      <c r="J5" s="15">
        <v>0.23661241409728462</v>
      </c>
      <c r="L5" s="1"/>
    </row>
    <row r="6" spans="1:12" ht="12.75">
      <c r="A6" s="13">
        <v>2.993137254901961</v>
      </c>
      <c r="B6" s="14">
        <f t="shared" si="0"/>
        <v>0.27319780874065536</v>
      </c>
      <c r="C6" s="13"/>
      <c r="D6" s="15">
        <v>0.25962620522291296</v>
      </c>
      <c r="E6" s="13"/>
      <c r="F6" s="15">
        <v>0.2723412695501778</v>
      </c>
      <c r="G6" s="13"/>
      <c r="H6" s="15">
        <v>0.2920456760664943</v>
      </c>
      <c r="I6" s="13"/>
      <c r="J6" s="15">
        <v>0.2687780841230366</v>
      </c>
      <c r="L6" s="1"/>
    </row>
    <row r="7" spans="1:12" ht="12.75">
      <c r="A7" s="13">
        <v>0.9931372549019608</v>
      </c>
      <c r="B7" s="14">
        <f t="shared" si="0"/>
        <v>0.25223918211754065</v>
      </c>
      <c r="C7" s="13"/>
      <c r="D7" s="15">
        <v>0.23648438832655677</v>
      </c>
      <c r="E7" s="13"/>
      <c r="F7" s="15">
        <v>0.2582233057832182</v>
      </c>
      <c r="G7" s="13"/>
      <c r="H7" s="15">
        <v>0.26934049722478676</v>
      </c>
      <c r="I7" s="13"/>
      <c r="J7" s="15">
        <v>0.2449085371356007</v>
      </c>
      <c r="L7" s="1"/>
    </row>
    <row r="8" spans="1:12" ht="12.75">
      <c r="A8" s="13">
        <v>0.660686274509804</v>
      </c>
      <c r="B8" s="14">
        <f t="shared" si="0"/>
        <v>0.2789832629647444</v>
      </c>
      <c r="C8" s="13"/>
      <c r="D8" s="15">
        <v>0.2746174450991682</v>
      </c>
      <c r="E8" s="13"/>
      <c r="F8" s="15">
        <v>0.27845420231525275</v>
      </c>
      <c r="G8" s="13"/>
      <c r="H8" s="15">
        <v>0.2969942406858413</v>
      </c>
      <c r="I8" s="13"/>
      <c r="J8" s="15">
        <v>0.26586716375871533</v>
      </c>
      <c r="L8" s="1"/>
    </row>
    <row r="9" spans="1:12" ht="12.75">
      <c r="A9" s="13">
        <v>0.32068627450980386</v>
      </c>
      <c r="B9" s="14">
        <f t="shared" si="0"/>
        <v>0.2850416159729884</v>
      </c>
      <c r="C9" s="13"/>
      <c r="D9" s="15">
        <v>0.27796500351813813</v>
      </c>
      <c r="E9" s="13"/>
      <c r="F9" s="15">
        <v>0.2867503253535688</v>
      </c>
      <c r="G9" s="13"/>
      <c r="H9" s="15">
        <v>0.30405322256932066</v>
      </c>
      <c r="I9" s="13"/>
      <c r="J9" s="15">
        <v>0.27139791245092604</v>
      </c>
      <c r="L9" s="1"/>
    </row>
    <row r="10" spans="1:12" ht="12.75">
      <c r="A10" s="13">
        <v>0.09068627450980393</v>
      </c>
      <c r="B10" s="14">
        <f t="shared" si="0"/>
        <v>0.3440787196118836</v>
      </c>
      <c r="C10" s="13"/>
      <c r="D10" s="15">
        <v>0.34622608606147676</v>
      </c>
      <c r="E10" s="13"/>
      <c r="F10" s="15">
        <v>0.3619976167712793</v>
      </c>
      <c r="G10" s="13"/>
      <c r="H10" s="15">
        <v>0.35157399751686896</v>
      </c>
      <c r="I10" s="13"/>
      <c r="J10" s="15">
        <v>0.3165171780979093</v>
      </c>
      <c r="L10" s="1"/>
    </row>
    <row r="11" spans="1:12" ht="12.75">
      <c r="A11" s="13">
        <f>EXP(AVERAGE(LN(C11),LN(E11),LN(G11),LN(I11)))</f>
        <v>0.051674950127356616</v>
      </c>
      <c r="B11" s="14">
        <f t="shared" si="0"/>
        <v>0.37526571640438333</v>
      </c>
      <c r="C11" s="13">
        <v>0.04852941176470588</v>
      </c>
      <c r="D11" s="15">
        <v>0.3850100244431628</v>
      </c>
      <c r="E11" s="13">
        <v>0.051470588235294115</v>
      </c>
      <c r="F11" s="15">
        <v>0.37918760814039715</v>
      </c>
      <c r="G11" s="13">
        <v>0.05392156862745098</v>
      </c>
      <c r="H11" s="15">
        <v>0.3835544203674714</v>
      </c>
      <c r="I11" s="13">
        <v>0.052941176470588235</v>
      </c>
      <c r="J11" s="15">
        <v>0.3533108126665019</v>
      </c>
      <c r="L11" s="1"/>
    </row>
    <row r="12" spans="1:12" ht="12.75">
      <c r="A12" s="13">
        <f>EXP(AVERAGE(LN(C12),LN(E12),LN(G12),LN(I12)))</f>
        <v>0.027737079528240064</v>
      </c>
      <c r="B12" s="14">
        <f t="shared" si="0"/>
        <v>0.39273296531268026</v>
      </c>
      <c r="C12" s="13">
        <v>0.029215686274509805</v>
      </c>
      <c r="D12" s="15">
        <v>0.39811046112438553</v>
      </c>
      <c r="E12" s="13">
        <v>0.029901960784313727</v>
      </c>
      <c r="F12" s="15">
        <v>0.4039328774271511</v>
      </c>
      <c r="G12" s="13">
        <v>0.025980392156862746</v>
      </c>
      <c r="H12" s="15">
        <v>0.3937436488973113</v>
      </c>
      <c r="I12" s="13">
        <v>0.026078431372549022</v>
      </c>
      <c r="J12" s="15">
        <v>0.37514487380187306</v>
      </c>
      <c r="L12" s="1"/>
    </row>
    <row r="13" spans="1:12" ht="12.75">
      <c r="A13" s="13">
        <f>EXP(AVERAGE(LN(C13),LN(E13),LN(G13),LN(I13)))</f>
        <v>0.012077969719435425</v>
      </c>
      <c r="B13" s="14">
        <f t="shared" si="0"/>
        <v>0.4116558182966686</v>
      </c>
      <c r="C13" s="13">
        <v>0.013235294117647059</v>
      </c>
      <c r="D13" s="15">
        <v>0.4112108978056082</v>
      </c>
      <c r="E13" s="13">
        <v>0.012745098039215686</v>
      </c>
      <c r="F13" s="15">
        <v>0.42722254263821374</v>
      </c>
      <c r="G13" s="13">
        <v>0.010294117647058823</v>
      </c>
      <c r="H13" s="15">
        <v>0.3995660652000769</v>
      </c>
      <c r="I13" s="13">
        <v>0.012254901960784314</v>
      </c>
      <c r="J13" s="15">
        <v>0.4086237675427756</v>
      </c>
      <c r="L13" s="1"/>
    </row>
    <row r="14" spans="1:12" ht="12.75">
      <c r="A14" s="13">
        <f>EXP(AVERAGE(LN(C14),LN(E14),LN(G14),LN(I14)))</f>
        <v>0.0020732769871383613</v>
      </c>
      <c r="B14" s="14">
        <f t="shared" si="0"/>
        <v>0.44076789981049685</v>
      </c>
      <c r="C14" s="13">
        <v>0.0024509803921568627</v>
      </c>
      <c r="D14" s="15">
        <v>0.4432341874708192</v>
      </c>
      <c r="E14" s="13">
        <v>0.00196078431372549</v>
      </c>
      <c r="F14" s="15">
        <v>0.44614539562220207</v>
      </c>
      <c r="G14" s="13">
        <v>0.00196078431372549</v>
      </c>
      <c r="H14" s="15">
        <v>0.4403229793194365</v>
      </c>
      <c r="I14" s="13">
        <v>0.00196078431372549</v>
      </c>
      <c r="J14" s="15">
        <v>0.43336903682952954</v>
      </c>
      <c r="L14" s="1"/>
    </row>
    <row r="15" ht="12.75">
      <c r="L15" s="1"/>
    </row>
    <row r="16" ht="12.75">
      <c r="L16" s="1"/>
    </row>
    <row r="17" spans="1:12" ht="15.75">
      <c r="A17" s="8"/>
      <c r="B17" s="9" t="s">
        <v>0</v>
      </c>
      <c r="C17" s="12" t="s">
        <v>14</v>
      </c>
      <c r="D17" s="3"/>
      <c r="E17" s="7"/>
      <c r="F17" s="3"/>
      <c r="G17" s="7"/>
      <c r="H17" s="3"/>
      <c r="I17" s="7"/>
      <c r="J17" s="4"/>
      <c r="L17" s="1"/>
    </row>
    <row r="18" spans="1:2" ht="12.75">
      <c r="A18" s="8" t="s">
        <v>2</v>
      </c>
      <c r="B18" s="9" t="s">
        <v>3</v>
      </c>
    </row>
    <row r="19" spans="1:10" ht="12.75">
      <c r="A19" s="8" t="s">
        <v>4</v>
      </c>
      <c r="B19" s="9" t="s">
        <v>5</v>
      </c>
      <c r="C19" s="10" t="s">
        <v>15</v>
      </c>
      <c r="D19" s="11"/>
      <c r="E19" s="10" t="s">
        <v>16</v>
      </c>
      <c r="F19" s="11"/>
      <c r="G19" s="10" t="s">
        <v>17</v>
      </c>
      <c r="H19" s="11"/>
      <c r="I19" s="10" t="s">
        <v>18</v>
      </c>
      <c r="J19" s="11"/>
    </row>
    <row r="20" spans="1:10" ht="13.5" thickBot="1">
      <c r="A20" s="16" t="s">
        <v>10</v>
      </c>
      <c r="B20" s="17" t="s">
        <v>11</v>
      </c>
      <c r="C20" s="18" t="s">
        <v>12</v>
      </c>
      <c r="D20" s="19" t="s">
        <v>13</v>
      </c>
      <c r="E20" s="18" t="s">
        <v>12</v>
      </c>
      <c r="F20" s="19" t="s">
        <v>13</v>
      </c>
      <c r="G20" s="18" t="s">
        <v>12</v>
      </c>
      <c r="H20" s="19" t="s">
        <v>13</v>
      </c>
      <c r="I20" s="18" t="s">
        <v>12</v>
      </c>
      <c r="J20" s="19" t="s">
        <v>13</v>
      </c>
    </row>
    <row r="21" spans="1:10" ht="12.75" customHeight="1">
      <c r="A21" s="13">
        <v>14.992647058823529</v>
      </c>
      <c r="B21" s="14">
        <f>AVERAGE(H21,J21)</f>
        <v>0.26288077836613294</v>
      </c>
      <c r="C21" s="60"/>
      <c r="D21" s="61">
        <v>0.25659939529704734</v>
      </c>
      <c r="E21" s="60"/>
      <c r="F21" s="61">
        <v>0.24140779793648323</v>
      </c>
      <c r="G21" s="13"/>
      <c r="H21" s="15">
        <v>0.297836977747411</v>
      </c>
      <c r="I21" s="13"/>
      <c r="J21" s="15">
        <v>0.22792457898485483</v>
      </c>
    </row>
    <row r="22" spans="1:10" ht="12.75">
      <c r="A22" s="13">
        <v>2.993137254901961</v>
      </c>
      <c r="B22" s="14">
        <f aca="true" t="shared" si="1" ref="B22:B30">AVERAGE(H22,J22)</f>
        <v>0.29082561386361916</v>
      </c>
      <c r="C22" s="60"/>
      <c r="D22" s="61">
        <v>0.280177850248051</v>
      </c>
      <c r="E22" s="60"/>
      <c r="F22" s="61">
        <v>0.3115609787166312</v>
      </c>
      <c r="G22" s="13"/>
      <c r="H22" s="15">
        <v>0.3187956043705256</v>
      </c>
      <c r="I22" s="13"/>
      <c r="J22" s="15">
        <v>0.26285562335671264</v>
      </c>
    </row>
    <row r="23" spans="1:10" ht="12.75">
      <c r="A23" s="13">
        <v>0.9931372549019608</v>
      </c>
      <c r="B23" s="14">
        <f t="shared" si="1"/>
        <v>0.2866775523444609</v>
      </c>
      <c r="C23" s="60"/>
      <c r="D23" s="61">
        <v>0.2873096051406387</v>
      </c>
      <c r="E23" s="60"/>
      <c r="F23" s="61">
        <v>0.3004994813322093</v>
      </c>
      <c r="G23" s="13"/>
      <c r="H23" s="15">
        <v>0.32170652473484695</v>
      </c>
      <c r="I23" s="13"/>
      <c r="J23" s="15">
        <v>0.2516485799540748</v>
      </c>
    </row>
    <row r="24" spans="1:10" ht="12.75">
      <c r="A24" s="13">
        <v>0.660686274509804</v>
      </c>
      <c r="B24" s="14">
        <f t="shared" si="1"/>
        <v>0.2917716629820236</v>
      </c>
      <c r="C24" s="60"/>
      <c r="D24" s="61">
        <v>0.28236104052129213</v>
      </c>
      <c r="E24" s="60"/>
      <c r="F24" s="61">
        <v>0.3130164388987918</v>
      </c>
      <c r="G24" s="13"/>
      <c r="H24" s="15">
        <v>0.3185045123340933</v>
      </c>
      <c r="I24" s="13"/>
      <c r="J24" s="15">
        <v>0.26503881362995385</v>
      </c>
    </row>
    <row r="25" spans="1:10" ht="12.75">
      <c r="A25" s="13">
        <v>0.32068627450980386</v>
      </c>
      <c r="B25" s="14">
        <f>AVERAGE(H25,J25)</f>
        <v>0.3088733201224122</v>
      </c>
      <c r="C25" s="60"/>
      <c r="D25" s="61">
        <v>0.30171866094403</v>
      </c>
      <c r="E25" s="60"/>
      <c r="F25" s="61">
        <v>0.32735272169307505</v>
      </c>
      <c r="G25" s="13"/>
      <c r="H25" s="15">
        <v>0.3356061694744822</v>
      </c>
      <c r="I25" s="13"/>
      <c r="J25" s="15">
        <v>0.28214047077034227</v>
      </c>
    </row>
    <row r="26" spans="1:10" ht="12.75">
      <c r="A26" s="13">
        <v>0.09068627450980393</v>
      </c>
      <c r="B26" s="14">
        <f>AVERAGE(H26,J26)</f>
        <v>0.3467880578676995</v>
      </c>
      <c r="C26" s="60"/>
      <c r="D26" s="61">
        <v>0.3234050176582249</v>
      </c>
      <c r="E26" s="60"/>
      <c r="F26" s="61">
        <v>0.35813570454577465</v>
      </c>
      <c r="G26" s="13"/>
      <c r="H26" s="15">
        <v>0.35780193725243353</v>
      </c>
      <c r="I26" s="13"/>
      <c r="J26" s="15">
        <v>0.33577417848296554</v>
      </c>
    </row>
    <row r="27" spans="1:10" ht="12.75">
      <c r="A27" s="13">
        <f>EXP(AVERAGE(LN(G27),LN(I27)))</f>
        <v>0.051123479438926395</v>
      </c>
      <c r="B27" s="14">
        <f t="shared" si="1"/>
        <v>0.37239295817198104</v>
      </c>
      <c r="C27" s="60">
        <v>0.05254901960784314</v>
      </c>
      <c r="D27" s="61">
        <v>0.4167037433742551</v>
      </c>
      <c r="E27" s="60"/>
      <c r="F27" s="61"/>
      <c r="G27" s="13">
        <v>0.050490196078431374</v>
      </c>
      <c r="H27" s="15">
        <v>0.3631210348521052</v>
      </c>
      <c r="I27" s="13">
        <v>0.05176470588235294</v>
      </c>
      <c r="J27" s="15">
        <v>0.38166488149185684</v>
      </c>
    </row>
    <row r="28" spans="1:10" ht="12.75">
      <c r="A28" s="13">
        <f>EXP(AVERAGE(LN(G28),LN(I28)))</f>
        <v>0.029874143280688308</v>
      </c>
      <c r="B28" s="14">
        <f t="shared" si="1"/>
        <v>0.40514404987503777</v>
      </c>
      <c r="C28" s="60">
        <v>0.025</v>
      </c>
      <c r="D28" s="61">
        <v>0.4414490126610091</v>
      </c>
      <c r="E28" s="60">
        <v>0.025</v>
      </c>
      <c r="F28" s="61">
        <v>0.4102935925956442</v>
      </c>
      <c r="G28" s="13">
        <v>0.027254901960784315</v>
      </c>
      <c r="H28" s="15">
        <v>0.38495509598747635</v>
      </c>
      <c r="I28" s="13">
        <v>0.032745098039215687</v>
      </c>
      <c r="J28" s="15">
        <v>0.4253330037625992</v>
      </c>
    </row>
    <row r="29" spans="1:10" ht="12.75">
      <c r="A29" s="13">
        <f>EXP(AVERAGE(LN(G29),LN(I29)))</f>
        <v>0.012876397584866363</v>
      </c>
      <c r="B29" s="14">
        <f t="shared" si="1"/>
        <v>0.4451731619565516</v>
      </c>
      <c r="C29" s="60">
        <v>0.008627450980392158</v>
      </c>
      <c r="D29" s="61">
        <v>0.48511713493175146</v>
      </c>
      <c r="E29" s="60">
        <v>0.010588235294117648</v>
      </c>
      <c r="F29" s="61">
        <v>0.43212765373101536</v>
      </c>
      <c r="G29" s="13">
        <v>0.011274509803921568</v>
      </c>
      <c r="H29" s="15">
        <v>0.42425640603114445</v>
      </c>
      <c r="I29" s="13">
        <v>0.014705882352941176</v>
      </c>
      <c r="J29" s="15">
        <v>0.46608991788195875</v>
      </c>
    </row>
    <row r="30" spans="1:10" ht="12.75">
      <c r="A30" s="13">
        <f>EXP(AVERAGE(LN(G30),LN(I30)))</f>
        <v>0.0018985212481408913</v>
      </c>
      <c r="B30" s="14">
        <f t="shared" si="1"/>
        <v>0.47210183735684275</v>
      </c>
      <c r="C30" s="60">
        <v>0.0014705882352941176</v>
      </c>
      <c r="D30" s="61">
        <v>0.5564417346406306</v>
      </c>
      <c r="E30" s="60">
        <v>0.0015686274509803923</v>
      </c>
      <c r="F30" s="61">
        <v>0.45250611079069514</v>
      </c>
      <c r="G30" s="13">
        <v>0.0014705882352941176</v>
      </c>
      <c r="H30" s="15">
        <v>0.4548240916206641</v>
      </c>
      <c r="I30" s="13">
        <v>0.0024509803921568627</v>
      </c>
      <c r="J30" s="15">
        <v>0.4893795830930213</v>
      </c>
    </row>
    <row r="33" spans="1:10" ht="15.75">
      <c r="A33" s="8"/>
      <c r="B33" s="9" t="s">
        <v>0</v>
      </c>
      <c r="C33" s="12" t="s">
        <v>19</v>
      </c>
      <c r="D33" s="3"/>
      <c r="E33" s="7"/>
      <c r="F33" s="3"/>
      <c r="G33" s="7"/>
      <c r="H33" s="3"/>
      <c r="I33" s="7"/>
      <c r="J33" s="4"/>
    </row>
    <row r="34" spans="1:2" ht="12.75">
      <c r="A34" s="8" t="s">
        <v>2</v>
      </c>
      <c r="B34" s="9" t="s">
        <v>3</v>
      </c>
    </row>
    <row r="35" spans="1:10" ht="12.75">
      <c r="A35" s="8" t="s">
        <v>4</v>
      </c>
      <c r="B35" s="9" t="s">
        <v>5</v>
      </c>
      <c r="C35" s="10" t="s">
        <v>20</v>
      </c>
      <c r="D35" s="11"/>
      <c r="E35" s="10" t="s">
        <v>21</v>
      </c>
      <c r="F35" s="11"/>
      <c r="G35" s="10" t="s">
        <v>22</v>
      </c>
      <c r="H35" s="11"/>
      <c r="I35" s="10" t="s">
        <v>23</v>
      </c>
      <c r="J35" s="11"/>
    </row>
    <row r="36" spans="1:10" ht="13.5" thickBot="1">
      <c r="A36" s="16" t="s">
        <v>10</v>
      </c>
      <c r="B36" s="17" t="s">
        <v>11</v>
      </c>
      <c r="C36" s="18" t="s">
        <v>12</v>
      </c>
      <c r="D36" s="19" t="s">
        <v>13</v>
      </c>
      <c r="E36" s="18" t="s">
        <v>12</v>
      </c>
      <c r="F36" s="19" t="s">
        <v>13</v>
      </c>
      <c r="G36" s="18" t="s">
        <v>12</v>
      </c>
      <c r="H36" s="19" t="s">
        <v>13</v>
      </c>
      <c r="I36" s="18" t="s">
        <v>12</v>
      </c>
      <c r="J36" s="19" t="s">
        <v>13</v>
      </c>
    </row>
    <row r="37" spans="1:10" ht="12.75">
      <c r="A37" s="13">
        <v>14.992647058823529</v>
      </c>
      <c r="B37" s="14">
        <f>AVERAGE(F37,H37,J37)</f>
        <v>0.3252798898445633</v>
      </c>
      <c r="C37" s="60"/>
      <c r="D37" s="61">
        <v>0.36890385917013824</v>
      </c>
      <c r="E37" s="58"/>
      <c r="F37" s="59">
        <v>0.3103036252951524</v>
      </c>
      <c r="G37" s="58"/>
      <c r="H37" s="59">
        <v>0.3262961670514321</v>
      </c>
      <c r="I37" s="13"/>
      <c r="J37" s="15">
        <v>0.33923987718710535</v>
      </c>
    </row>
    <row r="38" spans="1:10" ht="12.75">
      <c r="A38" s="13">
        <v>2.993137254901961</v>
      </c>
      <c r="B38" s="14">
        <f aca="true" t="shared" si="2" ref="B38:B46">AVERAGE(F38,H38,J38)</f>
        <v>0.3219323314255936</v>
      </c>
      <c r="C38" s="60"/>
      <c r="D38" s="61">
        <v>0.38418619108282576</v>
      </c>
      <c r="E38" s="58"/>
      <c r="F38" s="59">
        <v>0.334464264319021</v>
      </c>
      <c r="G38" s="58"/>
      <c r="H38" s="59">
        <v>0.267495575692138</v>
      </c>
      <c r="I38" s="13"/>
      <c r="J38" s="15">
        <v>0.3638371542656218</v>
      </c>
    </row>
    <row r="39" spans="1:10" ht="12.75">
      <c r="A39" s="13">
        <v>0.9931372549019608</v>
      </c>
      <c r="B39" s="14">
        <f t="shared" si="2"/>
        <v>0.35526236959707447</v>
      </c>
      <c r="C39" s="60"/>
      <c r="D39" s="61">
        <v>0.40005070706837786</v>
      </c>
      <c r="E39" s="58"/>
      <c r="F39" s="59">
        <v>0.3379573687562065</v>
      </c>
      <c r="G39" s="58"/>
      <c r="H39" s="59">
        <v>0.3523489043121088</v>
      </c>
      <c r="I39" s="13"/>
      <c r="J39" s="15">
        <v>0.3754808357229079</v>
      </c>
    </row>
    <row r="40" spans="1:10" ht="12.75">
      <c r="A40" s="13">
        <v>0.660686274509804</v>
      </c>
      <c r="B40" s="14">
        <f t="shared" si="2"/>
        <v>0.3532247253420496</v>
      </c>
      <c r="C40" s="60"/>
      <c r="D40" s="61">
        <v>0.3939377743033025</v>
      </c>
      <c r="E40" s="58"/>
      <c r="F40" s="59">
        <v>0.34217820328447296</v>
      </c>
      <c r="G40" s="58"/>
      <c r="H40" s="59">
        <v>0.3481280697838432</v>
      </c>
      <c r="I40" s="13"/>
      <c r="J40" s="15">
        <v>0.36936790295783256</v>
      </c>
    </row>
    <row r="41" spans="1:10" ht="12.75">
      <c r="A41" s="13">
        <v>0.32068627450980386</v>
      </c>
      <c r="B41" s="14">
        <f>AVERAGE(F41,H41,J41)</f>
        <v>0.3682402228880078</v>
      </c>
      <c r="C41" s="60"/>
      <c r="D41" s="61">
        <v>0.4122765725985281</v>
      </c>
      <c r="E41" s="58"/>
      <c r="F41" s="59">
        <v>0.3546951608510551</v>
      </c>
      <c r="G41" s="58"/>
      <c r="H41" s="59">
        <v>0.3655208189606639</v>
      </c>
      <c r="I41" s="13"/>
      <c r="J41" s="15">
        <v>0.3845046888523044</v>
      </c>
    </row>
    <row r="42" spans="1:10" ht="12.75">
      <c r="A42" s="13">
        <v>0.09068627450980393</v>
      </c>
      <c r="B42" s="14">
        <f>AVERAGE(F42,H42,J42)</f>
        <v>0.39237660424217324</v>
      </c>
      <c r="C42" s="60"/>
      <c r="D42" s="61">
        <v>0.433671837276291</v>
      </c>
      <c r="E42" s="58"/>
      <c r="F42" s="59">
        <v>0.3772547936745467</v>
      </c>
      <c r="G42" s="58"/>
      <c r="H42" s="59">
        <v>0.38611558053823786</v>
      </c>
      <c r="I42" s="13"/>
      <c r="J42" s="15">
        <v>0.41375943851373526</v>
      </c>
    </row>
    <row r="43" spans="1:10" ht="12.75">
      <c r="A43" s="13">
        <f>EXP(AVERAGE(LN(E43),LN(G43),LN(I43)))</f>
        <v>0.052291986922899485</v>
      </c>
      <c r="B43" s="14">
        <f t="shared" si="2"/>
        <v>0.4124852379775343</v>
      </c>
      <c r="C43" s="60">
        <v>0.049509803921568625</v>
      </c>
      <c r="D43" s="61">
        <v>0.3039301310043667</v>
      </c>
      <c r="E43" s="58">
        <v>0.049215686274509805</v>
      </c>
      <c r="F43" s="59">
        <v>0.43988904451951333</v>
      </c>
      <c r="G43" s="58">
        <v>0.052450980392156864</v>
      </c>
      <c r="H43" s="59">
        <v>0.40818983274285237</v>
      </c>
      <c r="I43" s="13">
        <v>0.055392156862745096</v>
      </c>
      <c r="J43" s="15">
        <v>0.38937683667023704</v>
      </c>
    </row>
    <row r="44" spans="1:10" ht="12.75">
      <c r="A44" s="13">
        <f>EXP(AVERAGE(LN(E44),LN(G44),LN(I44)))</f>
        <v>0.028252620560446185</v>
      </c>
      <c r="B44" s="14">
        <f t="shared" si="2"/>
        <v>0.4284968828101398</v>
      </c>
      <c r="C44" s="60">
        <v>0.029901960784313727</v>
      </c>
      <c r="D44" s="61">
        <v>0.31848617176128086</v>
      </c>
      <c r="E44" s="58">
        <v>0.02696078431372549</v>
      </c>
      <c r="F44" s="59">
        <v>0.4588118975035017</v>
      </c>
      <c r="G44" s="58">
        <v>0.02892156862745098</v>
      </c>
      <c r="H44" s="59">
        <v>0.42129026942407505</v>
      </c>
      <c r="I44" s="13">
        <v>0.02892156862745098</v>
      </c>
      <c r="J44" s="15">
        <v>0.40538848150284257</v>
      </c>
    </row>
    <row r="45" spans="1:10" ht="12.75">
      <c r="A45" s="13">
        <f>EXP(AVERAGE(LN(E45),LN(G45),LN(I45)))</f>
        <v>0.010348298211576613</v>
      </c>
      <c r="B45" s="14">
        <f t="shared" si="2"/>
        <v>0.45518295753114896</v>
      </c>
      <c r="C45" s="60">
        <v>0.010392156862745097</v>
      </c>
      <c r="D45" s="61">
        <v>0.3374090247452692</v>
      </c>
      <c r="E45" s="58">
        <v>0.010294117647058823</v>
      </c>
      <c r="F45" s="59">
        <v>0.4806459586388729</v>
      </c>
      <c r="G45" s="58">
        <v>0.00980392156862745</v>
      </c>
      <c r="H45" s="59">
        <v>0.4562247672406689</v>
      </c>
      <c r="I45" s="13">
        <v>0.010980392156862744</v>
      </c>
      <c r="J45" s="15">
        <v>0.42867814671390514</v>
      </c>
    </row>
    <row r="46" spans="1:10" ht="12.75">
      <c r="A46" s="13">
        <f>EXP(AVERAGE(LN(E46),LN(G46),LN(I46)))</f>
        <v>0.0020117364078549374</v>
      </c>
      <c r="B46" s="14">
        <f t="shared" si="2"/>
        <v>0.47119460236375454</v>
      </c>
      <c r="C46" s="60">
        <v>0.0016666666666666666</v>
      </c>
      <c r="D46" s="61">
        <v>0.3854439592430858</v>
      </c>
      <c r="E46" s="58">
        <v>0.002352941176470588</v>
      </c>
      <c r="F46" s="59">
        <v>0.49229079124440417</v>
      </c>
      <c r="G46" s="58">
        <v>0.0014705882352941176</v>
      </c>
      <c r="H46" s="59">
        <v>0.47951443245173153</v>
      </c>
      <c r="I46" s="13">
        <v>0.002352941176470588</v>
      </c>
      <c r="J46" s="15">
        <v>0.4417785833951279</v>
      </c>
    </row>
    <row r="49" ht="12.75">
      <c r="A49" s="6" t="s">
        <v>24</v>
      </c>
    </row>
  </sheetData>
  <printOptions/>
  <pageMargins left="1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G11" sqref="G11"/>
    </sheetView>
  </sheetViews>
  <sheetFormatPr defaultColWidth="9.140625" defaultRowHeight="12.75"/>
  <cols>
    <col min="1" max="1" width="13.7109375" style="0" customWidth="1"/>
    <col min="2" max="4" width="11.7109375" style="0" customWidth="1"/>
    <col min="5" max="5" width="11.7109375" style="6" customWidth="1"/>
    <col min="6" max="7" width="11.7109375" style="0" customWidth="1"/>
  </cols>
  <sheetData>
    <row r="1" spans="1:6" ht="12.75">
      <c r="A1" s="20" t="s">
        <v>25</v>
      </c>
      <c r="B1" s="20"/>
      <c r="C1" s="20"/>
      <c r="D1" s="20"/>
      <c r="E1" s="21"/>
      <c r="F1" s="20"/>
    </row>
    <row r="2" spans="1:6" ht="12.75">
      <c r="A2" s="20"/>
      <c r="B2" s="20"/>
      <c r="C2" s="20"/>
      <c r="D2" s="20"/>
      <c r="E2" s="21"/>
      <c r="F2" s="20"/>
    </row>
    <row r="3" spans="1:7" ht="12.75">
      <c r="A3" s="20" t="s">
        <v>26</v>
      </c>
      <c r="B3" s="25" t="s">
        <v>27</v>
      </c>
      <c r="C3" s="26"/>
      <c r="D3" s="25" t="s">
        <v>28</v>
      </c>
      <c r="E3" s="39"/>
      <c r="F3" s="25" t="s">
        <v>29</v>
      </c>
      <c r="G3" s="39"/>
    </row>
    <row r="4" spans="1:7" ht="12.75">
      <c r="A4" s="20"/>
      <c r="B4" s="27"/>
      <c r="C4" s="28"/>
      <c r="D4" s="27"/>
      <c r="E4" s="40"/>
      <c r="F4" s="27"/>
      <c r="G4" s="34"/>
    </row>
    <row r="5" spans="1:7" ht="12.75">
      <c r="A5" s="22"/>
      <c r="B5" s="29" t="s">
        <v>30</v>
      </c>
      <c r="C5" s="30" t="s">
        <v>31</v>
      </c>
      <c r="D5" s="29" t="s">
        <v>30</v>
      </c>
      <c r="E5" s="30" t="s">
        <v>31</v>
      </c>
      <c r="F5" s="29" t="s">
        <v>30</v>
      </c>
      <c r="G5" s="30" t="s">
        <v>31</v>
      </c>
    </row>
    <row r="6" spans="2:7" ht="12.75">
      <c r="B6" s="29" t="s">
        <v>32</v>
      </c>
      <c r="C6" s="30" t="s">
        <v>33</v>
      </c>
      <c r="D6" s="29" t="s">
        <v>32</v>
      </c>
      <c r="E6" s="30" t="s">
        <v>33</v>
      </c>
      <c r="F6" s="29" t="s">
        <v>32</v>
      </c>
      <c r="G6" s="30" t="s">
        <v>33</v>
      </c>
    </row>
    <row r="7" spans="1:7" ht="12.75">
      <c r="A7" s="46" t="s">
        <v>34</v>
      </c>
      <c r="B7" s="47">
        <v>0.2461</v>
      </c>
      <c r="C7" s="48">
        <v>0.24838</v>
      </c>
      <c r="D7" s="49">
        <v>0.26463</v>
      </c>
      <c r="E7" s="48">
        <v>0.25087</v>
      </c>
      <c r="F7" s="49">
        <v>0.29683</v>
      </c>
      <c r="G7" s="50">
        <v>0.27429</v>
      </c>
    </row>
    <row r="8" spans="1:7" ht="12.75">
      <c r="A8" s="51" t="s">
        <v>35</v>
      </c>
      <c r="B8" s="31">
        <v>0.434</v>
      </c>
      <c r="C8" s="32">
        <v>0.434</v>
      </c>
      <c r="D8" s="41">
        <v>0.483</v>
      </c>
      <c r="E8" s="32">
        <v>0.483</v>
      </c>
      <c r="F8" s="41">
        <v>0.479</v>
      </c>
      <c r="G8" s="42">
        <v>0.479</v>
      </c>
    </row>
    <row r="9" spans="1:7" ht="14.25">
      <c r="A9" s="51" t="s">
        <v>36</v>
      </c>
      <c r="B9" s="31">
        <v>29.91041</v>
      </c>
      <c r="C9" s="32">
        <v>33.93955</v>
      </c>
      <c r="D9" s="41">
        <v>66.00155</v>
      </c>
      <c r="E9" s="32">
        <v>199.20223</v>
      </c>
      <c r="F9" s="41">
        <v>92.10114</v>
      </c>
      <c r="G9" s="42">
        <v>167.77169</v>
      </c>
    </row>
    <row r="10" spans="1:7" ht="12.75">
      <c r="A10" s="52" t="s">
        <v>37</v>
      </c>
      <c r="B10" s="53">
        <v>1.63094</v>
      </c>
      <c r="C10" s="54">
        <v>0.64377</v>
      </c>
      <c r="D10" s="55">
        <v>1.52438</v>
      </c>
      <c r="E10" s="54">
        <v>0.36501</v>
      </c>
      <c r="F10" s="55">
        <v>1.28366</v>
      </c>
      <c r="G10" s="56">
        <v>0.1967</v>
      </c>
    </row>
    <row r="11" spans="1:7" ht="12.75">
      <c r="A11" s="22"/>
      <c r="B11" s="33"/>
      <c r="C11" s="34"/>
      <c r="D11" s="27"/>
      <c r="E11" s="40"/>
      <c r="F11" s="27"/>
      <c r="G11" s="34"/>
    </row>
    <row r="12" spans="1:7" ht="12.75">
      <c r="A12" s="22"/>
      <c r="B12" s="29" t="s">
        <v>3</v>
      </c>
      <c r="C12" s="30" t="s">
        <v>3</v>
      </c>
      <c r="D12" s="29" t="s">
        <v>3</v>
      </c>
      <c r="E12" s="30" t="s">
        <v>3</v>
      </c>
      <c r="F12" s="29" t="s">
        <v>3</v>
      </c>
      <c r="G12" s="30" t="s">
        <v>3</v>
      </c>
    </row>
    <row r="13" spans="1:7" ht="12.75">
      <c r="A13" s="23" t="s">
        <v>4</v>
      </c>
      <c r="B13" s="29" t="s">
        <v>5</v>
      </c>
      <c r="C13" s="30" t="s">
        <v>5</v>
      </c>
      <c r="D13" s="29" t="s">
        <v>5</v>
      </c>
      <c r="E13" s="30" t="s">
        <v>5</v>
      </c>
      <c r="F13" s="29" t="s">
        <v>5</v>
      </c>
      <c r="G13" s="30" t="s">
        <v>5</v>
      </c>
    </row>
    <row r="14" spans="1:7" ht="12.75">
      <c r="A14" s="43" t="s">
        <v>10</v>
      </c>
      <c r="B14" s="44" t="s">
        <v>11</v>
      </c>
      <c r="C14" s="45" t="s">
        <v>11</v>
      </c>
      <c r="D14" s="44" t="s">
        <v>11</v>
      </c>
      <c r="E14" s="45" t="s">
        <v>11</v>
      </c>
      <c r="F14" s="44" t="s">
        <v>11</v>
      </c>
      <c r="G14" s="45" t="s">
        <v>11</v>
      </c>
    </row>
    <row r="15" spans="1:7" ht="12.75">
      <c r="A15" s="24">
        <v>100</v>
      </c>
      <c r="B15" s="35">
        <f>$B$7+($B$8-$B$7)*(1/(1+($B$9*A15)^$B$10)^(1-(1/$B$10)))</f>
        <v>0.2473047336922206</v>
      </c>
      <c r="C15" s="36">
        <f>IF(A15&gt;1/$C$9,$C$7+($C$8-$C$7)*($C$9*A15)^(-$C$10),$C$8)</f>
        <v>0.24937006136938492</v>
      </c>
      <c r="D15" s="35">
        <f>$D$7+($D$8-$D$7)*(1/(1+($D$9*A15)^$D$10)^(1-(1/$D$10)))</f>
        <v>0.2667991768059405</v>
      </c>
      <c r="E15" s="36">
        <f>IF(A15&gt;1/$E$9,$E$7+($E$8-$E$7)*($E$9*A15)^(-$E$10),$E$8)</f>
        <v>0.25712814897013575</v>
      </c>
      <c r="F15" s="35">
        <f>$F$7+($F$8-$F$7)*(1/(1+($F$9*A15)^$F$10)^(1-(1/$F$10)))</f>
        <v>0.3105064274029768</v>
      </c>
      <c r="G15" s="36">
        <f>IF(A15&gt;1/$G$9,$G$7+($G$8-$G$7)*($G$9*A15)^(-$G$10),$G$8)</f>
        <v>0.30449903790180444</v>
      </c>
    </row>
    <row r="16" spans="1:7" ht="12.75">
      <c r="A16" s="24">
        <v>79.4328234724282</v>
      </c>
      <c r="B16" s="35">
        <f aca="true" t="shared" si="0" ref="B16:B31">$B$7+($B$8-$B$7)*(1/(1+($B$9*A16)^$B$10)^(1-(1/$B$10)))</f>
        <v>0.24749310833965527</v>
      </c>
      <c r="C16" s="36">
        <f aca="true" t="shared" si="1" ref="C16:C31">IF(A16&gt;1/$C$9,$C$7+($C$8-$C$7)*($C$9*A16)^(-$C$10),$C$8)</f>
        <v>0.24952825703628037</v>
      </c>
      <c r="D16" s="35">
        <f aca="true" t="shared" si="2" ref="D16:D31">$D$7+($D$8-$D$7)*(1/(1+($D$9*A16)^$D$10)^(1-(1/$D$10)))</f>
        <v>0.26707755724148874</v>
      </c>
      <c r="E16" s="36">
        <f aca="true" t="shared" si="3" ref="E16:E31">IF(A16&gt;1/$E$9,$E$7+($E$8-$E$7)*($E$9*A16)^(-$E$10),$E$8)</f>
        <v>0.25767686123206485</v>
      </c>
      <c r="F16" s="35">
        <f aca="true" t="shared" si="4" ref="F16:F31">$F$7+($F$8-$F$7)*(1/(1+($F$9*A16)^$F$10)^(1-(1/$F$10)))</f>
        <v>0.31142951388534307</v>
      </c>
      <c r="G16" s="36">
        <f aca="true" t="shared" si="5" ref="G16:G31">IF(A16&gt;1/$G$9,$G$7+($G$8-$G$7)*($G$9*A16)^(-$G$10),$G$8)</f>
        <v>0.3058987188863281</v>
      </c>
    </row>
    <row r="17" spans="1:7" ht="12.75">
      <c r="A17" s="24">
        <v>63.095734448019364</v>
      </c>
      <c r="B17" s="35">
        <f t="shared" si="0"/>
        <v>0.24771093735838218</v>
      </c>
      <c r="C17" s="36">
        <f t="shared" si="1"/>
        <v>0.24971172979184764</v>
      </c>
      <c r="D17" s="35">
        <f t="shared" si="2"/>
        <v>0.2673916632658006</v>
      </c>
      <c r="E17" s="36">
        <f t="shared" si="3"/>
        <v>0.2582736843887374</v>
      </c>
      <c r="F17" s="35">
        <f t="shared" si="4"/>
        <v>0.3124149005009116</v>
      </c>
      <c r="G17" s="36">
        <f t="shared" si="5"/>
        <v>0.3073632515508292</v>
      </c>
    </row>
    <row r="18" spans="1:7" ht="12.75">
      <c r="A18" s="24">
        <v>50.11872336272726</v>
      </c>
      <c r="B18" s="35">
        <f t="shared" si="0"/>
        <v>0.24796282606167339</v>
      </c>
      <c r="C18" s="36">
        <f t="shared" si="1"/>
        <v>0.24992451850279065</v>
      </c>
      <c r="D18" s="35">
        <f t="shared" si="2"/>
        <v>0.26774607952315604</v>
      </c>
      <c r="E18" s="36">
        <f t="shared" si="3"/>
        <v>0.2589228367861858</v>
      </c>
      <c r="F18" s="35">
        <f t="shared" si="4"/>
        <v>0.3134667905121219</v>
      </c>
      <c r="G18" s="36">
        <f t="shared" si="5"/>
        <v>0.30889564068028563</v>
      </c>
    </row>
    <row r="19" spans="1:7" ht="12.75">
      <c r="A19" s="24">
        <v>39.810717055349755</v>
      </c>
      <c r="B19" s="35">
        <f t="shared" si="0"/>
        <v>0.24825409969305368</v>
      </c>
      <c r="C19" s="36">
        <f t="shared" si="1"/>
        <v>0.2501713073808711</v>
      </c>
      <c r="D19" s="35">
        <f t="shared" si="2"/>
        <v>0.26814597891074615</v>
      </c>
      <c r="E19" s="36">
        <f t="shared" si="3"/>
        <v>0.2596289066335128</v>
      </c>
      <c r="F19" s="35">
        <f t="shared" si="4"/>
        <v>0.3145896701398673</v>
      </c>
      <c r="G19" s="36">
        <f t="shared" si="5"/>
        <v>0.31049903028093756</v>
      </c>
    </row>
    <row r="20" spans="1:7" ht="12.75">
      <c r="A20" s="24">
        <v>31.622776601683817</v>
      </c>
      <c r="B20" s="35">
        <f t="shared" si="0"/>
        <v>0.2485909158815537</v>
      </c>
      <c r="C20" s="36">
        <f t="shared" si="1"/>
        <v>0.2504575290985286</v>
      </c>
      <c r="D20" s="35">
        <f t="shared" si="2"/>
        <v>0.26859719800167514</v>
      </c>
      <c r="E20" s="36">
        <f t="shared" si="3"/>
        <v>0.2603968844323532</v>
      </c>
      <c r="F20" s="35">
        <f t="shared" si="4"/>
        <v>0.3157883273393154</v>
      </c>
      <c r="G20" s="36">
        <f t="shared" si="5"/>
        <v>0.3121767100308524</v>
      </c>
    </row>
    <row r="21" spans="1:7" ht="12.75">
      <c r="A21" s="24">
        <v>25.118864315095824</v>
      </c>
      <c r="B21" s="35">
        <f t="shared" si="0"/>
        <v>0.24898039460227064</v>
      </c>
      <c r="C21" s="36">
        <f t="shared" si="1"/>
        <v>0.2507894843806952</v>
      </c>
      <c r="D21" s="35">
        <f t="shared" si="2"/>
        <v>0.26910632210496205</v>
      </c>
      <c r="E21" s="36">
        <f t="shared" si="3"/>
        <v>0.261232198249739</v>
      </c>
      <c r="F21" s="35">
        <f t="shared" si="4"/>
        <v>0.31706787170286155</v>
      </c>
      <c r="G21" s="36">
        <f t="shared" si="5"/>
        <v>0.3139321220293648</v>
      </c>
    </row>
    <row r="22" spans="1:7" ht="12.75">
      <c r="A22" s="24">
        <v>19.952623149688815</v>
      </c>
      <c r="B22" s="35">
        <f t="shared" si="0"/>
        <v>0.24943076832578878</v>
      </c>
      <c r="C22" s="36">
        <f t="shared" si="1"/>
        <v>0.2511744807054332</v>
      </c>
      <c r="D22" s="35">
        <f t="shared" si="2"/>
        <v>0.26968078117374905</v>
      </c>
      <c r="E22" s="36">
        <f t="shared" si="3"/>
        <v>0.26214075208367693</v>
      </c>
      <c r="F22" s="35">
        <f t="shared" si="4"/>
        <v>0.31843375550541503</v>
      </c>
      <c r="G22" s="36">
        <f t="shared" si="5"/>
        <v>0.3157688678592396</v>
      </c>
    </row>
    <row r="23" spans="1:7" ht="12.75">
      <c r="A23" s="24">
        <v>15.84893192461115</v>
      </c>
      <c r="B23" s="35">
        <f t="shared" si="0"/>
        <v>0.24995155542298603</v>
      </c>
      <c r="C23" s="36">
        <f t="shared" si="1"/>
        <v>0.2516209931666729</v>
      </c>
      <c r="D23" s="35">
        <f t="shared" si="2"/>
        <v>0.27032895791296385</v>
      </c>
      <c r="E23" s="36">
        <f t="shared" si="3"/>
        <v>0.2631289675926059</v>
      </c>
      <c r="F23" s="35">
        <f t="shared" si="4"/>
        <v>0.31989179588182687</v>
      </c>
      <c r="G23" s="36">
        <f t="shared" si="5"/>
        <v>0.3176907159760469</v>
      </c>
    </row>
    <row r="24" spans="1:7" ht="12.75">
      <c r="A24" s="24">
        <v>12.589254117941685</v>
      </c>
      <c r="B24" s="35">
        <f t="shared" si="0"/>
        <v>0.2505537603095985</v>
      </c>
      <c r="C24" s="36">
        <f t="shared" si="1"/>
        <v>0.2521388510401944</v>
      </c>
      <c r="D24" s="35">
        <f t="shared" si="2"/>
        <v>0.27106030958641664</v>
      </c>
      <c r="E24" s="36">
        <f t="shared" si="3"/>
        <v>0.26420382948367843</v>
      </c>
      <c r="F24" s="35">
        <f t="shared" si="4"/>
        <v>0.3214481980876999</v>
      </c>
      <c r="G24" s="36">
        <f t="shared" si="5"/>
        <v>0.3197016094399117</v>
      </c>
    </row>
    <row r="25" spans="1:7" ht="12.75">
      <c r="A25" s="24">
        <v>10</v>
      </c>
      <c r="B25" s="35">
        <f t="shared" si="0"/>
        <v>0.251250104256013</v>
      </c>
      <c r="C25" s="36">
        <f t="shared" si="1"/>
        <v>0.2527394541598107</v>
      </c>
      <c r="D25" s="35">
        <f t="shared" si="2"/>
        <v>0.2718855051762669</v>
      </c>
      <c r="E25" s="36">
        <f t="shared" si="3"/>
        <v>0.2653729348806704</v>
      </c>
      <c r="F25" s="35">
        <f t="shared" si="4"/>
        <v>0.32310957973725685</v>
      </c>
      <c r="G25" s="36">
        <f t="shared" si="5"/>
        <v>0.32180567400549864</v>
      </c>
    </row>
    <row r="26" spans="1:7" ht="12.75">
      <c r="A26" s="24">
        <v>7.943282347242825</v>
      </c>
      <c r="B26" s="35">
        <f t="shared" si="0"/>
        <v>0.2520552912270602</v>
      </c>
      <c r="C26" s="36">
        <f t="shared" si="1"/>
        <v>0.2534360238669389</v>
      </c>
      <c r="D26" s="35">
        <f t="shared" si="2"/>
        <v>0.2728165796965709</v>
      </c>
      <c r="E26" s="36">
        <f t="shared" si="3"/>
        <v>0.2666445470204513</v>
      </c>
      <c r="F26" s="35">
        <f t="shared" si="4"/>
        <v>0.3248829958270142</v>
      </c>
      <c r="G26" s="36">
        <f t="shared" si="5"/>
        <v>0.3240072265868321</v>
      </c>
    </row>
    <row r="27" spans="1:7" ht="12.75">
      <c r="A27" s="24">
        <v>6.3095734448019405</v>
      </c>
      <c r="B27" s="35">
        <f t="shared" si="0"/>
        <v>0.25298631350562195</v>
      </c>
      <c r="C27" s="36">
        <f t="shared" si="1"/>
        <v>0.2542438940578207</v>
      </c>
      <c r="D27" s="35">
        <f t="shared" si="2"/>
        <v>0.27386710759235194</v>
      </c>
      <c r="E27" s="36">
        <f t="shared" si="3"/>
        <v>0.2680276536575422</v>
      </c>
      <c r="F27" s="35">
        <f t="shared" si="4"/>
        <v>0.3267759642297783</v>
      </c>
      <c r="G27" s="36">
        <f t="shared" si="5"/>
        <v>0.3263107841143191</v>
      </c>
    </row>
    <row r="28" spans="1:7" ht="12.75">
      <c r="A28" s="24">
        <v>5.011872336272729</v>
      </c>
      <c r="B28" s="35">
        <f t="shared" si="0"/>
        <v>0.254062802103906</v>
      </c>
      <c r="C28" s="36">
        <f t="shared" si="1"/>
        <v>0.2551808487353449</v>
      </c>
      <c r="D28" s="35">
        <f t="shared" si="2"/>
        <v>0.2750523972409764</v>
      </c>
      <c r="E28" s="36">
        <f t="shared" si="3"/>
        <v>0.26953203058956354</v>
      </c>
      <c r="F28" s="35">
        <f t="shared" si="4"/>
        <v>0.32879649116290954</v>
      </c>
      <c r="G28" s="36">
        <f t="shared" si="5"/>
        <v>0.3287210728021449</v>
      </c>
    </row>
    <row r="29" spans="1:7" ht="12.75">
      <c r="A29" s="24">
        <v>3.981071705534978</v>
      </c>
      <c r="B29" s="35">
        <f t="shared" si="0"/>
        <v>0.2553074269200377</v>
      </c>
      <c r="C29" s="36">
        <f t="shared" si="1"/>
        <v>0.25626751349614796</v>
      </c>
      <c r="D29" s="35">
        <f t="shared" si="2"/>
        <v>0.27638970857122935</v>
      </c>
      <c r="E29" s="36">
        <f t="shared" si="3"/>
        <v>0.27116831075257253</v>
      </c>
      <c r="F29" s="35">
        <f t="shared" si="4"/>
        <v>0.3309530958736353</v>
      </c>
      <c r="G29" s="36">
        <f t="shared" si="5"/>
        <v>0.3312430378450578</v>
      </c>
    </row>
    <row r="30" spans="1:7" ht="12.75">
      <c r="A30" s="24">
        <v>3.162277660168384</v>
      </c>
      <c r="B30" s="35">
        <f t="shared" si="0"/>
        <v>0.25674635098220167</v>
      </c>
      <c r="C30" s="36">
        <f t="shared" si="1"/>
        <v>0.2575278095709712</v>
      </c>
      <c r="D30" s="35">
        <f t="shared" si="2"/>
        <v>0.27789849565774527</v>
      </c>
      <c r="E30" s="36">
        <f t="shared" si="3"/>
        <v>0.2729480593746545</v>
      </c>
      <c r="F30" s="35">
        <f t="shared" si="4"/>
        <v>0.3332548334080213</v>
      </c>
      <c r="G30" s="36">
        <f t="shared" si="5"/>
        <v>0.3338818535644363</v>
      </c>
    </row>
    <row r="31" spans="1:7" ht="12.75">
      <c r="A31" s="24">
        <v>2.5118864315095837</v>
      </c>
      <c r="B31" s="35">
        <f t="shared" si="0"/>
        <v>0.2584097414711051</v>
      </c>
      <c r="C31" s="36">
        <f t="shared" si="1"/>
        <v>0.25898948041326597</v>
      </c>
      <c r="D31" s="35">
        <f t="shared" si="2"/>
        <v>0.27960067572100955</v>
      </c>
      <c r="E31" s="36">
        <f t="shared" si="3"/>
        <v>0.274883855718954</v>
      </c>
      <c r="F31" s="35">
        <f t="shared" si="4"/>
        <v>0.3357113137904043</v>
      </c>
      <c r="G31" s="36">
        <f t="shared" si="5"/>
        <v>0.33664293402445566</v>
      </c>
    </row>
    <row r="32" spans="1:7" ht="12.75">
      <c r="A32" s="24">
        <v>1.9952623149688824</v>
      </c>
      <c r="B32" s="35">
        <f aca="true" t="shared" si="6" ref="B32:B47">$B$7+($B$8-$B$7)*(1/(1+($B$9*A32)^$B$10)^(1-(1/$B$10)))</f>
        <v>0.2603323367349396</v>
      </c>
      <c r="C32" s="36">
        <f aca="true" t="shared" si="7" ref="C32:C47">IF(A32&gt;1/$C$9,$C$7+($C$8-$C$7)*($C$9*A32)^(-$C$10),$C$8)</f>
        <v>0.2606847024280725</v>
      </c>
      <c r="D32" s="35">
        <f aca="true" t="shared" si="8" ref="D32:D47">$D$7+($D$8-$D$7)*(1/(1+($D$9*A32)^$D$10)^(1-(1/$D$10)))</f>
        <v>0.2815209250829864</v>
      </c>
      <c r="E32" s="36">
        <f aca="true" t="shared" si="9" ref="E32:E47">IF(A32&gt;1/$E$9,$E$7+($E$8-$E$7)*($E$9*A32)^(-$E$10),$E$8)</f>
        <v>0.2769893819939061</v>
      </c>
      <c r="F32" s="35">
        <f aca="true" t="shared" si="10" ref="F32:F47">$F$7+($F$8-$F$7)*(1/(1+($F$9*A32)^$F$10)^(1-(1/$F$10)))</f>
        <v>0.3383327151683107</v>
      </c>
      <c r="G32" s="36">
        <f aca="true" t="shared" si="11" ref="G32:G47">IF(A32&gt;1/$G$9,$G$7+($G$8-$G$7)*($G$9*A32)^(-$G$10),$G$8)</f>
        <v>0.3395319441401361</v>
      </c>
    </row>
    <row r="33" spans="1:7" ht="12.75">
      <c r="A33" s="24">
        <v>1.5848931924611156</v>
      </c>
      <c r="B33" s="35">
        <f t="shared" si="6"/>
        <v>0.26255406189014024</v>
      </c>
      <c r="C33" s="36">
        <f t="shared" si="7"/>
        <v>0.26265079328541835</v>
      </c>
      <c r="D33" s="35">
        <f t="shared" si="8"/>
        <v>0.2836870010020649</v>
      </c>
      <c r="E33" s="36">
        <f t="shared" si="9"/>
        <v>0.2792795200590846</v>
      </c>
      <c r="F33" s="35">
        <f t="shared" si="10"/>
        <v>0.3411297873788502</v>
      </c>
      <c r="G33" s="36">
        <f t="shared" si="11"/>
        <v>0.34255481130006127</v>
      </c>
    </row>
    <row r="34" spans="1:7" ht="12.75">
      <c r="A34" s="24">
        <v>1.2589254117941688</v>
      </c>
      <c r="B34" s="35">
        <f t="shared" si="6"/>
        <v>0.2651206736573121</v>
      </c>
      <c r="C34" s="36">
        <f t="shared" si="7"/>
        <v>0.26493103341065055</v>
      </c>
      <c r="D34" s="35">
        <f t="shared" si="8"/>
        <v>0.2861300854710645</v>
      </c>
      <c r="E34" s="36">
        <f t="shared" si="9"/>
        <v>0.2817704566101844</v>
      </c>
      <c r="F34" s="35">
        <f t="shared" si="10"/>
        <v>0.34411384083486146</v>
      </c>
      <c r="G34" s="36">
        <f t="shared" si="11"/>
        <v>0.34571773752761525</v>
      </c>
    </row>
    <row r="35" spans="1:7" ht="12.75">
      <c r="A35" s="24">
        <v>1</v>
      </c>
      <c r="B35" s="35">
        <f t="shared" si="6"/>
        <v>0.2680843942708763</v>
      </c>
      <c r="C35" s="36">
        <f t="shared" si="7"/>
        <v>0.2675756187355313</v>
      </c>
      <c r="D35" s="35">
        <f t="shared" si="8"/>
        <v>0.2888851422699023</v>
      </c>
      <c r="E35" s="36">
        <f t="shared" si="9"/>
        <v>0.2844797975865861</v>
      </c>
      <c r="F35" s="35">
        <f t="shared" si="10"/>
        <v>0.34729671343421153</v>
      </c>
      <c r="G35" s="36">
        <f t="shared" si="11"/>
        <v>0.3490272122056875</v>
      </c>
    </row>
    <row r="36" spans="1:7" ht="12.75">
      <c r="A36" s="24">
        <v>0.7943282347242825</v>
      </c>
      <c r="B36" s="35">
        <f t="shared" si="6"/>
        <v>0.27150445898180653</v>
      </c>
      <c r="C36" s="36">
        <f t="shared" si="7"/>
        <v>0.27064276568342677</v>
      </c>
      <c r="D36" s="35">
        <f t="shared" si="8"/>
        <v>0.29199127066435887</v>
      </c>
      <c r="E36" s="36">
        <f t="shared" si="9"/>
        <v>0.28742669261013376</v>
      </c>
      <c r="F36" s="35">
        <f t="shared" si="10"/>
        <v>0.35069070512668016</v>
      </c>
      <c r="G36" s="36">
        <f t="shared" si="11"/>
        <v>0.35249002539095475</v>
      </c>
    </row>
    <row r="37" spans="1:7" ht="12.75">
      <c r="A37" s="24">
        <v>0.630957344480194</v>
      </c>
      <c r="B37" s="35">
        <f t="shared" si="6"/>
        <v>0.27544744315246084</v>
      </c>
      <c r="C37" s="36">
        <f t="shared" si="7"/>
        <v>0.2741999927131156</v>
      </c>
      <c r="D37" s="35">
        <f t="shared" si="8"/>
        <v>0.29549202634924665</v>
      </c>
      <c r="E37" s="36">
        <f t="shared" si="9"/>
        <v>0.29063197033466137</v>
      </c>
      <c r="F37" s="35">
        <f t="shared" si="10"/>
        <v>0.35430846552596673</v>
      </c>
      <c r="G37" s="36">
        <f t="shared" si="11"/>
        <v>0.3561132817450555</v>
      </c>
    </row>
    <row r="38" spans="1:7" ht="12.75">
      <c r="A38" s="24">
        <v>0.5011872336272729</v>
      </c>
      <c r="B38" s="35">
        <f t="shared" si="6"/>
        <v>0.2799871405197504</v>
      </c>
      <c r="C38" s="36">
        <f t="shared" si="7"/>
        <v>0.27832560663240685</v>
      </c>
      <c r="D38" s="35">
        <f t="shared" si="8"/>
        <v>0.29943565984426057</v>
      </c>
      <c r="E38" s="36">
        <f t="shared" si="9"/>
        <v>0.2941182856629164</v>
      </c>
      <c r="F38" s="35">
        <f t="shared" si="10"/>
        <v>0.3581628141613287</v>
      </c>
      <c r="G38" s="36">
        <f t="shared" si="11"/>
        <v>0.35990441511124033</v>
      </c>
    </row>
    <row r="39" spans="1:7" ht="12.75">
      <c r="A39" s="24">
        <v>0.3981071705534977</v>
      </c>
      <c r="B39" s="35">
        <f t="shared" si="6"/>
        <v>0.2852036170180357</v>
      </c>
      <c r="C39" s="36">
        <f t="shared" si="7"/>
        <v>0.2831104264004435</v>
      </c>
      <c r="D39" s="35">
        <f t="shared" si="8"/>
        <v>0.30387519058527046</v>
      </c>
      <c r="E39" s="36">
        <f t="shared" si="9"/>
        <v>0.2979102798714113</v>
      </c>
      <c r="F39" s="35">
        <f t="shared" si="10"/>
        <v>0.3622664652213935</v>
      </c>
      <c r="G39" s="36">
        <f t="shared" si="11"/>
        <v>0.36387120376640486</v>
      </c>
    </row>
    <row r="40" spans="1:7" ht="12.75">
      <c r="A40" s="24">
        <v>0.31622776601683833</v>
      </c>
      <c r="B40" s="35">
        <f t="shared" si="6"/>
        <v>0.291180846485463</v>
      </c>
      <c r="C40" s="36">
        <f t="shared" si="7"/>
        <v>0.2886597823655134</v>
      </c>
      <c r="D40" s="35">
        <f t="shared" si="8"/>
        <v>0.3088681858259595</v>
      </c>
      <c r="E40" s="36">
        <f t="shared" si="9"/>
        <v>0.3020347547749638</v>
      </c>
      <c r="F40" s="35">
        <f t="shared" si="10"/>
        <v>0.3666316186033022</v>
      </c>
      <c r="G40" s="36">
        <f t="shared" si="11"/>
        <v>0.36802178637979827</v>
      </c>
    </row>
    <row r="41" spans="1:7" ht="12.75">
      <c r="A41" s="24">
        <v>0.25118864315095835</v>
      </c>
      <c r="B41" s="35">
        <f t="shared" si="6"/>
        <v>0.29800203743361814</v>
      </c>
      <c r="C41" s="36">
        <f t="shared" si="7"/>
        <v>0.2950958349484705</v>
      </c>
      <c r="D41" s="35">
        <f t="shared" si="8"/>
        <v>0.31447603994541573</v>
      </c>
      <c r="E41" s="36">
        <f t="shared" si="9"/>
        <v>0.3065208621619227</v>
      </c>
      <c r="F41" s="35">
        <f t="shared" si="10"/>
        <v>0.37126936665457577</v>
      </c>
      <c r="G41" s="36">
        <f t="shared" si="11"/>
        <v>0.3723646787111491</v>
      </c>
    </row>
    <row r="42" spans="1:7" ht="12.75">
      <c r="A42" s="24">
        <v>0.19952623149688822</v>
      </c>
      <c r="B42" s="35">
        <f t="shared" si="6"/>
        <v>0.30574141546644973</v>
      </c>
      <c r="C42" s="36">
        <f t="shared" si="7"/>
        <v>0.3025602638139683</v>
      </c>
      <c r="D42" s="35">
        <f t="shared" si="8"/>
        <v>0.32076244394468617</v>
      </c>
      <c r="E42" s="36">
        <f t="shared" si="9"/>
        <v>0.311400309839006</v>
      </c>
      <c r="F42" s="35">
        <f t="shared" si="10"/>
        <v>0.37618885177078765</v>
      </c>
      <c r="G42" s="36">
        <f t="shared" si="11"/>
        <v>0.3769087910824689</v>
      </c>
    </row>
    <row r="43" spans="1:7" ht="12.75">
      <c r="A43" s="24">
        <v>0.15848931924611157</v>
      </c>
      <c r="B43" s="35">
        <f t="shared" si="6"/>
        <v>0.31445096984438903</v>
      </c>
      <c r="C43" s="36">
        <f t="shared" si="7"/>
        <v>0.31121738672741645</v>
      </c>
      <c r="D43" s="35">
        <f t="shared" si="8"/>
        <v>0.32779059177073055</v>
      </c>
      <c r="E43" s="36">
        <f t="shared" si="9"/>
        <v>0.3167075857420766</v>
      </c>
      <c r="F43" s="35">
        <f t="shared" si="10"/>
        <v>0.38139609602622415</v>
      </c>
      <c r="G43" s="36">
        <f t="shared" si="11"/>
        <v>0.38166344665938</v>
      </c>
    </row>
    <row r="44" spans="1:7" ht="12.75">
      <c r="A44" s="24">
        <v>0.12589254117941692</v>
      </c>
      <c r="B44" s="35">
        <f t="shared" si="6"/>
        <v>0.32414085481335886</v>
      </c>
      <c r="C44" s="36">
        <f t="shared" si="7"/>
        <v>0.3212577767544372</v>
      </c>
      <c r="D44" s="35">
        <f t="shared" si="8"/>
        <v>0.33561849661250537</v>
      </c>
      <c r="E44" s="36">
        <f t="shared" si="9"/>
        <v>0.32248020169687047</v>
      </c>
      <c r="F44" s="35">
        <f t="shared" si="10"/>
        <v>0.38689241505314875</v>
      </c>
      <c r="G44" s="36">
        <f t="shared" si="11"/>
        <v>0.38663840057947546</v>
      </c>
    </row>
    <row r="45" spans="1:7" ht="12.75">
      <c r="A45" s="24">
        <v>0.1</v>
      </c>
      <c r="B45" s="35">
        <f t="shared" si="6"/>
        <v>0.3347534328087486</v>
      </c>
      <c r="C45" s="36">
        <f t="shared" si="7"/>
        <v>0.3329024574298263</v>
      </c>
      <c r="D45" s="35">
        <f t="shared" si="8"/>
        <v>0.34429162525417867</v>
      </c>
      <c r="E45" s="36">
        <f t="shared" si="9"/>
        <v>0.32875895855257903</v>
      </c>
      <c r="F45" s="35">
        <f t="shared" si="10"/>
        <v>0.392672333912601</v>
      </c>
      <c r="G45" s="36">
        <f t="shared" si="11"/>
        <v>0.39184385996695703</v>
      </c>
    </row>
    <row r="46" spans="1:7" ht="12.75">
      <c r="A46" s="24">
        <v>0.07943282347242828</v>
      </c>
      <c r="B46" s="35">
        <f t="shared" si="6"/>
        <v>0.3461342735805641</v>
      </c>
      <c r="C46" s="36">
        <f t="shared" si="7"/>
        <v>0.34640776824612485</v>
      </c>
      <c r="D46" s="35">
        <f t="shared" si="8"/>
        <v>0.35383200844899687</v>
      </c>
      <c r="E46" s="36">
        <f t="shared" si="9"/>
        <v>0.3355882345622481</v>
      </c>
      <c r="F46" s="35">
        <f t="shared" si="10"/>
        <v>0.39872095915513456</v>
      </c>
      <c r="G46" s="36">
        <f t="shared" si="11"/>
        <v>0.3972905048746147</v>
      </c>
    </row>
    <row r="47" spans="1:7" ht="12.75">
      <c r="A47" s="24">
        <v>0.06309573444801943</v>
      </c>
      <c r="B47" s="35">
        <f t="shared" si="6"/>
        <v>0.35800918549765653</v>
      </c>
      <c r="C47" s="36">
        <f t="shared" si="7"/>
        <v>0.3620710075679483</v>
      </c>
      <c r="D47" s="35">
        <f t="shared" si="8"/>
        <v>0.36422327444633784</v>
      </c>
      <c r="E47" s="36">
        <f t="shared" si="9"/>
        <v>0.34301629904826797</v>
      </c>
      <c r="F47" s="35">
        <f t="shared" si="10"/>
        <v>0.4050108534475805</v>
      </c>
      <c r="G47" s="36">
        <f t="shared" si="11"/>
        <v>0.4029895101961155</v>
      </c>
    </row>
    <row r="48" spans="1:7" ht="12.75">
      <c r="A48" s="24">
        <v>0.05011872336272732</v>
      </c>
      <c r="B48" s="35">
        <f aca="true" t="shared" si="12" ref="B48:B63">$B$7+($B$8-$B$7)*(1/(1+($B$9*A48)^$B$10)^(1-(1/$B$10)))</f>
        <v>0.369982625889998</v>
      </c>
      <c r="C48" s="36">
        <f aca="true" t="shared" si="13" ref="C48:C63">IF(A48&gt;1/$C$9,$C$7+($C$8-$C$7)*($C$9*A48)^(-$C$10),$C$8)</f>
        <v>0.38023697719203386</v>
      </c>
      <c r="D48" s="35">
        <f aca="true" t="shared" si="14" ref="D48:D63">$D$7+($D$8-$D$7)*(1/(1+($D$9*A48)^$D$10)^(1-(1/$D$10)))</f>
        <v>0.37539205523135566</v>
      </c>
      <c r="E48" s="36">
        <f aca="true" t="shared" si="15" ref="E48:E63">IF(A48&gt;1/$E$9,$E$7+($E$8-$E$7)*($E$9*A48)^(-$E$10),$E$8)</f>
        <v>0.3510956535699404</v>
      </c>
      <c r="F48" s="35">
        <f aca="true" t="shared" si="16" ref="F48:F63">$F$7+($F$8-$F$7)*(1/(1+($F$9*A48)^$F$10)^(1-(1/$F$10)))</f>
        <v>0.41149863727766733</v>
      </c>
      <c r="G48" s="36">
        <f aca="true" t="shared" si="17" ref="G48:G63">IF(A48&gt;1/$G$9,$G$7+($G$8-$G$7)*($G$9*A48)^(-$G$10),$G$8)</f>
        <v>0.4089525685935577</v>
      </c>
    </row>
    <row r="49" spans="1:7" ht="12.75">
      <c r="A49" s="24">
        <v>0.0398107170553498</v>
      </c>
      <c r="B49" s="35">
        <f t="shared" si="12"/>
        <v>0.3815735865781552</v>
      </c>
      <c r="C49" s="36">
        <f t="shared" si="13"/>
        <v>0.4013055726212956</v>
      </c>
      <c r="D49" s="35">
        <f t="shared" si="14"/>
        <v>0.38718836257746364</v>
      </c>
      <c r="E49" s="36">
        <f t="shared" si="15"/>
        <v>0.35988340300449667</v>
      </c>
      <c r="F49" s="35">
        <f t="shared" si="16"/>
        <v>0.41812182843600865</v>
      </c>
      <c r="G49" s="36">
        <f t="shared" si="17"/>
        <v>0.41519191448733245</v>
      </c>
    </row>
    <row r="50" spans="1:7" ht="12.75">
      <c r="A50" s="24">
        <v>0.031622776601683854</v>
      </c>
      <c r="B50" s="35">
        <f t="shared" si="12"/>
        <v>0.39229265937936664</v>
      </c>
      <c r="C50" s="36">
        <f t="shared" si="13"/>
        <v>0.42574058614093613</v>
      </c>
      <c r="D50" s="35">
        <f t="shared" si="14"/>
        <v>0.3993709023016796</v>
      </c>
      <c r="E50" s="36">
        <f t="shared" si="15"/>
        <v>0.36944165916436605</v>
      </c>
      <c r="F50" s="35">
        <f t="shared" si="16"/>
        <v>0.42479680617650306</v>
      </c>
      <c r="G50" s="36">
        <f t="shared" si="17"/>
        <v>0.42172034915751144</v>
      </c>
    </row>
    <row r="51" spans="1:7" ht="12.75">
      <c r="A51" s="24">
        <v>0.02511886431509585</v>
      </c>
      <c r="B51" s="35">
        <f t="shared" si="12"/>
        <v>0.4017393303780771</v>
      </c>
      <c r="C51" s="36">
        <f t="shared" si="13"/>
        <v>0.434</v>
      </c>
      <c r="D51" s="35">
        <f t="shared" si="14"/>
        <v>0.4116067676689305</v>
      </c>
      <c r="E51" s="36">
        <f t="shared" si="15"/>
        <v>0.37983797980346207</v>
      </c>
      <c r="F51" s="35">
        <f t="shared" si="16"/>
        <v>0.4314191446723742</v>
      </c>
      <c r="G51" s="36">
        <f t="shared" si="17"/>
        <v>0.4285512670082623</v>
      </c>
    </row>
    <row r="52" spans="1:7" ht="12.75">
      <c r="A52" s="24">
        <v>0.019952623149688837</v>
      </c>
      <c r="B52" s="35">
        <f t="shared" si="12"/>
        <v>0.4096791380709517</v>
      </c>
      <c r="C52" s="36">
        <f t="shared" si="13"/>
        <v>0.434</v>
      </c>
      <c r="D52" s="35">
        <f t="shared" si="14"/>
        <v>0.4234954510430383</v>
      </c>
      <c r="E52" s="36">
        <f t="shared" si="15"/>
        <v>0.3911458461153825</v>
      </c>
      <c r="F52" s="35">
        <f t="shared" si="16"/>
        <v>0.4378676601083253</v>
      </c>
      <c r="G52" s="36">
        <f t="shared" si="17"/>
        <v>0.4356986830491779</v>
      </c>
    </row>
    <row r="53" spans="1:7" ht="12.75">
      <c r="A53" s="24">
        <v>0.01584893192461117</v>
      </c>
      <c r="B53" s="35">
        <f t="shared" si="12"/>
        <v>0.41606727586237147</v>
      </c>
      <c r="C53" s="36">
        <f t="shared" si="13"/>
        <v>0.434</v>
      </c>
      <c r="D53" s="35">
        <f t="shared" si="14"/>
        <v>0.4346206872727912</v>
      </c>
      <c r="E53" s="36">
        <f t="shared" si="15"/>
        <v>0.40344518209848124</v>
      </c>
      <c r="F53" s="35">
        <f t="shared" si="16"/>
        <v>0.44401303013729476</v>
      </c>
      <c r="G53" s="36">
        <f t="shared" si="17"/>
        <v>0.44317726164990323</v>
      </c>
    </row>
    <row r="54" spans="1:7" ht="12.75">
      <c r="A54" s="24">
        <v>0.0125892541179417</v>
      </c>
      <c r="B54" s="35">
        <f t="shared" si="12"/>
        <v>0.4210162035142535</v>
      </c>
      <c r="C54" s="36">
        <f t="shared" si="13"/>
        <v>0.434</v>
      </c>
      <c r="D54" s="35">
        <f t="shared" si="14"/>
        <v>0.44461987706092804</v>
      </c>
      <c r="E54" s="36">
        <f t="shared" si="15"/>
        <v>0.4168229194586831</v>
      </c>
      <c r="F54" s="35">
        <f t="shared" si="16"/>
        <v>0.44973057022484164</v>
      </c>
      <c r="G54" s="36">
        <f t="shared" si="17"/>
        <v>0.45100234662705546</v>
      </c>
    </row>
    <row r="55" spans="1:7" ht="12.75">
      <c r="A55" s="24">
        <v>0.01</v>
      </c>
      <c r="B55" s="35">
        <f t="shared" si="12"/>
        <v>0.42473298564027756</v>
      </c>
      <c r="C55" s="36">
        <f t="shared" si="13"/>
        <v>0.434</v>
      </c>
      <c r="D55" s="35">
        <f t="shared" si="14"/>
        <v>0.45324738516699464</v>
      </c>
      <c r="E55" s="36">
        <f t="shared" si="15"/>
        <v>0.4313736120427763</v>
      </c>
      <c r="F55" s="35">
        <f t="shared" si="16"/>
        <v>0.45491494818503864</v>
      </c>
      <c r="G55" s="36">
        <f t="shared" si="17"/>
        <v>0.4591899927251678</v>
      </c>
    </row>
    <row r="56" spans="1:7" ht="12.75">
      <c r="A56" s="24">
        <v>0.007943282347242833</v>
      </c>
      <c r="B56" s="35">
        <f t="shared" si="12"/>
        <v>0.4274572258675368</v>
      </c>
      <c r="C56" s="36">
        <f t="shared" si="13"/>
        <v>0.434</v>
      </c>
      <c r="D56" s="35">
        <f t="shared" si="14"/>
        <v>0.46040692290389923</v>
      </c>
      <c r="E56" s="36">
        <f t="shared" si="15"/>
        <v>0.44720010414499384</v>
      </c>
      <c r="F56" s="35">
        <f t="shared" si="16"/>
        <v>0.4594931634750006</v>
      </c>
      <c r="G56" s="36">
        <f t="shared" si="17"/>
        <v>0.4677569985562443</v>
      </c>
    </row>
    <row r="57" spans="1:7" ht="12.75">
      <c r="A57" s="24">
        <v>0.006309573444801948</v>
      </c>
      <c r="B57" s="35">
        <f t="shared" si="12"/>
        <v>0.42941748929342216</v>
      </c>
      <c r="C57" s="36">
        <f t="shared" si="13"/>
        <v>0.434</v>
      </c>
      <c r="D57" s="35">
        <f t="shared" si="14"/>
        <v>0.4661431962681466</v>
      </c>
      <c r="E57" s="36">
        <f t="shared" si="15"/>
        <v>0.4644142574104807</v>
      </c>
      <c r="F57" s="35">
        <f t="shared" si="16"/>
        <v>0.4634320796329148</v>
      </c>
      <c r="G57" s="36">
        <f t="shared" si="17"/>
        <v>0.476720941065511</v>
      </c>
    </row>
    <row r="58" spans="1:7" ht="12.75">
      <c r="A58" s="24">
        <v>0.005011872336272735</v>
      </c>
      <c r="B58" s="35">
        <f t="shared" si="12"/>
        <v>0.4308089861513912</v>
      </c>
      <c r="C58" s="36">
        <f t="shared" si="13"/>
        <v>0.434</v>
      </c>
      <c r="D58" s="35">
        <f t="shared" si="14"/>
        <v>0.4706029614540143</v>
      </c>
      <c r="E58" s="36">
        <f t="shared" si="15"/>
        <v>0.483</v>
      </c>
      <c r="F58" s="35">
        <f t="shared" si="16"/>
        <v>0.4667385352388718</v>
      </c>
      <c r="G58" s="36">
        <f t="shared" si="17"/>
        <v>0.479</v>
      </c>
    </row>
    <row r="59" spans="1:7" ht="12.75">
      <c r="A59" s="24">
        <v>0.003981071705534982</v>
      </c>
      <c r="B59" s="35">
        <f t="shared" si="12"/>
        <v>0.43178709982492824</v>
      </c>
      <c r="C59" s="36">
        <f t="shared" si="13"/>
        <v>0.434</v>
      </c>
      <c r="D59" s="35">
        <f t="shared" si="14"/>
        <v>0.4739859096401975</v>
      </c>
      <c r="E59" s="36">
        <f t="shared" si="15"/>
        <v>0.483</v>
      </c>
      <c r="F59" s="35">
        <f t="shared" si="16"/>
        <v>0.46945271023656854</v>
      </c>
      <c r="G59" s="36">
        <f t="shared" si="17"/>
        <v>0.479</v>
      </c>
    </row>
    <row r="60" spans="1:7" ht="12.75">
      <c r="A60" s="24">
        <v>0.0031622776601683876</v>
      </c>
      <c r="B60" s="35">
        <f t="shared" si="12"/>
        <v>0.4324698554578471</v>
      </c>
      <c r="C60" s="36">
        <f t="shared" si="13"/>
        <v>0.434</v>
      </c>
      <c r="D60" s="35">
        <f t="shared" si="14"/>
        <v>0.4765026180228288</v>
      </c>
      <c r="E60" s="36">
        <f t="shared" si="15"/>
        <v>0.483</v>
      </c>
      <c r="F60" s="35">
        <f t="shared" si="16"/>
        <v>0.47163749895812723</v>
      </c>
      <c r="G60" s="36">
        <f t="shared" si="17"/>
        <v>0.479</v>
      </c>
    </row>
    <row r="61" spans="1:7" ht="12.75">
      <c r="A61" s="24">
        <v>0.002511886431509587</v>
      </c>
      <c r="B61" s="35">
        <f t="shared" si="12"/>
        <v>0.43294410563116137</v>
      </c>
      <c r="C61" s="36">
        <f t="shared" si="13"/>
        <v>0.434</v>
      </c>
      <c r="D61" s="35">
        <f t="shared" si="14"/>
        <v>0.4783471924300514</v>
      </c>
      <c r="E61" s="36">
        <f t="shared" si="15"/>
        <v>0.483</v>
      </c>
      <c r="F61" s="35">
        <f t="shared" si="16"/>
        <v>0.4733671907247648</v>
      </c>
      <c r="G61" s="36">
        <f t="shared" si="17"/>
        <v>0.479</v>
      </c>
    </row>
    <row r="62" spans="1:7" ht="12.75">
      <c r="A62" s="24">
        <v>0.001995262314968885</v>
      </c>
      <c r="B62" s="35">
        <f t="shared" si="12"/>
        <v>0.4332723965195756</v>
      </c>
      <c r="C62" s="36">
        <f t="shared" si="13"/>
        <v>0.434</v>
      </c>
      <c r="D62" s="35">
        <f t="shared" si="14"/>
        <v>0.47968412033995533</v>
      </c>
      <c r="E62" s="36">
        <f t="shared" si="15"/>
        <v>0.483</v>
      </c>
      <c r="F62" s="35">
        <f t="shared" si="16"/>
        <v>0.4747179417288384</v>
      </c>
      <c r="G62" s="36">
        <f t="shared" si="17"/>
        <v>0.479</v>
      </c>
    </row>
    <row r="63" spans="1:7" ht="12.75">
      <c r="A63" s="24">
        <v>0.0015848931924611178</v>
      </c>
      <c r="B63" s="35">
        <f t="shared" si="12"/>
        <v>0.4334991082054299</v>
      </c>
      <c r="C63" s="36">
        <f t="shared" si="13"/>
        <v>0.434</v>
      </c>
      <c r="D63" s="35">
        <f t="shared" si="14"/>
        <v>0.48064517079153557</v>
      </c>
      <c r="E63" s="36">
        <f t="shared" si="15"/>
        <v>0.483</v>
      </c>
      <c r="F63" s="35">
        <f t="shared" si="16"/>
        <v>0.4757611686315028</v>
      </c>
      <c r="G63" s="36">
        <f t="shared" si="17"/>
        <v>0.479</v>
      </c>
    </row>
    <row r="64" spans="1:7" ht="12.75">
      <c r="A64" s="24">
        <v>0.0012589254117941707</v>
      </c>
      <c r="B64" s="35">
        <f>$B$7+($B$8-$B$7)*(1/(1+($B$9*A64)^$B$10)^(1-(1/$B$10)))</f>
        <v>0.4336554126547605</v>
      </c>
      <c r="C64" s="36">
        <f>IF(A64&gt;1/$C$9,$C$7+($C$8-$C$7)*($C$9*A64)^(-$C$10),$C$8)</f>
        <v>0.434</v>
      </c>
      <c r="D64" s="35">
        <f>$D$7+($D$8-$D$7)*(1/(1+($D$9*A64)^$D$10)^(1-(1/$D$10)))</f>
        <v>0.4813318996347473</v>
      </c>
      <c r="E64" s="36">
        <f>IF(A64&gt;1/$E$9,$E$7+($E$8-$E$7)*($E$9*A64)^(-$E$10),$E$8)</f>
        <v>0.483</v>
      </c>
      <c r="F64" s="35">
        <f>$F$7+($F$8-$F$7)*(1/(1+($F$9*A64)^$F$10)^(1-(1/$F$10)))</f>
        <v>0.47655985681970914</v>
      </c>
      <c r="G64" s="36">
        <f>IF(A64&gt;1/$G$9,$G$7+($G$8-$G$7)*($G$9*A64)^(-$G$10),$G$8)</f>
        <v>0.479</v>
      </c>
    </row>
    <row r="65" spans="1:7" ht="12.75">
      <c r="A65" s="57">
        <v>0.0010000000000000002</v>
      </c>
      <c r="B65" s="37">
        <f>$B$7+($B$8-$B$7)*(1/(1+($B$9*A65)^$B$10)^(1-(1/$B$10)))</f>
        <v>0.4337630524929072</v>
      </c>
      <c r="C65" s="38">
        <f>IF(A65&gt;1/$C$9,$C$7+($C$8-$C$7)*($C$9*A65)^(-$C$10),$C$8)</f>
        <v>0.434</v>
      </c>
      <c r="D65" s="37">
        <f>$D$7+($D$8-$D$7)*(1/(1+($D$9*A65)^$D$10)^(1-(1/$D$10)))</f>
        <v>0.48182049746442734</v>
      </c>
      <c r="E65" s="38">
        <f>IF(A65&gt;1/$E$9,$E$7+($E$8-$E$7)*($E$9*A65)^(-$E$10),$E$8)</f>
        <v>0.483</v>
      </c>
      <c r="F65" s="37">
        <f>$F$7+($F$8-$F$7)*(1/(1+($F$9*A65)^$F$10)^(1-(1/$F$10)))</f>
        <v>0.4771671594968411</v>
      </c>
      <c r="G65" s="38">
        <f>IF(A65&gt;1/$G$9,$G$7+($G$8-$G$7)*($G$9*A65)^(-$G$10),$G$8)</f>
        <v>0.479</v>
      </c>
    </row>
    <row r="67" ht="12.75">
      <c r="A67" s="20" t="str">
        <f>A3</f>
        <v>CENTRAL FAC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Ron Elliott</dc:creator>
  <cp:keywords/>
  <dc:description/>
  <cp:lastModifiedBy>Biosystems &amp; Agricultural Eng</cp:lastModifiedBy>
  <cp:lastPrinted>1997-06-06T14:43:07Z</cp:lastPrinted>
  <dcterms:created xsi:type="dcterms:W3CDTF">1997-01-08T15:00:20Z</dcterms:created>
  <cp:category/>
  <cp:version/>
  <cp:contentType/>
  <cp:contentStatus/>
</cp:coreProperties>
</file>