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40" activeTab="3"/>
  </bookViews>
  <sheets>
    <sheet name="Data" sheetId="1" r:id="rId1"/>
    <sheet name="Fits" sheetId="2" r:id="rId2"/>
    <sheet name="Plot 05-12" sheetId="3" r:id="rId3"/>
    <sheet name="Plot 24-3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<sst xmlns="http://schemas.openxmlformats.org/spreadsheetml/2006/main" count="71" uniqueCount="32">
  <si>
    <t>Average</t>
  </si>
  <si>
    <t>ELK FALLS  -  5-12 cm depth</t>
  </si>
  <si>
    <t>Log-Avg.</t>
  </si>
  <si>
    <t>Volumetric</t>
  </si>
  <si>
    <t>Pressure</t>
  </si>
  <si>
    <t>Water</t>
  </si>
  <si>
    <t>Ring 173</t>
  </si>
  <si>
    <t>Ring 176</t>
  </si>
  <si>
    <t>Ring 152</t>
  </si>
  <si>
    <t>Ring 124</t>
  </si>
  <si>
    <t>(bars)</t>
  </si>
  <si>
    <t>Content</t>
  </si>
  <si>
    <t>P (bars)</t>
  </si>
  <si>
    <t>Theta</t>
  </si>
  <si>
    <t>ELK FALLS  -  24-32 cm depth</t>
  </si>
  <si>
    <t>Ring 165</t>
  </si>
  <si>
    <t>Ring 151</t>
  </si>
  <si>
    <t>Ring 127</t>
  </si>
  <si>
    <t>Ring 153</t>
  </si>
  <si>
    <t>Note:  Shaded data are suspect and were not used in computing averages.</t>
  </si>
  <si>
    <t>RETC FITS TO OBSERVED RETENTION DATA</t>
  </si>
  <si>
    <t>ELK FALLS</t>
  </si>
  <si>
    <t>5-12 cm</t>
  </si>
  <si>
    <t>24-32 cm</t>
  </si>
  <si>
    <t>van</t>
  </si>
  <si>
    <t>Brooks-</t>
  </si>
  <si>
    <t>Genuchten</t>
  </si>
  <si>
    <t>Corey</t>
  </si>
  <si>
    <t>WCR</t>
  </si>
  <si>
    <t>WCS (fixed)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</si>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</sst>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1" fontId="0" fillId="3" borderId="3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Data!$B$5:$B$15</c:f>
              <c:numCache>
                <c:ptCount val="11"/>
                <c:pt idx="0">
                  <c:v>0.25256867967289126</c:v>
                </c:pt>
                <c:pt idx="1">
                  <c:v>0.2662318121329253</c:v>
                </c:pt>
                <c:pt idx="2">
                  <c:v>0.28740875778336394</c:v>
                </c:pt>
                <c:pt idx="3">
                  <c:v>0.3096409120658694</c:v>
                </c:pt>
                <c:pt idx="4">
                  <c:v>0.3194652682954543</c:v>
                </c:pt>
                <c:pt idx="5">
                  <c:v>0.31495334173075606</c:v>
                </c:pt>
                <c:pt idx="6">
                  <c:v>0.3613097485325756</c:v>
                </c:pt>
                <c:pt idx="7">
                  <c:v>0.3479745131965614</c:v>
                </c:pt>
                <c:pt idx="8">
                  <c:v>0.35306912746148134</c:v>
                </c:pt>
                <c:pt idx="9">
                  <c:v>0.37635879267254396</c:v>
                </c:pt>
                <c:pt idx="10">
                  <c:v>0.4025596660349894</c:v>
                </c:pt>
              </c:numCache>
            </c:numRef>
          </c:xVal>
          <c:yVal>
            <c:numRef>
              <c:f>Data!$A$5:$A$15</c:f>
              <c:numCache>
                <c:ptCount val="11"/>
                <c:pt idx="0">
                  <c:v>14.992647058823529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0.6631372549019608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0.04920162286374292</c:v>
                </c:pt>
                <c:pt idx="8">
                  <c:v>0.030581321491141615</c:v>
                </c:pt>
                <c:pt idx="9">
                  <c:v>0.010364372773649029</c:v>
                </c:pt>
                <c:pt idx="10">
                  <c:v>0.0037203266590216232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0.23289927071759348</c:v>
                </c:pt>
                <c:pt idx="1">
                  <c:v>0.23596134229248308</c:v>
                </c:pt>
                <c:pt idx="2">
                  <c:v>0.23906363179781223</c:v>
                </c:pt>
                <c:pt idx="3">
                  <c:v>0.24220665547523967</c:v>
                </c:pt>
                <c:pt idx="4">
                  <c:v>0.24539093268636064</c:v>
                </c:pt>
                <c:pt idx="5">
                  <c:v>0.248616984882558</c:v>
                </c:pt>
                <c:pt idx="6">
                  <c:v>0.25188533424872533</c:v>
                </c:pt>
                <c:pt idx="7">
                  <c:v>0.2551965019255276</c:v>
                </c:pt>
                <c:pt idx="8">
                  <c:v>0.2585510056871933</c:v>
                </c:pt>
                <c:pt idx="9">
                  <c:v>0.2619493569162101</c:v>
                </c:pt>
                <c:pt idx="10">
                  <c:v>0.265392056670475</c:v>
                </c:pt>
                <c:pt idx="11">
                  <c:v>0.2688795905795864</c:v>
                </c:pt>
                <c:pt idx="12">
                  <c:v>0.2724124222314738</c:v>
                </c:pt>
                <c:pt idx="13">
                  <c:v>0.2759909846139572</c:v>
                </c:pt>
                <c:pt idx="14">
                  <c:v>0.2796156690525397</c:v>
                </c:pt>
                <c:pt idx="15">
                  <c:v>0.28328681092897806</c:v>
                </c:pt>
                <c:pt idx="16">
                  <c:v>0.2870046712667748</c:v>
                </c:pt>
                <c:pt idx="17">
                  <c:v>0.29076941302020504</c:v>
                </c:pt>
                <c:pt idx="18">
                  <c:v>0.2945810705922136</c:v>
                </c:pt>
                <c:pt idx="19">
                  <c:v>0.2984395107224846</c:v>
                </c:pt>
                <c:pt idx="20">
                  <c:v>0.30234438242031564</c:v>
                </c:pt>
                <c:pt idx="21">
                  <c:v>0.30629505306173477</c:v>
                </c:pt>
                <c:pt idx="22">
                  <c:v>0.31029052712985983</c:v>
                </c:pt>
                <c:pt idx="23">
                  <c:v>0.31432934337294594</c:v>
                </c:pt>
                <c:pt idx="24">
                  <c:v>0.3184094454389568</c:v>
                </c:pt>
                <c:pt idx="25">
                  <c:v>0.3225280204256758</c:v>
                </c:pt>
                <c:pt idx="26">
                  <c:v>0.32668129945421753</c:v>
                </c:pt>
                <c:pt idx="27">
                  <c:v>0.33086431465466887</c:v>
                </c:pt>
                <c:pt idx="28">
                  <c:v>0.33507060835481667</c:v>
                </c:pt>
                <c:pt idx="29">
                  <c:v>0.3392918935385083</c:v>
                </c:pt>
                <c:pt idx="30">
                  <c:v>0.3435176708151892</c:v>
                </c:pt>
                <c:pt idx="31">
                  <c:v>0.3477348174646088</c:v>
                </c:pt>
                <c:pt idx="32">
                  <c:v>0.3519271798220272</c:v>
                </c:pt>
                <c:pt idx="33">
                  <c:v>0.35607522198720937</c:v>
                </c:pt>
                <c:pt idx="34">
                  <c:v>0.3601558105461261</c:v>
                </c:pt>
                <c:pt idx="35">
                  <c:v>0.3641422424035683</c:v>
                </c:pt>
                <c:pt idx="36">
                  <c:v>0.3680046417079677</c:v>
                </c:pt>
                <c:pt idx="37">
                  <c:v>0.37171084746756716</c:v>
                </c:pt>
                <c:pt idx="38">
                  <c:v>0.37522786827682975</c:v>
                </c:pt>
                <c:pt idx="39">
                  <c:v>0.3785238823828733</c:v>
                </c:pt>
                <c:pt idx="40">
                  <c:v>0.3815706161845818</c:v>
                </c:pt>
                <c:pt idx="41">
                  <c:v>0.38434577774044726</c:v>
                </c:pt>
                <c:pt idx="42">
                  <c:v>0.3868351163876736</c:v>
                </c:pt>
                <c:pt idx="43">
                  <c:v>0.3890336888706808</c:v>
                </c:pt>
                <c:pt idx="44">
                  <c:v>0.39094606112681946</c:v>
                </c:pt>
                <c:pt idx="45">
                  <c:v>0.3925854218173891</c:v>
                </c:pt>
                <c:pt idx="46">
                  <c:v>0.3939718354174966</c:v>
                </c:pt>
                <c:pt idx="47">
                  <c:v>0.39513002459735086</c:v>
                </c:pt>
                <c:pt idx="48">
                  <c:v>0.39608709906292705</c:v>
                </c:pt>
                <c:pt idx="49">
                  <c:v>0.3968705608138188</c:v>
                </c:pt>
                <c:pt idx="50">
                  <c:v>0.39750677306295734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0.23806840818813765</c:v>
                </c:pt>
                <c:pt idx="1">
                  <c:v>0.24090996698521586</c:v>
                </c:pt>
                <c:pt idx="2">
                  <c:v>0.24378544232106836</c:v>
                </c:pt>
                <c:pt idx="3">
                  <c:v>0.24669523901983736</c:v>
                </c:pt>
                <c:pt idx="4">
                  <c:v>0.24963976673760221</c:v>
                </c:pt>
                <c:pt idx="5">
                  <c:v>0.252619440020053</c:v>
                </c:pt>
                <c:pt idx="6">
                  <c:v>0.25563467836085235</c:v>
                </c:pt>
                <c:pt idx="7">
                  <c:v>0.25868590626069404</c:v>
                </c:pt>
                <c:pt idx="8">
                  <c:v>0.261773553287066</c:v>
                </c:pt>
                <c:pt idx="9">
                  <c:v>0.2648980541347276</c:v>
                </c:pt>
                <c:pt idx="10">
                  <c:v>0.26805984868690763</c:v>
                </c:pt>
                <c:pt idx="11">
                  <c:v>0.27125938207723377</c:v>
                </c:pt>
                <c:pt idx="12">
                  <c:v>0.2744971047524004</c:v>
                </c:pt>
                <c:pt idx="13">
                  <c:v>0.2777734725355851</c:v>
                </c:pt>
                <c:pt idx="14">
                  <c:v>0.2810889466906216</c:v>
                </c:pt>
                <c:pt idx="15">
                  <c:v>0.2844439939869389</c:v>
                </c:pt>
                <c:pt idx="16">
                  <c:v>0.28783908676527553</c:v>
                </c:pt>
                <c:pt idx="17">
                  <c:v>0.29127470300417796</c:v>
                </c:pt>
                <c:pt idx="18">
                  <c:v>0.29475132638729307</c:v>
                </c:pt>
                <c:pt idx="19">
                  <c:v>0.2982694463714633</c:v>
                </c:pt>
                <c:pt idx="20">
                  <c:v>0.3018295582556352</c:v>
                </c:pt>
                <c:pt idx="21">
                  <c:v>0.30543216325059</c:v>
                </c:pt>
                <c:pt idx="22">
                  <c:v>0.30907776854950675</c:v>
                </c:pt>
                <c:pt idx="23">
                  <c:v>0.3127668873993672</c:v>
                </c:pt>
                <c:pt idx="24">
                  <c:v>0.31650003917321406</c:v>
                </c:pt>
                <c:pt idx="25">
                  <c:v>0.32027774944327025</c:v>
                </c:pt>
                <c:pt idx="26">
                  <c:v>0.3241005500549319</c:v>
                </c:pt>
                <c:pt idx="27">
                  <c:v>0.3279689792016445</c:v>
                </c:pt>
                <c:pt idx="28">
                  <c:v>0.3318835815006723</c:v>
                </c:pt>
                <c:pt idx="29">
                  <c:v>0.3358449080697725</c:v>
                </c:pt>
                <c:pt idx="30">
                  <c:v>0.3398535166047841</c:v>
                </c:pt>
                <c:pt idx="31">
                  <c:v>0.3439099714581433</c:v>
                </c:pt>
                <c:pt idx="32">
                  <c:v>0.34801484371833635</c:v>
                </c:pt>
                <c:pt idx="33">
                  <c:v>0.3521687112902997</c:v>
                </c:pt>
                <c:pt idx="34">
                  <c:v>0.3563721589767807</c:v>
                </c:pt>
                <c:pt idx="35">
                  <c:v>0.36062577856066913</c:v>
                </c:pt>
                <c:pt idx="36">
                  <c:v>0.3649301688883116</c:v>
                </c:pt>
                <c:pt idx="37">
                  <c:v>0.36928593595381964</c:v>
                </c:pt>
                <c:pt idx="38">
                  <c:v>0.37369369298438526</c:v>
                </c:pt>
                <c:pt idx="39">
                  <c:v>0.37815406052661393</c:v>
                </c:pt>
                <c:pt idx="40">
                  <c:v>0.3826676665338884</c:v>
                </c:pt>
                <c:pt idx="41">
                  <c:v>0.38723514645477497</c:v>
                </c:pt>
                <c:pt idx="42">
                  <c:v>0.39185714332248556</c:v>
                </c:pt>
                <c:pt idx="43">
                  <c:v>0.3965343078454071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6675010"/>
        <c:axId val="61639635"/>
      </c:scatterChart>
      <c:valAx>
        <c:axId val="36675010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639635"/>
        <c:crossesAt val="0.001"/>
        <c:crossBetween val="midCat"/>
        <c:dispUnits/>
      </c:valAx>
      <c:valAx>
        <c:axId val="616396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67501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Data!$B$22:$B$32</c:f>
              <c:numCache>
                <c:ptCount val="11"/>
                <c:pt idx="0">
                  <c:v>0.3190191603376461</c:v>
                </c:pt>
                <c:pt idx="1">
                  <c:v>0.34866203271432</c:v>
                </c:pt>
                <c:pt idx="2">
                  <c:v>0.35897154233795864</c:v>
                </c:pt>
                <c:pt idx="3">
                  <c:v>0.3701785857405962</c:v>
                </c:pt>
                <c:pt idx="4">
                  <c:v>0.3755395307448884</c:v>
                </c:pt>
                <c:pt idx="5">
                  <c:v>0.3902154209150091</c:v>
                </c:pt>
                <c:pt idx="6">
                  <c:v>0.40246554411486196</c:v>
                </c:pt>
              </c:numCache>
            </c:numRef>
          </c:xVal>
          <c:yVal>
            <c:numRef>
              <c:f>Data!$A$22:$A$32</c:f>
              <c:numCache>
                <c:ptCount val="11"/>
                <c:pt idx="0">
                  <c:v>14.99264705882353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0.660686274509804</c:v>
                </c:pt>
                <c:pt idx="5">
                  <c:v>0.321909432029934</c:v>
                </c:pt>
                <c:pt idx="6">
                  <c:v>0.09313725490196079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0.3003119035706559</c:v>
                </c:pt>
                <c:pt idx="1">
                  <c:v>0.3036719032023262</c:v>
                </c:pt>
                <c:pt idx="2">
                  <c:v>0.30706854421807644</c:v>
                </c:pt>
                <c:pt idx="3">
                  <c:v>0.31050195337670705</c:v>
                </c:pt>
                <c:pt idx="4">
                  <c:v>0.31397217790590853</c:v>
                </c:pt>
                <c:pt idx="5">
                  <c:v>0.3174791616915235</c:v>
                </c:pt>
                <c:pt idx="6">
                  <c:v>0.3210227148283157</c:v>
                </c:pt>
                <c:pt idx="7">
                  <c:v>0.3246024747613438</c:v>
                </c:pt>
                <c:pt idx="8">
                  <c:v>0.3282178568233369</c:v>
                </c:pt>
                <c:pt idx="9">
                  <c:v>0.33186799148016205</c:v>
                </c:pt>
                <c:pt idx="10">
                  <c:v>0.3355516450445366</c:v>
                </c:pt>
                <c:pt idx="11">
                  <c:v>0.33926712003902054</c:v>
                </c:pt>
                <c:pt idx="12">
                  <c:v>0.3430121308494952</c:v>
                </c:pt>
                <c:pt idx="13">
                  <c:v>0.34678364993297783</c:v>
                </c:pt>
                <c:pt idx="14">
                  <c:v>0.3505777198394537</c:v>
                </c:pt>
                <c:pt idx="15">
                  <c:v>0.3543892270148205</c:v>
                </c:pt>
                <c:pt idx="16">
                  <c:v>0.3582116352826502</c:v>
                </c:pt>
                <c:pt idx="17">
                  <c:v>0.3620366807782445</c:v>
                </c:pt>
                <c:pt idx="18">
                  <c:v>0.3658540368581062</c:v>
                </c:pt>
                <c:pt idx="19">
                  <c:v>0.3696509681601243</c:v>
                </c:pt>
                <c:pt idx="20">
                  <c:v>0.3734120083622044</c:v>
                </c:pt>
                <c:pt idx="21">
                  <c:v>0.37711871624346854</c:v>
                </c:pt>
                <c:pt idx="22">
                  <c:v>0.3807495874377581</c:v>
                </c:pt>
                <c:pt idx="23">
                  <c:v>0.3842802195392455</c:v>
                </c:pt>
                <c:pt idx="24">
                  <c:v>0.38768383635616466</c:v>
                </c:pt>
                <c:pt idx="25">
                  <c:v>0.39093225964784745</c:v>
                </c:pt>
                <c:pt idx="26">
                  <c:v>0.39399736029982696</c:v>
                </c:pt>
                <c:pt idx="27">
                  <c:v>0.3968529208970797</c:v>
                </c:pt>
                <c:pt idx="28">
                  <c:v>0.39947671269555274</c:v>
                </c:pt>
                <c:pt idx="29">
                  <c:v>0.4018524715543811</c:v>
                </c:pt>
                <c:pt idx="30">
                  <c:v>0.40397140427179046</c:v>
                </c:pt>
                <c:pt idx="31">
                  <c:v>0.4058329118349607</c:v>
                </c:pt>
                <c:pt idx="32">
                  <c:v>0.40744437900541364</c:v>
                </c:pt>
                <c:pt idx="33">
                  <c:v>0.40882009656343005</c:v>
                </c:pt>
                <c:pt idx="34">
                  <c:v>0.40997957096350024</c:v>
                </c:pt>
                <c:pt idx="35">
                  <c:v>0.41094557039620283</c:v>
                </c:pt>
                <c:pt idx="36">
                  <c:v>0.41174223986937547</c:v>
                </c:pt>
                <c:pt idx="37">
                  <c:v>0.4123935223663823</c:v>
                </c:pt>
                <c:pt idx="38">
                  <c:v>0.4129220004996846</c:v>
                </c:pt>
                <c:pt idx="39">
                  <c:v>0.4133481669867877</c:v>
                </c:pt>
                <c:pt idx="40">
                  <c:v>0.41369006394211255</c:v>
                </c:pt>
                <c:pt idx="41">
                  <c:v>0.41396320114757157</c:v>
                </c:pt>
                <c:pt idx="42">
                  <c:v>0.41418066179523755</c:v>
                </c:pt>
                <c:pt idx="43">
                  <c:v>0.4143533180539331</c:v>
                </c:pt>
                <c:pt idx="44">
                  <c:v>0.41449009816118876</c:v>
                </c:pt>
                <c:pt idx="45">
                  <c:v>0.4145982654728457</c:v>
                </c:pt>
                <c:pt idx="46">
                  <c:v>0.41468368521835386</c:v>
                </c:pt>
                <c:pt idx="47">
                  <c:v>0.4147510659414796</c:v>
                </c:pt>
                <c:pt idx="48">
                  <c:v>0.414804170166728</c:v>
                </c:pt>
                <c:pt idx="49">
                  <c:v>0.4148459935252487</c:v>
                </c:pt>
                <c:pt idx="50">
                  <c:v>0.41487891422404943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0.3058330653109418</c:v>
                </c:pt>
                <c:pt idx="1">
                  <c:v>0.3088079252909812</c:v>
                </c:pt>
                <c:pt idx="2">
                  <c:v>0.31181172194564677</c:v>
                </c:pt>
                <c:pt idx="3">
                  <c:v>0.3148447367440309</c:v>
                </c:pt>
                <c:pt idx="4">
                  <c:v>0.3179072538930958</c:v>
                </c:pt>
                <c:pt idx="5">
                  <c:v>0.32099956036430505</c:v>
                </c:pt>
                <c:pt idx="6">
                  <c:v>0.3241219459205141</c:v>
                </c:pt>
                <c:pt idx="7">
                  <c:v>0.327274703143122</c:v>
                </c:pt>
                <c:pt idx="8">
                  <c:v>0.3304581274594885</c:v>
                </c:pt>
                <c:pt idx="9">
                  <c:v>0.33367251717061563</c:v>
                </c:pt>
                <c:pt idx="10">
                  <c:v>0.33691817347910097</c:v>
                </c:pt>
                <c:pt idx="11">
                  <c:v>0.3401954005173609</c:v>
                </c:pt>
                <c:pt idx="12">
                  <c:v>0.34350450537612964</c:v>
                </c:pt>
                <c:pt idx="13">
                  <c:v>0.3468457981332346</c:v>
                </c:pt>
                <c:pt idx="14">
                  <c:v>0.35021959188265256</c:v>
                </c:pt>
                <c:pt idx="15">
                  <c:v>0.3536262027638473</c:v>
                </c:pt>
                <c:pt idx="16">
                  <c:v>0.3570659499913942</c:v>
                </c:pt>
                <c:pt idx="17">
                  <c:v>0.36053915588489094</c:v>
                </c:pt>
                <c:pt idx="18">
                  <c:v>0.3640461458991611</c:v>
                </c:pt>
                <c:pt idx="19">
                  <c:v>0.36758724865475073</c:v>
                </c:pt>
                <c:pt idx="20">
                  <c:v>0.3711627959687209</c:v>
                </c:pt>
                <c:pt idx="21">
                  <c:v>0.37477312288574105</c:v>
                </c:pt>
                <c:pt idx="22">
                  <c:v>0.37841856770948384</c:v>
                </c:pt>
                <c:pt idx="23">
                  <c:v>0.3820994720343259</c:v>
                </c:pt>
                <c:pt idx="24">
                  <c:v>0.38581618077735674</c:v>
                </c:pt>
                <c:pt idx="25">
                  <c:v>0.3895690422106987</c:v>
                </c:pt>
                <c:pt idx="26">
                  <c:v>0.393358407994142</c:v>
                </c:pt>
                <c:pt idx="27">
                  <c:v>0.3971846332080967</c:v>
                </c:pt>
                <c:pt idx="28">
                  <c:v>0.40104807638686507</c:v>
                </c:pt>
                <c:pt idx="29">
                  <c:v>0.4049490995522382</c:v>
                </c:pt>
                <c:pt idx="30">
                  <c:v>0.40888806824741886</c:v>
                </c:pt>
                <c:pt idx="31">
                  <c:v>0.41286535157127446</c:v>
                </c:pt>
                <c:pt idx="32">
                  <c:v>0.415</c:v>
                </c:pt>
                <c:pt idx="33">
                  <c:v>0.415</c:v>
                </c:pt>
                <c:pt idx="34">
                  <c:v>0.415</c:v>
                </c:pt>
                <c:pt idx="35">
                  <c:v>0.415</c:v>
                </c:pt>
                <c:pt idx="36">
                  <c:v>0.415</c:v>
                </c:pt>
                <c:pt idx="37">
                  <c:v>0.415</c:v>
                </c:pt>
                <c:pt idx="38">
                  <c:v>0.415</c:v>
                </c:pt>
                <c:pt idx="39">
                  <c:v>0.415</c:v>
                </c:pt>
                <c:pt idx="40">
                  <c:v>0.415</c:v>
                </c:pt>
                <c:pt idx="41">
                  <c:v>0.415</c:v>
                </c:pt>
                <c:pt idx="42">
                  <c:v>0.415</c:v>
                </c:pt>
                <c:pt idx="43">
                  <c:v>0.415</c:v>
                </c:pt>
                <c:pt idx="44">
                  <c:v>0.415</c:v>
                </c:pt>
                <c:pt idx="45">
                  <c:v>0.415</c:v>
                </c:pt>
                <c:pt idx="46">
                  <c:v>0.415</c:v>
                </c:pt>
                <c:pt idx="47">
                  <c:v>0.415</c:v>
                </c:pt>
                <c:pt idx="48">
                  <c:v>0.415</c:v>
                </c:pt>
                <c:pt idx="49">
                  <c:v>0.415</c:v>
                </c:pt>
                <c:pt idx="50">
                  <c:v>0.415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17885804"/>
        <c:axId val="26754509"/>
      </c:scatterChart>
      <c:valAx>
        <c:axId val="17885804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754509"/>
        <c:crossesAt val="0.001"/>
        <c:crossBetween val="midCat"/>
        <c:dispUnits/>
      </c:valAx>
      <c:valAx>
        <c:axId val="267545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8580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2" ht="12.75">
      <c r="A5" s="13">
        <v>14.992647058823529</v>
      </c>
      <c r="B5" s="14">
        <f aca="true" t="shared" si="0" ref="B5:B11">AVERAGE(D5,F5,H5,J5)</f>
        <v>0.25256867967289126</v>
      </c>
      <c r="C5" s="13"/>
      <c r="D5" s="15">
        <v>0.24703153190444355</v>
      </c>
      <c r="E5" s="13"/>
      <c r="F5" s="15">
        <v>0.257059378933017</v>
      </c>
      <c r="G5" s="13"/>
      <c r="H5" s="15">
        <v>0.2654156974757307</v>
      </c>
      <c r="I5" s="13"/>
      <c r="J5" s="15">
        <v>0.2407681103783738</v>
      </c>
      <c r="L5" s="1"/>
    </row>
    <row r="6" spans="1:12" ht="12.75">
      <c r="A6" s="13">
        <v>6.992647058823529</v>
      </c>
      <c r="B6" s="14">
        <f t="shared" si="0"/>
        <v>0.2662318121329253</v>
      </c>
      <c r="C6" s="13"/>
      <c r="D6" s="15">
        <v>0.24441170357655434</v>
      </c>
      <c r="E6" s="13"/>
      <c r="F6" s="15">
        <v>0.2663015510897378</v>
      </c>
      <c r="G6" s="13"/>
      <c r="H6" s="15">
        <v>0.2988185086563198</v>
      </c>
      <c r="I6" s="13"/>
      <c r="J6" s="15">
        <v>0.25539548520908917</v>
      </c>
      <c r="L6" s="1"/>
    </row>
    <row r="7" spans="1:12" ht="12.75">
      <c r="A7" s="13">
        <v>2.993137254901961</v>
      </c>
      <c r="B7" s="14">
        <f t="shared" si="0"/>
        <v>0.28740875778336394</v>
      </c>
      <c r="C7" s="13"/>
      <c r="D7" s="15">
        <v>0.2700278027825832</v>
      </c>
      <c r="E7" s="13"/>
      <c r="F7" s="15">
        <v>0.2890067299314453</v>
      </c>
      <c r="G7" s="13"/>
      <c r="H7" s="15">
        <v>0.3127909264050626</v>
      </c>
      <c r="I7" s="13"/>
      <c r="J7" s="15">
        <v>0.27780957201436485</v>
      </c>
      <c r="L7" s="1"/>
    </row>
    <row r="8" spans="1:12" ht="12.75">
      <c r="A8" s="13">
        <v>0.9931372549019608</v>
      </c>
      <c r="B8" s="14">
        <f t="shared" si="0"/>
        <v>0.3096409120658694</v>
      </c>
      <c r="C8" s="13"/>
      <c r="D8" s="15">
        <v>0.2914230674603461</v>
      </c>
      <c r="E8" s="13"/>
      <c r="F8" s="15">
        <v>0.3185525716293084</v>
      </c>
      <c r="G8" s="13"/>
      <c r="H8" s="15">
        <v>0.31919495120657065</v>
      </c>
      <c r="I8" s="13"/>
      <c r="J8" s="15">
        <v>0.3093930579672527</v>
      </c>
      <c r="L8" s="1"/>
    </row>
    <row r="9" spans="1:12" ht="12.75">
      <c r="A9" s="13">
        <v>0.6631372549019608</v>
      </c>
      <c r="B9" s="14">
        <f t="shared" si="0"/>
        <v>0.3194652682954543</v>
      </c>
      <c r="C9" s="13"/>
      <c r="D9" s="15">
        <v>0.3085974976098429</v>
      </c>
      <c r="E9" s="13"/>
      <c r="F9" s="15">
        <v>0.32684869466762445</v>
      </c>
      <c r="G9" s="13"/>
      <c r="H9" s="15">
        <v>0.3279277122995346</v>
      </c>
      <c r="I9" s="13"/>
      <c r="J9" s="15">
        <v>0.31448716860481524</v>
      </c>
      <c r="L9" s="1"/>
    </row>
    <row r="10" spans="1:12" ht="12.75">
      <c r="A10" s="13">
        <v>0.3206862745098039</v>
      </c>
      <c r="B10" s="14">
        <f t="shared" si="0"/>
        <v>0.31495334173075606</v>
      </c>
      <c r="C10" s="13"/>
      <c r="D10" s="15">
        <v>0.3004469205897427</v>
      </c>
      <c r="E10" s="13"/>
      <c r="F10" s="15">
        <v>0.32364668226687043</v>
      </c>
      <c r="G10" s="13"/>
      <c r="H10" s="15">
        <v>0.32108704944337957</v>
      </c>
      <c r="I10" s="13"/>
      <c r="J10" s="15">
        <v>0.31463271462303155</v>
      </c>
      <c r="L10" s="1"/>
    </row>
    <row r="11" spans="1:12" ht="12.75">
      <c r="A11" s="13">
        <v>0.09068627450980393</v>
      </c>
      <c r="B11" s="14">
        <f t="shared" si="0"/>
        <v>0.3613097485325756</v>
      </c>
      <c r="C11" s="13"/>
      <c r="D11" s="15">
        <v>0.3500053397923161</v>
      </c>
      <c r="E11" s="13"/>
      <c r="F11" s="15">
        <v>0.36308965320342657</v>
      </c>
      <c r="G11" s="13"/>
      <c r="H11" s="15">
        <v>0.37661285539281175</v>
      </c>
      <c r="I11" s="13"/>
      <c r="J11" s="15">
        <v>0.35553114574174816</v>
      </c>
      <c r="L11" s="1"/>
    </row>
    <row r="12" spans="1:12" ht="12.75">
      <c r="A12" s="13">
        <f>EXP(AVERAGE(LN(C12),LN(I12)))</f>
        <v>0.04920162286374292</v>
      </c>
      <c r="B12" s="14">
        <f>AVERAGE(D12,J12)</f>
        <v>0.3479745131965614</v>
      </c>
      <c r="C12" s="13">
        <v>0.04803921568627451</v>
      </c>
      <c r="D12" s="15">
        <v>0.33703001840103264</v>
      </c>
      <c r="E12" s="57">
        <v>0.04852941176470588</v>
      </c>
      <c r="F12" s="58">
        <v>0.2862486611188927</v>
      </c>
      <c r="G12" s="57">
        <v>0.05</v>
      </c>
      <c r="H12" s="58">
        <v>0.3098074757628189</v>
      </c>
      <c r="I12" s="13">
        <v>0.0503921568627451</v>
      </c>
      <c r="J12" s="15">
        <v>0.3589190079920902</v>
      </c>
      <c r="L12" s="1"/>
    </row>
    <row r="13" spans="1:12" ht="12.75">
      <c r="A13" s="13">
        <f>EXP(AVERAGE(LN(C13),LN(I13)))</f>
        <v>0.030581321491141615</v>
      </c>
      <c r="B13" s="14">
        <f>AVERAGE(D13,J13)</f>
        <v>0.35306912746148134</v>
      </c>
      <c r="C13" s="13">
        <v>0.027254901960784315</v>
      </c>
      <c r="D13" s="15">
        <v>0.3413968306281069</v>
      </c>
      <c r="E13" s="57">
        <v>0.025980392156862746</v>
      </c>
      <c r="F13" s="58">
        <v>0.2964378896487325</v>
      </c>
      <c r="G13" s="57">
        <v>0.033823529411764704</v>
      </c>
      <c r="H13" s="58">
        <v>0.31126307983851037</v>
      </c>
      <c r="I13" s="13">
        <v>0.03431372549019608</v>
      </c>
      <c r="J13" s="15">
        <v>0.36474142429485584</v>
      </c>
      <c r="L13" s="1"/>
    </row>
    <row r="14" spans="1:12" ht="12.75">
      <c r="A14" s="13">
        <f>EXP(AVERAGE(LN(C14),LN(I14)))</f>
        <v>0.010364372773649029</v>
      </c>
      <c r="B14" s="14">
        <f>AVERAGE(D14,J14)</f>
        <v>0.37635879267254396</v>
      </c>
      <c r="C14" s="13">
        <v>0.008627450980392158</v>
      </c>
      <c r="D14" s="15">
        <v>0.36031968361209527</v>
      </c>
      <c r="E14" s="57">
        <v>0.008039215686274508</v>
      </c>
      <c r="F14" s="58">
        <v>0.32118315893548655</v>
      </c>
      <c r="G14" s="57">
        <v>0.011960784313725489</v>
      </c>
      <c r="H14" s="58">
        <v>0.32145230836835026</v>
      </c>
      <c r="I14" s="13">
        <v>0.012450980392156861</v>
      </c>
      <c r="J14" s="15">
        <v>0.39239790173299266</v>
      </c>
      <c r="L14" s="1"/>
    </row>
    <row r="15" spans="1:12" ht="12.75">
      <c r="A15" s="13">
        <f>EXP(AVERAGE(LN(C15),LN(I15)))</f>
        <v>0.0037203266590216232</v>
      </c>
      <c r="B15" s="14">
        <f>AVERAGE(D15,J15)</f>
        <v>0.4025596660349894</v>
      </c>
      <c r="C15" s="13">
        <v>0.0029411764705882353</v>
      </c>
      <c r="D15" s="15">
        <v>0.40981022218560326</v>
      </c>
      <c r="E15" s="57">
        <v>0.0029411764705882353</v>
      </c>
      <c r="F15" s="58">
        <v>0.3633956771305375</v>
      </c>
      <c r="G15" s="57">
        <v>0.005392156862745098</v>
      </c>
      <c r="H15" s="58">
        <v>0.3680316387904754</v>
      </c>
      <c r="I15" s="13">
        <v>0.00470588235294118</v>
      </c>
      <c r="J15" s="15">
        <v>0.3953091098843755</v>
      </c>
      <c r="L15" s="1"/>
    </row>
    <row r="16" ht="12.75">
      <c r="L16" s="1"/>
    </row>
    <row r="17" ht="12.75">
      <c r="L17" s="1"/>
    </row>
    <row r="18" spans="1:12" ht="15.75">
      <c r="A18" s="8"/>
      <c r="B18" s="9" t="s">
        <v>0</v>
      </c>
      <c r="C18" s="12" t="s">
        <v>14</v>
      </c>
      <c r="D18" s="3"/>
      <c r="E18" s="7"/>
      <c r="F18" s="3"/>
      <c r="G18" s="7"/>
      <c r="H18" s="3"/>
      <c r="I18" s="7"/>
      <c r="J18" s="4"/>
      <c r="L18" s="1"/>
    </row>
    <row r="19" spans="1:2" ht="12.75">
      <c r="A19" s="8" t="s">
        <v>2</v>
      </c>
      <c r="B19" s="9" t="s">
        <v>3</v>
      </c>
    </row>
    <row r="20" spans="1:10" ht="12.75">
      <c r="A20" s="8" t="s">
        <v>4</v>
      </c>
      <c r="B20" s="9" t="s">
        <v>5</v>
      </c>
      <c r="C20" s="10" t="s">
        <v>15</v>
      </c>
      <c r="D20" s="11"/>
      <c r="E20" s="10" t="s">
        <v>16</v>
      </c>
      <c r="F20" s="11"/>
      <c r="G20" s="10" t="s">
        <v>17</v>
      </c>
      <c r="H20" s="11"/>
      <c r="I20" s="10" t="s">
        <v>18</v>
      </c>
      <c r="J20" s="11"/>
    </row>
    <row r="21" spans="1:10" ht="13.5" thickBot="1">
      <c r="A21" s="16" t="s">
        <v>10</v>
      </c>
      <c r="B21" s="17" t="s">
        <v>11</v>
      </c>
      <c r="C21" s="18" t="s">
        <v>12</v>
      </c>
      <c r="D21" s="19" t="s">
        <v>13</v>
      </c>
      <c r="E21" s="18" t="s">
        <v>12</v>
      </c>
      <c r="F21" s="19" t="s">
        <v>13</v>
      </c>
      <c r="G21" s="18" t="s">
        <v>12</v>
      </c>
      <c r="H21" s="19" t="s">
        <v>13</v>
      </c>
      <c r="I21" s="18" t="s">
        <v>12</v>
      </c>
      <c r="J21" s="19" t="s">
        <v>13</v>
      </c>
    </row>
    <row r="22" spans="1:10" ht="12.75" customHeight="1">
      <c r="A22" s="13">
        <v>14.99264705882353</v>
      </c>
      <c r="B22" s="14">
        <f>AVERAGE(F22,H22,J22)</f>
        <v>0.3190191603376461</v>
      </c>
      <c r="C22" s="57"/>
      <c r="D22" s="58">
        <v>0.3313857762417431</v>
      </c>
      <c r="E22" s="55"/>
      <c r="F22" s="56">
        <v>0.32552351097981647</v>
      </c>
      <c r="G22" s="13"/>
      <c r="H22" s="15">
        <v>0.3117393145061986</v>
      </c>
      <c r="I22" s="13"/>
      <c r="J22" s="15">
        <v>0.3197946555269232</v>
      </c>
    </row>
    <row r="23" spans="1:10" ht="12.75">
      <c r="A23" s="13">
        <v>6.992647058823529</v>
      </c>
      <c r="B23" s="14">
        <f aca="true" t="shared" si="1" ref="B23:B28">AVERAGE(F23,H23,J23)</f>
        <v>0.34866203271432</v>
      </c>
      <c r="C23" s="57"/>
      <c r="D23" s="58">
        <v>0.3559830533202596</v>
      </c>
      <c r="E23" s="55"/>
      <c r="F23" s="56">
        <v>0.3521584323133582</v>
      </c>
      <c r="G23" s="13"/>
      <c r="H23" s="15">
        <v>0.3447054876321395</v>
      </c>
      <c r="I23" s="13"/>
      <c r="J23" s="15">
        <v>0.3491221781974623</v>
      </c>
    </row>
    <row r="24" spans="1:10" ht="12.75">
      <c r="A24" s="13">
        <v>2.993137254901961</v>
      </c>
      <c r="B24" s="14">
        <f t="shared" si="1"/>
        <v>0.35897154233795864</v>
      </c>
      <c r="C24" s="57"/>
      <c r="D24" s="58">
        <v>0.3625326241399831</v>
      </c>
      <c r="E24" s="55"/>
      <c r="F24" s="56">
        <v>0.3565975858689486</v>
      </c>
      <c r="G24" s="13"/>
      <c r="H24" s="15">
        <v>0.357804629271586</v>
      </c>
      <c r="I24" s="13"/>
      <c r="J24" s="15">
        <v>0.36251241187334127</v>
      </c>
    </row>
    <row r="25" spans="1:10" ht="12.75">
      <c r="A25" s="13">
        <v>0.9931372549019608</v>
      </c>
      <c r="B25" s="14">
        <f t="shared" si="1"/>
        <v>0.3701785857405962</v>
      </c>
      <c r="C25" s="57"/>
      <c r="D25" s="58">
        <v>0.36085884493049813</v>
      </c>
      <c r="E25" s="55"/>
      <c r="F25" s="56">
        <v>0.3639476597888601</v>
      </c>
      <c r="G25" s="13"/>
      <c r="H25" s="15">
        <v>0.36937553771976395</v>
      </c>
      <c r="I25" s="13"/>
      <c r="J25" s="15">
        <v>0.3772125597131646</v>
      </c>
    </row>
    <row r="26" spans="1:10" ht="12.75">
      <c r="A26" s="13">
        <v>0.660686274509804</v>
      </c>
      <c r="B26" s="14">
        <f t="shared" si="1"/>
        <v>0.3755395307448884</v>
      </c>
      <c r="C26" s="57"/>
      <c r="D26" s="58">
        <v>0.37512235471567323</v>
      </c>
      <c r="E26" s="55"/>
      <c r="F26" s="56">
        <v>0.3696239544992872</v>
      </c>
      <c r="G26" s="13"/>
      <c r="H26" s="15">
        <v>0.37810829881272845</v>
      </c>
      <c r="I26" s="13"/>
      <c r="J26" s="15">
        <v>0.3788863389226496</v>
      </c>
    </row>
    <row r="27" spans="1:10" ht="12.75">
      <c r="A27" s="13">
        <v>0.321909432029934</v>
      </c>
      <c r="B27" s="14">
        <f t="shared" si="1"/>
        <v>0.3902154209150091</v>
      </c>
      <c r="C27" s="57"/>
      <c r="D27" s="58">
        <v>0.3719203423149196</v>
      </c>
      <c r="E27" s="55"/>
      <c r="F27" s="56">
        <v>0.37573688726436216</v>
      </c>
      <c r="G27" s="13"/>
      <c r="H27" s="15">
        <v>0.3974659192354661</v>
      </c>
      <c r="I27" s="13"/>
      <c r="J27" s="15">
        <v>0.3974434562451991</v>
      </c>
    </row>
    <row r="28" spans="1:10" ht="12.75">
      <c r="A28" s="13">
        <v>0.09313725490196079</v>
      </c>
      <c r="B28" s="14">
        <f t="shared" si="1"/>
        <v>0.40246554411486196</v>
      </c>
      <c r="C28" s="57"/>
      <c r="D28" s="58">
        <v>0.4054686995137247</v>
      </c>
      <c r="E28" s="55"/>
      <c r="F28" s="56">
        <v>0.3856340165030553</v>
      </c>
      <c r="G28" s="13"/>
      <c r="H28" s="15">
        <v>0.40852741661988795</v>
      </c>
      <c r="I28" s="13"/>
      <c r="J28" s="15">
        <v>0.4132351992216428</v>
      </c>
    </row>
    <row r="29" spans="1:10" ht="12.75">
      <c r="A29" s="13"/>
      <c r="B29" s="14"/>
      <c r="C29" s="57">
        <v>0.05</v>
      </c>
      <c r="D29" s="58">
        <v>0.31482244376699353</v>
      </c>
      <c r="E29" s="57">
        <v>0.051470588235294115</v>
      </c>
      <c r="F29" s="58">
        <v>0.36236851500920053</v>
      </c>
      <c r="G29" s="57">
        <v>0.0403921568627451</v>
      </c>
      <c r="H29" s="58">
        <v>0.3440388893466261</v>
      </c>
      <c r="I29" s="57">
        <v>0.04147058823529411</v>
      </c>
      <c r="J29" s="58">
        <v>0.31967262640410854</v>
      </c>
    </row>
    <row r="30" spans="1:10" ht="12.75">
      <c r="A30" s="13"/>
      <c r="B30" s="14"/>
      <c r="C30" s="57">
        <v>0.03411764705882352</v>
      </c>
      <c r="D30" s="58">
        <v>0.31627804784268493</v>
      </c>
      <c r="E30" s="57">
        <v>0.03</v>
      </c>
      <c r="F30" s="58">
        <v>0.3783801598418061</v>
      </c>
      <c r="G30" s="57">
        <v>0.024019607843137256</v>
      </c>
      <c r="H30" s="58">
        <v>0.34695009749800887</v>
      </c>
      <c r="I30" s="57">
        <v>0.02431372549019608</v>
      </c>
      <c r="J30" s="58">
        <v>0.3240394386311828</v>
      </c>
    </row>
    <row r="31" spans="1:10" ht="12.75">
      <c r="A31" s="13"/>
      <c r="B31" s="14"/>
      <c r="C31" s="57">
        <v>0.011568627450980393</v>
      </c>
      <c r="D31" s="58">
        <v>0.3250116722968334</v>
      </c>
      <c r="E31" s="57">
        <v>0.009607843137254903</v>
      </c>
      <c r="F31" s="58">
        <v>0.39584740875010305</v>
      </c>
      <c r="G31" s="57">
        <v>0.009019607843137253</v>
      </c>
      <c r="H31" s="58">
        <v>0.3644173464063058</v>
      </c>
      <c r="I31" s="57">
        <v>0.010588235294117648</v>
      </c>
      <c r="J31" s="58">
        <v>0.3385954793880969</v>
      </c>
    </row>
    <row r="32" spans="1:10" ht="12.75">
      <c r="A32" s="13"/>
      <c r="B32" s="14"/>
      <c r="C32" s="57">
        <v>0.00392156862745098</v>
      </c>
      <c r="D32" s="58">
        <v>0.3395677130537475</v>
      </c>
      <c r="E32" s="57">
        <v>0.004509803921568627</v>
      </c>
      <c r="F32" s="58">
        <v>0.420592678036857</v>
      </c>
      <c r="G32" s="57">
        <v>0.003333333333333333</v>
      </c>
      <c r="H32" s="58">
        <v>0.4066298646013568</v>
      </c>
      <c r="I32" s="57">
        <v>0.003333333333333333</v>
      </c>
      <c r="J32" s="58">
        <v>0.3764411853560736</v>
      </c>
    </row>
    <row r="35" ht="12.75">
      <c r="A35" s="6" t="s">
        <v>19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1" sqref="E11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</cols>
  <sheetData>
    <row r="1" spans="1:5" ht="12.75">
      <c r="A1" s="20" t="s">
        <v>20</v>
      </c>
      <c r="B1" s="20"/>
      <c r="C1" s="20"/>
      <c r="D1" s="20"/>
      <c r="E1" s="21"/>
    </row>
    <row r="2" spans="1:5" ht="12.75">
      <c r="A2" s="20"/>
      <c r="B2" s="20"/>
      <c r="C2" s="20"/>
      <c r="D2" s="20"/>
      <c r="E2" s="21"/>
    </row>
    <row r="3" spans="1:5" ht="12.75">
      <c r="A3" s="20" t="s">
        <v>21</v>
      </c>
      <c r="B3" s="25" t="s">
        <v>22</v>
      </c>
      <c r="C3" s="26"/>
      <c r="D3" s="25" t="s">
        <v>23</v>
      </c>
      <c r="E3" s="39"/>
    </row>
    <row r="4" spans="1:5" ht="12.75">
      <c r="A4" s="20"/>
      <c r="B4" s="27"/>
      <c r="C4" s="28"/>
      <c r="D4" s="27"/>
      <c r="E4" s="40"/>
    </row>
    <row r="5" spans="1:5" ht="12.75">
      <c r="A5" s="22"/>
      <c r="B5" s="29" t="s">
        <v>24</v>
      </c>
      <c r="C5" s="30" t="s">
        <v>25</v>
      </c>
      <c r="D5" s="29" t="s">
        <v>24</v>
      </c>
      <c r="E5" s="30" t="s">
        <v>25</v>
      </c>
    </row>
    <row r="6" spans="2:5" ht="12.75">
      <c r="B6" s="29" t="s">
        <v>26</v>
      </c>
      <c r="C6" s="30" t="s">
        <v>27</v>
      </c>
      <c r="D6" s="29" t="s">
        <v>26</v>
      </c>
      <c r="E6" s="30" t="s">
        <v>27</v>
      </c>
    </row>
    <row r="7" spans="1:5" ht="12.75">
      <c r="A7" s="45" t="s">
        <v>28</v>
      </c>
      <c r="B7" s="46">
        <v>0</v>
      </c>
      <c r="C7" s="47">
        <v>0</v>
      </c>
      <c r="D7" s="48">
        <v>0</v>
      </c>
      <c r="E7" s="47">
        <v>0</v>
      </c>
    </row>
    <row r="8" spans="1:5" ht="12.75">
      <c r="A8" s="49" t="s">
        <v>29</v>
      </c>
      <c r="B8" s="31">
        <v>0.4</v>
      </c>
      <c r="C8" s="32">
        <v>0.4</v>
      </c>
      <c r="D8" s="41">
        <v>0.415</v>
      </c>
      <c r="E8" s="32">
        <v>0.415</v>
      </c>
    </row>
    <row r="9" spans="1:5" ht="14.25">
      <c r="A9" s="49" t="s">
        <v>30</v>
      </c>
      <c r="B9" s="31">
        <v>138.19921</v>
      </c>
      <c r="C9" s="32">
        <v>236.23283</v>
      </c>
      <c r="D9" s="41">
        <v>8.01334</v>
      </c>
      <c r="E9" s="32">
        <v>14.23228</v>
      </c>
    </row>
    <row r="10" spans="1:5" ht="12.75">
      <c r="A10" s="50" t="s">
        <v>31</v>
      </c>
      <c r="B10" s="51">
        <v>1.05673</v>
      </c>
      <c r="C10" s="52">
        <v>0.05153</v>
      </c>
      <c r="D10" s="53">
        <v>1.04837</v>
      </c>
      <c r="E10" s="52">
        <v>0.04204</v>
      </c>
    </row>
    <row r="11" spans="1:5" ht="12.75">
      <c r="A11" s="22"/>
      <c r="B11" s="33"/>
      <c r="C11" s="34"/>
      <c r="D11" s="27"/>
      <c r="E11" s="40"/>
    </row>
    <row r="12" spans="1:5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</row>
    <row r="13" spans="1:5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</row>
    <row r="14" spans="1:5" ht="12.75">
      <c r="A14" s="42" t="s">
        <v>10</v>
      </c>
      <c r="B14" s="43" t="s">
        <v>11</v>
      </c>
      <c r="C14" s="44" t="s">
        <v>11</v>
      </c>
      <c r="D14" s="43" t="s">
        <v>11</v>
      </c>
      <c r="E14" s="44" t="s">
        <v>11</v>
      </c>
    </row>
    <row r="15" spans="1:5" ht="12.75">
      <c r="A15" s="24">
        <v>100</v>
      </c>
      <c r="B15" s="35">
        <f aca="true" t="shared" si="0" ref="B15:B46">$B$7+($B$8-$B$7)*(1/(1+($B$9*A15)^$B$10)^(1-(1/$B$10)))</f>
        <v>0.23289927071759348</v>
      </c>
      <c r="C15" s="36">
        <f aca="true" t="shared" si="1" ref="C15:C46">IF(A15&gt;1/$C$9,$C$7+($C$8-$C$7)*($C$9*A15)^(-$C$10),$C$8)</f>
        <v>0.23806840818813765</v>
      </c>
      <c r="D15" s="35">
        <f>$D$7+($D$8-$D$7)*(1/(1+($D$9*A15)^$D$10)^(1-(1/$D$10)))</f>
        <v>0.3003119035706559</v>
      </c>
      <c r="E15" s="36">
        <f>IF(A15&gt;1/$E$9,$E$7+($E$8-$E$7)*($E$9*A15)^(-$E$10),$E$8)</f>
        <v>0.3058330653109418</v>
      </c>
    </row>
    <row r="16" spans="1:5" ht="12.75">
      <c r="A16" s="24">
        <v>79.4328234724282</v>
      </c>
      <c r="B16" s="35">
        <f t="shared" si="0"/>
        <v>0.23596134229248308</v>
      </c>
      <c r="C16" s="36">
        <f t="shared" si="1"/>
        <v>0.24090996698521586</v>
      </c>
      <c r="D16" s="35">
        <f aca="true" t="shared" si="2" ref="D16:D31">$D$7+($D$8-$D$7)*(1/(1+($D$9*A16)^$D$10)^(1-(1/$D$10)))</f>
        <v>0.3036719032023262</v>
      </c>
      <c r="E16" s="36">
        <f aca="true" t="shared" si="3" ref="E16:E31">IF(A16&gt;1/$E$9,$E$7+($E$8-$E$7)*($E$9*A16)^(-$E$10),$E$8)</f>
        <v>0.3088079252909812</v>
      </c>
    </row>
    <row r="17" spans="1:5" ht="12.75">
      <c r="A17" s="24">
        <v>63.095734448019364</v>
      </c>
      <c r="B17" s="35">
        <f t="shared" si="0"/>
        <v>0.23906363179781223</v>
      </c>
      <c r="C17" s="36">
        <f t="shared" si="1"/>
        <v>0.24378544232106836</v>
      </c>
      <c r="D17" s="35">
        <f t="shared" si="2"/>
        <v>0.30706854421807644</v>
      </c>
      <c r="E17" s="36">
        <f t="shared" si="3"/>
        <v>0.31181172194564677</v>
      </c>
    </row>
    <row r="18" spans="1:5" ht="12.75">
      <c r="A18" s="24">
        <v>50.11872336272726</v>
      </c>
      <c r="B18" s="35">
        <f t="shared" si="0"/>
        <v>0.24220665547523967</v>
      </c>
      <c r="C18" s="36">
        <f t="shared" si="1"/>
        <v>0.24669523901983736</v>
      </c>
      <c r="D18" s="35">
        <f t="shared" si="2"/>
        <v>0.31050195337670705</v>
      </c>
      <c r="E18" s="36">
        <f t="shared" si="3"/>
        <v>0.3148447367440309</v>
      </c>
    </row>
    <row r="19" spans="1:5" ht="12.75">
      <c r="A19" s="24">
        <v>39.810717055349755</v>
      </c>
      <c r="B19" s="35">
        <f t="shared" si="0"/>
        <v>0.24539093268636064</v>
      </c>
      <c r="C19" s="36">
        <f t="shared" si="1"/>
        <v>0.24963976673760221</v>
      </c>
      <c r="D19" s="35">
        <f t="shared" si="2"/>
        <v>0.31397217790590853</v>
      </c>
      <c r="E19" s="36">
        <f t="shared" si="3"/>
        <v>0.3179072538930958</v>
      </c>
    </row>
    <row r="20" spans="1:5" ht="12.75">
      <c r="A20" s="24">
        <v>31.622776601683817</v>
      </c>
      <c r="B20" s="35">
        <f t="shared" si="0"/>
        <v>0.248616984882558</v>
      </c>
      <c r="C20" s="36">
        <f t="shared" si="1"/>
        <v>0.252619440020053</v>
      </c>
      <c r="D20" s="35">
        <f t="shared" si="2"/>
        <v>0.3174791616915235</v>
      </c>
      <c r="E20" s="36">
        <f t="shared" si="3"/>
        <v>0.32099956036430505</v>
      </c>
    </row>
    <row r="21" spans="1:5" ht="12.75">
      <c r="A21" s="24">
        <v>25.118864315095824</v>
      </c>
      <c r="B21" s="35">
        <f t="shared" si="0"/>
        <v>0.25188533424872533</v>
      </c>
      <c r="C21" s="36">
        <f t="shared" si="1"/>
        <v>0.25563467836085235</v>
      </c>
      <c r="D21" s="35">
        <f t="shared" si="2"/>
        <v>0.3210227148283157</v>
      </c>
      <c r="E21" s="36">
        <f t="shared" si="3"/>
        <v>0.3241219459205141</v>
      </c>
    </row>
    <row r="22" spans="1:5" ht="12.75">
      <c r="A22" s="24">
        <v>19.952623149688815</v>
      </c>
      <c r="B22" s="35">
        <f t="shared" si="0"/>
        <v>0.2551965019255276</v>
      </c>
      <c r="C22" s="36">
        <f t="shared" si="1"/>
        <v>0.25868590626069404</v>
      </c>
      <c r="D22" s="35">
        <f t="shared" si="2"/>
        <v>0.3246024747613438</v>
      </c>
      <c r="E22" s="36">
        <f t="shared" si="3"/>
        <v>0.327274703143122</v>
      </c>
    </row>
    <row r="23" spans="1:5" ht="12.75">
      <c r="A23" s="24">
        <v>15.84893192461115</v>
      </c>
      <c r="B23" s="35">
        <f t="shared" si="0"/>
        <v>0.2585510056871933</v>
      </c>
      <c r="C23" s="36">
        <f t="shared" si="1"/>
        <v>0.261773553287066</v>
      </c>
      <c r="D23" s="35">
        <f t="shared" si="2"/>
        <v>0.3282178568233369</v>
      </c>
      <c r="E23" s="36">
        <f t="shared" si="3"/>
        <v>0.3304581274594885</v>
      </c>
    </row>
    <row r="24" spans="1:5" ht="12.75">
      <c r="A24" s="24">
        <v>12.589254117941685</v>
      </c>
      <c r="B24" s="35">
        <f t="shared" si="0"/>
        <v>0.2619493569162101</v>
      </c>
      <c r="C24" s="36">
        <f t="shared" si="1"/>
        <v>0.2648980541347276</v>
      </c>
      <c r="D24" s="35">
        <f t="shared" si="2"/>
        <v>0.33186799148016205</v>
      </c>
      <c r="E24" s="36">
        <f t="shared" si="3"/>
        <v>0.33367251717061563</v>
      </c>
    </row>
    <row r="25" spans="1:5" ht="12.75">
      <c r="A25" s="24">
        <v>10</v>
      </c>
      <c r="B25" s="35">
        <f t="shared" si="0"/>
        <v>0.265392056670475</v>
      </c>
      <c r="C25" s="36">
        <f t="shared" si="1"/>
        <v>0.26805984868690763</v>
      </c>
      <c r="D25" s="35">
        <f t="shared" si="2"/>
        <v>0.3355516450445366</v>
      </c>
      <c r="E25" s="36">
        <f t="shared" si="3"/>
        <v>0.33691817347910097</v>
      </c>
    </row>
    <row r="26" spans="1:5" ht="12.75">
      <c r="A26" s="24">
        <v>7.943282347242825</v>
      </c>
      <c r="B26" s="35">
        <f t="shared" si="0"/>
        <v>0.2688795905795864</v>
      </c>
      <c r="C26" s="36">
        <f t="shared" si="1"/>
        <v>0.27125938207723377</v>
      </c>
      <c r="D26" s="35">
        <f t="shared" si="2"/>
        <v>0.33926712003902054</v>
      </c>
      <c r="E26" s="36">
        <f t="shared" si="3"/>
        <v>0.3401954005173609</v>
      </c>
    </row>
    <row r="27" spans="1:5" ht="12.75">
      <c r="A27" s="24">
        <v>6.3095734448019405</v>
      </c>
      <c r="B27" s="35">
        <f t="shared" si="0"/>
        <v>0.2724124222314738</v>
      </c>
      <c r="C27" s="36">
        <f t="shared" si="1"/>
        <v>0.2744971047524004</v>
      </c>
      <c r="D27" s="35">
        <f t="shared" si="2"/>
        <v>0.3430121308494952</v>
      </c>
      <c r="E27" s="36">
        <f t="shared" si="3"/>
        <v>0.34350450537612964</v>
      </c>
    </row>
    <row r="28" spans="1:5" ht="12.75">
      <c r="A28" s="24">
        <v>5.011872336272729</v>
      </c>
      <c r="B28" s="35">
        <f t="shared" si="0"/>
        <v>0.2759909846139572</v>
      </c>
      <c r="C28" s="36">
        <f t="shared" si="1"/>
        <v>0.2777734725355851</v>
      </c>
      <c r="D28" s="35">
        <f t="shared" si="2"/>
        <v>0.34678364993297783</v>
      </c>
      <c r="E28" s="36">
        <f t="shared" si="3"/>
        <v>0.3468457981332346</v>
      </c>
    </row>
    <row r="29" spans="1:5" ht="12.75">
      <c r="A29" s="24">
        <v>3.981071705534978</v>
      </c>
      <c r="B29" s="35">
        <f t="shared" si="0"/>
        <v>0.2796156690525397</v>
      </c>
      <c r="C29" s="36">
        <f t="shared" si="1"/>
        <v>0.2810889466906216</v>
      </c>
      <c r="D29" s="35">
        <f t="shared" si="2"/>
        <v>0.3505777198394537</v>
      </c>
      <c r="E29" s="36">
        <f t="shared" si="3"/>
        <v>0.35021959188265256</v>
      </c>
    </row>
    <row r="30" spans="1:5" ht="12.75">
      <c r="A30" s="24">
        <v>3.162277660168384</v>
      </c>
      <c r="B30" s="35">
        <f t="shared" si="0"/>
        <v>0.28328681092897806</v>
      </c>
      <c r="C30" s="36">
        <f t="shared" si="1"/>
        <v>0.2844439939869389</v>
      </c>
      <c r="D30" s="35">
        <f t="shared" si="2"/>
        <v>0.3543892270148205</v>
      </c>
      <c r="E30" s="36">
        <f t="shared" si="3"/>
        <v>0.3536262027638473</v>
      </c>
    </row>
    <row r="31" spans="1:5" ht="12.75">
      <c r="A31" s="24">
        <v>2.5118864315095837</v>
      </c>
      <c r="B31" s="35">
        <f t="shared" si="0"/>
        <v>0.2870046712667748</v>
      </c>
      <c r="C31" s="36">
        <f t="shared" si="1"/>
        <v>0.28783908676527553</v>
      </c>
      <c r="D31" s="35">
        <f t="shared" si="2"/>
        <v>0.3582116352826502</v>
      </c>
      <c r="E31" s="36">
        <f t="shared" si="3"/>
        <v>0.3570659499913942</v>
      </c>
    </row>
    <row r="32" spans="1:5" ht="12.75">
      <c r="A32" s="24">
        <v>1.9952623149688824</v>
      </c>
      <c r="B32" s="35">
        <f t="shared" si="0"/>
        <v>0.29076941302020504</v>
      </c>
      <c r="C32" s="36">
        <f t="shared" si="1"/>
        <v>0.29127470300417796</v>
      </c>
      <c r="D32" s="35">
        <f aca="true" t="shared" si="4" ref="D32:D47">$D$7+($D$8-$D$7)*(1/(1+($D$9*A32)^$D$10)^(1-(1/$D$10)))</f>
        <v>0.3620366807782445</v>
      </c>
      <c r="E32" s="36">
        <f aca="true" t="shared" si="5" ref="E32:E47">IF(A32&gt;1/$E$9,$E$7+($E$8-$E$7)*($E$9*A32)^(-$E$10),$E$8)</f>
        <v>0.36053915588489094</v>
      </c>
    </row>
    <row r="33" spans="1:5" ht="12.75">
      <c r="A33" s="24">
        <v>1.5848931924611156</v>
      </c>
      <c r="B33" s="35">
        <f t="shared" si="0"/>
        <v>0.2945810705922136</v>
      </c>
      <c r="C33" s="36">
        <f t="shared" si="1"/>
        <v>0.29475132638729307</v>
      </c>
      <c r="D33" s="35">
        <f t="shared" si="4"/>
        <v>0.3658540368581062</v>
      </c>
      <c r="E33" s="36">
        <f t="shared" si="5"/>
        <v>0.3640461458991611</v>
      </c>
    </row>
    <row r="34" spans="1:5" ht="12.75">
      <c r="A34" s="24">
        <v>1.2589254117941688</v>
      </c>
      <c r="B34" s="35">
        <f t="shared" si="0"/>
        <v>0.2984395107224846</v>
      </c>
      <c r="C34" s="36">
        <f t="shared" si="1"/>
        <v>0.2982694463714633</v>
      </c>
      <c r="D34" s="35">
        <f t="shared" si="4"/>
        <v>0.3696509681601243</v>
      </c>
      <c r="E34" s="36">
        <f t="shared" si="5"/>
        <v>0.36758724865475073</v>
      </c>
    </row>
    <row r="35" spans="1:5" ht="12.75">
      <c r="A35" s="24">
        <v>1</v>
      </c>
      <c r="B35" s="35">
        <f t="shared" si="0"/>
        <v>0.30234438242031564</v>
      </c>
      <c r="C35" s="36">
        <f t="shared" si="1"/>
        <v>0.3018295582556352</v>
      </c>
      <c r="D35" s="35">
        <f t="shared" si="4"/>
        <v>0.3734120083622044</v>
      </c>
      <c r="E35" s="36">
        <f t="shared" si="5"/>
        <v>0.3711627959687209</v>
      </c>
    </row>
    <row r="36" spans="1:5" ht="12.75">
      <c r="A36" s="24">
        <v>0.7943282347242825</v>
      </c>
      <c r="B36" s="35">
        <f t="shared" si="0"/>
        <v>0.30629505306173477</v>
      </c>
      <c r="C36" s="36">
        <f t="shared" si="1"/>
        <v>0.30543216325059</v>
      </c>
      <c r="D36" s="35">
        <f t="shared" si="4"/>
        <v>0.37711871624346854</v>
      </c>
      <c r="E36" s="36">
        <f t="shared" si="5"/>
        <v>0.37477312288574105</v>
      </c>
    </row>
    <row r="37" spans="1:5" ht="12.75">
      <c r="A37" s="24">
        <v>0.630957344480194</v>
      </c>
      <c r="B37" s="35">
        <f t="shared" si="0"/>
        <v>0.31029052712985983</v>
      </c>
      <c r="C37" s="36">
        <f t="shared" si="1"/>
        <v>0.30907776854950675</v>
      </c>
      <c r="D37" s="35">
        <f t="shared" si="4"/>
        <v>0.3807495874377581</v>
      </c>
      <c r="E37" s="36">
        <f t="shared" si="5"/>
        <v>0.37841856770948384</v>
      </c>
    </row>
    <row r="38" spans="1:5" ht="12.75">
      <c r="A38" s="24">
        <v>0.5011872336272729</v>
      </c>
      <c r="B38" s="35">
        <f t="shared" si="0"/>
        <v>0.31432934337294594</v>
      </c>
      <c r="C38" s="36">
        <f t="shared" si="1"/>
        <v>0.3127668873993672</v>
      </c>
      <c r="D38" s="35">
        <f t="shared" si="4"/>
        <v>0.3842802195392455</v>
      </c>
      <c r="E38" s="36">
        <f t="shared" si="5"/>
        <v>0.3820994720343259</v>
      </c>
    </row>
    <row r="39" spans="1:5" ht="12.75">
      <c r="A39" s="24">
        <v>0.3981071705534977</v>
      </c>
      <c r="B39" s="35">
        <f t="shared" si="0"/>
        <v>0.3184094454389568</v>
      </c>
      <c r="C39" s="36">
        <f t="shared" si="1"/>
        <v>0.31650003917321406</v>
      </c>
      <c r="D39" s="35">
        <f t="shared" si="4"/>
        <v>0.38768383635616466</v>
      </c>
      <c r="E39" s="36">
        <f t="shared" si="5"/>
        <v>0.38581618077735674</v>
      </c>
    </row>
    <row r="40" spans="1:5" ht="12.75">
      <c r="A40" s="24">
        <v>0.31622776601683833</v>
      </c>
      <c r="B40" s="35">
        <f t="shared" si="0"/>
        <v>0.3225280204256758</v>
      </c>
      <c r="C40" s="36">
        <f t="shared" si="1"/>
        <v>0.32027774944327025</v>
      </c>
      <c r="D40" s="35">
        <f t="shared" si="4"/>
        <v>0.39093225964784745</v>
      </c>
      <c r="E40" s="36">
        <f t="shared" si="5"/>
        <v>0.3895690422106987</v>
      </c>
    </row>
    <row r="41" spans="1:5" ht="12.75">
      <c r="A41" s="24">
        <v>0.25118864315095835</v>
      </c>
      <c r="B41" s="35">
        <f t="shared" si="0"/>
        <v>0.32668129945421753</v>
      </c>
      <c r="C41" s="36">
        <f t="shared" si="1"/>
        <v>0.3241005500549319</v>
      </c>
      <c r="D41" s="35">
        <f t="shared" si="4"/>
        <v>0.39399736029982696</v>
      </c>
      <c r="E41" s="36">
        <f t="shared" si="5"/>
        <v>0.393358407994142</v>
      </c>
    </row>
    <row r="42" spans="1:5" ht="12.75">
      <c r="A42" s="24">
        <v>0.19952623149688822</v>
      </c>
      <c r="B42" s="35">
        <f t="shared" si="0"/>
        <v>0.33086431465466887</v>
      </c>
      <c r="C42" s="36">
        <f t="shared" si="1"/>
        <v>0.3279689792016445</v>
      </c>
      <c r="D42" s="35">
        <f t="shared" si="4"/>
        <v>0.3968529208970797</v>
      </c>
      <c r="E42" s="36">
        <f t="shared" si="5"/>
        <v>0.3971846332080967</v>
      </c>
    </row>
    <row r="43" spans="1:5" ht="12.75">
      <c r="A43" s="24">
        <v>0.15848931924611157</v>
      </c>
      <c r="B43" s="35">
        <f t="shared" si="0"/>
        <v>0.33507060835481667</v>
      </c>
      <c r="C43" s="36">
        <f t="shared" si="1"/>
        <v>0.3318835815006723</v>
      </c>
      <c r="D43" s="35">
        <f t="shared" si="4"/>
        <v>0.39947671269555274</v>
      </c>
      <c r="E43" s="36">
        <f t="shared" si="5"/>
        <v>0.40104807638686507</v>
      </c>
    </row>
    <row r="44" spans="1:5" ht="12.75">
      <c r="A44" s="24">
        <v>0.12589254117941692</v>
      </c>
      <c r="B44" s="35">
        <f t="shared" si="0"/>
        <v>0.3392918935385083</v>
      </c>
      <c r="C44" s="36">
        <f t="shared" si="1"/>
        <v>0.3358449080697725</v>
      </c>
      <c r="D44" s="35">
        <f t="shared" si="4"/>
        <v>0.4018524715543811</v>
      </c>
      <c r="E44" s="36">
        <f t="shared" si="5"/>
        <v>0.4049490995522382</v>
      </c>
    </row>
    <row r="45" spans="1:5" ht="12.75">
      <c r="A45" s="24">
        <v>0.1</v>
      </c>
      <c r="B45" s="35">
        <f t="shared" si="0"/>
        <v>0.3435176708151892</v>
      </c>
      <c r="C45" s="36">
        <f t="shared" si="1"/>
        <v>0.3398535166047841</v>
      </c>
      <c r="D45" s="35">
        <f t="shared" si="4"/>
        <v>0.40397140427179046</v>
      </c>
      <c r="E45" s="36">
        <f t="shared" si="5"/>
        <v>0.40888806824741886</v>
      </c>
    </row>
    <row r="46" spans="1:5" ht="12.75">
      <c r="A46" s="24">
        <v>0.07943282347242828</v>
      </c>
      <c r="B46" s="35">
        <f t="shared" si="0"/>
        <v>0.3477348174646088</v>
      </c>
      <c r="C46" s="36">
        <f t="shared" si="1"/>
        <v>0.3439099714581433</v>
      </c>
      <c r="D46" s="35">
        <f t="shared" si="4"/>
        <v>0.4058329118349607</v>
      </c>
      <c r="E46" s="36">
        <f t="shared" si="5"/>
        <v>0.41286535157127446</v>
      </c>
    </row>
    <row r="47" spans="1:5" ht="12.75">
      <c r="A47" s="24">
        <v>0.06309573444801943</v>
      </c>
      <c r="B47" s="35">
        <f aca="true" t="shared" si="6" ref="B47:B65">$B$7+($B$8-$B$7)*(1/(1+($B$9*A47)^$B$10)^(1-(1/$B$10)))</f>
        <v>0.3519271798220272</v>
      </c>
      <c r="C47" s="36">
        <f aca="true" t="shared" si="7" ref="C47:C65">IF(A47&gt;1/$C$9,$C$7+($C$8-$C$7)*($C$9*A47)^(-$C$10),$C$8)</f>
        <v>0.34801484371833635</v>
      </c>
      <c r="D47" s="35">
        <f t="shared" si="4"/>
        <v>0.40744437900541364</v>
      </c>
      <c r="E47" s="36">
        <f t="shared" si="5"/>
        <v>0.415</v>
      </c>
    </row>
    <row r="48" spans="1:5" ht="12.75">
      <c r="A48" s="24">
        <v>0.05011872336272732</v>
      </c>
      <c r="B48" s="35">
        <f t="shared" si="6"/>
        <v>0.35607522198720937</v>
      </c>
      <c r="C48" s="36">
        <f t="shared" si="7"/>
        <v>0.3521687112902997</v>
      </c>
      <c r="D48" s="35">
        <f aca="true" t="shared" si="8" ref="D48:D63">$D$7+($D$8-$D$7)*(1/(1+($D$9*A48)^$D$10)^(1-(1/$D$10)))</f>
        <v>0.40882009656343005</v>
      </c>
      <c r="E48" s="36">
        <f aca="true" t="shared" si="9" ref="E48:E63">IF(A48&gt;1/$E$9,$E$7+($E$8-$E$7)*($E$9*A48)^(-$E$10),$E$8)</f>
        <v>0.415</v>
      </c>
    </row>
    <row r="49" spans="1:5" ht="12.75">
      <c r="A49" s="24">
        <v>0.0398107170553498</v>
      </c>
      <c r="B49" s="35">
        <f t="shared" si="6"/>
        <v>0.3601558105461261</v>
      </c>
      <c r="C49" s="36">
        <f t="shared" si="7"/>
        <v>0.3563721589767807</v>
      </c>
      <c r="D49" s="35">
        <f t="shared" si="8"/>
        <v>0.40997957096350024</v>
      </c>
      <c r="E49" s="36">
        <f t="shared" si="9"/>
        <v>0.415</v>
      </c>
    </row>
    <row r="50" spans="1:5" ht="12.75">
      <c r="A50" s="24">
        <v>0.031622776601683854</v>
      </c>
      <c r="B50" s="35">
        <f t="shared" si="6"/>
        <v>0.3641422424035683</v>
      </c>
      <c r="C50" s="36">
        <f t="shared" si="7"/>
        <v>0.36062577856066913</v>
      </c>
      <c r="D50" s="35">
        <f t="shared" si="8"/>
        <v>0.41094557039620283</v>
      </c>
      <c r="E50" s="36">
        <f t="shared" si="9"/>
        <v>0.415</v>
      </c>
    </row>
    <row r="51" spans="1:5" ht="12.75">
      <c r="A51" s="24">
        <v>0.02511886431509585</v>
      </c>
      <c r="B51" s="35">
        <f t="shared" si="6"/>
        <v>0.3680046417079677</v>
      </c>
      <c r="C51" s="36">
        <f t="shared" si="7"/>
        <v>0.3649301688883116</v>
      </c>
      <c r="D51" s="35">
        <f t="shared" si="8"/>
        <v>0.41174223986937547</v>
      </c>
      <c r="E51" s="36">
        <f t="shared" si="9"/>
        <v>0.415</v>
      </c>
    </row>
    <row r="52" spans="1:5" ht="12.75">
      <c r="A52" s="24">
        <v>0.019952623149688837</v>
      </c>
      <c r="B52" s="35">
        <f t="shared" si="6"/>
        <v>0.37171084746756716</v>
      </c>
      <c r="C52" s="36">
        <f t="shared" si="7"/>
        <v>0.36928593595381964</v>
      </c>
      <c r="D52" s="35">
        <f t="shared" si="8"/>
        <v>0.4123935223663823</v>
      </c>
      <c r="E52" s="36">
        <f t="shared" si="9"/>
        <v>0.415</v>
      </c>
    </row>
    <row r="53" spans="1:5" ht="12.75">
      <c r="A53" s="24">
        <v>0.01584893192461117</v>
      </c>
      <c r="B53" s="35">
        <f t="shared" si="6"/>
        <v>0.37522786827682975</v>
      </c>
      <c r="C53" s="36">
        <f t="shared" si="7"/>
        <v>0.37369369298438526</v>
      </c>
      <c r="D53" s="35">
        <f t="shared" si="8"/>
        <v>0.4129220004996846</v>
      </c>
      <c r="E53" s="36">
        <f t="shared" si="9"/>
        <v>0.415</v>
      </c>
    </row>
    <row r="54" spans="1:5" ht="12.75">
      <c r="A54" s="24">
        <v>0.0125892541179417</v>
      </c>
      <c r="B54" s="35">
        <f t="shared" si="6"/>
        <v>0.3785238823828733</v>
      </c>
      <c r="C54" s="36">
        <f t="shared" si="7"/>
        <v>0.37815406052661393</v>
      </c>
      <c r="D54" s="35">
        <f t="shared" si="8"/>
        <v>0.4133481669867877</v>
      </c>
      <c r="E54" s="36">
        <f t="shared" si="9"/>
        <v>0.415</v>
      </c>
    </row>
    <row r="55" spans="1:5" ht="12.75">
      <c r="A55" s="24">
        <v>0.01</v>
      </c>
      <c r="B55" s="35">
        <f t="shared" si="6"/>
        <v>0.3815706161845818</v>
      </c>
      <c r="C55" s="36">
        <f t="shared" si="7"/>
        <v>0.3826676665338884</v>
      </c>
      <c r="D55" s="35">
        <f t="shared" si="8"/>
        <v>0.41369006394211255</v>
      </c>
      <c r="E55" s="36">
        <f t="shared" si="9"/>
        <v>0.415</v>
      </c>
    </row>
    <row r="56" spans="1:5" ht="12.75">
      <c r="A56" s="24">
        <v>0.007943282347242833</v>
      </c>
      <c r="B56" s="35">
        <f t="shared" si="6"/>
        <v>0.38434577774044726</v>
      </c>
      <c r="C56" s="36">
        <f t="shared" si="7"/>
        <v>0.38723514645477497</v>
      </c>
      <c r="D56" s="35">
        <f t="shared" si="8"/>
        <v>0.41396320114757157</v>
      </c>
      <c r="E56" s="36">
        <f t="shared" si="9"/>
        <v>0.415</v>
      </c>
    </row>
    <row r="57" spans="1:5" ht="12.75">
      <c r="A57" s="24">
        <v>0.006309573444801948</v>
      </c>
      <c r="B57" s="35">
        <f t="shared" si="6"/>
        <v>0.3868351163876736</v>
      </c>
      <c r="C57" s="36">
        <f t="shared" si="7"/>
        <v>0.39185714332248556</v>
      </c>
      <c r="D57" s="35">
        <f t="shared" si="8"/>
        <v>0.41418066179523755</v>
      </c>
      <c r="E57" s="36">
        <f t="shared" si="9"/>
        <v>0.415</v>
      </c>
    </row>
    <row r="58" spans="1:5" ht="12.75">
      <c r="A58" s="24">
        <v>0.005011872336272735</v>
      </c>
      <c r="B58" s="35">
        <f t="shared" si="6"/>
        <v>0.3890336888706808</v>
      </c>
      <c r="C58" s="36">
        <f t="shared" si="7"/>
        <v>0.3965343078454071</v>
      </c>
      <c r="D58" s="35">
        <f t="shared" si="8"/>
        <v>0.4143533180539331</v>
      </c>
      <c r="E58" s="36">
        <f t="shared" si="9"/>
        <v>0.415</v>
      </c>
    </row>
    <row r="59" spans="1:5" ht="12.75">
      <c r="A59" s="24">
        <v>0.003981071705534982</v>
      </c>
      <c r="B59" s="35">
        <f t="shared" si="6"/>
        <v>0.39094606112681946</v>
      </c>
      <c r="C59" s="36">
        <f t="shared" si="7"/>
        <v>0.4</v>
      </c>
      <c r="D59" s="35">
        <f t="shared" si="8"/>
        <v>0.41449009816118876</v>
      </c>
      <c r="E59" s="36">
        <f t="shared" si="9"/>
        <v>0.415</v>
      </c>
    </row>
    <row r="60" spans="1:5" ht="12.75">
      <c r="A60" s="24">
        <v>0.0031622776601683876</v>
      </c>
      <c r="B60" s="35">
        <f t="shared" si="6"/>
        <v>0.3925854218173891</v>
      </c>
      <c r="C60" s="36">
        <f t="shared" si="7"/>
        <v>0.4</v>
      </c>
      <c r="D60" s="35">
        <f t="shared" si="8"/>
        <v>0.4145982654728457</v>
      </c>
      <c r="E60" s="36">
        <f t="shared" si="9"/>
        <v>0.415</v>
      </c>
    </row>
    <row r="61" spans="1:5" ht="12.75">
      <c r="A61" s="24">
        <v>0.002511886431509587</v>
      </c>
      <c r="B61" s="35">
        <f t="shared" si="6"/>
        <v>0.3939718354174966</v>
      </c>
      <c r="C61" s="36">
        <f t="shared" si="7"/>
        <v>0.4</v>
      </c>
      <c r="D61" s="35">
        <f t="shared" si="8"/>
        <v>0.41468368521835386</v>
      </c>
      <c r="E61" s="36">
        <f t="shared" si="9"/>
        <v>0.415</v>
      </c>
    </row>
    <row r="62" spans="1:5" ht="12.75">
      <c r="A62" s="24">
        <v>0.001995262314968885</v>
      </c>
      <c r="B62" s="35">
        <f t="shared" si="6"/>
        <v>0.39513002459735086</v>
      </c>
      <c r="C62" s="36">
        <f t="shared" si="7"/>
        <v>0.4</v>
      </c>
      <c r="D62" s="35">
        <f t="shared" si="8"/>
        <v>0.4147510659414796</v>
      </c>
      <c r="E62" s="36">
        <f t="shared" si="9"/>
        <v>0.415</v>
      </c>
    </row>
    <row r="63" spans="1:5" ht="12.75">
      <c r="A63" s="24">
        <v>0.0015848931924611178</v>
      </c>
      <c r="B63" s="35">
        <f t="shared" si="6"/>
        <v>0.39608709906292705</v>
      </c>
      <c r="C63" s="36">
        <f t="shared" si="7"/>
        <v>0.4</v>
      </c>
      <c r="D63" s="35">
        <f t="shared" si="8"/>
        <v>0.414804170166728</v>
      </c>
      <c r="E63" s="36">
        <f t="shared" si="9"/>
        <v>0.415</v>
      </c>
    </row>
    <row r="64" spans="1:5" ht="12.75">
      <c r="A64" s="24">
        <v>0.0012589254117941707</v>
      </c>
      <c r="B64" s="35">
        <f t="shared" si="6"/>
        <v>0.3968705608138188</v>
      </c>
      <c r="C64" s="36">
        <f t="shared" si="7"/>
        <v>0.4</v>
      </c>
      <c r="D64" s="35">
        <f>$D$7+($D$8-$D$7)*(1/(1+($D$9*A64)^$D$10)^(1-(1/$D$10)))</f>
        <v>0.4148459935252487</v>
      </c>
      <c r="E64" s="36">
        <f>IF(A64&gt;1/$E$9,$E$7+($E$8-$E$7)*($E$9*A64)^(-$E$10),$E$8)</f>
        <v>0.415</v>
      </c>
    </row>
    <row r="65" spans="1:5" ht="12.75">
      <c r="A65" s="54">
        <v>0.0010000000000000002</v>
      </c>
      <c r="B65" s="37">
        <f t="shared" si="6"/>
        <v>0.39750677306295734</v>
      </c>
      <c r="C65" s="38">
        <f t="shared" si="7"/>
        <v>0.4</v>
      </c>
      <c r="D65" s="37">
        <f>$D$7+($D$8-$D$7)*(1/(1+($D$9*A65)^$D$10)^(1-(1/$D$10)))</f>
        <v>0.41487891422404943</v>
      </c>
      <c r="E65" s="38">
        <f>IF(A65&gt;1/$E$9,$E$7+($E$8-$E$7)*($E$9*A65)^(-$E$10),$E$8)</f>
        <v>0.415</v>
      </c>
    </row>
    <row r="67" ht="12.75">
      <c r="A67" s="20" t="str">
        <f>A3</f>
        <v>ELK FALLS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1997-06-06T15:16:47Z</cp:lastPrinted>
  <dcterms:created xsi:type="dcterms:W3CDTF">1997-01-08T15:00:20Z</dcterms:created>
  <cp:category/>
  <cp:version/>
  <cp:contentType/>
  <cp:contentStatus/>
</cp:coreProperties>
</file>