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520" windowHeight="5580" activeTab="3"/>
  </bookViews>
  <sheets>
    <sheet name="Data" sheetId="1" r:id="rId1"/>
    <sheet name="Fits" sheetId="2" r:id="rId2"/>
    <sheet name="Plot 06-12" sheetId="3" r:id="rId3"/>
    <sheet name="Plot 22-28" sheetId="4" r:id="rId4"/>
    <sheet name="Plot 42-48" sheetId="5" r:id="rId5"/>
    <sheet name="Sheet3" sheetId="6" r:id="rId6"/>
    <sheet name="Sheet4" sheetId="7" r:id="rId7"/>
    <sheet name="Sheet5" sheetId="8" r:id="rId8"/>
    <sheet name="Sheet6" sheetId="9" r:id="rId9"/>
    <sheet name="Sheet7" sheetId="10" r:id="rId10"/>
    <sheet name="Sheet8" sheetId="11" r:id="rId11"/>
  </sheets>
  <definedNames/>
  <calcPr fullCalcOnLoad="1"/>
</workbook>
</file>

<file path=xl/sharedStrings.xml><?xml version="1.0" encoding="utf-8"?>
<sst xmlns="http://schemas.openxmlformats.org/spreadsheetml/2006/main" count="102" uniqueCount="38">
  <si>
    <t>Average</t>
  </si>
  <si>
    <t>VICI  -  6-12 cm depth</t>
  </si>
  <si>
    <t>Log-Avg.</t>
  </si>
  <si>
    <t>Volumetric</t>
  </si>
  <si>
    <t>Pressure</t>
  </si>
  <si>
    <t>Water</t>
  </si>
  <si>
    <t>Ring 199</t>
  </si>
  <si>
    <t>Ring 227</t>
  </si>
  <si>
    <t>Ring 197</t>
  </si>
  <si>
    <t>Ring 213</t>
  </si>
  <si>
    <t>(bars)</t>
  </si>
  <si>
    <t>Content</t>
  </si>
  <si>
    <t>P (bars)</t>
  </si>
  <si>
    <t>Theta</t>
  </si>
  <si>
    <t>VICI  -  22-28 cm depth</t>
  </si>
  <si>
    <t>Ring 207</t>
  </si>
  <si>
    <t>Ring 211</t>
  </si>
  <si>
    <t>Ring 254</t>
  </si>
  <si>
    <t>Ring 196</t>
  </si>
  <si>
    <t>VICI  -  42-48 cm depth</t>
  </si>
  <si>
    <t>Ring 215</t>
  </si>
  <si>
    <t>Ring 214</t>
  </si>
  <si>
    <t>Ring 193</t>
  </si>
  <si>
    <t>Ring 245</t>
  </si>
  <si>
    <t>Note:  Shaded data are suspect and were not used in computing averages.</t>
  </si>
  <si>
    <t>RETC FITS TO OBSERVED RETENTION DATA</t>
  </si>
  <si>
    <t>VICI</t>
  </si>
  <si>
    <t>6-12 cm</t>
  </si>
  <si>
    <t>22-28 cm</t>
  </si>
  <si>
    <t>42-48 cm</t>
  </si>
  <si>
    <t>van</t>
  </si>
  <si>
    <t>Brooks-</t>
  </si>
  <si>
    <t>Genuchten</t>
  </si>
  <si>
    <t>Corey</t>
  </si>
  <si>
    <t>WCR</t>
  </si>
  <si>
    <r>
      <t>ALPHA (bars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</si>
  <si>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N (LAMBDA)</t>
  </si>
  <si>
    <t>WCS (fixed)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</si>
</sst>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E+00"/>
    <numFmt numFmtId="167" formatCode="#,##0.000"/>
    <numFmt numFmtId="168" formatCode="0.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centerContinuous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1" xfId="0" applyNumberFormat="1" applyBorder="1" applyAlignment="1">
      <alignment horizontal="centerContinuous"/>
    </xf>
    <xf numFmtId="164" fontId="0" fillId="0" borderId="2" xfId="0" applyNumberFormat="1" applyBorder="1" applyAlignment="1">
      <alignment horizontal="centerContinuous"/>
    </xf>
    <xf numFmtId="11" fontId="4" fillId="0" borderId="0" xfId="0" applyNumberFormat="1" applyFont="1" applyAlignment="1">
      <alignment horizontal="centerContinuous"/>
    </xf>
    <xf numFmtId="11" fontId="0" fillId="0" borderId="3" xfId="0" applyNumberForma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1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1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8" fontId="0" fillId="0" borderId="7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Continuous"/>
    </xf>
    <xf numFmtId="11" fontId="1" fillId="0" borderId="8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1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9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1" fontId="0" fillId="0" borderId="11" xfId="0" applyNumberFormat="1" applyBorder="1" applyAlignment="1">
      <alignment horizontal="right"/>
    </xf>
    <xf numFmtId="11" fontId="0" fillId="0" borderId="3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11" fontId="0" fillId="2" borderId="3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Data!$B$5:$B$15</c:f>
              <c:numCache>
                <c:ptCount val="11"/>
                <c:pt idx="0">
                  <c:v>0.213794258360949</c:v>
                </c:pt>
                <c:pt idx="1">
                  <c:v>0.20047679769417825</c:v>
                </c:pt>
                <c:pt idx="2">
                  <c:v>0.19567377909304784</c:v>
                </c:pt>
                <c:pt idx="3">
                  <c:v>0.21568635659775787</c:v>
                </c:pt>
                <c:pt idx="4">
                  <c:v>0.21710543027536466</c:v>
                </c:pt>
                <c:pt idx="5">
                  <c:v>0.2347164984795096</c:v>
                </c:pt>
                <c:pt idx="6">
                  <c:v>0.2851481937913792</c:v>
                </c:pt>
                <c:pt idx="7">
                  <c:v>0.41988959380407015</c:v>
                </c:pt>
                <c:pt idx="8">
                  <c:v>0.38034659855538155</c:v>
                </c:pt>
                <c:pt idx="9">
                  <c:v>0.4232869187882783</c:v>
                </c:pt>
                <c:pt idx="10">
                  <c:v>0.4298371371288896</c:v>
                </c:pt>
              </c:numCache>
            </c:numRef>
          </c:xVal>
          <c:yVal>
            <c:numRef>
              <c:f>Data!$A$5:$A$15</c:f>
              <c:numCache>
                <c:ptCount val="11"/>
                <c:pt idx="0">
                  <c:v>14.992647058823529</c:v>
                </c:pt>
                <c:pt idx="1">
                  <c:v>6.992647058823529</c:v>
                </c:pt>
                <c:pt idx="2">
                  <c:v>2.993137254901961</c:v>
                </c:pt>
                <c:pt idx="3">
                  <c:v>0.9931372549019608</c:v>
                </c:pt>
                <c:pt idx="4">
                  <c:v>0.660686274509804</c:v>
                </c:pt>
                <c:pt idx="5">
                  <c:v>0.3206862745098039</c:v>
                </c:pt>
                <c:pt idx="6">
                  <c:v>0.09068627450980393</c:v>
                </c:pt>
                <c:pt idx="7">
                  <c:v>0.051960784313725486</c:v>
                </c:pt>
                <c:pt idx="8">
                  <c:v>0.024084146987209218</c:v>
                </c:pt>
                <c:pt idx="9">
                  <c:v>0.00702196258018431</c:v>
                </c:pt>
                <c:pt idx="10">
                  <c:v>0.002450980392156863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Fits!$B$15:$B$65</c:f>
              <c:numCache>
                <c:ptCount val="51"/>
                <c:pt idx="0">
                  <c:v>0.2002580265273338</c:v>
                </c:pt>
                <c:pt idx="1">
                  <c:v>0.20029275058682008</c:v>
                </c:pt>
                <c:pt idx="2">
                  <c:v>0.20033621035193716</c:v>
                </c:pt>
                <c:pt idx="3">
                  <c:v>0.20039060349950405</c:v>
                </c:pt>
                <c:pt idx="4">
                  <c:v>0.2004586805766098</c:v>
                </c:pt>
                <c:pt idx="5">
                  <c:v>0.20054388407841367</c:v>
                </c:pt>
                <c:pt idx="6">
                  <c:v>0.2006505225040622</c:v>
                </c:pt>
                <c:pt idx="7">
                  <c:v>0.2007839881802168</c:v>
                </c:pt>
                <c:pt idx="8">
                  <c:v>0.20095102984305366</c:v>
                </c:pt>
                <c:pt idx="9">
                  <c:v>0.20116009371519605</c:v>
                </c:pt>
                <c:pt idx="10">
                  <c:v>0.20142175023148307</c:v>
                </c:pt>
                <c:pt idx="11">
                  <c:v>0.2017492278074332</c:v>
                </c:pt>
                <c:pt idx="12">
                  <c:v>0.20215908027749396</c:v>
                </c:pt>
                <c:pt idx="13">
                  <c:v>0.20267202103528908</c:v>
                </c:pt>
                <c:pt idx="14">
                  <c:v>0.20331396463952472</c:v>
                </c:pt>
                <c:pt idx="15">
                  <c:v>0.20411732576431435</c:v>
                </c:pt>
                <c:pt idx="16">
                  <c:v>0.20512263567607592</c:v>
                </c:pt>
                <c:pt idx="17">
                  <c:v>0.20638054714281012</c:v>
                </c:pt>
                <c:pt idx="18">
                  <c:v>0.20795430784172925</c:v>
                </c:pt>
                <c:pt idx="19">
                  <c:v>0.20992278545929396</c:v>
                </c:pt>
                <c:pt idx="20">
                  <c:v>0.21238411535963414</c:v>
                </c:pt>
                <c:pt idx="21">
                  <c:v>0.21545999490579903</c:v>
                </c:pt>
                <c:pt idx="22">
                  <c:v>0.2193005300413014</c:v>
                </c:pt>
                <c:pt idx="23">
                  <c:v>0.2240892792725136</c:v>
                </c:pt>
                <c:pt idx="24">
                  <c:v>0.23004761096008244</c:v>
                </c:pt>
                <c:pt idx="25">
                  <c:v>0.23743647994844305</c:v>
                </c:pt>
                <c:pt idx="26">
                  <c:v>0.24655193371884188</c:v>
                </c:pt>
                <c:pt idx="27">
                  <c:v>0.2577077831304967</c:v>
                </c:pt>
                <c:pt idx="28">
                  <c:v>0.27119510796351753</c:v>
                </c:pt>
                <c:pt idx="29">
                  <c:v>0.28720559571252424</c:v>
                </c:pt>
                <c:pt idx="30">
                  <c:v>0.30571031586618885</c:v>
                </c:pt>
                <c:pt idx="31">
                  <c:v>0.3263090495187495</c:v>
                </c:pt>
                <c:pt idx="32">
                  <c:v>0.3481157680875404</c:v>
                </c:pt>
                <c:pt idx="33">
                  <c:v>0.369797366967959</c:v>
                </c:pt>
                <c:pt idx="34">
                  <c:v>0.3898526942407482</c:v>
                </c:pt>
                <c:pt idx="35">
                  <c:v>0.40705064749422126</c:v>
                </c:pt>
                <c:pt idx="36">
                  <c:v>0.42077263117275177</c:v>
                </c:pt>
                <c:pt idx="37">
                  <c:v>0.4310575640477493</c:v>
                </c:pt>
                <c:pt idx="38">
                  <c:v>0.4383905934994683</c:v>
                </c:pt>
                <c:pt idx="39">
                  <c:v>0.4434272591419226</c:v>
                </c:pt>
                <c:pt idx="40">
                  <c:v>0.4467961076627718</c:v>
                </c:pt>
                <c:pt idx="41">
                  <c:v>0.4490088699311912</c:v>
                </c:pt>
                <c:pt idx="42">
                  <c:v>0.4504447848973221</c:v>
                </c:pt>
                <c:pt idx="43">
                  <c:v>0.4513692173059618</c:v>
                </c:pt>
                <c:pt idx="44">
                  <c:v>0.45196130700745607</c:v>
                </c:pt>
                <c:pt idx="45">
                  <c:v>0.4523392818351304</c:v>
                </c:pt>
                <c:pt idx="46">
                  <c:v>0.4525800607394149</c:v>
                </c:pt>
                <c:pt idx="47">
                  <c:v>0.4527332354372794</c:v>
                </c:pt>
                <c:pt idx="48">
                  <c:v>0.452830595718255</c:v>
                </c:pt>
                <c:pt idx="49">
                  <c:v>0.452892445594795</c:v>
                </c:pt>
                <c:pt idx="50">
                  <c:v>0.45293172317661656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Fits!$C$15:$C$65</c:f>
              <c:numCache>
                <c:ptCount val="51"/>
                <c:pt idx="0">
                  <c:v>0.20972066806489129</c:v>
                </c:pt>
                <c:pt idx="1">
                  <c:v>0.20972098200940897</c:v>
                </c:pt>
                <c:pt idx="2">
                  <c:v>0.20972144348624203</c:v>
                </c:pt>
                <c:pt idx="3">
                  <c:v>0.2097221218254243</c:v>
                </c:pt>
                <c:pt idx="4">
                  <c:v>0.2097231189373339</c:v>
                </c:pt>
                <c:pt idx="5">
                  <c:v>0.20972458462321233</c:v>
                </c:pt>
                <c:pt idx="6">
                  <c:v>0.20972673908057424</c:v>
                </c:pt>
                <c:pt idx="7">
                  <c:v>0.20972990598461042</c:v>
                </c:pt>
                <c:pt idx="8">
                  <c:v>0.2097345611155737</c:v>
                </c:pt>
                <c:pt idx="9">
                  <c:v>0.20974140383768897</c:v>
                </c:pt>
                <c:pt idx="10">
                  <c:v>0.2097514621682313</c:v>
                </c:pt>
                <c:pt idx="11">
                  <c:v>0.2097662472218393</c:v>
                </c:pt>
                <c:pt idx="12">
                  <c:v>0.20978798023302564</c:v>
                </c:pt>
                <c:pt idx="13">
                  <c:v>0.20981992626364185</c:v>
                </c:pt>
                <c:pt idx="14">
                  <c:v>0.20986688472988402</c:v>
                </c:pt>
                <c:pt idx="15">
                  <c:v>0.2099359104432287</c:v>
                </c:pt>
                <c:pt idx="16">
                  <c:v>0.2100373734909818</c:v>
                </c:pt>
                <c:pt idx="17">
                  <c:v>0.21018651718773643</c:v>
                </c:pt>
                <c:pt idx="18">
                  <c:v>0.210405748156786</c:v>
                </c:pt>
                <c:pt idx="19">
                  <c:v>0.21072800259218116</c:v>
                </c:pt>
                <c:pt idx="20">
                  <c:v>0.2112016944322623</c:v>
                </c:pt>
                <c:pt idx="21">
                  <c:v>0.21189798883418198</c:v>
                </c:pt>
                <c:pt idx="22">
                  <c:v>0.21292149368083857</c:v>
                </c:pt>
                <c:pt idx="23">
                  <c:v>0.21442597536019914</c:v>
                </c:pt>
                <c:pt idx="24">
                  <c:v>0.21663745987922756</c:v>
                </c:pt>
                <c:pt idx="25">
                  <c:v>0.21988818991136794</c:v>
                </c:pt>
                <c:pt idx="26">
                  <c:v>0.2246665393191684</c:v>
                </c:pt>
                <c:pt idx="27">
                  <c:v>0.2316903840670491</c:v>
                </c:pt>
                <c:pt idx="28">
                  <c:v>0.2420149524131383</c:v>
                </c:pt>
                <c:pt idx="29">
                  <c:v>0.2571913572682187</c:v>
                </c:pt>
                <c:pt idx="30">
                  <c:v>0.2794996278520008</c:v>
                </c:pt>
                <c:pt idx="31">
                  <c:v>0.31229125018887016</c:v>
                </c:pt>
                <c:pt idx="32">
                  <c:v>0.3604926780604515</c:v>
                </c:pt>
                <c:pt idx="33">
                  <c:v>0.43134545945049996</c:v>
                </c:pt>
                <c:pt idx="34">
                  <c:v>0.453</c:v>
                </c:pt>
                <c:pt idx="35">
                  <c:v>0.453</c:v>
                </c:pt>
                <c:pt idx="36">
                  <c:v>0.453</c:v>
                </c:pt>
                <c:pt idx="37">
                  <c:v>0.453</c:v>
                </c:pt>
                <c:pt idx="38">
                  <c:v>0.453</c:v>
                </c:pt>
                <c:pt idx="39">
                  <c:v>0.453</c:v>
                </c:pt>
                <c:pt idx="40">
                  <c:v>0.453</c:v>
                </c:pt>
                <c:pt idx="41">
                  <c:v>0.453</c:v>
                </c:pt>
                <c:pt idx="42">
                  <c:v>0.453</c:v>
                </c:pt>
                <c:pt idx="43">
                  <c:v>0.453</c:v>
                </c:pt>
                <c:pt idx="44">
                  <c:v>0.453</c:v>
                </c:pt>
                <c:pt idx="45">
                  <c:v>0.453</c:v>
                </c:pt>
                <c:pt idx="46">
                  <c:v>0.453</c:v>
                </c:pt>
                <c:pt idx="47">
                  <c:v>0.453</c:v>
                </c:pt>
                <c:pt idx="48">
                  <c:v>0.453</c:v>
                </c:pt>
                <c:pt idx="49">
                  <c:v>0.453</c:v>
                </c:pt>
                <c:pt idx="50">
                  <c:v>0.453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18744971"/>
        <c:axId val="34487012"/>
      </c:scatterChart>
      <c:valAx>
        <c:axId val="18744971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487012"/>
        <c:crossesAt val="0.001"/>
        <c:crossBetween val="midCat"/>
        <c:dispUnits/>
      </c:valAx>
      <c:valAx>
        <c:axId val="3448701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74497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Data!$C$18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Data!$B$22:$B$32</c:f>
              <c:numCache>
                <c:ptCount val="11"/>
                <c:pt idx="0">
                  <c:v>0.10557719708409592</c:v>
                </c:pt>
                <c:pt idx="1">
                  <c:v>0.09626225191826718</c:v>
                </c:pt>
                <c:pt idx="2">
                  <c:v>0.1050677860203397</c:v>
                </c:pt>
                <c:pt idx="3">
                  <c:v>0.12646305069810254</c:v>
                </c:pt>
                <c:pt idx="4">
                  <c:v>0.12788212437570923</c:v>
                </c:pt>
                <c:pt idx="5">
                  <c:v>0.15207914990413152</c:v>
                </c:pt>
                <c:pt idx="6">
                  <c:v>0.1986902622378292</c:v>
                </c:pt>
                <c:pt idx="7">
                  <c:v>0.3388371645931174</c:v>
                </c:pt>
                <c:pt idx="8">
                  <c:v>0.3599434236906429</c:v>
                </c:pt>
                <c:pt idx="9">
                  <c:v>0.37449946444755705</c:v>
                </c:pt>
                <c:pt idx="10">
                  <c:v>0.3905111092801625</c:v>
                </c:pt>
              </c:numCache>
            </c:numRef>
          </c:xVal>
          <c:yVal>
            <c:numRef>
              <c:f>Data!$A$22:$A$32</c:f>
              <c:numCache>
                <c:ptCount val="11"/>
                <c:pt idx="0">
                  <c:v>14.992647058823529</c:v>
                </c:pt>
                <c:pt idx="1">
                  <c:v>6.992647058823529</c:v>
                </c:pt>
                <c:pt idx="2">
                  <c:v>2.993137254901961</c:v>
                </c:pt>
                <c:pt idx="3">
                  <c:v>0.9931372549019608</c:v>
                </c:pt>
                <c:pt idx="4">
                  <c:v>0.660686274509804</c:v>
                </c:pt>
                <c:pt idx="5">
                  <c:v>0.3206862745098039</c:v>
                </c:pt>
                <c:pt idx="6">
                  <c:v>0.09068627450980393</c:v>
                </c:pt>
                <c:pt idx="7">
                  <c:v>0.05014300963085928</c:v>
                </c:pt>
                <c:pt idx="8">
                  <c:v>0.02663348570040417</c:v>
                </c:pt>
                <c:pt idx="9">
                  <c:v>0.010194192887494874</c:v>
                </c:pt>
                <c:pt idx="10">
                  <c:v>0.003396178054056622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Fits!$D$15:$D$65</c:f>
              <c:numCache>
                <c:ptCount val="51"/>
                <c:pt idx="0">
                  <c:v>0.10648452233319253</c:v>
                </c:pt>
                <c:pt idx="1">
                  <c:v>0.10650058857593138</c:v>
                </c:pt>
                <c:pt idx="2">
                  <c:v>0.10652138910008603</c:v>
                </c:pt>
                <c:pt idx="3">
                  <c:v>0.10654831896686895</c:v>
                </c:pt>
                <c:pt idx="4">
                  <c:v>0.10658318432131052</c:v>
                </c:pt>
                <c:pt idx="5">
                  <c:v>0.10662832352447836</c:v>
                </c:pt>
                <c:pt idx="6">
                  <c:v>0.1066867639767598</c:v>
                </c:pt>
                <c:pt idx="7">
                  <c:v>0.10676242514572881</c:v>
                </c:pt>
                <c:pt idx="8">
                  <c:v>0.10686038140610135</c:v>
                </c:pt>
                <c:pt idx="9">
                  <c:v>0.10698720230046554</c:v>
                </c:pt>
                <c:pt idx="10">
                  <c:v>0.1071513930001726</c:v>
                </c:pt>
                <c:pt idx="11">
                  <c:v>0.10736396442004548</c:v>
                </c:pt>
                <c:pt idx="12">
                  <c:v>0.10763917103916841</c:v>
                </c:pt>
                <c:pt idx="13">
                  <c:v>0.10799546552296937</c:v>
                </c:pt>
                <c:pt idx="14">
                  <c:v>0.10845673335017238</c:v>
                </c:pt>
                <c:pt idx="15">
                  <c:v>0.10905388851610874</c:v>
                </c:pt>
                <c:pt idx="16">
                  <c:v>0.10982693367843906</c:v>
                </c:pt>
                <c:pt idx="17">
                  <c:v>0.1108276152091354</c:v>
                </c:pt>
                <c:pt idx="18">
                  <c:v>0.11212283498264301</c:v>
                </c:pt>
                <c:pt idx="19">
                  <c:v>0.1137990135325396</c:v>
                </c:pt>
                <c:pt idx="20">
                  <c:v>0.115967625329741</c:v>
                </c:pt>
                <c:pt idx="21">
                  <c:v>0.11877212668534017</c:v>
                </c:pt>
                <c:pt idx="22">
                  <c:v>0.12239642603099243</c:v>
                </c:pt>
                <c:pt idx="23">
                  <c:v>0.1270748110825653</c:v>
                </c:pt>
                <c:pt idx="24">
                  <c:v>0.13310265640491678</c:v>
                </c:pt>
                <c:pt idx="25">
                  <c:v>0.14084592080775543</c:v>
                </c:pt>
                <c:pt idx="26">
                  <c:v>0.15074476415996096</c:v>
                </c:pt>
                <c:pt idx="27">
                  <c:v>0.16330164042873702</c:v>
                </c:pt>
                <c:pt idx="28">
                  <c:v>0.17903625717151628</c:v>
                </c:pt>
                <c:pt idx="29">
                  <c:v>0.1983805435138103</c:v>
                </c:pt>
                <c:pt idx="30">
                  <c:v>0.22148601576804805</c:v>
                </c:pt>
                <c:pt idx="31">
                  <c:v>0.24794895629182237</c:v>
                </c:pt>
                <c:pt idx="32">
                  <c:v>0.2765565227502195</c:v>
                </c:pt>
                <c:pt idx="33">
                  <c:v>0.3052873210359558</c:v>
                </c:pt>
                <c:pt idx="34">
                  <c:v>0.3317783686047182</c:v>
                </c:pt>
                <c:pt idx="35">
                  <c:v>0.3541210254676942</c:v>
                </c:pt>
                <c:pt idx="36">
                  <c:v>0.3714598727723075</c:v>
                </c:pt>
                <c:pt idx="37">
                  <c:v>0.3840056899855149</c:v>
                </c:pt>
                <c:pt idx="38">
                  <c:v>0.39260768828544557</c:v>
                </c:pt>
                <c:pt idx="39">
                  <c:v>0.39828257502809195</c:v>
                </c:pt>
                <c:pt idx="40">
                  <c:v>0.4019295683907136</c:v>
                </c:pt>
                <c:pt idx="41">
                  <c:v>0.40423341399289503</c:v>
                </c:pt>
                <c:pt idx="42">
                  <c:v>0.40567287263429197</c:v>
                </c:pt>
                <c:pt idx="43">
                  <c:v>0.40656605248702704</c:v>
                </c:pt>
                <c:pt idx="44">
                  <c:v>0.4071178807361363</c:v>
                </c:pt>
                <c:pt idx="45">
                  <c:v>0.4074579027653594</c:v>
                </c:pt>
                <c:pt idx="46">
                  <c:v>0.40766706962085986</c:v>
                </c:pt>
                <c:pt idx="47">
                  <c:v>0.40779560920545055</c:v>
                </c:pt>
                <c:pt idx="48">
                  <c:v>0.4078745514052141</c:v>
                </c:pt>
                <c:pt idx="49">
                  <c:v>0.40792301488803606</c:v>
                </c:pt>
                <c:pt idx="50">
                  <c:v>0.4079527601300874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Fits!$E$15:$E$65</c:f>
              <c:numCache>
                <c:ptCount val="51"/>
                <c:pt idx="0">
                  <c:v>0.11083493759291298</c:v>
                </c:pt>
                <c:pt idx="1">
                  <c:v>0.1108399864480768</c:v>
                </c:pt>
                <c:pt idx="2">
                  <c:v>0.11084674179896682</c:v>
                </c:pt>
                <c:pt idx="3">
                  <c:v>0.11085578043528461</c:v>
                </c:pt>
                <c:pt idx="4">
                  <c:v>0.11086787409967241</c:v>
                </c:pt>
                <c:pt idx="5">
                  <c:v>0.11088405538113812</c:v>
                </c:pt>
                <c:pt idx="6">
                  <c:v>0.11090570588023223</c:v>
                </c:pt>
                <c:pt idx="7">
                  <c:v>0.11093467417375197</c:v>
                </c:pt>
                <c:pt idx="8">
                  <c:v>0.11097343365111081</c:v>
                </c:pt>
                <c:pt idx="9">
                  <c:v>0.11102529369885947</c:v>
                </c:pt>
                <c:pt idx="10">
                  <c:v>0.1110946822648505</c:v>
                </c:pt>
                <c:pt idx="11">
                  <c:v>0.11118752392812141</c:v>
                </c:pt>
                <c:pt idx="12">
                  <c:v>0.11131174575510108</c:v>
                </c:pt>
                <c:pt idx="13">
                  <c:v>0.11147795413347905</c:v>
                </c:pt>
                <c:pt idx="14">
                  <c:v>0.11170034037360053</c:v>
                </c:pt>
                <c:pt idx="15">
                  <c:v>0.11199789240002671</c:v>
                </c:pt>
                <c:pt idx="16">
                  <c:v>0.11239601599068572</c:v>
                </c:pt>
                <c:pt idx="17">
                  <c:v>0.11292870398929543</c:v>
                </c:pt>
                <c:pt idx="18">
                  <c:v>0.11364143870414395</c:v>
                </c:pt>
                <c:pt idx="19">
                  <c:v>0.1145950753077018</c:v>
                </c:pt>
                <c:pt idx="20">
                  <c:v>0.11587103781198176</c:v>
                </c:pt>
                <c:pt idx="21">
                  <c:v>0.11757827126574628</c:v>
                </c:pt>
                <c:pt idx="22">
                  <c:v>0.11986254377052304</c:v>
                </c:pt>
                <c:pt idx="23">
                  <c:v>0.12291889254612447</c:v>
                </c:pt>
                <c:pt idx="24">
                  <c:v>0.12700827672361925</c:v>
                </c:pt>
                <c:pt idx="25">
                  <c:v>0.1324798587252034</c:v>
                </c:pt>
                <c:pt idx="26">
                  <c:v>0.13980081667403582</c:v>
                </c:pt>
                <c:pt idx="27">
                  <c:v>0.14959623329633168</c:v>
                </c:pt>
                <c:pt idx="28">
                  <c:v>0.162702467135532</c:v>
                </c:pt>
                <c:pt idx="29">
                  <c:v>0.1802385630537819</c:v>
                </c:pt>
                <c:pt idx="30">
                  <c:v>0.20370179923794768</c:v>
                </c:pt>
                <c:pt idx="31">
                  <c:v>0.2350955287659097</c:v>
                </c:pt>
                <c:pt idx="32">
                  <c:v>0.2771002311837272</c:v>
                </c:pt>
                <c:pt idx="33">
                  <c:v>0.33330237892911907</c:v>
                </c:pt>
                <c:pt idx="34">
                  <c:v>0.408</c:v>
                </c:pt>
                <c:pt idx="35">
                  <c:v>0.408</c:v>
                </c:pt>
                <c:pt idx="36">
                  <c:v>0.408</c:v>
                </c:pt>
                <c:pt idx="37">
                  <c:v>0.408</c:v>
                </c:pt>
                <c:pt idx="38">
                  <c:v>0.408</c:v>
                </c:pt>
                <c:pt idx="39">
                  <c:v>0.408</c:v>
                </c:pt>
                <c:pt idx="40">
                  <c:v>0.408</c:v>
                </c:pt>
                <c:pt idx="41">
                  <c:v>0.408</c:v>
                </c:pt>
                <c:pt idx="42">
                  <c:v>0.408</c:v>
                </c:pt>
                <c:pt idx="43">
                  <c:v>0.408</c:v>
                </c:pt>
                <c:pt idx="44">
                  <c:v>0.408</c:v>
                </c:pt>
                <c:pt idx="45">
                  <c:v>0.408</c:v>
                </c:pt>
                <c:pt idx="46">
                  <c:v>0.408</c:v>
                </c:pt>
                <c:pt idx="47">
                  <c:v>0.408</c:v>
                </c:pt>
                <c:pt idx="48">
                  <c:v>0.408</c:v>
                </c:pt>
                <c:pt idx="49">
                  <c:v>0.408</c:v>
                </c:pt>
                <c:pt idx="50">
                  <c:v>0.408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41947653"/>
        <c:axId val="41984558"/>
      </c:scatterChart>
      <c:valAx>
        <c:axId val="41947653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984558"/>
        <c:crossesAt val="0.001"/>
        <c:crossBetween val="midCat"/>
        <c:dispUnits/>
      </c:valAx>
      <c:valAx>
        <c:axId val="4198455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947653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Data!$C$35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Data!$B$39:$B$49</c:f>
              <c:numCache>
                <c:ptCount val="11"/>
                <c:pt idx="0">
                  <c:v>0.21673527647746949</c:v>
                </c:pt>
                <c:pt idx="1">
                  <c:v>0.21560729483629498</c:v>
                </c:pt>
                <c:pt idx="2">
                  <c:v>0.21535258930441697</c:v>
                </c:pt>
                <c:pt idx="3">
                  <c:v>0.24482565799317182</c:v>
                </c:pt>
                <c:pt idx="4">
                  <c:v>0.2593074868056712</c:v>
                </c:pt>
                <c:pt idx="5">
                  <c:v>0.28434140193883606</c:v>
                </c:pt>
                <c:pt idx="6">
                  <c:v>0.32574924412130896</c:v>
                </c:pt>
                <c:pt idx="7">
                  <c:v>0.38921479772596196</c:v>
                </c:pt>
                <c:pt idx="8">
                  <c:v>0.4095932547856417</c:v>
                </c:pt>
                <c:pt idx="9">
                  <c:v>0.4306995138831672</c:v>
                </c:pt>
              </c:numCache>
            </c:numRef>
          </c:xVal>
          <c:yVal>
            <c:numRef>
              <c:f>Data!$A$39:$A$49</c:f>
              <c:numCache>
                <c:ptCount val="11"/>
                <c:pt idx="0">
                  <c:v>14.992647058823529</c:v>
                </c:pt>
                <c:pt idx="1">
                  <c:v>6.992647058823529</c:v>
                </c:pt>
                <c:pt idx="2">
                  <c:v>2.993137254901961</c:v>
                </c:pt>
                <c:pt idx="3">
                  <c:v>0.9931372549019608</c:v>
                </c:pt>
                <c:pt idx="4">
                  <c:v>0.660686274509804</c:v>
                </c:pt>
                <c:pt idx="5">
                  <c:v>0.3206862745098039</c:v>
                </c:pt>
                <c:pt idx="6">
                  <c:v>0.09068627450980393</c:v>
                </c:pt>
                <c:pt idx="7">
                  <c:v>0.0238136427480218</c:v>
                </c:pt>
                <c:pt idx="8">
                  <c:v>0.012248625843882938</c:v>
                </c:pt>
                <c:pt idx="9">
                  <c:v>0.004159451654038517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Fits!$F$15:$F$65</c:f>
              <c:numCache>
                <c:ptCount val="51"/>
                <c:pt idx="0">
                  <c:v>0.19216071580050778</c:v>
                </c:pt>
                <c:pt idx="1">
                  <c:v>0.19356439145078566</c:v>
                </c:pt>
                <c:pt idx="2">
                  <c:v>0.19506478465761667</c:v>
                </c:pt>
                <c:pt idx="3">
                  <c:v>0.19666855741647907</c:v>
                </c:pt>
                <c:pt idx="4">
                  <c:v>0.19838282966881046</c:v>
                </c:pt>
                <c:pt idx="5">
                  <c:v>0.20021521036969941</c:v>
                </c:pt>
                <c:pt idx="6">
                  <c:v>0.20217383048244603</c:v>
                </c:pt>
                <c:pt idx="7">
                  <c:v>0.20426737793903835</c:v>
                </c:pt>
                <c:pt idx="8">
                  <c:v>0.20650513456723918</c:v>
                </c:pt>
                <c:pt idx="9">
                  <c:v>0.20889701492603954</c:v>
                </c:pt>
                <c:pt idx="10">
                  <c:v>0.21145360690246173</c:v>
                </c:pt>
                <c:pt idx="11">
                  <c:v>0.21418621379082214</c:v>
                </c:pt>
                <c:pt idx="12">
                  <c:v>0.217106897381565</c:v>
                </c:pt>
                <c:pt idx="13">
                  <c:v>0.22022852130343734</c:v>
                </c:pt>
                <c:pt idx="14">
                  <c:v>0.22356479345122882</c:v>
                </c:pt>
                <c:pt idx="15">
                  <c:v>0.2271303057362436</c:v>
                </c:pt>
                <c:pt idx="16">
                  <c:v>0.23094056853968753</c:v>
                </c:pt>
                <c:pt idx="17">
                  <c:v>0.23501203601969844</c:v>
                </c:pt>
                <c:pt idx="18">
                  <c:v>0.23936211666612522</c:v>
                </c:pt>
                <c:pt idx="19">
                  <c:v>0.24400916099918135</c:v>
                </c:pt>
                <c:pt idx="20">
                  <c:v>0.24897241477662735</c:v>
                </c:pt>
                <c:pt idx="21">
                  <c:v>0.25427192111939334</c:v>
                </c:pt>
                <c:pt idx="22">
                  <c:v>0.2599283480846344</c:v>
                </c:pt>
                <c:pt idx="23">
                  <c:v>0.2659627087934032</c:v>
                </c:pt>
                <c:pt idx="24">
                  <c:v>0.27239592857577816</c:v>
                </c:pt>
                <c:pt idx="25">
                  <c:v>0.27924819712087295</c:v>
                </c:pt>
                <c:pt idx="26">
                  <c:v>0.2865380231072842</c:v>
                </c:pt>
                <c:pt idx="27">
                  <c:v>0.2942808851180298</c:v>
                </c:pt>
                <c:pt idx="28">
                  <c:v>0.3024873490412149</c:v>
                </c:pt>
                <c:pt idx="29">
                  <c:v>0.3111605063588351</c:v>
                </c:pt>
                <c:pt idx="30">
                  <c:v>0.32029259520543774</c:v>
                </c:pt>
                <c:pt idx="31">
                  <c:v>0.32986072395149857</c:v>
                </c:pt>
                <c:pt idx="32">
                  <c:v>0.33982176656335694</c:v>
                </c:pt>
                <c:pt idx="33">
                  <c:v>0.3501067908670399</c:v>
                </c:pt>
                <c:pt idx="34">
                  <c:v>0.360615852954697</c:v>
                </c:pt>
                <c:pt idx="35">
                  <c:v>0.37121461477678186</c:v>
                </c:pt>
                <c:pt idx="36">
                  <c:v>0.3817348376628993</c:v>
                </c:pt>
                <c:pt idx="37">
                  <c:v>0.3919809721513685</c:v>
                </c:pt>
                <c:pt idx="38">
                  <c:v>0.4017442565196745</c:v>
                </c:pt>
                <c:pt idx="39">
                  <c:v>0.4108236159879181</c:v>
                </c:pt>
                <c:pt idx="40">
                  <c:v>0.41904966632433027</c:v>
                </c:pt>
                <c:pt idx="41">
                  <c:v>0.4263057472183077</c:v>
                </c:pt>
                <c:pt idx="42">
                  <c:v>0.432539914941728</c:v>
                </c:pt>
                <c:pt idx="43">
                  <c:v>0.43776476177551665</c:v>
                </c:pt>
                <c:pt idx="44">
                  <c:v>0.4420463148556761</c:v>
                </c:pt>
                <c:pt idx="45">
                  <c:v>0.4454866161450709</c:v>
                </c:pt>
                <c:pt idx="46">
                  <c:v>0.4482053838691894</c:v>
                </c:pt>
                <c:pt idx="47">
                  <c:v>0.4503247366406622</c:v>
                </c:pt>
                <c:pt idx="48">
                  <c:v>0.4519587247937744</c:v>
                </c:pt>
                <c:pt idx="49">
                  <c:v>0.4532075790823945</c:v>
                </c:pt>
                <c:pt idx="50">
                  <c:v>0.4541556209353877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Fits!$G$15:$G$65</c:f>
              <c:numCache>
                <c:ptCount val="51"/>
                <c:pt idx="0">
                  <c:v>0.18659026320477326</c:v>
                </c:pt>
                <c:pt idx="1">
                  <c:v>0.1884786722424138</c:v>
                </c:pt>
                <c:pt idx="2">
                  <c:v>0.19046641449867452</c:v>
                </c:pt>
                <c:pt idx="3">
                  <c:v>0.1925587150535698</c:v>
                </c:pt>
                <c:pt idx="4">
                  <c:v>0.19476107383435567</c:v>
                </c:pt>
                <c:pt idx="5">
                  <c:v>0.1970792800729176</c:v>
                </c:pt>
                <c:pt idx="6">
                  <c:v>0.1995194275236385</c:v>
                </c:pt>
                <c:pt idx="7">
                  <c:v>0.2020879304817503</c:v>
                </c:pt>
                <c:pt idx="8">
                  <c:v>0.20479154064427557</c:v>
                </c:pt>
                <c:pt idx="9">
                  <c:v>0.2076373648578803</c:v>
                </c:pt>
                <c:pt idx="10">
                  <c:v>0.2106328838002912</c:v>
                </c:pt>
                <c:pt idx="11">
                  <c:v>0.21378597164438407</c:v>
                </c:pt>
                <c:pt idx="12">
                  <c:v>0.2171049167566339</c:v>
                </c:pt>
                <c:pt idx="13">
                  <c:v>0.2205984434843348</c:v>
                </c:pt>
                <c:pt idx="14">
                  <c:v>0.22427573508886117</c:v>
                </c:pt>
                <c:pt idx="15">
                  <c:v>0.22814645788525428</c:v>
                </c:pt>
                <c:pt idx="16">
                  <c:v>0.2322207866515874</c:v>
                </c:pt>
                <c:pt idx="17">
                  <c:v>0.2365094313749032</c:v>
                </c:pt>
                <c:pt idx="18">
                  <c:v>0.24102366540402842</c:v>
                </c:pt>
                <c:pt idx="19">
                  <c:v>0.24577535508326961</c:v>
                </c:pt>
                <c:pt idx="20">
                  <c:v>0.25077699094488726</c:v>
                </c:pt>
                <c:pt idx="21">
                  <c:v>0.2560417205423416</c:v>
                </c:pt>
                <c:pt idx="22">
                  <c:v>0.26158338301061806</c:v>
                </c:pt>
                <c:pt idx="23">
                  <c:v>0.26741654544447846</c:v>
                </c:pt>
                <c:pt idx="24">
                  <c:v>0.2735565411902646</c:v>
                </c:pt>
                <c:pt idx="25">
                  <c:v>0.28001951015190946</c:v>
                </c:pt>
                <c:pt idx="26">
                  <c:v>0.2868224412171061</c:v>
                </c:pt>
                <c:pt idx="27">
                  <c:v>0.2939832169151593</c:v>
                </c:pt>
                <c:pt idx="28">
                  <c:v>0.30152066042390757</c:v>
                </c:pt>
                <c:pt idx="29">
                  <c:v>0.3094545850492826</c:v>
                </c:pt>
                <c:pt idx="30">
                  <c:v>0.3178058463075693</c:v>
                </c:pt>
                <c:pt idx="31">
                  <c:v>0.3265963967472719</c:v>
                </c:pt>
                <c:pt idx="32">
                  <c:v>0.3358493436546963</c:v>
                </c:pt>
                <c:pt idx="33">
                  <c:v>0.3455890097949331</c:v>
                </c:pt>
                <c:pt idx="34">
                  <c:v>0.35584099734791036</c:v>
                </c:pt>
                <c:pt idx="35">
                  <c:v>0.36663225520758125</c:v>
                </c:pt>
                <c:pt idx="36">
                  <c:v>0.3779911498211521</c:v>
                </c:pt>
                <c:pt idx="37">
                  <c:v>0.38994753975456287</c:v>
                </c:pt>
                <c:pt idx="38">
                  <c:v>0.4025328541802266</c:v>
                </c:pt>
                <c:pt idx="39">
                  <c:v>0.4157801754933443</c:v>
                </c:pt>
                <c:pt idx="40">
                  <c:v>0.4297243262739657</c:v>
                </c:pt>
                <c:pt idx="41">
                  <c:v>0.44440196082338673</c:v>
                </c:pt>
                <c:pt idx="42">
                  <c:v>0.457</c:v>
                </c:pt>
                <c:pt idx="43">
                  <c:v>0.457</c:v>
                </c:pt>
                <c:pt idx="44">
                  <c:v>0.457</c:v>
                </c:pt>
                <c:pt idx="45">
                  <c:v>0.457</c:v>
                </c:pt>
                <c:pt idx="46">
                  <c:v>0.457</c:v>
                </c:pt>
                <c:pt idx="47">
                  <c:v>0.457</c:v>
                </c:pt>
                <c:pt idx="48">
                  <c:v>0.457</c:v>
                </c:pt>
                <c:pt idx="49">
                  <c:v>0.457</c:v>
                </c:pt>
                <c:pt idx="50">
                  <c:v>0.457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42316703"/>
        <c:axId val="45306008"/>
      </c:scatterChart>
      <c:valAx>
        <c:axId val="42316703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306008"/>
        <c:crossesAt val="0.001"/>
        <c:crossBetween val="midCat"/>
        <c:dispUnits/>
      </c:valAx>
      <c:valAx>
        <c:axId val="4530600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316703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5" sqref="A5:B15"/>
    </sheetView>
  </sheetViews>
  <sheetFormatPr defaultColWidth="9.140625" defaultRowHeight="12.75"/>
  <cols>
    <col min="1" max="1" width="9.140625" style="6" customWidth="1"/>
    <col min="2" max="2" width="9.140625" style="9" customWidth="1"/>
    <col min="3" max="3" width="10.140625" style="6" customWidth="1"/>
    <col min="4" max="4" width="7.7109375" style="2" customWidth="1"/>
    <col min="5" max="5" width="10.140625" style="6" customWidth="1"/>
    <col min="6" max="6" width="7.7109375" style="2" customWidth="1"/>
    <col min="7" max="7" width="10.140625" style="6" customWidth="1"/>
    <col min="8" max="8" width="7.7109375" style="2" customWidth="1"/>
    <col min="9" max="9" width="10.140625" style="6" customWidth="1"/>
    <col min="10" max="10" width="7.7109375" style="5" customWidth="1"/>
  </cols>
  <sheetData>
    <row r="1" spans="1:10" ht="15.75">
      <c r="A1" s="8"/>
      <c r="B1" s="9" t="s">
        <v>0</v>
      </c>
      <c r="C1" s="12" t="s">
        <v>1</v>
      </c>
      <c r="D1" s="3"/>
      <c r="E1" s="7"/>
      <c r="F1" s="3"/>
      <c r="G1" s="7"/>
      <c r="H1" s="3"/>
      <c r="I1" s="7"/>
      <c r="J1" s="4"/>
    </row>
    <row r="2" spans="1:2" ht="12.75">
      <c r="A2" s="8" t="s">
        <v>2</v>
      </c>
      <c r="B2" s="9" t="s">
        <v>3</v>
      </c>
    </row>
    <row r="3" spans="1:10" ht="12.75">
      <c r="A3" s="8" t="s">
        <v>4</v>
      </c>
      <c r="B3" s="9" t="s">
        <v>5</v>
      </c>
      <c r="C3" s="10" t="s">
        <v>6</v>
      </c>
      <c r="D3" s="11"/>
      <c r="E3" s="10" t="s">
        <v>7</v>
      </c>
      <c r="F3" s="11"/>
      <c r="G3" s="10" t="s">
        <v>8</v>
      </c>
      <c r="H3" s="11"/>
      <c r="I3" s="10" t="s">
        <v>9</v>
      </c>
      <c r="J3" s="11"/>
    </row>
    <row r="4" spans="1:10" ht="13.5" thickBot="1">
      <c r="A4" s="16" t="s">
        <v>10</v>
      </c>
      <c r="B4" s="17" t="s">
        <v>11</v>
      </c>
      <c r="C4" s="18" t="s">
        <v>12</v>
      </c>
      <c r="D4" s="19" t="s">
        <v>13</v>
      </c>
      <c r="E4" s="18" t="s">
        <v>12</v>
      </c>
      <c r="F4" s="19" t="s">
        <v>13</v>
      </c>
      <c r="G4" s="18" t="s">
        <v>12</v>
      </c>
      <c r="H4" s="19" t="s">
        <v>13</v>
      </c>
      <c r="I4" s="18" t="s">
        <v>12</v>
      </c>
      <c r="J4" s="19" t="s">
        <v>13</v>
      </c>
    </row>
    <row r="5" spans="1:12" ht="12.75">
      <c r="A5" s="13">
        <v>14.992647058823529</v>
      </c>
      <c r="B5" s="14">
        <f>AVERAGE(D5,F5)</f>
        <v>0.213794258360949</v>
      </c>
      <c r="C5" s="13"/>
      <c r="D5" s="15">
        <v>0.15660477933535277</v>
      </c>
      <c r="E5" s="13"/>
      <c r="F5" s="15">
        <v>0.27098373738654524</v>
      </c>
      <c r="G5" s="60"/>
      <c r="H5" s="61">
        <v>0.4245572495947705</v>
      </c>
      <c r="I5" s="60"/>
      <c r="J5" s="61">
        <v>0.5417267370014887</v>
      </c>
      <c r="L5" s="1"/>
    </row>
    <row r="6" spans="1:12" ht="12.75">
      <c r="A6" s="13">
        <v>6.992647058823529</v>
      </c>
      <c r="B6" s="14">
        <f aca="true" t="shared" si="0" ref="B6:B14">AVERAGE(D6,F6)</f>
        <v>0.20047679769417825</v>
      </c>
      <c r="C6" s="13"/>
      <c r="D6" s="15">
        <v>0.14721706116041586</v>
      </c>
      <c r="E6" s="13"/>
      <c r="F6" s="15">
        <v>0.2537365342279406</v>
      </c>
      <c r="G6" s="60"/>
      <c r="H6" s="61">
        <v>0.423611200476366</v>
      </c>
      <c r="I6" s="60"/>
      <c r="J6" s="61">
        <v>0.5184393740869166</v>
      </c>
      <c r="L6" s="1"/>
    </row>
    <row r="7" spans="1:12" ht="12.75">
      <c r="A7" s="13">
        <v>2.993137254901961</v>
      </c>
      <c r="B7" s="14">
        <f t="shared" si="0"/>
        <v>0.19567377909304784</v>
      </c>
      <c r="C7" s="13"/>
      <c r="D7" s="15">
        <v>0.14110412839534092</v>
      </c>
      <c r="E7" s="13"/>
      <c r="F7" s="15">
        <v>0.25024342979075476</v>
      </c>
      <c r="G7" s="60"/>
      <c r="H7" s="61">
        <v>0.4110942429097837</v>
      </c>
      <c r="I7" s="60"/>
      <c r="J7" s="61">
        <v>0.5237518037518035</v>
      </c>
      <c r="L7" s="1"/>
    </row>
    <row r="8" spans="1:12" ht="12.75">
      <c r="A8" s="13">
        <v>0.9931372549019608</v>
      </c>
      <c r="B8" s="14">
        <f t="shared" si="0"/>
        <v>0.21568635659775787</v>
      </c>
      <c r="C8" s="13"/>
      <c r="D8" s="15">
        <v>0.16126225191826704</v>
      </c>
      <c r="E8" s="13"/>
      <c r="F8" s="15">
        <v>0.2701104612772487</v>
      </c>
      <c r="G8" s="60"/>
      <c r="H8" s="61">
        <v>0.43103404740538565</v>
      </c>
      <c r="I8" s="60"/>
      <c r="J8" s="61">
        <v>0.5440554732929457</v>
      </c>
      <c r="L8" s="1"/>
    </row>
    <row r="9" spans="1:12" ht="12.75">
      <c r="A9" s="13">
        <v>0.660686274509804</v>
      </c>
      <c r="B9" s="14">
        <f t="shared" si="0"/>
        <v>0.21710543027536466</v>
      </c>
      <c r="C9" s="13"/>
      <c r="D9" s="15">
        <v>0.16198998200934758</v>
      </c>
      <c r="E9" s="13"/>
      <c r="F9" s="15">
        <v>0.27222087854138177</v>
      </c>
      <c r="G9" s="60"/>
      <c r="H9" s="61">
        <v>0.43358110272416717</v>
      </c>
      <c r="I9" s="60"/>
      <c r="J9" s="61">
        <v>0.5322662458174438</v>
      </c>
      <c r="L9" s="1"/>
    </row>
    <row r="10" spans="1:12" ht="12.75">
      <c r="A10" s="13">
        <v>0.3206862745098039</v>
      </c>
      <c r="B10" s="14">
        <f t="shared" si="0"/>
        <v>0.2347164984795096</v>
      </c>
      <c r="C10" s="13"/>
      <c r="D10" s="15">
        <v>0.18149314845030132</v>
      </c>
      <c r="E10" s="13"/>
      <c r="F10" s="15">
        <v>0.2879398485087179</v>
      </c>
      <c r="G10" s="60"/>
      <c r="H10" s="61">
        <v>0.45213822004671644</v>
      </c>
      <c r="I10" s="60"/>
      <c r="J10" s="61">
        <v>0.5568635228959604</v>
      </c>
      <c r="L10" s="1"/>
    </row>
    <row r="11" spans="1:12" ht="12.75">
      <c r="A11" s="13">
        <v>0.09068627450980393</v>
      </c>
      <c r="B11" s="14">
        <f t="shared" si="0"/>
        <v>0.2851481937913792</v>
      </c>
      <c r="C11" s="13"/>
      <c r="D11" s="15">
        <v>0.23410803403541194</v>
      </c>
      <c r="E11" s="13"/>
      <c r="F11" s="15">
        <v>0.3361883535473464</v>
      </c>
      <c r="G11" s="60"/>
      <c r="H11" s="61">
        <v>0.5116665414970907</v>
      </c>
      <c r="I11" s="60"/>
      <c r="J11" s="61">
        <v>0.6042387518252923</v>
      </c>
      <c r="L11" s="1"/>
    </row>
    <row r="12" spans="1:12" ht="12.75">
      <c r="A12" s="13">
        <f>EXP(AVERAGE(LN(E12)))</f>
        <v>0.051960784313725486</v>
      </c>
      <c r="B12" s="14">
        <f>AVERAGE(F12)</f>
        <v>0.41988959380407015</v>
      </c>
      <c r="C12" s="13"/>
      <c r="D12" s="15"/>
      <c r="E12" s="13">
        <v>0.05196078431372549</v>
      </c>
      <c r="F12" s="15">
        <v>0.41988959380407015</v>
      </c>
      <c r="G12" s="60">
        <v>0.054705882352941174</v>
      </c>
      <c r="H12" s="61">
        <v>0.43115542006536484</v>
      </c>
      <c r="I12" s="60">
        <v>0.05352941176470588</v>
      </c>
      <c r="J12" s="61">
        <v>0.4587569690478152</v>
      </c>
      <c r="L12" s="1"/>
    </row>
    <row r="13" spans="1:12" ht="12.75">
      <c r="A13" s="13">
        <f>EXP(AVERAGE(LN(C13),LN(E13)))</f>
        <v>0.024084146987209218</v>
      </c>
      <c r="B13" s="14">
        <f t="shared" si="0"/>
        <v>0.38034659855538155</v>
      </c>
      <c r="C13" s="13">
        <v>0.020980392156862742</v>
      </c>
      <c r="D13" s="15">
        <v>0.333525582928236</v>
      </c>
      <c r="E13" s="13">
        <v>0.02764705882352941</v>
      </c>
      <c r="F13" s="15">
        <v>0.4271676141825272</v>
      </c>
      <c r="G13" s="60">
        <v>0.02784313725490196</v>
      </c>
      <c r="H13" s="61">
        <v>0.44425585674658763</v>
      </c>
      <c r="I13" s="60">
        <v>0.02696078431372549</v>
      </c>
      <c r="J13" s="61">
        <v>0.4704018016533465</v>
      </c>
      <c r="L13" s="1"/>
    </row>
    <row r="14" spans="1:12" ht="12.75">
      <c r="A14" s="13">
        <f>EXP(AVERAGE(LN(C14),LN(E14)))</f>
        <v>0.00702196258018431</v>
      </c>
      <c r="B14" s="14">
        <f t="shared" si="0"/>
        <v>0.4232869187882783</v>
      </c>
      <c r="C14" s="13">
        <v>0.004411764705882353</v>
      </c>
      <c r="D14" s="15">
        <v>0.40339457856142374</v>
      </c>
      <c r="E14" s="13">
        <v>0.011176470588235295</v>
      </c>
      <c r="F14" s="15">
        <v>0.4431792590151328</v>
      </c>
      <c r="G14" s="60">
        <v>0.010294117647058823</v>
      </c>
      <c r="H14" s="61">
        <v>0.4500782730493533</v>
      </c>
      <c r="I14" s="60">
        <v>0.009313725490196078</v>
      </c>
      <c r="J14" s="61">
        <v>0.47767982203180354</v>
      </c>
      <c r="L14" s="1"/>
    </row>
    <row r="15" spans="1:12" ht="12.75">
      <c r="A15" s="13">
        <f>EXP(AVERAGE(LN(C15),LN(E15)))</f>
        <v>0.002450980392156863</v>
      </c>
      <c r="B15" s="14">
        <f>AVERAGE(D15,F15)</f>
        <v>0.4298371371288896</v>
      </c>
      <c r="C15" s="13">
        <v>0.0024509803921568627</v>
      </c>
      <c r="D15" s="15">
        <v>0.407761390788498</v>
      </c>
      <c r="E15" s="13">
        <v>0.0024509803921568627</v>
      </c>
      <c r="F15" s="15">
        <v>0.45191288346928127</v>
      </c>
      <c r="G15" s="60">
        <v>0.002647058823529412</v>
      </c>
      <c r="H15" s="61">
        <v>0.48064595863887294</v>
      </c>
      <c r="I15" s="60">
        <v>0.0022549019607843133</v>
      </c>
      <c r="J15" s="61">
        <v>0.5009694872428662</v>
      </c>
      <c r="L15" s="1"/>
    </row>
    <row r="16" ht="12.75">
      <c r="L16" s="1"/>
    </row>
    <row r="17" ht="12.75">
      <c r="L17" s="1"/>
    </row>
    <row r="18" spans="1:12" ht="15.75">
      <c r="A18" s="8"/>
      <c r="B18" s="9" t="s">
        <v>0</v>
      </c>
      <c r="C18" s="12" t="s">
        <v>14</v>
      </c>
      <c r="D18" s="3"/>
      <c r="E18" s="7"/>
      <c r="F18" s="3"/>
      <c r="G18" s="7"/>
      <c r="H18" s="3"/>
      <c r="I18" s="7"/>
      <c r="J18" s="4"/>
      <c r="L18" s="1"/>
    </row>
    <row r="19" spans="1:2" ht="12.75">
      <c r="A19" s="8" t="s">
        <v>2</v>
      </c>
      <c r="B19" s="9" t="s">
        <v>3</v>
      </c>
    </row>
    <row r="20" spans="1:10" ht="12.75">
      <c r="A20" s="8" t="s">
        <v>4</v>
      </c>
      <c r="B20" s="9" t="s">
        <v>5</v>
      </c>
      <c r="C20" s="10" t="s">
        <v>15</v>
      </c>
      <c r="D20" s="11"/>
      <c r="E20" s="10" t="s">
        <v>16</v>
      </c>
      <c r="F20" s="11"/>
      <c r="G20" s="10" t="s">
        <v>17</v>
      </c>
      <c r="H20" s="11"/>
      <c r="I20" s="10" t="s">
        <v>18</v>
      </c>
      <c r="J20" s="11"/>
    </row>
    <row r="21" spans="1:10" ht="13.5" thickBot="1">
      <c r="A21" s="16" t="s">
        <v>10</v>
      </c>
      <c r="B21" s="17" t="s">
        <v>11</v>
      </c>
      <c r="C21" s="18" t="s">
        <v>12</v>
      </c>
      <c r="D21" s="19" t="s">
        <v>13</v>
      </c>
      <c r="E21" s="18" t="s">
        <v>12</v>
      </c>
      <c r="F21" s="19" t="s">
        <v>13</v>
      </c>
      <c r="G21" s="18" t="s">
        <v>12</v>
      </c>
      <c r="H21" s="19" t="s">
        <v>13</v>
      </c>
      <c r="I21" s="18" t="s">
        <v>12</v>
      </c>
      <c r="J21" s="19" t="s">
        <v>13</v>
      </c>
    </row>
    <row r="22" spans="1:10" ht="12.75" customHeight="1">
      <c r="A22" s="13">
        <v>14.992647058823529</v>
      </c>
      <c r="B22" s="14">
        <f>AVERAGE(D22,F22)</f>
        <v>0.10557719708409592</v>
      </c>
      <c r="C22" s="13"/>
      <c r="D22" s="15">
        <v>0.10225591903635944</v>
      </c>
      <c r="E22" s="58"/>
      <c r="F22" s="59">
        <v>0.1088984751318324</v>
      </c>
      <c r="G22" s="60"/>
      <c r="H22" s="61">
        <v>0.2897919635077705</v>
      </c>
      <c r="I22" s="60"/>
      <c r="J22" s="61">
        <v>0.3697367107461515</v>
      </c>
    </row>
    <row r="23" spans="1:10" ht="12.75">
      <c r="A23" s="13">
        <v>6.992647058823529</v>
      </c>
      <c r="B23" s="14">
        <f aca="true" t="shared" si="1" ref="B23:B32">AVERAGE(D23,F23)</f>
        <v>0.09626225191826718</v>
      </c>
      <c r="C23" s="13"/>
      <c r="D23" s="15">
        <v>0.09177660572480213</v>
      </c>
      <c r="E23" s="58"/>
      <c r="F23" s="59">
        <v>0.10074789811173222</v>
      </c>
      <c r="G23" s="60"/>
      <c r="H23" s="61">
        <v>0.26948829396662805</v>
      </c>
      <c r="I23" s="60"/>
      <c r="J23" s="61">
        <v>0.34644934783157955</v>
      </c>
    </row>
    <row r="24" spans="1:10" ht="12.75">
      <c r="A24" s="13">
        <v>2.993137254901961</v>
      </c>
      <c r="B24" s="14">
        <f t="shared" si="1"/>
        <v>0.1050677860203397</v>
      </c>
      <c r="C24" s="13"/>
      <c r="D24" s="15">
        <v>0.10960599295627131</v>
      </c>
      <c r="E24" s="58"/>
      <c r="F24" s="59">
        <v>0.1005295790844081</v>
      </c>
      <c r="G24" s="60"/>
      <c r="H24" s="61">
        <v>0.28266020861518293</v>
      </c>
      <c r="I24" s="60"/>
      <c r="J24" s="61">
        <v>0.3466676668589037</v>
      </c>
    </row>
    <row r="25" spans="1:10" ht="12.75">
      <c r="A25" s="13">
        <v>0.9931372549019608</v>
      </c>
      <c r="B25" s="14">
        <f t="shared" si="1"/>
        <v>0.12646305069810254</v>
      </c>
      <c r="C25" s="13"/>
      <c r="D25" s="15">
        <v>0.12852697532436086</v>
      </c>
      <c r="E25" s="58"/>
      <c r="F25" s="59">
        <v>0.12439912607184422</v>
      </c>
      <c r="G25" s="60"/>
      <c r="H25" s="61">
        <v>0.31599024678666365</v>
      </c>
      <c r="I25" s="60"/>
      <c r="J25" s="61">
        <v>0.37206544703760863</v>
      </c>
    </row>
    <row r="26" spans="1:10" ht="12.75">
      <c r="A26" s="13">
        <v>0.660686274509804</v>
      </c>
      <c r="B26" s="14">
        <f t="shared" si="1"/>
        <v>0.12788212437570923</v>
      </c>
      <c r="C26" s="13"/>
      <c r="D26" s="15">
        <v>0.12539773593271525</v>
      </c>
      <c r="E26" s="58"/>
      <c r="F26" s="59">
        <v>0.1303665128187032</v>
      </c>
      <c r="G26" s="60"/>
      <c r="H26" s="61">
        <v>0.30310942417454123</v>
      </c>
      <c r="I26" s="60"/>
      <c r="J26" s="61">
        <v>0.37053721384633975</v>
      </c>
    </row>
    <row r="27" spans="1:10" ht="12.75">
      <c r="A27" s="13">
        <v>0.3206862745098039</v>
      </c>
      <c r="B27" s="14">
        <f t="shared" si="1"/>
        <v>0.15207914990413152</v>
      </c>
      <c r="C27" s="13"/>
      <c r="D27" s="15">
        <v>0.15014055902944784</v>
      </c>
      <c r="E27" s="58"/>
      <c r="F27" s="59">
        <v>0.15401774077881522</v>
      </c>
      <c r="G27" s="60"/>
      <c r="H27" s="61">
        <v>0.3324369468450802</v>
      </c>
      <c r="I27" s="60"/>
      <c r="J27" s="61">
        <v>0.39382457676091154</v>
      </c>
    </row>
    <row r="28" spans="1:10" ht="12.75">
      <c r="A28" s="13">
        <v>0.09068627450980393</v>
      </c>
      <c r="B28" s="14">
        <f t="shared" si="1"/>
        <v>0.1986902622378292</v>
      </c>
      <c r="C28" s="13"/>
      <c r="D28" s="15">
        <v>0.184125554282901</v>
      </c>
      <c r="E28" s="58"/>
      <c r="F28" s="59">
        <v>0.2132549701927574</v>
      </c>
      <c r="G28" s="60"/>
      <c r="H28" s="61">
        <v>0.3982965200878533</v>
      </c>
      <c r="I28" s="60"/>
      <c r="J28" s="61">
        <v>0.44578450526405</v>
      </c>
    </row>
    <row r="29" spans="1:10" ht="12.75">
      <c r="A29" s="13">
        <f>EXP(AVERAGE(LN(C29),LN(E29)))</f>
        <v>0.05014300963085928</v>
      </c>
      <c r="B29" s="14">
        <f t="shared" si="1"/>
        <v>0.3388371645931174</v>
      </c>
      <c r="C29" s="13">
        <v>0.05078431372549019</v>
      </c>
      <c r="D29" s="15">
        <v>0.346356870176595</v>
      </c>
      <c r="E29" s="58">
        <v>0.049509803921568625</v>
      </c>
      <c r="F29" s="59">
        <v>0.3313174590096398</v>
      </c>
      <c r="G29" s="60">
        <v>0.050980392156862744</v>
      </c>
      <c r="H29" s="61">
        <v>0.3187003927384582</v>
      </c>
      <c r="I29" s="60">
        <v>0.053137254901960786</v>
      </c>
      <c r="J29" s="61">
        <v>0.3965999285930076</v>
      </c>
    </row>
    <row r="30" spans="1:10" ht="12.75">
      <c r="A30" s="13">
        <f>EXP(AVERAGE(LN(C30),LN(E30)))</f>
        <v>0.02663348570040417</v>
      </c>
      <c r="B30" s="14">
        <f t="shared" si="1"/>
        <v>0.3599434236906429</v>
      </c>
      <c r="C30" s="13">
        <v>0.029411764705882353</v>
      </c>
      <c r="D30" s="15">
        <v>0.3696465353876576</v>
      </c>
      <c r="E30" s="58">
        <v>0.024117647058823532</v>
      </c>
      <c r="F30" s="59">
        <v>0.35024031199362826</v>
      </c>
      <c r="G30" s="60">
        <v>0.024509803921568627</v>
      </c>
      <c r="H30" s="61">
        <v>0.32306720496553243</v>
      </c>
      <c r="I30" s="60">
        <v>0.025980392156862746</v>
      </c>
      <c r="J30" s="61">
        <v>0.4009667408200818</v>
      </c>
    </row>
    <row r="31" spans="1:10" ht="12.75">
      <c r="A31" s="13">
        <f>EXP(AVERAGE(LN(C31),LN(E31)))</f>
        <v>0.010194192887494874</v>
      </c>
      <c r="B31" s="14">
        <f t="shared" si="1"/>
        <v>0.37449946444755705</v>
      </c>
      <c r="C31" s="13">
        <v>0.010392156862745097</v>
      </c>
      <c r="D31" s="15">
        <v>0.39293620059872025</v>
      </c>
      <c r="E31" s="58">
        <v>0.01</v>
      </c>
      <c r="F31" s="59">
        <v>0.35606272829639385</v>
      </c>
      <c r="G31" s="60">
        <v>0.007254901960784314</v>
      </c>
      <c r="H31" s="61">
        <v>0.35217928647936064</v>
      </c>
      <c r="I31" s="60">
        <v>0.008039215686274508</v>
      </c>
      <c r="J31" s="61">
        <v>0.41552278157699596</v>
      </c>
    </row>
    <row r="32" spans="1:10" ht="12.75">
      <c r="A32" s="13">
        <f>EXP(AVERAGE(LN(C32),LN(E32)))</f>
        <v>0.003396178054056622</v>
      </c>
      <c r="B32" s="14">
        <f t="shared" si="1"/>
        <v>0.3905111092801625</v>
      </c>
      <c r="C32" s="13">
        <v>0.0029411764705882353</v>
      </c>
      <c r="D32" s="15">
        <v>0.41768146988547417</v>
      </c>
      <c r="E32" s="58">
        <v>0.00392156862745098</v>
      </c>
      <c r="F32" s="59">
        <v>0.36334074867485094</v>
      </c>
      <c r="G32" s="60">
        <v>0.003627450980392157</v>
      </c>
      <c r="H32" s="61">
        <v>0.3914805965230288</v>
      </c>
      <c r="I32" s="60">
        <v>0.0031372549019607846</v>
      </c>
      <c r="J32" s="61">
        <v>0.44026805086375</v>
      </c>
    </row>
    <row r="35" spans="1:10" ht="15.75">
      <c r="A35" s="8"/>
      <c r="B35" s="9" t="s">
        <v>0</v>
      </c>
      <c r="C35" s="12" t="s">
        <v>19</v>
      </c>
      <c r="D35" s="3"/>
      <c r="E35" s="7"/>
      <c r="F35" s="3"/>
      <c r="G35" s="7"/>
      <c r="H35" s="3"/>
      <c r="I35" s="7"/>
      <c r="J35" s="4"/>
    </row>
    <row r="36" spans="1:2" ht="12.75">
      <c r="A36" s="8" t="s">
        <v>2</v>
      </c>
      <c r="B36" s="9" t="s">
        <v>3</v>
      </c>
    </row>
    <row r="37" spans="1:10" ht="12.75">
      <c r="A37" s="8" t="s">
        <v>4</v>
      </c>
      <c r="B37" s="9" t="s">
        <v>5</v>
      </c>
      <c r="C37" s="10" t="s">
        <v>20</v>
      </c>
      <c r="D37" s="11"/>
      <c r="E37" s="10" t="s">
        <v>21</v>
      </c>
      <c r="F37" s="11"/>
      <c r="G37" s="10" t="s">
        <v>22</v>
      </c>
      <c r="H37" s="11"/>
      <c r="I37" s="10" t="s">
        <v>23</v>
      </c>
      <c r="J37" s="11"/>
    </row>
    <row r="38" spans="1:10" ht="13.5" thickBot="1">
      <c r="A38" s="16" t="s">
        <v>10</v>
      </c>
      <c r="B38" s="17" t="s">
        <v>11</v>
      </c>
      <c r="C38" s="18" t="s">
        <v>12</v>
      </c>
      <c r="D38" s="19" t="s">
        <v>13</v>
      </c>
      <c r="E38" s="18" t="s">
        <v>12</v>
      </c>
      <c r="F38" s="19" t="s">
        <v>13</v>
      </c>
      <c r="G38" s="18" t="s">
        <v>12</v>
      </c>
      <c r="H38" s="19" t="s">
        <v>13</v>
      </c>
      <c r="I38" s="18" t="s">
        <v>12</v>
      </c>
      <c r="J38" s="19" t="s">
        <v>13</v>
      </c>
    </row>
    <row r="39" spans="1:10" ht="12.75">
      <c r="A39" s="13">
        <v>14.992647058823529</v>
      </c>
      <c r="B39" s="14">
        <f>AVERAGE(H39,J39)</f>
        <v>0.21673527647746949</v>
      </c>
      <c r="C39" s="60"/>
      <c r="D39" s="61"/>
      <c r="E39" s="60"/>
      <c r="F39" s="61"/>
      <c r="G39" s="58"/>
      <c r="H39" s="59">
        <v>0.15872013934226445</v>
      </c>
      <c r="I39" s="13"/>
      <c r="J39" s="15">
        <v>0.2747504136126745</v>
      </c>
    </row>
    <row r="40" spans="1:10" ht="12.75">
      <c r="A40" s="13">
        <v>6.992647058823529</v>
      </c>
      <c r="B40" s="14">
        <f aca="true" t="shared" si="2" ref="B40:B45">AVERAGE(H40,J40)</f>
        <v>0.21560729483629498</v>
      </c>
      <c r="C40" s="60"/>
      <c r="D40" s="61"/>
      <c r="E40" s="60"/>
      <c r="F40" s="61"/>
      <c r="G40" s="58"/>
      <c r="H40" s="59">
        <v>0.16243156280677448</v>
      </c>
      <c r="I40" s="13"/>
      <c r="J40" s="15">
        <v>0.2687830268658155</v>
      </c>
    </row>
    <row r="41" spans="1:10" ht="12.75">
      <c r="A41" s="13">
        <v>2.993137254901961</v>
      </c>
      <c r="B41" s="14">
        <f t="shared" si="2"/>
        <v>0.21535258930441697</v>
      </c>
      <c r="C41" s="60"/>
      <c r="D41" s="61"/>
      <c r="E41" s="60"/>
      <c r="F41" s="61"/>
      <c r="G41" s="58"/>
      <c r="H41" s="59">
        <v>0.16250433581588267</v>
      </c>
      <c r="I41" s="13"/>
      <c r="J41" s="15">
        <v>0.2682008427929513</v>
      </c>
    </row>
    <row r="42" spans="1:10" ht="12.75">
      <c r="A42" s="13">
        <v>0.9931372549019608</v>
      </c>
      <c r="B42" s="14">
        <f t="shared" si="2"/>
        <v>0.24482565799317182</v>
      </c>
      <c r="C42" s="60"/>
      <c r="D42" s="61"/>
      <c r="E42" s="60"/>
      <c r="F42" s="61"/>
      <c r="G42" s="58"/>
      <c r="H42" s="59">
        <v>0.19263236158660985</v>
      </c>
      <c r="I42" s="13"/>
      <c r="J42" s="15">
        <v>0.2970189543997338</v>
      </c>
    </row>
    <row r="43" spans="1:10" ht="12.75">
      <c r="A43" s="13">
        <v>0.660686274509804</v>
      </c>
      <c r="B43" s="14">
        <f t="shared" si="2"/>
        <v>0.2593074868056712</v>
      </c>
      <c r="C43" s="60"/>
      <c r="D43" s="61"/>
      <c r="E43" s="60"/>
      <c r="F43" s="61"/>
      <c r="G43" s="58"/>
      <c r="H43" s="59">
        <v>0.2038394049892475</v>
      </c>
      <c r="I43" s="13"/>
      <c r="J43" s="15">
        <v>0.3147755686220948</v>
      </c>
    </row>
    <row r="44" spans="1:10" ht="12.75">
      <c r="A44" s="13">
        <v>0.3206862745098039</v>
      </c>
      <c r="B44" s="14">
        <f t="shared" si="2"/>
        <v>0.28434140193883606</v>
      </c>
      <c r="C44" s="60"/>
      <c r="D44" s="61"/>
      <c r="E44" s="60"/>
      <c r="F44" s="61"/>
      <c r="G44" s="58"/>
      <c r="H44" s="59">
        <v>0.22647181082184709</v>
      </c>
      <c r="I44" s="13"/>
      <c r="J44" s="15">
        <v>0.34221099305582503</v>
      </c>
    </row>
    <row r="45" spans="1:10" ht="12.75">
      <c r="A45" s="13">
        <v>0.09068627450980393</v>
      </c>
      <c r="B45" s="14">
        <f t="shared" si="2"/>
        <v>0.32574924412130896</v>
      </c>
      <c r="C45" s="60"/>
      <c r="D45" s="61"/>
      <c r="E45" s="60"/>
      <c r="F45" s="61"/>
      <c r="G45" s="58"/>
      <c r="H45" s="59">
        <v>0.2662786468039433</v>
      </c>
      <c r="I45" s="13"/>
      <c r="J45" s="15">
        <v>0.3852198414386746</v>
      </c>
    </row>
    <row r="46" spans="1:10" ht="12.75">
      <c r="A46" s="13">
        <f>EXP(AVERAGE(LN(G46),LN(I46)))</f>
        <v>0.0238136427480218</v>
      </c>
      <c r="B46" s="14">
        <f>AVERAGE(H46,J46)</f>
        <v>0.38921479772596196</v>
      </c>
      <c r="C46" s="60"/>
      <c r="D46" s="61"/>
      <c r="E46" s="60"/>
      <c r="F46" s="61"/>
      <c r="G46" s="58">
        <v>0.024509803921568627</v>
      </c>
      <c r="H46" s="59">
        <v>0.38732800527313177</v>
      </c>
      <c r="I46" s="13">
        <v>0.023137254901960787</v>
      </c>
      <c r="J46" s="15">
        <v>0.39110159017879215</v>
      </c>
    </row>
    <row r="47" spans="1:10" ht="12.75">
      <c r="A47" s="13">
        <f>EXP(AVERAGE(LN(G47),LN(I47)))</f>
        <v>0.012248625843882938</v>
      </c>
      <c r="B47" s="14">
        <f>AVERAGE(H47,J47)</f>
        <v>0.4095932547856417</v>
      </c>
      <c r="C47" s="60"/>
      <c r="D47" s="61"/>
      <c r="E47" s="60"/>
      <c r="F47" s="61"/>
      <c r="G47" s="58">
        <v>0.011862745098039215</v>
      </c>
      <c r="H47" s="59">
        <v>0.4018840460300459</v>
      </c>
      <c r="I47" s="13">
        <v>0.012647058823529412</v>
      </c>
      <c r="J47" s="15">
        <v>0.4173024635412375</v>
      </c>
    </row>
    <row r="48" spans="1:10" ht="12.75">
      <c r="A48" s="13">
        <f>EXP(AVERAGE(LN(G48),LN(I48)))</f>
        <v>0.004159451654038517</v>
      </c>
      <c r="B48" s="14">
        <f>AVERAGE(H48,J48)</f>
        <v>0.4306995138831672</v>
      </c>
      <c r="C48" s="60"/>
      <c r="D48" s="61"/>
      <c r="E48" s="60"/>
      <c r="F48" s="61"/>
      <c r="G48" s="58">
        <v>0.0035294117647058825</v>
      </c>
      <c r="H48" s="59">
        <v>0.41935129493834283</v>
      </c>
      <c r="I48" s="13">
        <v>0.004901960784313725</v>
      </c>
      <c r="J48" s="15">
        <v>0.44204773282799154</v>
      </c>
    </row>
    <row r="49" spans="1:10" ht="12.75">
      <c r="A49" s="13"/>
      <c r="B49" s="14"/>
      <c r="C49" s="58"/>
      <c r="D49" s="59"/>
      <c r="E49" s="58"/>
      <c r="F49" s="59"/>
      <c r="G49" s="58"/>
      <c r="H49" s="59"/>
      <c r="I49" s="13"/>
      <c r="J49" s="15"/>
    </row>
    <row r="52" ht="12.75">
      <c r="A52" s="6" t="s">
        <v>24</v>
      </c>
    </row>
  </sheetData>
  <printOptions/>
  <pageMargins left="1" right="0.5" top="1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G11" sqref="G11"/>
    </sheetView>
  </sheetViews>
  <sheetFormatPr defaultColWidth="9.140625" defaultRowHeight="12.75"/>
  <cols>
    <col min="1" max="1" width="13.7109375" style="0" customWidth="1"/>
    <col min="2" max="4" width="11.7109375" style="0" customWidth="1"/>
    <col min="5" max="5" width="11.7109375" style="6" customWidth="1"/>
    <col min="6" max="7" width="11.7109375" style="0" customWidth="1"/>
  </cols>
  <sheetData>
    <row r="1" spans="1:6" ht="12.75">
      <c r="A1" s="20" t="s">
        <v>25</v>
      </c>
      <c r="B1" s="20"/>
      <c r="C1" s="20"/>
      <c r="D1" s="20"/>
      <c r="E1" s="21"/>
      <c r="F1" s="20"/>
    </row>
    <row r="2" spans="1:6" ht="12.75">
      <c r="A2" s="20"/>
      <c r="B2" s="20"/>
      <c r="C2" s="20"/>
      <c r="D2" s="20"/>
      <c r="E2" s="21"/>
      <c r="F2" s="20"/>
    </row>
    <row r="3" spans="1:7" ht="12.75">
      <c r="A3" s="20" t="s">
        <v>26</v>
      </c>
      <c r="B3" s="25" t="s">
        <v>27</v>
      </c>
      <c r="C3" s="26"/>
      <c r="D3" s="25" t="s">
        <v>28</v>
      </c>
      <c r="E3" s="39"/>
      <c r="F3" s="25" t="s">
        <v>29</v>
      </c>
      <c r="G3" s="39"/>
    </row>
    <row r="4" spans="1:7" ht="12.75">
      <c r="A4" s="20"/>
      <c r="B4" s="27"/>
      <c r="C4" s="28"/>
      <c r="D4" s="27"/>
      <c r="E4" s="40"/>
      <c r="F4" s="27"/>
      <c r="G4" s="34"/>
    </row>
    <row r="5" spans="1:7" ht="12.75">
      <c r="A5" s="22"/>
      <c r="B5" s="29" t="s">
        <v>30</v>
      </c>
      <c r="C5" s="30" t="s">
        <v>31</v>
      </c>
      <c r="D5" s="29" t="s">
        <v>30</v>
      </c>
      <c r="E5" s="30" t="s">
        <v>31</v>
      </c>
      <c r="F5" s="29" t="s">
        <v>30</v>
      </c>
      <c r="G5" s="30" t="s">
        <v>31</v>
      </c>
    </row>
    <row r="6" spans="2:7" ht="12.75">
      <c r="B6" s="29" t="s">
        <v>32</v>
      </c>
      <c r="C6" s="30" t="s">
        <v>33</v>
      </c>
      <c r="D6" s="29" t="s">
        <v>32</v>
      </c>
      <c r="E6" s="30" t="s">
        <v>33</v>
      </c>
      <c r="F6" s="29" t="s">
        <v>32</v>
      </c>
      <c r="G6" s="30" t="s">
        <v>33</v>
      </c>
    </row>
    <row r="7" spans="1:7" ht="12.75">
      <c r="A7" s="46" t="s">
        <v>34</v>
      </c>
      <c r="B7" s="47">
        <v>0.20012</v>
      </c>
      <c r="C7" s="48">
        <v>0.20972</v>
      </c>
      <c r="D7" s="49">
        <v>0.10643</v>
      </c>
      <c r="E7" s="48">
        <v>0.11082</v>
      </c>
      <c r="F7" s="49">
        <v>0.17179</v>
      </c>
      <c r="G7" s="50">
        <v>0.15069</v>
      </c>
    </row>
    <row r="8" spans="1:7" ht="12.75">
      <c r="A8" s="51" t="s">
        <v>37</v>
      </c>
      <c r="B8" s="31">
        <v>0.453</v>
      </c>
      <c r="C8" s="32">
        <v>0.453</v>
      </c>
      <c r="D8" s="41">
        <v>0.408</v>
      </c>
      <c r="E8" s="32">
        <v>0.408</v>
      </c>
      <c r="F8" s="41">
        <v>0.457</v>
      </c>
      <c r="G8" s="42">
        <v>0.457</v>
      </c>
    </row>
    <row r="9" spans="1:7" ht="14.25">
      <c r="A9" s="51" t="s">
        <v>35</v>
      </c>
      <c r="B9" s="31">
        <v>22.28917</v>
      </c>
      <c r="C9" s="32">
        <v>21.09602</v>
      </c>
      <c r="D9" s="41">
        <v>21.72855</v>
      </c>
      <c r="E9" s="32">
        <v>25.08545</v>
      </c>
      <c r="F9" s="41">
        <v>91.29815</v>
      </c>
      <c r="G9" s="42">
        <v>152.02812</v>
      </c>
    </row>
    <row r="10" spans="1:7" ht="12.75">
      <c r="A10" s="52" t="s">
        <v>36</v>
      </c>
      <c r="B10" s="53">
        <v>1.97457</v>
      </c>
      <c r="C10" s="54">
        <v>1.67297</v>
      </c>
      <c r="D10" s="55">
        <v>2.1216</v>
      </c>
      <c r="E10" s="54">
        <v>1.26455</v>
      </c>
      <c r="F10" s="55">
        <v>1.2894</v>
      </c>
      <c r="G10" s="56">
        <v>0.22264</v>
      </c>
    </row>
    <row r="11" spans="1:7" ht="12.75">
      <c r="A11" s="22"/>
      <c r="B11" s="33"/>
      <c r="C11" s="34"/>
      <c r="D11" s="27"/>
      <c r="E11" s="40"/>
      <c r="F11" s="27"/>
      <c r="G11" s="34"/>
    </row>
    <row r="12" spans="1:7" ht="12.75">
      <c r="A12" s="22"/>
      <c r="B12" s="29" t="s">
        <v>3</v>
      </c>
      <c r="C12" s="30" t="s">
        <v>3</v>
      </c>
      <c r="D12" s="29" t="s">
        <v>3</v>
      </c>
      <c r="E12" s="30" t="s">
        <v>3</v>
      </c>
      <c r="F12" s="29" t="s">
        <v>3</v>
      </c>
      <c r="G12" s="30" t="s">
        <v>3</v>
      </c>
    </row>
    <row r="13" spans="1:7" ht="12.75">
      <c r="A13" s="23" t="s">
        <v>4</v>
      </c>
      <c r="B13" s="29" t="s">
        <v>5</v>
      </c>
      <c r="C13" s="30" t="s">
        <v>5</v>
      </c>
      <c r="D13" s="29" t="s">
        <v>5</v>
      </c>
      <c r="E13" s="30" t="s">
        <v>5</v>
      </c>
      <c r="F13" s="29" t="s">
        <v>5</v>
      </c>
      <c r="G13" s="30" t="s">
        <v>5</v>
      </c>
    </row>
    <row r="14" spans="1:7" ht="12.75">
      <c r="A14" s="43" t="s">
        <v>10</v>
      </c>
      <c r="B14" s="44" t="s">
        <v>11</v>
      </c>
      <c r="C14" s="45" t="s">
        <v>11</v>
      </c>
      <c r="D14" s="44" t="s">
        <v>11</v>
      </c>
      <c r="E14" s="45" t="s">
        <v>11</v>
      </c>
      <c r="F14" s="44" t="s">
        <v>11</v>
      </c>
      <c r="G14" s="45" t="s">
        <v>11</v>
      </c>
    </row>
    <row r="15" spans="1:7" ht="12.75">
      <c r="A15" s="24">
        <v>100</v>
      </c>
      <c r="B15" s="35">
        <f>$B$7+($B$8-$B$7)*(1/(1+($B$9*A15)^$B$10)^(1-(1/$B$10)))</f>
        <v>0.2002580265273338</v>
      </c>
      <c r="C15" s="36">
        <f>IF(A15&gt;1/$C$9,$C$7+($C$8-$C$7)*($C$9*A15)^(-$C$10),$C$8)</f>
        <v>0.20972066806489129</v>
      </c>
      <c r="D15" s="35">
        <f>$D$7+($D$8-$D$7)*(1/(1+($D$9*A15)^$D$10)^(1-(1/$D$10)))</f>
        <v>0.10648452233319253</v>
      </c>
      <c r="E15" s="36">
        <f>IF(A15&gt;1/$E$9,$E$7+($E$8-$E$7)*($E$9*A15)^(-$E$10),$E$8)</f>
        <v>0.11083493759291298</v>
      </c>
      <c r="F15" s="35">
        <f>$F$7+($F$8-$F$7)*(1/(1+($F$9*A15)^$F$10)^(1-(1/$F$10)))</f>
        <v>0.19216071580050778</v>
      </c>
      <c r="G15" s="36">
        <f>IF(A15&gt;1/$G$9,$G$7+($G$8-$G$7)*($G$9*A15)^(-$G$10),$G$8)</f>
        <v>0.18659026320477326</v>
      </c>
    </row>
    <row r="16" spans="1:7" ht="12.75">
      <c r="A16" s="24">
        <v>79.4328234724282</v>
      </c>
      <c r="B16" s="35">
        <f aca="true" t="shared" si="0" ref="B16:B31">$B$7+($B$8-$B$7)*(1/(1+($B$9*A16)^$B$10)^(1-(1/$B$10)))</f>
        <v>0.20029275058682008</v>
      </c>
      <c r="C16" s="36">
        <f aca="true" t="shared" si="1" ref="C16:C31">IF(A16&gt;1/$C$9,$C$7+($C$8-$C$7)*($C$9*A16)^(-$C$10),$C$8)</f>
        <v>0.20972098200940897</v>
      </c>
      <c r="D16" s="35">
        <f aca="true" t="shared" si="2" ref="D16:D31">$D$7+($D$8-$D$7)*(1/(1+($D$9*A16)^$D$10)^(1-(1/$D$10)))</f>
        <v>0.10650058857593138</v>
      </c>
      <c r="E16" s="36">
        <f aca="true" t="shared" si="3" ref="E16:E31">IF(A16&gt;1/$E$9,$E$7+($E$8-$E$7)*($E$9*A16)^(-$E$10),$E$8)</f>
        <v>0.1108399864480768</v>
      </c>
      <c r="F16" s="35">
        <f aca="true" t="shared" si="4" ref="F16:F31">$F$7+($F$8-$F$7)*(1/(1+($F$9*A16)^$F$10)^(1-(1/$F$10)))</f>
        <v>0.19356439145078566</v>
      </c>
      <c r="G16" s="36">
        <f aca="true" t="shared" si="5" ref="G16:G31">IF(A16&gt;1/$G$9,$G$7+($G$8-$G$7)*($G$9*A16)^(-$G$10),$G$8)</f>
        <v>0.1884786722424138</v>
      </c>
    </row>
    <row r="17" spans="1:7" ht="12.75">
      <c r="A17" s="24">
        <v>63.095734448019364</v>
      </c>
      <c r="B17" s="35">
        <f t="shared" si="0"/>
        <v>0.20033621035193716</v>
      </c>
      <c r="C17" s="36">
        <f t="shared" si="1"/>
        <v>0.20972144348624203</v>
      </c>
      <c r="D17" s="35">
        <f t="shared" si="2"/>
        <v>0.10652138910008603</v>
      </c>
      <c r="E17" s="36">
        <f t="shared" si="3"/>
        <v>0.11084674179896682</v>
      </c>
      <c r="F17" s="35">
        <f t="shared" si="4"/>
        <v>0.19506478465761667</v>
      </c>
      <c r="G17" s="36">
        <f t="shared" si="5"/>
        <v>0.19046641449867452</v>
      </c>
    </row>
    <row r="18" spans="1:7" ht="12.75">
      <c r="A18" s="24">
        <v>50.11872336272726</v>
      </c>
      <c r="B18" s="35">
        <f t="shared" si="0"/>
        <v>0.20039060349950405</v>
      </c>
      <c r="C18" s="36">
        <f t="shared" si="1"/>
        <v>0.2097221218254243</v>
      </c>
      <c r="D18" s="35">
        <f t="shared" si="2"/>
        <v>0.10654831896686895</v>
      </c>
      <c r="E18" s="36">
        <f t="shared" si="3"/>
        <v>0.11085578043528461</v>
      </c>
      <c r="F18" s="35">
        <f t="shared" si="4"/>
        <v>0.19666855741647907</v>
      </c>
      <c r="G18" s="36">
        <f t="shared" si="5"/>
        <v>0.1925587150535698</v>
      </c>
    </row>
    <row r="19" spans="1:7" ht="12.75">
      <c r="A19" s="24">
        <v>39.810717055349755</v>
      </c>
      <c r="B19" s="35">
        <f t="shared" si="0"/>
        <v>0.2004586805766098</v>
      </c>
      <c r="C19" s="36">
        <f t="shared" si="1"/>
        <v>0.2097231189373339</v>
      </c>
      <c r="D19" s="35">
        <f t="shared" si="2"/>
        <v>0.10658318432131052</v>
      </c>
      <c r="E19" s="36">
        <f t="shared" si="3"/>
        <v>0.11086787409967241</v>
      </c>
      <c r="F19" s="35">
        <f t="shared" si="4"/>
        <v>0.19838282966881046</v>
      </c>
      <c r="G19" s="36">
        <f t="shared" si="5"/>
        <v>0.19476107383435567</v>
      </c>
    </row>
    <row r="20" spans="1:7" ht="12.75">
      <c r="A20" s="24">
        <v>31.622776601683817</v>
      </c>
      <c r="B20" s="35">
        <f t="shared" si="0"/>
        <v>0.20054388407841367</v>
      </c>
      <c r="C20" s="36">
        <f t="shared" si="1"/>
        <v>0.20972458462321233</v>
      </c>
      <c r="D20" s="35">
        <f t="shared" si="2"/>
        <v>0.10662832352447836</v>
      </c>
      <c r="E20" s="36">
        <f t="shared" si="3"/>
        <v>0.11088405538113812</v>
      </c>
      <c r="F20" s="35">
        <f t="shared" si="4"/>
        <v>0.20021521036969941</v>
      </c>
      <c r="G20" s="36">
        <f t="shared" si="5"/>
        <v>0.1970792800729176</v>
      </c>
    </row>
    <row r="21" spans="1:7" ht="12.75">
      <c r="A21" s="24">
        <v>25.118864315095824</v>
      </c>
      <c r="B21" s="35">
        <f t="shared" si="0"/>
        <v>0.2006505225040622</v>
      </c>
      <c r="C21" s="36">
        <f t="shared" si="1"/>
        <v>0.20972673908057424</v>
      </c>
      <c r="D21" s="35">
        <f t="shared" si="2"/>
        <v>0.1066867639767598</v>
      </c>
      <c r="E21" s="36">
        <f t="shared" si="3"/>
        <v>0.11090570588023223</v>
      </c>
      <c r="F21" s="35">
        <f t="shared" si="4"/>
        <v>0.20217383048244603</v>
      </c>
      <c r="G21" s="36">
        <f t="shared" si="5"/>
        <v>0.1995194275236385</v>
      </c>
    </row>
    <row r="22" spans="1:7" ht="12.75">
      <c r="A22" s="24">
        <v>19.952623149688815</v>
      </c>
      <c r="B22" s="35">
        <f t="shared" si="0"/>
        <v>0.2007839881802168</v>
      </c>
      <c r="C22" s="36">
        <f t="shared" si="1"/>
        <v>0.20972990598461042</v>
      </c>
      <c r="D22" s="35">
        <f t="shared" si="2"/>
        <v>0.10676242514572881</v>
      </c>
      <c r="E22" s="36">
        <f t="shared" si="3"/>
        <v>0.11093467417375197</v>
      </c>
      <c r="F22" s="35">
        <f t="shared" si="4"/>
        <v>0.20426737793903835</v>
      </c>
      <c r="G22" s="36">
        <f t="shared" si="5"/>
        <v>0.2020879304817503</v>
      </c>
    </row>
    <row r="23" spans="1:7" ht="12.75">
      <c r="A23" s="24">
        <v>15.84893192461115</v>
      </c>
      <c r="B23" s="35">
        <f t="shared" si="0"/>
        <v>0.20095102984305366</v>
      </c>
      <c r="C23" s="36">
        <f t="shared" si="1"/>
        <v>0.2097345611155737</v>
      </c>
      <c r="D23" s="35">
        <f t="shared" si="2"/>
        <v>0.10686038140610135</v>
      </c>
      <c r="E23" s="36">
        <f t="shared" si="3"/>
        <v>0.11097343365111081</v>
      </c>
      <c r="F23" s="35">
        <f t="shared" si="4"/>
        <v>0.20650513456723918</v>
      </c>
      <c r="G23" s="36">
        <f t="shared" si="5"/>
        <v>0.20479154064427557</v>
      </c>
    </row>
    <row r="24" spans="1:7" ht="12.75">
      <c r="A24" s="24">
        <v>12.589254117941685</v>
      </c>
      <c r="B24" s="35">
        <f t="shared" si="0"/>
        <v>0.20116009371519605</v>
      </c>
      <c r="C24" s="36">
        <f t="shared" si="1"/>
        <v>0.20974140383768897</v>
      </c>
      <c r="D24" s="35">
        <f t="shared" si="2"/>
        <v>0.10698720230046554</v>
      </c>
      <c r="E24" s="36">
        <f t="shared" si="3"/>
        <v>0.11102529369885947</v>
      </c>
      <c r="F24" s="35">
        <f t="shared" si="4"/>
        <v>0.20889701492603954</v>
      </c>
      <c r="G24" s="36">
        <f t="shared" si="5"/>
        <v>0.2076373648578803</v>
      </c>
    </row>
    <row r="25" spans="1:7" ht="12.75">
      <c r="A25" s="24">
        <v>10</v>
      </c>
      <c r="B25" s="35">
        <f t="shared" si="0"/>
        <v>0.20142175023148307</v>
      </c>
      <c r="C25" s="36">
        <f t="shared" si="1"/>
        <v>0.2097514621682313</v>
      </c>
      <c r="D25" s="35">
        <f t="shared" si="2"/>
        <v>0.1071513930001726</v>
      </c>
      <c r="E25" s="36">
        <f t="shared" si="3"/>
        <v>0.1110946822648505</v>
      </c>
      <c r="F25" s="35">
        <f t="shared" si="4"/>
        <v>0.21145360690246173</v>
      </c>
      <c r="G25" s="36">
        <f t="shared" si="5"/>
        <v>0.2106328838002912</v>
      </c>
    </row>
    <row r="26" spans="1:7" ht="12.75">
      <c r="A26" s="24">
        <v>7.943282347242825</v>
      </c>
      <c r="B26" s="35">
        <f t="shared" si="0"/>
        <v>0.2017492278074332</v>
      </c>
      <c r="C26" s="36">
        <f t="shared" si="1"/>
        <v>0.2097662472218393</v>
      </c>
      <c r="D26" s="35">
        <f t="shared" si="2"/>
        <v>0.10736396442004548</v>
      </c>
      <c r="E26" s="36">
        <f t="shared" si="3"/>
        <v>0.11118752392812141</v>
      </c>
      <c r="F26" s="35">
        <f t="shared" si="4"/>
        <v>0.21418621379082214</v>
      </c>
      <c r="G26" s="36">
        <f t="shared" si="5"/>
        <v>0.21378597164438407</v>
      </c>
    </row>
    <row r="27" spans="1:7" ht="12.75">
      <c r="A27" s="24">
        <v>6.3095734448019405</v>
      </c>
      <c r="B27" s="35">
        <f t="shared" si="0"/>
        <v>0.20215908027749396</v>
      </c>
      <c r="C27" s="36">
        <f t="shared" si="1"/>
        <v>0.20978798023302564</v>
      </c>
      <c r="D27" s="35">
        <f t="shared" si="2"/>
        <v>0.10763917103916841</v>
      </c>
      <c r="E27" s="36">
        <f t="shared" si="3"/>
        <v>0.11131174575510108</v>
      </c>
      <c r="F27" s="35">
        <f t="shared" si="4"/>
        <v>0.217106897381565</v>
      </c>
      <c r="G27" s="36">
        <f t="shared" si="5"/>
        <v>0.2171049167566339</v>
      </c>
    </row>
    <row r="28" spans="1:7" ht="12.75">
      <c r="A28" s="24">
        <v>5.011872336272729</v>
      </c>
      <c r="B28" s="35">
        <f t="shared" si="0"/>
        <v>0.20267202103528908</v>
      </c>
      <c r="C28" s="36">
        <f t="shared" si="1"/>
        <v>0.20981992626364185</v>
      </c>
      <c r="D28" s="35">
        <f t="shared" si="2"/>
        <v>0.10799546552296937</v>
      </c>
      <c r="E28" s="36">
        <f t="shared" si="3"/>
        <v>0.11147795413347905</v>
      </c>
      <c r="F28" s="35">
        <f t="shared" si="4"/>
        <v>0.22022852130343734</v>
      </c>
      <c r="G28" s="36">
        <f t="shared" si="5"/>
        <v>0.2205984434843348</v>
      </c>
    </row>
    <row r="29" spans="1:7" ht="12.75">
      <c r="A29" s="24">
        <v>3.981071705534978</v>
      </c>
      <c r="B29" s="35">
        <f t="shared" si="0"/>
        <v>0.20331396463952472</v>
      </c>
      <c r="C29" s="36">
        <f t="shared" si="1"/>
        <v>0.20986688472988402</v>
      </c>
      <c r="D29" s="35">
        <f t="shared" si="2"/>
        <v>0.10845673335017238</v>
      </c>
      <c r="E29" s="36">
        <f t="shared" si="3"/>
        <v>0.11170034037360053</v>
      </c>
      <c r="F29" s="35">
        <f t="shared" si="4"/>
        <v>0.22356479345122882</v>
      </c>
      <c r="G29" s="36">
        <f t="shared" si="5"/>
        <v>0.22427573508886117</v>
      </c>
    </row>
    <row r="30" spans="1:7" ht="12.75">
      <c r="A30" s="24">
        <v>3.162277660168384</v>
      </c>
      <c r="B30" s="35">
        <f t="shared" si="0"/>
        <v>0.20411732576431435</v>
      </c>
      <c r="C30" s="36">
        <f t="shared" si="1"/>
        <v>0.2099359104432287</v>
      </c>
      <c r="D30" s="35">
        <f t="shared" si="2"/>
        <v>0.10905388851610874</v>
      </c>
      <c r="E30" s="36">
        <f t="shared" si="3"/>
        <v>0.11199789240002671</v>
      </c>
      <c r="F30" s="35">
        <f t="shared" si="4"/>
        <v>0.2271303057362436</v>
      </c>
      <c r="G30" s="36">
        <f t="shared" si="5"/>
        <v>0.22814645788525428</v>
      </c>
    </row>
    <row r="31" spans="1:7" ht="12.75">
      <c r="A31" s="24">
        <v>2.5118864315095837</v>
      </c>
      <c r="B31" s="35">
        <f t="shared" si="0"/>
        <v>0.20512263567607592</v>
      </c>
      <c r="C31" s="36">
        <f t="shared" si="1"/>
        <v>0.2100373734909818</v>
      </c>
      <c r="D31" s="35">
        <f t="shared" si="2"/>
        <v>0.10982693367843906</v>
      </c>
      <c r="E31" s="36">
        <f t="shared" si="3"/>
        <v>0.11239601599068572</v>
      </c>
      <c r="F31" s="35">
        <f t="shared" si="4"/>
        <v>0.23094056853968753</v>
      </c>
      <c r="G31" s="36">
        <f t="shared" si="5"/>
        <v>0.2322207866515874</v>
      </c>
    </row>
    <row r="32" spans="1:7" ht="12.75">
      <c r="A32" s="24">
        <v>1.9952623149688824</v>
      </c>
      <c r="B32" s="35">
        <f aca="true" t="shared" si="6" ref="B32:B47">$B$7+($B$8-$B$7)*(1/(1+($B$9*A32)^$B$10)^(1-(1/$B$10)))</f>
        <v>0.20638054714281012</v>
      </c>
      <c r="C32" s="36">
        <f aca="true" t="shared" si="7" ref="C32:C47">IF(A32&gt;1/$C$9,$C$7+($C$8-$C$7)*($C$9*A32)^(-$C$10),$C$8)</f>
        <v>0.21018651718773643</v>
      </c>
      <c r="D32" s="35">
        <f aca="true" t="shared" si="8" ref="D32:D47">$D$7+($D$8-$D$7)*(1/(1+($D$9*A32)^$D$10)^(1-(1/$D$10)))</f>
        <v>0.1108276152091354</v>
      </c>
      <c r="E32" s="36">
        <f aca="true" t="shared" si="9" ref="E32:E47">IF(A32&gt;1/$E$9,$E$7+($E$8-$E$7)*($E$9*A32)^(-$E$10),$E$8)</f>
        <v>0.11292870398929543</v>
      </c>
      <c r="F32" s="35">
        <f aca="true" t="shared" si="10" ref="F32:F47">$F$7+($F$8-$F$7)*(1/(1+($F$9*A32)^$F$10)^(1-(1/$F$10)))</f>
        <v>0.23501203601969844</v>
      </c>
      <c r="G32" s="36">
        <f aca="true" t="shared" si="11" ref="G32:G47">IF(A32&gt;1/$G$9,$G$7+($G$8-$G$7)*($G$9*A32)^(-$G$10),$G$8)</f>
        <v>0.2365094313749032</v>
      </c>
    </row>
    <row r="33" spans="1:7" ht="12.75">
      <c r="A33" s="24">
        <v>1.5848931924611156</v>
      </c>
      <c r="B33" s="35">
        <f t="shared" si="6"/>
        <v>0.20795430784172925</v>
      </c>
      <c r="C33" s="36">
        <f t="shared" si="7"/>
        <v>0.210405748156786</v>
      </c>
      <c r="D33" s="35">
        <f t="shared" si="8"/>
        <v>0.11212283498264301</v>
      </c>
      <c r="E33" s="36">
        <f t="shared" si="9"/>
        <v>0.11364143870414395</v>
      </c>
      <c r="F33" s="35">
        <f t="shared" si="10"/>
        <v>0.23936211666612522</v>
      </c>
      <c r="G33" s="36">
        <f t="shared" si="11"/>
        <v>0.24102366540402842</v>
      </c>
    </row>
    <row r="34" spans="1:7" ht="12.75">
      <c r="A34" s="24">
        <v>1.2589254117941688</v>
      </c>
      <c r="B34" s="35">
        <f t="shared" si="6"/>
        <v>0.20992278545929396</v>
      </c>
      <c r="C34" s="36">
        <f t="shared" si="7"/>
        <v>0.21072800259218116</v>
      </c>
      <c r="D34" s="35">
        <f t="shared" si="8"/>
        <v>0.1137990135325396</v>
      </c>
      <c r="E34" s="36">
        <f t="shared" si="9"/>
        <v>0.1145950753077018</v>
      </c>
      <c r="F34" s="35">
        <f t="shared" si="10"/>
        <v>0.24400916099918135</v>
      </c>
      <c r="G34" s="36">
        <f t="shared" si="11"/>
        <v>0.24577535508326961</v>
      </c>
    </row>
    <row r="35" spans="1:7" ht="12.75">
      <c r="A35" s="24">
        <v>1</v>
      </c>
      <c r="B35" s="35">
        <f t="shared" si="6"/>
        <v>0.21238411535963414</v>
      </c>
      <c r="C35" s="36">
        <f t="shared" si="7"/>
        <v>0.2112016944322623</v>
      </c>
      <c r="D35" s="35">
        <f t="shared" si="8"/>
        <v>0.115967625329741</v>
      </c>
      <c r="E35" s="36">
        <f t="shared" si="9"/>
        <v>0.11587103781198176</v>
      </c>
      <c r="F35" s="35">
        <f t="shared" si="10"/>
        <v>0.24897241477662735</v>
      </c>
      <c r="G35" s="36">
        <f t="shared" si="11"/>
        <v>0.25077699094488726</v>
      </c>
    </row>
    <row r="36" spans="1:7" ht="12.75">
      <c r="A36" s="24">
        <v>0.7943282347242825</v>
      </c>
      <c r="B36" s="35">
        <f t="shared" si="6"/>
        <v>0.21545999490579903</v>
      </c>
      <c r="C36" s="36">
        <f t="shared" si="7"/>
        <v>0.21189798883418198</v>
      </c>
      <c r="D36" s="35">
        <f t="shared" si="8"/>
        <v>0.11877212668534017</v>
      </c>
      <c r="E36" s="36">
        <f t="shared" si="9"/>
        <v>0.11757827126574628</v>
      </c>
      <c r="F36" s="35">
        <f t="shared" si="10"/>
        <v>0.25427192111939334</v>
      </c>
      <c r="G36" s="36">
        <f t="shared" si="11"/>
        <v>0.2560417205423416</v>
      </c>
    </row>
    <row r="37" spans="1:7" ht="12.75">
      <c r="A37" s="24">
        <v>0.630957344480194</v>
      </c>
      <c r="B37" s="35">
        <f t="shared" si="6"/>
        <v>0.2193005300413014</v>
      </c>
      <c r="C37" s="36">
        <f t="shared" si="7"/>
        <v>0.21292149368083857</v>
      </c>
      <c r="D37" s="35">
        <f t="shared" si="8"/>
        <v>0.12239642603099243</v>
      </c>
      <c r="E37" s="36">
        <f t="shared" si="9"/>
        <v>0.11986254377052304</v>
      </c>
      <c r="F37" s="35">
        <f t="shared" si="10"/>
        <v>0.2599283480846344</v>
      </c>
      <c r="G37" s="36">
        <f t="shared" si="11"/>
        <v>0.26158338301061806</v>
      </c>
    </row>
    <row r="38" spans="1:7" ht="12.75">
      <c r="A38" s="24">
        <v>0.5011872336272729</v>
      </c>
      <c r="B38" s="35">
        <f t="shared" si="6"/>
        <v>0.2240892792725136</v>
      </c>
      <c r="C38" s="36">
        <f t="shared" si="7"/>
        <v>0.21442597536019914</v>
      </c>
      <c r="D38" s="35">
        <f t="shared" si="8"/>
        <v>0.1270748110825653</v>
      </c>
      <c r="E38" s="36">
        <f t="shared" si="9"/>
        <v>0.12291889254612447</v>
      </c>
      <c r="F38" s="35">
        <f t="shared" si="10"/>
        <v>0.2659627087934032</v>
      </c>
      <c r="G38" s="36">
        <f t="shared" si="11"/>
        <v>0.26741654544447846</v>
      </c>
    </row>
    <row r="39" spans="1:7" ht="12.75">
      <c r="A39" s="24">
        <v>0.3981071705534977</v>
      </c>
      <c r="B39" s="35">
        <f t="shared" si="6"/>
        <v>0.23004761096008244</v>
      </c>
      <c r="C39" s="36">
        <f t="shared" si="7"/>
        <v>0.21663745987922756</v>
      </c>
      <c r="D39" s="35">
        <f t="shared" si="8"/>
        <v>0.13310265640491678</v>
      </c>
      <c r="E39" s="36">
        <f t="shared" si="9"/>
        <v>0.12700827672361925</v>
      </c>
      <c r="F39" s="35">
        <f t="shared" si="10"/>
        <v>0.27239592857577816</v>
      </c>
      <c r="G39" s="36">
        <f t="shared" si="11"/>
        <v>0.2735565411902646</v>
      </c>
    </row>
    <row r="40" spans="1:7" ht="12.75">
      <c r="A40" s="24">
        <v>0.31622776601683833</v>
      </c>
      <c r="B40" s="35">
        <f t="shared" si="6"/>
        <v>0.23743647994844305</v>
      </c>
      <c r="C40" s="36">
        <f t="shared" si="7"/>
        <v>0.21988818991136794</v>
      </c>
      <c r="D40" s="35">
        <f t="shared" si="8"/>
        <v>0.14084592080775543</v>
      </c>
      <c r="E40" s="36">
        <f t="shared" si="9"/>
        <v>0.1324798587252034</v>
      </c>
      <c r="F40" s="35">
        <f t="shared" si="10"/>
        <v>0.27924819712087295</v>
      </c>
      <c r="G40" s="36">
        <f t="shared" si="11"/>
        <v>0.28001951015190946</v>
      </c>
    </row>
    <row r="41" spans="1:7" ht="12.75">
      <c r="A41" s="24">
        <v>0.25118864315095835</v>
      </c>
      <c r="B41" s="35">
        <f t="shared" si="6"/>
        <v>0.24655193371884188</v>
      </c>
      <c r="C41" s="36">
        <f t="shared" si="7"/>
        <v>0.2246665393191684</v>
      </c>
      <c r="D41" s="35">
        <f t="shared" si="8"/>
        <v>0.15074476415996096</v>
      </c>
      <c r="E41" s="36">
        <f t="shared" si="9"/>
        <v>0.13980081667403582</v>
      </c>
      <c r="F41" s="35">
        <f t="shared" si="10"/>
        <v>0.2865380231072842</v>
      </c>
      <c r="G41" s="36">
        <f t="shared" si="11"/>
        <v>0.2868224412171061</v>
      </c>
    </row>
    <row r="42" spans="1:7" ht="12.75">
      <c r="A42" s="24">
        <v>0.19952623149688822</v>
      </c>
      <c r="B42" s="35">
        <f t="shared" si="6"/>
        <v>0.2577077831304967</v>
      </c>
      <c r="C42" s="36">
        <f t="shared" si="7"/>
        <v>0.2316903840670491</v>
      </c>
      <c r="D42" s="35">
        <f t="shared" si="8"/>
        <v>0.16330164042873702</v>
      </c>
      <c r="E42" s="36">
        <f t="shared" si="9"/>
        <v>0.14959623329633168</v>
      </c>
      <c r="F42" s="35">
        <f t="shared" si="10"/>
        <v>0.2942808851180298</v>
      </c>
      <c r="G42" s="36">
        <f t="shared" si="11"/>
        <v>0.2939832169151593</v>
      </c>
    </row>
    <row r="43" spans="1:7" ht="12.75">
      <c r="A43" s="24">
        <v>0.15848931924611157</v>
      </c>
      <c r="B43" s="35">
        <f t="shared" si="6"/>
        <v>0.27119510796351753</v>
      </c>
      <c r="C43" s="36">
        <f t="shared" si="7"/>
        <v>0.2420149524131383</v>
      </c>
      <c r="D43" s="35">
        <f t="shared" si="8"/>
        <v>0.17903625717151628</v>
      </c>
      <c r="E43" s="36">
        <f t="shared" si="9"/>
        <v>0.162702467135532</v>
      </c>
      <c r="F43" s="35">
        <f t="shared" si="10"/>
        <v>0.3024873490412149</v>
      </c>
      <c r="G43" s="36">
        <f t="shared" si="11"/>
        <v>0.30152066042390757</v>
      </c>
    </row>
    <row r="44" spans="1:7" ht="12.75">
      <c r="A44" s="24">
        <v>0.12589254117941692</v>
      </c>
      <c r="B44" s="35">
        <f t="shared" si="6"/>
        <v>0.28720559571252424</v>
      </c>
      <c r="C44" s="36">
        <f t="shared" si="7"/>
        <v>0.2571913572682187</v>
      </c>
      <c r="D44" s="35">
        <f t="shared" si="8"/>
        <v>0.1983805435138103</v>
      </c>
      <c r="E44" s="36">
        <f t="shared" si="9"/>
        <v>0.1802385630537819</v>
      </c>
      <c r="F44" s="35">
        <f t="shared" si="10"/>
        <v>0.3111605063588351</v>
      </c>
      <c r="G44" s="36">
        <f t="shared" si="11"/>
        <v>0.3094545850492826</v>
      </c>
    </row>
    <row r="45" spans="1:7" ht="12.75">
      <c r="A45" s="24">
        <v>0.1</v>
      </c>
      <c r="B45" s="35">
        <f t="shared" si="6"/>
        <v>0.30571031586618885</v>
      </c>
      <c r="C45" s="36">
        <f t="shared" si="7"/>
        <v>0.2794996278520008</v>
      </c>
      <c r="D45" s="35">
        <f t="shared" si="8"/>
        <v>0.22148601576804805</v>
      </c>
      <c r="E45" s="36">
        <f t="shared" si="9"/>
        <v>0.20370179923794768</v>
      </c>
      <c r="F45" s="35">
        <f t="shared" si="10"/>
        <v>0.32029259520543774</v>
      </c>
      <c r="G45" s="36">
        <f t="shared" si="11"/>
        <v>0.3178058463075693</v>
      </c>
    </row>
    <row r="46" spans="1:7" ht="12.75">
      <c r="A46" s="24">
        <v>0.07943282347242828</v>
      </c>
      <c r="B46" s="35">
        <f t="shared" si="6"/>
        <v>0.3263090495187495</v>
      </c>
      <c r="C46" s="36">
        <f t="shared" si="7"/>
        <v>0.31229125018887016</v>
      </c>
      <c r="D46" s="35">
        <f t="shared" si="8"/>
        <v>0.24794895629182237</v>
      </c>
      <c r="E46" s="36">
        <f t="shared" si="9"/>
        <v>0.2350955287659097</v>
      </c>
      <c r="F46" s="35">
        <f t="shared" si="10"/>
        <v>0.32986072395149857</v>
      </c>
      <c r="G46" s="36">
        <f t="shared" si="11"/>
        <v>0.3265963967472719</v>
      </c>
    </row>
    <row r="47" spans="1:7" ht="12.75">
      <c r="A47" s="24">
        <v>0.06309573444801943</v>
      </c>
      <c r="B47" s="35">
        <f t="shared" si="6"/>
        <v>0.3481157680875404</v>
      </c>
      <c r="C47" s="36">
        <f t="shared" si="7"/>
        <v>0.3604926780604515</v>
      </c>
      <c r="D47" s="35">
        <f t="shared" si="8"/>
        <v>0.2765565227502195</v>
      </c>
      <c r="E47" s="36">
        <f t="shared" si="9"/>
        <v>0.2771002311837272</v>
      </c>
      <c r="F47" s="35">
        <f t="shared" si="10"/>
        <v>0.33982176656335694</v>
      </c>
      <c r="G47" s="36">
        <f t="shared" si="11"/>
        <v>0.3358493436546963</v>
      </c>
    </row>
    <row r="48" spans="1:7" ht="12.75">
      <c r="A48" s="24">
        <v>0.05011872336272732</v>
      </c>
      <c r="B48" s="35">
        <f aca="true" t="shared" si="12" ref="B48:B63">$B$7+($B$8-$B$7)*(1/(1+($B$9*A48)^$B$10)^(1-(1/$B$10)))</f>
        <v>0.369797366967959</v>
      </c>
      <c r="C48" s="36">
        <f aca="true" t="shared" si="13" ref="C48:C63">IF(A48&gt;1/$C$9,$C$7+($C$8-$C$7)*($C$9*A48)^(-$C$10),$C$8)</f>
        <v>0.43134545945049996</v>
      </c>
      <c r="D48" s="35">
        <f aca="true" t="shared" si="14" ref="D48:D63">$D$7+($D$8-$D$7)*(1/(1+($D$9*A48)^$D$10)^(1-(1/$D$10)))</f>
        <v>0.3052873210359558</v>
      </c>
      <c r="E48" s="36">
        <f aca="true" t="shared" si="15" ref="E48:E63">IF(A48&gt;1/$E$9,$E$7+($E$8-$E$7)*($E$9*A48)^(-$E$10),$E$8)</f>
        <v>0.33330237892911907</v>
      </c>
      <c r="F48" s="35">
        <f aca="true" t="shared" si="16" ref="F48:F63">$F$7+($F$8-$F$7)*(1/(1+($F$9*A48)^$F$10)^(1-(1/$F$10)))</f>
        <v>0.3501067908670399</v>
      </c>
      <c r="G48" s="36">
        <f aca="true" t="shared" si="17" ref="G48:G63">IF(A48&gt;1/$G$9,$G$7+($G$8-$G$7)*($G$9*A48)^(-$G$10),$G$8)</f>
        <v>0.3455890097949331</v>
      </c>
    </row>
    <row r="49" spans="1:7" ht="12.75">
      <c r="A49" s="24">
        <v>0.0398107170553498</v>
      </c>
      <c r="B49" s="35">
        <f t="shared" si="12"/>
        <v>0.3898526942407482</v>
      </c>
      <c r="C49" s="36">
        <f t="shared" si="13"/>
        <v>0.453</v>
      </c>
      <c r="D49" s="35">
        <f t="shared" si="14"/>
        <v>0.3317783686047182</v>
      </c>
      <c r="E49" s="36">
        <f t="shared" si="15"/>
        <v>0.408</v>
      </c>
      <c r="F49" s="35">
        <f t="shared" si="16"/>
        <v>0.360615852954697</v>
      </c>
      <c r="G49" s="36">
        <f t="shared" si="17"/>
        <v>0.35584099734791036</v>
      </c>
    </row>
    <row r="50" spans="1:7" ht="12.75">
      <c r="A50" s="24">
        <v>0.031622776601683854</v>
      </c>
      <c r="B50" s="35">
        <f t="shared" si="12"/>
        <v>0.40705064749422126</v>
      </c>
      <c r="C50" s="36">
        <f t="shared" si="13"/>
        <v>0.453</v>
      </c>
      <c r="D50" s="35">
        <f t="shared" si="14"/>
        <v>0.3541210254676942</v>
      </c>
      <c r="E50" s="36">
        <f t="shared" si="15"/>
        <v>0.408</v>
      </c>
      <c r="F50" s="35">
        <f t="shared" si="16"/>
        <v>0.37121461477678186</v>
      </c>
      <c r="G50" s="36">
        <f t="shared" si="17"/>
        <v>0.36663225520758125</v>
      </c>
    </row>
    <row r="51" spans="1:7" ht="12.75">
      <c r="A51" s="24">
        <v>0.02511886431509585</v>
      </c>
      <c r="B51" s="35">
        <f t="shared" si="12"/>
        <v>0.42077263117275177</v>
      </c>
      <c r="C51" s="36">
        <f t="shared" si="13"/>
        <v>0.453</v>
      </c>
      <c r="D51" s="35">
        <f t="shared" si="14"/>
        <v>0.3714598727723075</v>
      </c>
      <c r="E51" s="36">
        <f t="shared" si="15"/>
        <v>0.408</v>
      </c>
      <c r="F51" s="35">
        <f t="shared" si="16"/>
        <v>0.3817348376628993</v>
      </c>
      <c r="G51" s="36">
        <f t="shared" si="17"/>
        <v>0.3779911498211521</v>
      </c>
    </row>
    <row r="52" spans="1:7" ht="12.75">
      <c r="A52" s="24">
        <v>0.019952623149688837</v>
      </c>
      <c r="B52" s="35">
        <f t="shared" si="12"/>
        <v>0.4310575640477493</v>
      </c>
      <c r="C52" s="36">
        <f t="shared" si="13"/>
        <v>0.453</v>
      </c>
      <c r="D52" s="35">
        <f t="shared" si="14"/>
        <v>0.3840056899855149</v>
      </c>
      <c r="E52" s="36">
        <f t="shared" si="15"/>
        <v>0.408</v>
      </c>
      <c r="F52" s="35">
        <f t="shared" si="16"/>
        <v>0.3919809721513685</v>
      </c>
      <c r="G52" s="36">
        <f t="shared" si="17"/>
        <v>0.38994753975456287</v>
      </c>
    </row>
    <row r="53" spans="1:7" ht="12.75">
      <c r="A53" s="24">
        <v>0.01584893192461117</v>
      </c>
      <c r="B53" s="35">
        <f t="shared" si="12"/>
        <v>0.4383905934994683</v>
      </c>
      <c r="C53" s="36">
        <f t="shared" si="13"/>
        <v>0.453</v>
      </c>
      <c r="D53" s="35">
        <f t="shared" si="14"/>
        <v>0.39260768828544557</v>
      </c>
      <c r="E53" s="36">
        <f t="shared" si="15"/>
        <v>0.408</v>
      </c>
      <c r="F53" s="35">
        <f t="shared" si="16"/>
        <v>0.4017442565196745</v>
      </c>
      <c r="G53" s="36">
        <f t="shared" si="17"/>
        <v>0.4025328541802266</v>
      </c>
    </row>
    <row r="54" spans="1:7" ht="12.75">
      <c r="A54" s="24">
        <v>0.0125892541179417</v>
      </c>
      <c r="B54" s="35">
        <f t="shared" si="12"/>
        <v>0.4434272591419226</v>
      </c>
      <c r="C54" s="36">
        <f t="shared" si="13"/>
        <v>0.453</v>
      </c>
      <c r="D54" s="35">
        <f t="shared" si="14"/>
        <v>0.39828257502809195</v>
      </c>
      <c r="E54" s="36">
        <f t="shared" si="15"/>
        <v>0.408</v>
      </c>
      <c r="F54" s="35">
        <f t="shared" si="16"/>
        <v>0.4108236159879181</v>
      </c>
      <c r="G54" s="36">
        <f t="shared" si="17"/>
        <v>0.4157801754933443</v>
      </c>
    </row>
    <row r="55" spans="1:7" ht="12.75">
      <c r="A55" s="24">
        <v>0.01</v>
      </c>
      <c r="B55" s="35">
        <f t="shared" si="12"/>
        <v>0.4467961076627718</v>
      </c>
      <c r="C55" s="36">
        <f t="shared" si="13"/>
        <v>0.453</v>
      </c>
      <c r="D55" s="35">
        <f t="shared" si="14"/>
        <v>0.4019295683907136</v>
      </c>
      <c r="E55" s="36">
        <f t="shared" si="15"/>
        <v>0.408</v>
      </c>
      <c r="F55" s="35">
        <f t="shared" si="16"/>
        <v>0.41904966632433027</v>
      </c>
      <c r="G55" s="36">
        <f t="shared" si="17"/>
        <v>0.4297243262739657</v>
      </c>
    </row>
    <row r="56" spans="1:7" ht="12.75">
      <c r="A56" s="24">
        <v>0.007943282347242833</v>
      </c>
      <c r="B56" s="35">
        <f t="shared" si="12"/>
        <v>0.4490088699311912</v>
      </c>
      <c r="C56" s="36">
        <f t="shared" si="13"/>
        <v>0.453</v>
      </c>
      <c r="D56" s="35">
        <f t="shared" si="14"/>
        <v>0.40423341399289503</v>
      </c>
      <c r="E56" s="36">
        <f t="shared" si="15"/>
        <v>0.408</v>
      </c>
      <c r="F56" s="35">
        <f t="shared" si="16"/>
        <v>0.4263057472183077</v>
      </c>
      <c r="G56" s="36">
        <f t="shared" si="17"/>
        <v>0.44440196082338673</v>
      </c>
    </row>
    <row r="57" spans="1:7" ht="12.75">
      <c r="A57" s="24">
        <v>0.006309573444801948</v>
      </c>
      <c r="B57" s="35">
        <f t="shared" si="12"/>
        <v>0.4504447848973221</v>
      </c>
      <c r="C57" s="36">
        <f t="shared" si="13"/>
        <v>0.453</v>
      </c>
      <c r="D57" s="35">
        <f t="shared" si="14"/>
        <v>0.40567287263429197</v>
      </c>
      <c r="E57" s="36">
        <f t="shared" si="15"/>
        <v>0.408</v>
      </c>
      <c r="F57" s="35">
        <f t="shared" si="16"/>
        <v>0.432539914941728</v>
      </c>
      <c r="G57" s="36">
        <f t="shared" si="17"/>
        <v>0.457</v>
      </c>
    </row>
    <row r="58" spans="1:7" ht="12.75">
      <c r="A58" s="24">
        <v>0.005011872336272735</v>
      </c>
      <c r="B58" s="35">
        <f t="shared" si="12"/>
        <v>0.4513692173059618</v>
      </c>
      <c r="C58" s="36">
        <f t="shared" si="13"/>
        <v>0.453</v>
      </c>
      <c r="D58" s="35">
        <f t="shared" si="14"/>
        <v>0.40656605248702704</v>
      </c>
      <c r="E58" s="36">
        <f t="shared" si="15"/>
        <v>0.408</v>
      </c>
      <c r="F58" s="35">
        <f t="shared" si="16"/>
        <v>0.43776476177551665</v>
      </c>
      <c r="G58" s="36">
        <f t="shared" si="17"/>
        <v>0.457</v>
      </c>
    </row>
    <row r="59" spans="1:7" ht="12.75">
      <c r="A59" s="24">
        <v>0.003981071705534982</v>
      </c>
      <c r="B59" s="35">
        <f t="shared" si="12"/>
        <v>0.45196130700745607</v>
      </c>
      <c r="C59" s="36">
        <f t="shared" si="13"/>
        <v>0.453</v>
      </c>
      <c r="D59" s="35">
        <f t="shared" si="14"/>
        <v>0.4071178807361363</v>
      </c>
      <c r="E59" s="36">
        <f t="shared" si="15"/>
        <v>0.408</v>
      </c>
      <c r="F59" s="35">
        <f t="shared" si="16"/>
        <v>0.4420463148556761</v>
      </c>
      <c r="G59" s="36">
        <f t="shared" si="17"/>
        <v>0.457</v>
      </c>
    </row>
    <row r="60" spans="1:7" ht="12.75">
      <c r="A60" s="24">
        <v>0.0031622776601683876</v>
      </c>
      <c r="B60" s="35">
        <f t="shared" si="12"/>
        <v>0.4523392818351304</v>
      </c>
      <c r="C60" s="36">
        <f t="shared" si="13"/>
        <v>0.453</v>
      </c>
      <c r="D60" s="35">
        <f t="shared" si="14"/>
        <v>0.4074579027653594</v>
      </c>
      <c r="E60" s="36">
        <f t="shared" si="15"/>
        <v>0.408</v>
      </c>
      <c r="F60" s="35">
        <f t="shared" si="16"/>
        <v>0.4454866161450709</v>
      </c>
      <c r="G60" s="36">
        <f t="shared" si="17"/>
        <v>0.457</v>
      </c>
    </row>
    <row r="61" spans="1:7" ht="12.75">
      <c r="A61" s="24">
        <v>0.002511886431509587</v>
      </c>
      <c r="B61" s="35">
        <f t="shared" si="12"/>
        <v>0.4525800607394149</v>
      </c>
      <c r="C61" s="36">
        <f t="shared" si="13"/>
        <v>0.453</v>
      </c>
      <c r="D61" s="35">
        <f t="shared" si="14"/>
        <v>0.40766706962085986</v>
      </c>
      <c r="E61" s="36">
        <f t="shared" si="15"/>
        <v>0.408</v>
      </c>
      <c r="F61" s="35">
        <f t="shared" si="16"/>
        <v>0.4482053838691894</v>
      </c>
      <c r="G61" s="36">
        <f t="shared" si="17"/>
        <v>0.457</v>
      </c>
    </row>
    <row r="62" spans="1:7" ht="12.75">
      <c r="A62" s="24">
        <v>0.001995262314968885</v>
      </c>
      <c r="B62" s="35">
        <f t="shared" si="12"/>
        <v>0.4527332354372794</v>
      </c>
      <c r="C62" s="36">
        <f t="shared" si="13"/>
        <v>0.453</v>
      </c>
      <c r="D62" s="35">
        <f t="shared" si="14"/>
        <v>0.40779560920545055</v>
      </c>
      <c r="E62" s="36">
        <f t="shared" si="15"/>
        <v>0.408</v>
      </c>
      <c r="F62" s="35">
        <f t="shared" si="16"/>
        <v>0.4503247366406622</v>
      </c>
      <c r="G62" s="36">
        <f t="shared" si="17"/>
        <v>0.457</v>
      </c>
    </row>
    <row r="63" spans="1:7" ht="12.75">
      <c r="A63" s="24">
        <v>0.0015848931924611178</v>
      </c>
      <c r="B63" s="35">
        <f t="shared" si="12"/>
        <v>0.452830595718255</v>
      </c>
      <c r="C63" s="36">
        <f t="shared" si="13"/>
        <v>0.453</v>
      </c>
      <c r="D63" s="35">
        <f t="shared" si="14"/>
        <v>0.4078745514052141</v>
      </c>
      <c r="E63" s="36">
        <f t="shared" si="15"/>
        <v>0.408</v>
      </c>
      <c r="F63" s="35">
        <f t="shared" si="16"/>
        <v>0.4519587247937744</v>
      </c>
      <c r="G63" s="36">
        <f t="shared" si="17"/>
        <v>0.457</v>
      </c>
    </row>
    <row r="64" spans="1:7" ht="12.75">
      <c r="A64" s="24">
        <v>0.0012589254117941707</v>
      </c>
      <c r="B64" s="35">
        <f>$B$7+($B$8-$B$7)*(1/(1+($B$9*A64)^$B$10)^(1-(1/$B$10)))</f>
        <v>0.452892445594795</v>
      </c>
      <c r="C64" s="36">
        <f>IF(A64&gt;1/$C$9,$C$7+($C$8-$C$7)*($C$9*A64)^(-$C$10),$C$8)</f>
        <v>0.453</v>
      </c>
      <c r="D64" s="35">
        <f>$D$7+($D$8-$D$7)*(1/(1+($D$9*A64)^$D$10)^(1-(1/$D$10)))</f>
        <v>0.40792301488803606</v>
      </c>
      <c r="E64" s="36">
        <f>IF(A64&gt;1/$E$9,$E$7+($E$8-$E$7)*($E$9*A64)^(-$E$10),$E$8)</f>
        <v>0.408</v>
      </c>
      <c r="F64" s="35">
        <f>$F$7+($F$8-$F$7)*(1/(1+($F$9*A64)^$F$10)^(1-(1/$F$10)))</f>
        <v>0.4532075790823945</v>
      </c>
      <c r="G64" s="36">
        <f>IF(A64&gt;1/$G$9,$G$7+($G$8-$G$7)*($G$9*A64)^(-$G$10),$G$8)</f>
        <v>0.457</v>
      </c>
    </row>
    <row r="65" spans="1:7" ht="12.75">
      <c r="A65" s="57">
        <v>0.0010000000000000002</v>
      </c>
      <c r="B65" s="37">
        <f>$B$7+($B$8-$B$7)*(1/(1+($B$9*A65)^$B$10)^(1-(1/$B$10)))</f>
        <v>0.45293172317661656</v>
      </c>
      <c r="C65" s="38">
        <f>IF(A65&gt;1/$C$9,$C$7+($C$8-$C$7)*($C$9*A65)^(-$C$10),$C$8)</f>
        <v>0.453</v>
      </c>
      <c r="D65" s="37">
        <f>$D$7+($D$8-$D$7)*(1/(1+($D$9*A65)^$D$10)^(1-(1/$D$10)))</f>
        <v>0.4079527601300874</v>
      </c>
      <c r="E65" s="38">
        <f>IF(A65&gt;1/$E$9,$E$7+($E$8-$E$7)*($E$9*A65)^(-$E$10),$E$8)</f>
        <v>0.408</v>
      </c>
      <c r="F65" s="37">
        <f>$F$7+($F$8-$F$7)*(1/(1+($F$9*A65)^$F$10)^(1-(1/$F$10)))</f>
        <v>0.4541556209353877</v>
      </c>
      <c r="G65" s="38">
        <f>IF(A65&gt;1/$G$9,$G$7+($G$8-$G$7)*($G$9*A65)^(-$G$10),$G$8)</f>
        <v>0.457</v>
      </c>
    </row>
    <row r="67" ht="12.75">
      <c r="A67" s="20" t="str">
        <f>A3</f>
        <v>VICI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Ron Elliott</dc:creator>
  <cp:keywords/>
  <dc:description/>
  <cp:lastModifiedBy>Biosystems &amp; Agricultural Eng</cp:lastModifiedBy>
  <cp:lastPrinted>1997-06-06T16:59:11Z</cp:lastPrinted>
  <dcterms:created xsi:type="dcterms:W3CDTF">1997-01-08T15:00:20Z</dcterms:created>
  <cp:category/>
  <cp:version/>
  <cp:contentType/>
  <cp:contentStatus/>
</cp:coreProperties>
</file>