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6675" windowHeight="4440" activeTab="0"/>
  </bookViews>
  <sheets>
    <sheet name="Estimates" sheetId="1" r:id="rId1"/>
    <sheet name="Monte Carlo" sheetId="2" r:id="rId2"/>
  </sheets>
  <definedNames>
    <definedName name="Net_Cash_Flow">'Monte Carlo'!$C$6:$N$6</definedName>
  </definedNames>
  <calcPr fullCalcOnLoad="1"/>
</workbook>
</file>

<file path=xl/sharedStrings.xml><?xml version="1.0" encoding="utf-8"?>
<sst xmlns="http://schemas.openxmlformats.org/spreadsheetml/2006/main" count="40" uniqueCount="22">
  <si>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</si>
  <si>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</si>
  <si>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</si>
  <si>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</si>
  <si>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</si>
  <si>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</si>
  <si>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</si>
  <si>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</si>
  <si>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</si>
  <si>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</si>
  <si>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</si>
  <si>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</si>
  <si>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 in</t>
  </si>
  <si>
    <t>Cash Out</t>
  </si>
  <si>
    <t>Net Cash</t>
  </si>
  <si>
    <t>Cash Flow Projection in $000's</t>
  </si>
  <si>
    <t>Estimates</t>
  </si>
  <si>
    <t>Minimum Net Cash</t>
  </si>
  <si>
    <t>Press &lt;F9&gt; to Simulate</t>
  </si>
  <si>
    <t>Cash Infusion in January</t>
  </si>
  <si>
    <t>Distributions</t>
  </si>
  <si>
    <t>© 2002 Sam Savage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</si>
</sst>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2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6"/>
      <color indexed="10"/>
      <name val="Arial"/>
      <family val="2"/>
    </font>
    <font>
      <b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5" fontId="4" fillId="3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5" fontId="4" fillId="4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5" fontId="4" fillId="5" borderId="0" xfId="0" applyNumberFormat="1" applyFont="1" applyFill="1" applyBorder="1" applyAlignment="1">
      <alignment horizontal="left"/>
    </xf>
    <xf numFmtId="0" fontId="9" fillId="4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5" fontId="4" fillId="6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Cash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525"/>
          <c:w val="0.95275"/>
          <c:h val="0.848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'Monte Carlo'!$C$3:$N$3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Estimates!$C$6:$N$6</c:f>
              <c:numCache/>
            </c:numRef>
          </c:val>
          <c:smooth val="0"/>
        </c:ser>
        <c:marker val="1"/>
        <c:axId val="46308648"/>
        <c:axId val="14124649"/>
      </c:line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auto val="1"/>
        <c:lblOffset val="100"/>
        <c:noMultiLvlLbl val="0"/>
      </c:catAx>
      <c:valAx>
        <c:axId val="14124649"/>
        <c:scaling>
          <c:orientation val="minMax"/>
          <c:max val="14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8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Cash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575"/>
          <c:w val="0.95275"/>
          <c:h val="0.8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'Monte Carlo'!$C$3:$N$3</c:f>
              <c:strCache/>
            </c:strRef>
          </c:cat>
          <c:val>
            <c:numRef>
              <c:f>'Monte Carlo'!$C$6:$N$6</c:f>
              <c:numCache>
                <c:ptCount val="12"/>
                <c:pt idx="0">
                  <c:v>-9.499327123718444</c:v>
                </c:pt>
                <c:pt idx="1">
                  <c:v>-9.499327123718444</c:v>
                </c:pt>
                <c:pt idx="2">
                  <c:v>-9.499327123718444</c:v>
                </c:pt>
                <c:pt idx="3">
                  <c:v>-9.499327123718444</c:v>
                </c:pt>
                <c:pt idx="4">
                  <c:v>-9.499327123718444</c:v>
                </c:pt>
                <c:pt idx="5">
                  <c:v>-9.499327123718444</c:v>
                </c:pt>
                <c:pt idx="6">
                  <c:v>-9.499327123718444</c:v>
                </c:pt>
                <c:pt idx="7">
                  <c:v>-9.499327123718444</c:v>
                </c:pt>
                <c:pt idx="8">
                  <c:v>-9.499327123718444</c:v>
                </c:pt>
                <c:pt idx="9">
                  <c:v>-9.499327123718444</c:v>
                </c:pt>
                <c:pt idx="10">
                  <c:v>-9.499327123718444</c:v>
                </c:pt>
                <c:pt idx="11">
                  <c:v>-9.499327123718444</c:v>
                </c:pt>
              </c:numCache>
            </c:numRef>
          </c:val>
          <c:smooth val="0"/>
        </c:ser>
        <c:marker val="1"/>
        <c:axId val="60012978"/>
        <c:axId val="3245891"/>
      </c:line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  <c:max val="14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2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76200</xdr:rowOff>
    </xdr:from>
    <xdr:to>
      <xdr:col>9</xdr:col>
      <xdr:colOff>523875</xdr:colOff>
      <xdr:row>19</xdr:row>
      <xdr:rowOff>57150</xdr:rowOff>
    </xdr:to>
    <xdr:graphicFrame>
      <xdr:nvGraphicFramePr>
        <xdr:cNvPr id="1" name="Chart 2"/>
        <xdr:cNvGraphicFramePr/>
      </xdr:nvGraphicFramePr>
      <xdr:xfrm>
        <a:off x="2247900" y="1981200"/>
        <a:ext cx="412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76200</xdr:rowOff>
    </xdr:from>
    <xdr:to>
      <xdr:col>9</xdr:col>
      <xdr:colOff>523875</xdr:colOff>
      <xdr:row>19</xdr:row>
      <xdr:rowOff>57150</xdr:rowOff>
    </xdr:to>
    <xdr:graphicFrame>
      <xdr:nvGraphicFramePr>
        <xdr:cNvPr id="1" name="Chart 51"/>
        <xdr:cNvGraphicFramePr/>
      </xdr:nvGraphicFramePr>
      <xdr:xfrm>
        <a:off x="2247900" y="1990725"/>
        <a:ext cx="41243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showGridLines="0" tabSelected="1" defaultGridColor="0" colorId="22"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13.8515625" style="1" customWidth="1"/>
    <col min="3" max="14" width="10.28125" style="1" customWidth="1"/>
    <col min="15" max="16384" width="9.140625" style="1" customWidth="1"/>
  </cols>
  <sheetData>
    <row r="1" ht="27">
      <c r="C1" s="6" t="s">
        <v>15</v>
      </c>
    </row>
    <row r="3" spans="2:14" ht="18"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2:14" ht="18">
      <c r="B4" s="3" t="s">
        <v>12</v>
      </c>
      <c r="C4" s="4">
        <v>500</v>
      </c>
      <c r="D4" s="4">
        <v>500</v>
      </c>
      <c r="E4" s="4">
        <v>500</v>
      </c>
      <c r="F4" s="4">
        <v>500</v>
      </c>
      <c r="G4" s="4">
        <v>500</v>
      </c>
      <c r="H4" s="4">
        <v>500</v>
      </c>
      <c r="I4" s="4">
        <v>500</v>
      </c>
      <c r="J4" s="4">
        <v>500</v>
      </c>
      <c r="K4" s="4">
        <v>500</v>
      </c>
      <c r="L4" s="4">
        <v>500</v>
      </c>
      <c r="M4" s="4">
        <v>500</v>
      </c>
      <c r="N4" s="4">
        <v>500</v>
      </c>
    </row>
    <row r="5" spans="2:14" ht="18">
      <c r="B5" s="3" t="s">
        <v>13</v>
      </c>
      <c r="C5" s="4">
        <v>400</v>
      </c>
      <c r="D5" s="4">
        <v>400</v>
      </c>
      <c r="E5" s="4">
        <v>400</v>
      </c>
      <c r="F5" s="4">
        <v>400</v>
      </c>
      <c r="G5" s="4">
        <v>400</v>
      </c>
      <c r="H5" s="4">
        <v>400</v>
      </c>
      <c r="I5" s="4">
        <v>400</v>
      </c>
      <c r="J5" s="4">
        <v>400</v>
      </c>
      <c r="K5" s="4">
        <v>400</v>
      </c>
      <c r="L5" s="4">
        <v>400</v>
      </c>
      <c r="M5" s="4">
        <v>400</v>
      </c>
      <c r="N5" s="4">
        <v>400</v>
      </c>
    </row>
    <row r="6" spans="2:15" ht="18">
      <c r="B6" s="3" t="s">
        <v>14</v>
      </c>
      <c r="C6" s="5">
        <f>C4-C5+B8</f>
        <v>100</v>
      </c>
      <c r="D6" s="5">
        <f>IF(C6&lt;0,C6,C6+D4-D5)</f>
        <v>200</v>
      </c>
      <c r="E6" s="5">
        <f aca="true" t="shared" si="0" ref="E6:N6">IF(D6&lt;0,D6,D6+E4-E5)</f>
        <v>300</v>
      </c>
      <c r="F6" s="5">
        <f t="shared" si="0"/>
        <v>400</v>
      </c>
      <c r="G6" s="5">
        <f t="shared" si="0"/>
        <v>500</v>
      </c>
      <c r="H6" s="5">
        <f t="shared" si="0"/>
        <v>600</v>
      </c>
      <c r="I6" s="5">
        <f t="shared" si="0"/>
        <v>700</v>
      </c>
      <c r="J6" s="5">
        <f t="shared" si="0"/>
        <v>800</v>
      </c>
      <c r="K6" s="5">
        <f t="shared" si="0"/>
        <v>900</v>
      </c>
      <c r="L6" s="5">
        <f t="shared" si="0"/>
        <v>1000</v>
      </c>
      <c r="M6" s="5">
        <f t="shared" si="0"/>
        <v>1100</v>
      </c>
      <c r="N6" s="5">
        <f t="shared" si="0"/>
        <v>1200</v>
      </c>
      <c r="O6" s="2"/>
    </row>
    <row r="7" spans="2:14" ht="18"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8">
      <c r="B8" s="16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10" spans="2:3" ht="18">
      <c r="B10" s="8" t="s">
        <v>17</v>
      </c>
      <c r="C10" s="8"/>
    </row>
    <row r="11" spans="2:3" ht="18">
      <c r="B11" s="9">
        <f>MIN(C6:N6)</f>
        <v>100</v>
      </c>
      <c r="C11" s="8"/>
    </row>
    <row r="13" ht="33.75">
      <c r="B13" s="10"/>
    </row>
    <row r="16" ht="18.75" thickBot="1">
      <c r="D16" s="2"/>
    </row>
    <row r="17" ht="18.75" thickBot="1">
      <c r="B17" s="7" t="s">
        <v>16</v>
      </c>
    </row>
    <row r="21" ht="18">
      <c r="B21" s="1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13.8515625" style="1" customWidth="1"/>
    <col min="3" max="14" width="10.28125" style="1" customWidth="1"/>
    <col min="15" max="16384" width="9.140625" style="1" customWidth="1"/>
  </cols>
  <sheetData>
    <row r="1" spans="3:11" ht="27.75" thickBot="1">
      <c r="C1" s="6" t="s">
        <v>15</v>
      </c>
      <c r="I1" s="12" t="s">
        <v>18</v>
      </c>
      <c r="J1" s="13"/>
      <c r="K1" s="14"/>
    </row>
    <row r="3" spans="2:14" ht="18"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2:14" ht="18">
      <c r="B4" s="3" t="s">
        <v>12</v>
      </c>
      <c r="C4" s="11">
        <f>NORMINV(C25,500,100)</f>
        <v>550.9433975432012</v>
      </c>
      <c r="D4" s="11">
        <f aca="true" t="shared" si="0" ref="D4:N4">NORMINV(D25,500,100)</f>
        <v>409.07258535741425</v>
      </c>
      <c r="E4" s="11">
        <f t="shared" si="0"/>
        <v>561.679538063219</v>
      </c>
      <c r="F4" s="11">
        <f t="shared" si="0"/>
        <v>489.450818510229</v>
      </c>
      <c r="G4" s="11">
        <f t="shared" si="0"/>
        <v>399.68886444362226</v>
      </c>
      <c r="H4" s="11">
        <f t="shared" si="0"/>
        <v>710.4649589236449</v>
      </c>
      <c r="I4" s="11">
        <f t="shared" si="0"/>
        <v>571.9673199694122</v>
      </c>
      <c r="J4" s="11">
        <f t="shared" si="0"/>
        <v>584.3044867466074</v>
      </c>
      <c r="K4" s="11">
        <f t="shared" si="0"/>
        <v>643.1066973174024</v>
      </c>
      <c r="L4" s="11">
        <f t="shared" si="0"/>
        <v>582.9395420728404</v>
      </c>
      <c r="M4" s="11">
        <f t="shared" si="0"/>
        <v>424.2088026653399</v>
      </c>
      <c r="N4" s="11">
        <f t="shared" si="0"/>
        <v>522.2279241132555</v>
      </c>
    </row>
    <row r="5" spans="2:14" ht="18">
      <c r="B5" s="3" t="s">
        <v>13</v>
      </c>
      <c r="C5" s="11">
        <f>NORMINV(C26,400,80)</f>
        <v>435.0899231259636</v>
      </c>
      <c r="D5" s="11">
        <f aca="true" t="shared" si="1" ref="D5:N5">NORMINV(D26,400,80)</f>
        <v>396.9997937397</v>
      </c>
      <c r="E5" s="11">
        <f t="shared" si="1"/>
        <v>470.1182830800551</v>
      </c>
      <c r="F5" s="11">
        <f t="shared" si="1"/>
        <v>388.116746336186</v>
      </c>
      <c r="G5" s="11">
        <f t="shared" si="1"/>
        <v>486.4589598463831</v>
      </c>
      <c r="H5" s="11">
        <f t="shared" si="1"/>
        <v>327.9060346555222</v>
      </c>
      <c r="I5" s="11">
        <f t="shared" si="1"/>
        <v>466.6773880614069</v>
      </c>
      <c r="J5" s="11">
        <f t="shared" si="1"/>
        <v>403.1844156814554</v>
      </c>
      <c r="K5" s="11">
        <f t="shared" si="1"/>
        <v>426.125144022955</v>
      </c>
      <c r="L5" s="11">
        <f t="shared" si="1"/>
        <v>470.59213200271654</v>
      </c>
      <c r="M5" s="11">
        <f t="shared" si="1"/>
        <v>334.11390438256643</v>
      </c>
      <c r="N5" s="11">
        <f t="shared" si="1"/>
        <v>380.0706187475581</v>
      </c>
    </row>
    <row r="6" spans="2:15" ht="18">
      <c r="B6" s="3" t="s">
        <v>14</v>
      </c>
      <c r="C6" s="5">
        <f>C4-C5+B8</f>
        <v>115.85347441723758</v>
      </c>
      <c r="D6" s="5">
        <f>IF(C6&lt;0,C6,C6+D4-D5)</f>
        <v>127.92626603495177</v>
      </c>
      <c r="E6" s="5">
        <f aca="true" t="shared" si="2" ref="E6:N6">IF(D6&lt;0,D6,D6+E4-E5)</f>
        <v>219.48752101811556</v>
      </c>
      <c r="F6" s="5">
        <f t="shared" si="2"/>
        <v>320.8215931921586</v>
      </c>
      <c r="G6" s="5">
        <f t="shared" si="2"/>
        <v>234.05149778939779</v>
      </c>
      <c r="H6" s="5">
        <f t="shared" si="2"/>
        <v>616.6104220575205</v>
      </c>
      <c r="I6" s="5">
        <f t="shared" si="2"/>
        <v>721.9003539655259</v>
      </c>
      <c r="J6" s="5">
        <f t="shared" si="2"/>
        <v>903.0204250306779</v>
      </c>
      <c r="K6" s="5">
        <f t="shared" si="2"/>
        <v>1120.0019783251253</v>
      </c>
      <c r="L6" s="5">
        <f t="shared" si="2"/>
        <v>1232.3493883952492</v>
      </c>
      <c r="M6" s="5">
        <f t="shared" si="2"/>
        <v>1322.4442866780225</v>
      </c>
      <c r="N6" s="5">
        <f t="shared" si="2"/>
        <v>1464.6015920437198</v>
      </c>
      <c r="O6" s="2"/>
    </row>
    <row r="7" spans="2:14" ht="18"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8">
      <c r="B8" s="16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10" spans="2:3" ht="18">
      <c r="B10" s="8" t="s">
        <v>17</v>
      </c>
      <c r="C10" s="8"/>
    </row>
    <row r="11" spans="2:3" ht="18">
      <c r="B11" s="9">
        <f>MIN(Net_Cash_Flow)</f>
        <v>115.85347441723758</v>
      </c>
      <c r="C11" s="8"/>
    </row>
    <row r="13" ht="33.75">
      <c r="B13" s="10">
        <f>IF(B11&lt;0,"Insolvent","")</f>
      </c>
    </row>
    <row r="16" ht="18">
      <c r="D16" s="2"/>
    </row>
    <row r="17" spans="2:3" ht="18">
      <c r="B17" s="15" t="s">
        <v>20</v>
      </c>
      <c r="C17" s="15"/>
    </row>
    <row r="25" spans="3:14" ht="18">
      <c r="C25" s="1">
        <f ca="1">RAND()</f>
        <v>0.6947759778355356</v>
      </c>
      <c r="D25" s="1">
        <f ca="1">RAND()</f>
        <v>0.1816026869166898</v>
      </c>
      <c r="E25" s="1">
        <f aca="true" ca="1" t="shared" si="3" ref="E25:N26">RAND()</f>
        <v>0.7313152088104551</v>
      </c>
      <c r="F25" s="1">
        <f ca="1" t="shared" si="3"/>
        <v>0.45799272747940245</v>
      </c>
      <c r="G25" s="1">
        <f ca="1" t="shared" si="3"/>
        <v>0.15790357521146658</v>
      </c>
      <c r="H25" s="1">
        <f ca="1" t="shared" si="3"/>
        <v>0.9823391518133284</v>
      </c>
      <c r="I25" s="1">
        <f ca="1" t="shared" si="3"/>
        <v>0.7641369586984732</v>
      </c>
      <c r="J25" s="1">
        <f ca="1" t="shared" si="3"/>
        <v>0.8003983777053065</v>
      </c>
      <c r="K25" s="1">
        <f ca="1" t="shared" si="3"/>
        <v>0.9237944438154271</v>
      </c>
      <c r="L25" s="1">
        <f ca="1" t="shared" si="3"/>
        <v>0.7965597113093512</v>
      </c>
      <c r="M25" s="1">
        <f ca="1" t="shared" si="3"/>
        <v>0.2242517691382817</v>
      </c>
      <c r="N25" s="1">
        <f ca="1" t="shared" si="3"/>
        <v>0.5879517070646652</v>
      </c>
    </row>
    <row r="26" spans="3:14" ht="18">
      <c r="C26" s="1">
        <f ca="1">RAND()</f>
        <v>0.6695329853352852</v>
      </c>
      <c r="D26" s="1">
        <f ca="1">RAND()</f>
        <v>0.4850420820764594</v>
      </c>
      <c r="E26" s="1">
        <f ca="1" t="shared" si="3"/>
        <v>0.8096150729075697</v>
      </c>
      <c r="F26" s="1">
        <f ca="1" t="shared" si="3"/>
        <v>0.4409580252423453</v>
      </c>
      <c r="G26" s="1">
        <f ca="1" t="shared" si="3"/>
        <v>0.8600929050730555</v>
      </c>
      <c r="H26" s="1">
        <f ca="1" t="shared" si="3"/>
        <v>0.18374772247776328</v>
      </c>
      <c r="I26" s="1">
        <f ca="1" t="shared" si="3"/>
        <v>0.7977094541131298</v>
      </c>
      <c r="J26" s="1">
        <f ca="1" t="shared" si="3"/>
        <v>0.5158758450474492</v>
      </c>
      <c r="K26" s="1">
        <f ca="1" t="shared" si="3"/>
        <v>0.6280012109986988</v>
      </c>
      <c r="L26" s="1">
        <f ca="1" t="shared" si="3"/>
        <v>0.8112202182205879</v>
      </c>
      <c r="M26" s="1">
        <f ca="1" t="shared" si="3"/>
        <v>0.20509014439351247</v>
      </c>
      <c r="N26" s="1">
        <f ca="1" t="shared" si="3"/>
        <v>0.40163508868601316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AnalyCorp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Sam L. Savage</cp:lastModifiedBy>
  <dcterms:created xsi:type="dcterms:W3CDTF">2001-02-12T12:13:38Z</dcterms:created>
  <dcterms:modified xsi:type="dcterms:W3CDTF">2002-07-19T00:34:28Z</dcterms:modified>
  <cp:category/>
  <cp:version/>
  <cp:contentType/>
  <cp:contentStatus/>
</cp:coreProperties>
</file>