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0830" windowHeight="6375" tabRatio="889" activeTab="0"/>
  </bookViews>
  <sheets>
    <sheet name="B. Summary of Requirements " sheetId="1" r:id="rId1"/>
    <sheet name="D. Strategic Goals &amp; Objectives" sheetId="2" r:id="rId2"/>
    <sheet name="F. 2007 Crosswalk" sheetId="3" r:id="rId3"/>
    <sheet name="G. 2008 Crosswalk" sheetId="4" r:id="rId4"/>
    <sheet name="L. Summary by Object Class" sheetId="5" r:id="rId5"/>
  </sheets>
  <externalReferences>
    <externalReference r:id="rId8"/>
  </externalReferences>
  <definedNames>
    <definedName name="ATTORNEYSUPP" localSheetId="0">#REF!</definedName>
    <definedName name="ATTORNEYSUPP">#REF!</definedName>
    <definedName name="DL" localSheetId="0">'B. Summary of Requirements '!$A$3:$AG$75</definedName>
    <definedName name="DL">#REF!</definedName>
    <definedName name="EXECSUPP" localSheetId="0">'B. Summary of Requirements 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>#REF!</definedName>
    <definedName name="INTEL" localSheetId="0">'B. Summary of Requirements '!#REF!</definedName>
    <definedName name="INTEL">#REF!</definedName>
    <definedName name="JMD" localSheetId="0">'B. Summary of Requirements '!#REF!</definedName>
    <definedName name="JMD">#REF!</definedName>
    <definedName name="PART">#REF!</definedName>
    <definedName name="POSBYCAT" localSheetId="0">#REF!</definedName>
    <definedName name="POSBYCAT">#REF!</definedName>
    <definedName name="_xlnm.Print_Area" localSheetId="0">'B. Summary of Requirements '!$A$1:$AH$81</definedName>
    <definedName name="_xlnm.Print_Area" localSheetId="1">'D. Strategic Goals &amp; Objectives'!$A$1:$Q$46</definedName>
    <definedName name="_xlnm.Print_Area" localSheetId="2">'F. 2007 Crosswalk'!$A$1:$U$34</definedName>
    <definedName name="_xlnm.Print_Area" localSheetId="3">'G. 2008 Crosswalk'!$A$1:$T$25</definedName>
    <definedName name="_xlnm.Print_Area" localSheetId="4">'L. Summary by Object Class'!$A$1:$P$43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<sst xmlns="http://schemas.openxmlformats.org/spreadsheetml/2006/main" count="580" uniqueCount="205">
  <si>
    <t>FY 2009 Request</t>
  </si>
  <si>
    <t>25.5 Research and development contracts</t>
  </si>
  <si>
    <t>25.7 Operation and maintenance of equipment</t>
  </si>
  <si>
    <t>Decreases</t>
  </si>
  <si>
    <t>Federal Health Insurance Premiums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</si>
  <si>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(Dollars in Thousands)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</si>
  <si>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</si>
  <si>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</si>
  <si>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</si>
  <si>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</si>
  <si>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</si>
  <si>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</si>
  <si>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</si>
  <si>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</si>
  <si>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</si>
  <si>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</si>
  <si>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95% BUDGET</t>
  </si>
  <si>
    <t>Budget</t>
  </si>
  <si>
    <t>Reimbursable FTE:</t>
  </si>
  <si>
    <t>w/Rescissions</t>
  </si>
  <si>
    <t>Rescissions</t>
  </si>
  <si>
    <t>Supplementals</t>
  </si>
  <si>
    <t xml:space="preserve">     Subtotal Increases</t>
  </si>
  <si>
    <t>2007 Supplementals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</si>
  <si>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</si>
  <si>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</si>
  <si>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</si>
  <si>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</si>
  <si>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</si>
  <si>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</si>
  <si>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</si>
  <si>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Wartime Supplemental Non-personnel recurring costs……………………………………………………………………………………………………………………………………………………………</t>
  </si>
  <si>
    <t>Current Services</t>
  </si>
  <si>
    <t>Increases</t>
  </si>
  <si>
    <t>Offsets</t>
  </si>
  <si>
    <t>TOTAL</t>
  </si>
  <si>
    <t>Annualization of 2005 pay raise................................................................................................................................................................................................................................</t>
  </si>
  <si>
    <t>Increase in reimbursable FTE...................................................................................................................................................................................................................................</t>
  </si>
  <si>
    <t>GSA Rent.......................................................................................................................................................................................................................................................</t>
  </si>
  <si>
    <t>25.3 Purchases of goods &amp; services from Government accounts (Antennas, DHS Sec. Etc..)</t>
  </si>
  <si>
    <t>WCF Telecom &amp; Email rate increases.............................................................................................................................................................................................................................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</si>
  <si>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</si>
  <si>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</si>
  <si>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end of line</t>
  </si>
  <si>
    <t>23.1  GSA rent (Reimbursable)</t>
  </si>
  <si>
    <t>25.3 DHS Security (Reimbursable)</t>
  </si>
  <si>
    <r>
      <t>2009 pay raise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(2.9%)     </t>
    </r>
  </si>
  <si>
    <t>Federal Bureau of Investigation</t>
  </si>
  <si>
    <t>Construction</t>
  </si>
  <si>
    <t>TEDAC Expansion</t>
  </si>
  <si>
    <t>Biometrics Technology Center</t>
  </si>
  <si>
    <t xml:space="preserve">Adjustments to Base </t>
  </si>
  <si>
    <t>FBI Academy Construction</t>
  </si>
  <si>
    <t>Crosswalk of 2008 Availability</t>
  </si>
  <si>
    <t>2008 Availability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</si>
  <si>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</si>
  <si>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</si>
  <si>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Resources by Department of Justice Strategic Goal/Objective</t>
  </si>
  <si>
    <t>Offset 1</t>
  </si>
  <si>
    <t>Offset 2</t>
  </si>
  <si>
    <t xml:space="preserve">1.2: </t>
  </si>
  <si>
    <t>1.1:</t>
  </si>
  <si>
    <t xml:space="preserve">3.1: </t>
  </si>
  <si>
    <t xml:space="preserve">4.1: </t>
  </si>
  <si>
    <t>Employee Performance………………………………………………………………………………………………………………………………………………………………………….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</si>
  <si>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</si>
  <si>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</si>
  <si>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Strategic Goal/Objective</t>
  </si>
  <si>
    <t>$000s</t>
  </si>
  <si>
    <t>Goal 1: Prevent Terrorism and Promote the Nation's Security</t>
  </si>
  <si>
    <t>Subtotal, Goal 1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</si>
  <si>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</si>
  <si>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</si>
  <si>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</si>
  <si>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</si>
  <si>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</si>
  <si>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</si>
  <si>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</si>
  <si>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</si>
  <si>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</si>
  <si>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</si>
  <si>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</si>
  <si>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</si>
  <si>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</si>
  <si>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</si>
  <si>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</si>
  <si>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</si>
  <si>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</si>
  <si>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</si>
  <si>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</si>
  <si>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</si>
  <si>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</si>
  <si>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</si>
  <si>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</si>
  <si>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</si>
  <si>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</si>
  <si>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2007 Appropriation Enacted w/Rescissions and Supplementals</t>
  </si>
  <si>
    <t>2009 Adjustments to Base and Technical Adjustments</t>
  </si>
  <si>
    <t>2009 Increases</t>
  </si>
  <si>
    <t>2009 Offsets</t>
  </si>
  <si>
    <t>FY 2007 Enacted Without Rescissions</t>
  </si>
  <si>
    <t>Reprogrammings / Transfers</t>
  </si>
  <si>
    <t>Carryover/ Recoveries</t>
  </si>
  <si>
    <t>end of sheet</t>
  </si>
  <si>
    <t>D: Resources by DOJ Strategic Goal and Strategic Objective</t>
  </si>
  <si>
    <t>B: Summary of Requirements</t>
  </si>
  <si>
    <t>2007 Enacted (with Rescissions, direct only)</t>
  </si>
  <si>
    <t>Total 2007 Revised Continuing Appropriations Resolution (with Rescissions)</t>
  </si>
  <si>
    <t>Annualization of 2008 positions (FTE)</t>
  </si>
  <si>
    <t>Annualization of 2008 positions (dollars)</t>
  </si>
  <si>
    <t xml:space="preserve">Annualization of 2007 positions (dollars) </t>
  </si>
  <si>
    <t>2009 Current Services</t>
  </si>
  <si>
    <t>2009 Total Request</t>
  </si>
  <si>
    <t>2008 - 2009 Total Change</t>
  </si>
  <si>
    <t>F: Crosswalk of 2007 Availability</t>
  </si>
  <si>
    <t>Crosswalk of 2007 Availability</t>
  </si>
  <si>
    <t>2007 Availability</t>
  </si>
  <si>
    <t>G: Crosswalk of 2008 Availability</t>
  </si>
  <si>
    <t>2009 Request</t>
  </si>
  <si>
    <t>Goal 2: Prevent Crime, Enforce Federal Laws and Represent the 
              Rights and Interests of the American People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</si>
  <si>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</si>
  <si>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</si>
  <si>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</si>
  <si>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</si>
  <si>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</si>
  <si>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</si>
  <si>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</si>
  <si>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</si>
  <si>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</si>
  <si>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</si>
  <si>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</si>
  <si>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</si>
  <si>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</si>
  <si>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</si>
  <si>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>23.2 Moving/Lease Expirations/Contract Parking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</si>
  <si>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</si>
  <si>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</si>
  <si>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</si>
  <si>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Total Adjustments to Base and Technical Adjustments</t>
  </si>
  <si>
    <t xml:space="preserve">Total Adjustments to Base </t>
  </si>
  <si>
    <t>Increase/Decrease</t>
  </si>
  <si>
    <t>atb</t>
  </si>
  <si>
    <t>enhance</t>
  </si>
  <si>
    <t>FTE</t>
  </si>
  <si>
    <t>Total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</si>
  <si>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</si>
  <si>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</si>
  <si>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</si>
  <si>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</si>
  <si>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</si>
  <si>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</si>
  <si>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</si>
  <si>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</si>
  <si>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</si>
  <si>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</si>
  <si>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</si>
  <si>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</si>
  <si>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</si>
  <si>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</si>
  <si>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</si>
  <si>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</si>
  <si>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</si>
  <si>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</si>
  <si>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</si>
  <si>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</si>
  <si>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Object Classes</t>
  </si>
  <si>
    <t>Other Object Classes:</t>
  </si>
  <si>
    <t>Total requirements must equal BA.  Include SF-1151 transfers.  Do not include recoveries or unobligated balances.</t>
  </si>
  <si>
    <t>2004 Unobligated balance, start of year, should tie to line 2A of the current SF-132.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</si>
  <si>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</si>
  <si>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</si>
  <si>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</si>
  <si>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</si>
  <si>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</si>
  <si>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</si>
  <si>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</si>
  <si>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Program Changes</t>
  </si>
  <si>
    <t>Total Program Changes</t>
  </si>
  <si>
    <t>Subtotal Increases</t>
  </si>
  <si>
    <t>Subtotal Offsets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</si>
  <si>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</si>
  <si>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</si>
  <si>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r>
      <t>2008 pay raise annualization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(3.5%)</t>
    </r>
  </si>
  <si>
    <t>23.1  GSA rent</t>
  </si>
  <si>
    <t>25.4  Operation and maintenance of facilities</t>
  </si>
  <si>
    <t>2005 Enacted</t>
  </si>
  <si>
    <t>2006 President's</t>
  </si>
  <si>
    <t>2006-2007</t>
  </si>
  <si>
    <t>Strategic Goal and Strategic Objective</t>
  </si>
  <si>
    <t>L: Summary of Requirements by Object Class</t>
  </si>
  <si>
    <t>Relation of obligation to outlays data is based on SF-133 data.  For start of year, refer to line 12 of the SF-133.  End of year is of course not available yet (will be shown on line 14), but please provide an estimate.  Outlays = obligations+SOY-EOY, and</t>
  </si>
  <si>
    <t>32.0  Land &amp; Structures</t>
  </si>
  <si>
    <t>FY 2008 Enacted Without Recissions</t>
  </si>
  <si>
    <t>Unobligated Balances.  The FBI brought forward $25,222,000 from funds provided in prior years for the Central Records Complex, Quantico firearms range modernization, and CIRG A&amp;E construction.</t>
  </si>
  <si>
    <r>
      <t xml:space="preserve">                                      </t>
    </r>
    <r>
      <rPr>
        <sz val="12"/>
        <rFont val="TimesNewRomanPS"/>
        <family val="0"/>
      </rPr>
      <t>Recoveries are the balance of $805,000.</t>
    </r>
  </si>
  <si>
    <t>2008 Enacted</t>
  </si>
  <si>
    <t>2008 Enacted (with Rescissions, direct only)</t>
  </si>
  <si>
    <t>Total 2008 Enacted (with Rescissions and Supplementals)</t>
  </si>
  <si>
    <t>FY 2007 Actual</t>
  </si>
  <si>
    <t>FY 2008 Enacted</t>
  </si>
  <si>
    <t>Subtotal Decreases</t>
  </si>
  <si>
    <t>Center of Intelligence Training, and SCIF Program.</t>
  </si>
  <si>
    <t xml:space="preserve">Unobligated Balances.  The FBI brought forward $44,383,000 from funds provided in prior years for the Central Records Complex, Quantico firearms range modernization, CIRG A&amp;E construction, CIRG HRT Space, </t>
  </si>
  <si>
    <t>Recoveries have a balance of $805,000.</t>
  </si>
  <si>
    <t>Total DIRECT requirements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</si>
</sst>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NewRomanPS"/>
      <family val="0"/>
    </font>
    <font>
      <i/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"/>
      <color indexed="9"/>
      <name val="TimesNewRomanPS"/>
      <family val="0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2"/>
      <name val="Arial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9" fontId="2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14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0" fillId="2" borderId="0" xfId="0" applyNumberFormat="1" applyFont="1" applyFill="1" applyAlignment="1">
      <alignment/>
    </xf>
    <xf numFmtId="177" fontId="10" fillId="2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177" fontId="11" fillId="2" borderId="0" xfId="0" applyNumberFormat="1" applyFont="1" applyFill="1" applyBorder="1" applyAlignment="1">
      <alignment/>
    </xf>
    <xf numFmtId="177" fontId="15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20" fillId="0" borderId="0" xfId="21" applyAlignment="1">
      <alignment horizontal="centerContinuous"/>
      <protection/>
    </xf>
    <xf numFmtId="0" fontId="20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8" fillId="0" borderId="0" xfId="21" applyFont="1">
      <alignment/>
      <protection/>
    </xf>
    <xf numFmtId="0" fontId="18" fillId="0" borderId="0" xfId="21" applyFont="1" applyAlignment="1">
      <alignment horizontal="centerContinuous"/>
      <protection/>
    </xf>
    <xf numFmtId="3" fontId="18" fillId="0" borderId="0" xfId="21" applyNumberFormat="1" applyFont="1" applyAlignment="1">
      <alignment horizontal="centerContinuous"/>
      <protection/>
    </xf>
    <xf numFmtId="0" fontId="12" fillId="0" borderId="0" xfId="21" applyFont="1" applyAlignment="1">
      <alignment horizontal="centerContinuous"/>
      <protection/>
    </xf>
    <xf numFmtId="0" fontId="12" fillId="0" borderId="0" xfId="21" applyFont="1">
      <alignment/>
      <protection/>
    </xf>
    <xf numFmtId="0" fontId="12" fillId="0" borderId="2" xfId="21" applyFont="1" applyBorder="1">
      <alignment/>
      <protection/>
    </xf>
    <xf numFmtId="0" fontId="12" fillId="0" borderId="3" xfId="21" applyFont="1" applyBorder="1">
      <alignment/>
      <protection/>
    </xf>
    <xf numFmtId="0" fontId="12" fillId="0" borderId="4" xfId="21" applyFont="1" applyBorder="1">
      <alignment/>
      <protection/>
    </xf>
    <xf numFmtId="0" fontId="21" fillId="0" borderId="2" xfId="21" applyFont="1" applyBorder="1">
      <alignment/>
      <protection/>
    </xf>
    <xf numFmtId="183" fontId="21" fillId="0" borderId="3" xfId="21" applyNumberFormat="1" applyFont="1" applyBorder="1">
      <alignment/>
      <protection/>
    </xf>
    <xf numFmtId="185" fontId="21" fillId="0" borderId="4" xfId="17" applyNumberFormat="1" applyFont="1" applyBorder="1" applyAlignment="1">
      <alignment/>
    </xf>
    <xf numFmtId="0" fontId="12" fillId="0" borderId="2" xfId="21" applyFont="1" applyBorder="1" applyAlignment="1">
      <alignment horizontal="left" indent="1"/>
      <protection/>
    </xf>
    <xf numFmtId="183" fontId="12" fillId="0" borderId="3" xfId="15" applyNumberFormat="1" applyFont="1" applyBorder="1" applyAlignment="1">
      <alignment/>
    </xf>
    <xf numFmtId="183" fontId="12" fillId="0" borderId="4" xfId="15" applyNumberFormat="1" applyFont="1" applyBorder="1" applyAlignment="1">
      <alignment/>
    </xf>
    <xf numFmtId="183" fontId="12" fillId="0" borderId="0" xfId="15" applyNumberFormat="1" applyFont="1" applyAlignment="1">
      <alignment/>
    </xf>
    <xf numFmtId="183" fontId="22" fillId="0" borderId="3" xfId="15" applyNumberFormat="1" applyFont="1" applyBorder="1" applyAlignment="1">
      <alignment/>
    </xf>
    <xf numFmtId="183" fontId="22" fillId="0" borderId="4" xfId="15" applyNumberFormat="1" applyFont="1" applyBorder="1" applyAlignment="1">
      <alignment/>
    </xf>
    <xf numFmtId="183" fontId="21" fillId="0" borderId="0" xfId="15" applyNumberFormat="1" applyFont="1" applyAlignment="1">
      <alignment/>
    </xf>
    <xf numFmtId="0" fontId="21" fillId="0" borderId="2" xfId="21" applyFont="1" applyBorder="1" applyAlignment="1">
      <alignment wrapText="1"/>
      <protection/>
    </xf>
    <xf numFmtId="0" fontId="21" fillId="0" borderId="5" xfId="21" applyFont="1" applyBorder="1">
      <alignment/>
      <protection/>
    </xf>
    <xf numFmtId="183" fontId="21" fillId="0" borderId="6" xfId="15" applyNumberFormat="1" applyFont="1" applyBorder="1" applyAlignment="1">
      <alignment/>
    </xf>
    <xf numFmtId="183" fontId="21" fillId="0" borderId="7" xfId="15" applyNumberFormat="1" applyFont="1" applyBorder="1" applyAlignment="1">
      <alignment/>
    </xf>
    <xf numFmtId="185" fontId="21" fillId="0" borderId="8" xfId="17" applyNumberFormat="1" applyFont="1" applyBorder="1" applyAlignment="1">
      <alignment horizontal="left"/>
    </xf>
    <xf numFmtId="0" fontId="21" fillId="0" borderId="0" xfId="21" applyFont="1" applyBorder="1" applyAlignment="1">
      <alignment horizontal="left"/>
      <protection/>
    </xf>
    <xf numFmtId="183" fontId="21" fillId="0" borderId="0" xfId="21" applyNumberFormat="1" applyFont="1" applyBorder="1" applyAlignment="1">
      <alignment horizontal="left"/>
      <protection/>
    </xf>
    <xf numFmtId="185" fontId="21" fillId="0" borderId="0" xfId="17" applyNumberFormat="1" applyFont="1" applyBorder="1" applyAlignment="1">
      <alignment horizontal="left"/>
    </xf>
    <xf numFmtId="0" fontId="0" fillId="0" borderId="0" xfId="0" applyBorder="1" applyAlignment="1">
      <alignment vertical="top" wrapText="1"/>
    </xf>
    <xf numFmtId="3" fontId="12" fillId="0" borderId="0" xfId="0" applyNumberFormat="1" applyFont="1" applyAlignment="1">
      <alignment horizontal="centerContinuous"/>
    </xf>
    <xf numFmtId="0" fontId="29" fillId="0" borderId="0" xfId="0" applyFont="1" applyAlignment="1">
      <alignment/>
    </xf>
    <xf numFmtId="177" fontId="5" fillId="0" borderId="0" xfId="0" applyNumberFormat="1" applyFont="1" applyFill="1" applyAlignment="1">
      <alignment/>
    </xf>
    <xf numFmtId="177" fontId="5" fillId="0" borderId="4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25" fillId="0" borderId="11" xfId="0" applyNumberFormat="1" applyFont="1" applyBorder="1" applyAlignment="1">
      <alignment horizontal="right"/>
    </xf>
    <xf numFmtId="177" fontId="25" fillId="0" borderId="12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17" fillId="0" borderId="4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fill"/>
    </xf>
    <xf numFmtId="3" fontId="6" fillId="0" borderId="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fill"/>
    </xf>
    <xf numFmtId="177" fontId="6" fillId="0" borderId="15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16" fillId="0" borderId="11" xfId="0" applyNumberFormat="1" applyFont="1" applyBorder="1" applyAlignment="1">
      <alignment/>
    </xf>
    <xf numFmtId="177" fontId="18" fillId="0" borderId="13" xfId="0" applyNumberFormat="1" applyFont="1" applyBorder="1" applyAlignment="1">
      <alignment/>
    </xf>
    <xf numFmtId="177" fontId="18" fillId="0" borderId="17" xfId="0" applyNumberFormat="1" applyFont="1" applyBorder="1" applyAlignment="1">
      <alignment horizontal="right"/>
    </xf>
    <xf numFmtId="177" fontId="18" fillId="0" borderId="18" xfId="0" applyNumberFormat="1" applyFont="1" applyBorder="1" applyAlignment="1">
      <alignment horizontal="center"/>
    </xf>
    <xf numFmtId="177" fontId="18" fillId="0" borderId="19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17" fillId="0" borderId="2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18" fillId="0" borderId="18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3" fontId="31" fillId="0" borderId="0" xfId="0" applyNumberFormat="1" applyFont="1" applyAlignment="1">
      <alignment horizontal="centerContinuous"/>
    </xf>
    <xf numFmtId="177" fontId="18" fillId="0" borderId="7" xfId="0" applyNumberFormat="1" applyFont="1" applyBorder="1" applyAlignment="1">
      <alignment/>
    </xf>
    <xf numFmtId="177" fontId="18" fillId="0" borderId="1" xfId="0" applyNumberFormat="1" applyFont="1" applyBorder="1" applyAlignment="1">
      <alignment horizontal="fill"/>
    </xf>
    <xf numFmtId="177" fontId="18" fillId="0" borderId="5" xfId="0" applyNumberFormat="1" applyFont="1" applyBorder="1" applyAlignment="1">
      <alignment/>
    </xf>
    <xf numFmtId="165" fontId="18" fillId="0" borderId="7" xfId="0" applyNumberFormat="1" applyFont="1" applyBorder="1" applyAlignment="1">
      <alignment/>
    </xf>
    <xf numFmtId="177" fontId="27" fillId="2" borderId="12" xfId="0" applyNumberFormat="1" applyFont="1" applyFill="1" applyBorder="1" applyAlignment="1">
      <alignment horizontal="right"/>
    </xf>
    <xf numFmtId="177" fontId="27" fillId="2" borderId="11" xfId="0" applyNumberFormat="1" applyFont="1" applyFill="1" applyBorder="1" applyAlignment="1">
      <alignment horizontal="right"/>
    </xf>
    <xf numFmtId="177" fontId="27" fillId="2" borderId="17" xfId="0" applyNumberFormat="1" applyFont="1" applyFill="1" applyBorder="1" applyAlignment="1">
      <alignment horizontal="right"/>
    </xf>
    <xf numFmtId="177" fontId="25" fillId="0" borderId="12" xfId="0" applyNumberFormat="1" applyFont="1" applyBorder="1" applyAlignment="1">
      <alignment horizontal="right"/>
    </xf>
    <xf numFmtId="177" fontId="25" fillId="0" borderId="17" xfId="0" applyNumberFormat="1" applyFont="1" applyBorder="1" applyAlignment="1">
      <alignment horizontal="right"/>
    </xf>
    <xf numFmtId="0" fontId="12" fillId="0" borderId="5" xfId="21" applyFont="1" applyBorder="1" applyAlignment="1">
      <alignment horizontal="left" indent="1"/>
      <protection/>
    </xf>
    <xf numFmtId="183" fontId="12" fillId="0" borderId="6" xfId="15" applyNumberFormat="1" applyFont="1" applyBorder="1" applyAlignment="1">
      <alignment/>
    </xf>
    <xf numFmtId="183" fontId="12" fillId="0" borderId="7" xfId="15" applyNumberFormat="1" applyFont="1" applyBorder="1" applyAlignment="1">
      <alignment/>
    </xf>
    <xf numFmtId="183" fontId="21" fillId="0" borderId="2" xfId="15" applyNumberFormat="1" applyFont="1" applyBorder="1" applyAlignment="1">
      <alignment/>
    </xf>
    <xf numFmtId="183" fontId="12" fillId="0" borderId="2" xfId="15" applyNumberFormat="1" applyFont="1" applyBorder="1" applyAlignment="1">
      <alignment/>
    </xf>
    <xf numFmtId="183" fontId="21" fillId="0" borderId="21" xfId="21" applyNumberFormat="1" applyFont="1" applyBorder="1" applyAlignment="1">
      <alignment horizontal="left"/>
      <protection/>
    </xf>
    <xf numFmtId="0" fontId="21" fillId="0" borderId="22" xfId="21" applyFont="1" applyBorder="1" applyAlignment="1">
      <alignment horizontal="left"/>
      <protection/>
    </xf>
    <xf numFmtId="0" fontId="21" fillId="0" borderId="23" xfId="21" applyFont="1" applyBorder="1" applyAlignment="1">
      <alignment horizontal="left"/>
      <protection/>
    </xf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Alignment="1">
      <alignment/>
    </xf>
    <xf numFmtId="0" fontId="0" fillId="3" borderId="0" xfId="0" applyFill="1" applyBorder="1" applyAlignment="1">
      <alignment vertical="top" wrapText="1"/>
    </xf>
    <xf numFmtId="177" fontId="6" fillId="0" borderId="0" xfId="0" applyNumberFormat="1" applyFont="1" applyFill="1" applyAlignment="1">
      <alignment/>
    </xf>
    <xf numFmtId="177" fontId="6" fillId="3" borderId="0" xfId="0" applyNumberFormat="1" applyFont="1" applyFill="1" applyAlignment="1">
      <alignment/>
    </xf>
    <xf numFmtId="177" fontId="10" fillId="3" borderId="0" xfId="0" applyNumberFormat="1" applyFont="1" applyFill="1" applyAlignment="1">
      <alignment horizontal="right"/>
    </xf>
    <xf numFmtId="177" fontId="10" fillId="3" borderId="0" xfId="0" applyNumberFormat="1" applyFont="1" applyFill="1" applyAlignment="1">
      <alignment/>
    </xf>
    <xf numFmtId="177" fontId="4" fillId="0" borderId="11" xfId="0" applyNumberFormat="1" applyFont="1" applyBorder="1" applyAlignment="1">
      <alignment/>
    </xf>
    <xf numFmtId="0" fontId="21" fillId="0" borderId="9" xfId="21" applyFont="1" applyFill="1" applyBorder="1" applyAlignment="1">
      <alignment horizontal="centerContinuous"/>
      <protection/>
    </xf>
    <xf numFmtId="0" fontId="21" fillId="0" borderId="13" xfId="21" applyFont="1" applyFill="1" applyBorder="1" applyAlignment="1">
      <alignment horizontal="centerContinuous"/>
      <protection/>
    </xf>
    <xf numFmtId="0" fontId="12" fillId="0" borderId="0" xfId="21" applyFont="1" applyFill="1">
      <alignment/>
      <protection/>
    </xf>
    <xf numFmtId="1" fontId="21" fillId="0" borderId="9" xfId="21" applyNumberFormat="1" applyFont="1" applyFill="1" applyBorder="1" applyAlignment="1">
      <alignment horizontal="centerContinuous"/>
      <protection/>
    </xf>
    <xf numFmtId="0" fontId="20" fillId="0" borderId="0" xfId="21" applyFill="1">
      <alignment/>
      <protection/>
    </xf>
    <xf numFmtId="0" fontId="21" fillId="0" borderId="6" xfId="21" applyFont="1" applyFill="1" applyBorder="1" applyAlignment="1">
      <alignment horizontal="centerContinuous"/>
      <protection/>
    </xf>
    <xf numFmtId="0" fontId="12" fillId="0" borderId="7" xfId="21" applyFont="1" applyFill="1" applyBorder="1" applyAlignment="1">
      <alignment horizontal="centerContinuous"/>
      <protection/>
    </xf>
    <xf numFmtId="0" fontId="21" fillId="0" borderId="7" xfId="21" applyFont="1" applyFill="1" applyBorder="1" applyAlignment="1">
      <alignment horizontal="centerContinuous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22" fillId="0" borderId="6" xfId="21" applyFont="1" applyFill="1" applyBorder="1" applyAlignment="1">
      <alignment horizontal="center"/>
      <protection/>
    </xf>
    <xf numFmtId="0" fontId="22" fillId="0" borderId="7" xfId="21" applyFont="1" applyFill="1" applyBorder="1" applyAlignment="1">
      <alignment horizontal="center"/>
      <protection/>
    </xf>
    <xf numFmtId="3" fontId="29" fillId="0" borderId="9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177" fontId="29" fillId="0" borderId="9" xfId="0" applyNumberFormat="1" applyFont="1" applyBorder="1" applyAlignment="1">
      <alignment horizontal="centerContinuous"/>
    </xf>
    <xf numFmtId="177" fontId="29" fillId="0" borderId="10" xfId="0" applyNumberFormat="1" applyFont="1" applyBorder="1" applyAlignment="1">
      <alignment horizontal="centerContinuous"/>
    </xf>
    <xf numFmtId="177" fontId="29" fillId="0" borderId="10" xfId="0" applyNumberFormat="1" applyFont="1" applyBorder="1" applyAlignment="1">
      <alignment/>
    </xf>
    <xf numFmtId="1" fontId="29" fillId="0" borderId="9" xfId="0" applyNumberFormat="1" applyFont="1" applyBorder="1" applyAlignment="1">
      <alignment horizontal="centerContinuous"/>
    </xf>
    <xf numFmtId="1" fontId="29" fillId="0" borderId="10" xfId="0" applyNumberFormat="1" applyFont="1" applyBorder="1" applyAlignment="1">
      <alignment horizontal="centerContinuous"/>
    </xf>
    <xf numFmtId="177" fontId="29" fillId="0" borderId="13" xfId="0" applyNumberFormat="1" applyFont="1" applyBorder="1" applyAlignment="1">
      <alignment horizontal="centerContinuous"/>
    </xf>
    <xf numFmtId="3" fontId="29" fillId="0" borderId="3" xfId="0" applyNumberFormat="1" applyFont="1" applyBorder="1" applyAlignment="1">
      <alignment/>
    </xf>
    <xf numFmtId="3" fontId="32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/>
    </xf>
    <xf numFmtId="177" fontId="29" fillId="0" borderId="6" xfId="0" applyNumberFormat="1" applyFont="1" applyBorder="1" applyAlignment="1">
      <alignment horizontal="centerContinuous"/>
    </xf>
    <xf numFmtId="177" fontId="29" fillId="0" borderId="1" xfId="0" applyNumberFormat="1" applyFont="1" applyBorder="1" applyAlignment="1">
      <alignment horizontal="centerContinuous"/>
    </xf>
    <xf numFmtId="177" fontId="29" fillId="0" borderId="1" xfId="0" applyNumberFormat="1" applyFont="1" applyBorder="1" applyAlignment="1">
      <alignment/>
    </xf>
    <xf numFmtId="177" fontId="32" fillId="0" borderId="1" xfId="0" applyNumberFormat="1" applyFont="1" applyBorder="1" applyAlignment="1">
      <alignment horizontal="centerContinuous"/>
    </xf>
    <xf numFmtId="177" fontId="29" fillId="0" borderId="7" xfId="0" applyNumberFormat="1" applyFont="1" applyBorder="1" applyAlignment="1">
      <alignment horizontal="centerContinuous"/>
    </xf>
    <xf numFmtId="3" fontId="33" fillId="0" borderId="12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177" fontId="29" fillId="0" borderId="12" xfId="0" applyNumberFormat="1" applyFont="1" applyBorder="1" applyAlignment="1">
      <alignment horizontal="right"/>
    </xf>
    <xf numFmtId="177" fontId="29" fillId="0" borderId="11" xfId="0" applyNumberFormat="1" applyFont="1" applyBorder="1" applyAlignment="1">
      <alignment horizontal="center"/>
    </xf>
    <xf numFmtId="177" fontId="29" fillId="0" borderId="11" xfId="0" applyNumberFormat="1" applyFont="1" applyBorder="1" applyAlignment="1">
      <alignment horizontal="right"/>
    </xf>
    <xf numFmtId="177" fontId="29" fillId="0" borderId="11" xfId="0" applyNumberFormat="1" applyFont="1" applyBorder="1" applyAlignment="1">
      <alignment/>
    </xf>
    <xf numFmtId="177" fontId="29" fillId="0" borderId="17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15" xfId="0" applyNumberFormat="1" applyFont="1" applyBorder="1" applyAlignment="1">
      <alignment horizontal="fill"/>
    </xf>
    <xf numFmtId="177" fontId="29" fillId="0" borderId="14" xfId="0" applyNumberFormat="1" applyFont="1" applyBorder="1" applyAlignment="1">
      <alignment/>
    </xf>
    <xf numFmtId="177" fontId="29" fillId="0" borderId="15" xfId="0" applyNumberFormat="1" applyFont="1" applyBorder="1" applyAlignment="1">
      <alignment/>
    </xf>
    <xf numFmtId="165" fontId="29" fillId="0" borderId="15" xfId="0" applyNumberFormat="1" applyFont="1" applyBorder="1" applyAlignment="1">
      <alignment/>
    </xf>
    <xf numFmtId="165" fontId="29" fillId="0" borderId="16" xfId="0" applyNumberFormat="1" applyFont="1" applyBorder="1" applyAlignment="1">
      <alignment/>
    </xf>
    <xf numFmtId="177" fontId="29" fillId="0" borderId="16" xfId="0" applyNumberFormat="1" applyFont="1" applyBorder="1" applyAlignment="1">
      <alignment/>
    </xf>
    <xf numFmtId="3" fontId="29" fillId="0" borderId="6" xfId="0" applyNumberFormat="1" applyFont="1" applyFill="1" applyBorder="1" applyAlignment="1">
      <alignment/>
    </xf>
    <xf numFmtId="3" fontId="29" fillId="0" borderId="1" xfId="0" applyNumberFormat="1" applyFont="1" applyBorder="1" applyAlignment="1">
      <alignment/>
    </xf>
    <xf numFmtId="3" fontId="29" fillId="0" borderId="1" xfId="0" applyNumberFormat="1" applyFont="1" applyBorder="1" applyAlignment="1">
      <alignment horizontal="fill"/>
    </xf>
    <xf numFmtId="177" fontId="29" fillId="0" borderId="6" xfId="0" applyNumberFormat="1" applyFont="1" applyBorder="1" applyAlignment="1">
      <alignment/>
    </xf>
    <xf numFmtId="177" fontId="29" fillId="0" borderId="7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 horizontal="fill"/>
    </xf>
    <xf numFmtId="177" fontId="33" fillId="0" borderId="6" xfId="0" applyNumberFormat="1" applyFont="1" applyBorder="1" applyAlignment="1">
      <alignment/>
    </xf>
    <xf numFmtId="177" fontId="33" fillId="0" borderId="1" xfId="0" applyNumberFormat="1" applyFont="1" applyBorder="1" applyAlignment="1">
      <alignment/>
    </xf>
    <xf numFmtId="177" fontId="33" fillId="0" borderId="7" xfId="0" applyNumberFormat="1" applyFont="1" applyBorder="1" applyAlignment="1">
      <alignment/>
    </xf>
    <xf numFmtId="177" fontId="29" fillId="0" borderId="3" xfId="0" applyNumberFormat="1" applyFont="1" applyBorder="1" applyAlignment="1">
      <alignment/>
    </xf>
    <xf numFmtId="177" fontId="29" fillId="0" borderId="0" xfId="0" applyNumberFormat="1" applyFont="1" applyAlignment="1">
      <alignment/>
    </xf>
    <xf numFmtId="177" fontId="29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7" fontId="18" fillId="0" borderId="24" xfId="0" applyNumberFormat="1" applyFont="1" applyBorder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0" fontId="21" fillId="0" borderId="0" xfId="21" applyFont="1">
      <alignment/>
      <protection/>
    </xf>
    <xf numFmtId="177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1" fillId="0" borderId="1" xfId="21" applyFont="1" applyFill="1" applyBorder="1" applyAlignment="1">
      <alignment horizontal="centerContinuous"/>
      <protection/>
    </xf>
    <xf numFmtId="0" fontId="12" fillId="0" borderId="0" xfId="21" applyFont="1" applyFill="1" applyBorder="1" applyAlignment="1">
      <alignment horizontal="center"/>
      <protection/>
    </xf>
    <xf numFmtId="0" fontId="22" fillId="0" borderId="1" xfId="21" applyFont="1" applyFill="1" applyBorder="1" applyAlignment="1">
      <alignment horizontal="center"/>
      <protection/>
    </xf>
    <xf numFmtId="0" fontId="12" fillId="0" borderId="0" xfId="21" applyFont="1" applyBorder="1">
      <alignment/>
      <protection/>
    </xf>
    <xf numFmtId="183" fontId="21" fillId="0" borderId="0" xfId="21" applyNumberFormat="1" applyFont="1" applyBorder="1">
      <alignment/>
      <protection/>
    </xf>
    <xf numFmtId="183" fontId="12" fillId="0" borderId="1" xfId="15" applyNumberFormat="1" applyFont="1" applyBorder="1" applyAlignment="1">
      <alignment/>
    </xf>
    <xf numFmtId="183" fontId="22" fillId="0" borderId="0" xfId="15" applyNumberFormat="1" applyFont="1" applyBorder="1" applyAlignment="1">
      <alignment/>
    </xf>
    <xf numFmtId="183" fontId="21" fillId="0" borderId="1" xfId="15" applyNumberFormat="1" applyFont="1" applyBorder="1" applyAlignment="1">
      <alignment/>
    </xf>
    <xf numFmtId="183" fontId="12" fillId="0" borderId="0" xfId="15" applyNumberFormat="1" applyFont="1" applyBorder="1" applyAlignment="1">
      <alignment/>
    </xf>
    <xf numFmtId="183" fontId="21" fillId="0" borderId="25" xfId="21" applyNumberFormat="1" applyFont="1" applyBorder="1" applyAlignment="1">
      <alignment horizontal="left"/>
      <protection/>
    </xf>
    <xf numFmtId="1" fontId="21" fillId="0" borderId="10" xfId="21" applyNumberFormat="1" applyFont="1" applyFill="1" applyBorder="1" applyAlignment="1">
      <alignment horizontal="centerContinuous"/>
      <protection/>
    </xf>
    <xf numFmtId="177" fontId="18" fillId="0" borderId="0" xfId="0" applyNumberFormat="1" applyFont="1" applyBorder="1" applyAlignment="1">
      <alignment horizontal="fill"/>
    </xf>
    <xf numFmtId="177" fontId="18" fillId="0" borderId="2" xfId="0" applyNumberFormat="1" applyFont="1" applyBorder="1" applyAlignment="1">
      <alignment/>
    </xf>
    <xf numFmtId="177" fontId="18" fillId="0" borderId="26" xfId="0" applyNumberFormat="1" applyFont="1" applyBorder="1" applyAlignment="1">
      <alignment horizontal="fill"/>
    </xf>
    <xf numFmtId="177" fontId="6" fillId="0" borderId="27" xfId="0" applyNumberFormat="1" applyFont="1" applyBorder="1" applyAlignment="1">
      <alignment horizontal="fill"/>
    </xf>
    <xf numFmtId="177" fontId="18" fillId="0" borderId="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" fontId="21" fillId="0" borderId="0" xfId="21" applyNumberFormat="1" applyFont="1" applyFill="1" applyBorder="1" applyAlignment="1">
      <alignment horizontal="centerContinuous"/>
      <protection/>
    </xf>
    <xf numFmtId="0" fontId="21" fillId="0" borderId="0" xfId="21" applyFont="1" applyFill="1" applyBorder="1" applyAlignment="1">
      <alignment horizontal="centerContinuous"/>
      <protection/>
    </xf>
    <xf numFmtId="0" fontId="22" fillId="0" borderId="0" xfId="21" applyFont="1" applyFill="1" applyBorder="1" applyAlignment="1">
      <alignment horizontal="center"/>
      <protection/>
    </xf>
    <xf numFmtId="185" fontId="21" fillId="0" borderId="0" xfId="17" applyNumberFormat="1" applyFont="1" applyBorder="1" applyAlignment="1">
      <alignment/>
    </xf>
    <xf numFmtId="183" fontId="21" fillId="0" borderId="0" xfId="15" applyNumberFormat="1" applyFont="1" applyBorder="1" applyAlignment="1">
      <alignment/>
    </xf>
    <xf numFmtId="0" fontId="1" fillId="0" borderId="0" xfId="21" applyFont="1" applyBorder="1" applyAlignment="1">
      <alignment horizontal="left"/>
      <protection/>
    </xf>
    <xf numFmtId="0" fontId="20" fillId="0" borderId="0" xfId="21" applyBorder="1" applyAlignment="1">
      <alignment horizontal="centerContinuous"/>
      <protection/>
    </xf>
    <xf numFmtId="0" fontId="20" fillId="0" borderId="0" xfId="21" applyBorder="1">
      <alignment/>
      <protection/>
    </xf>
    <xf numFmtId="3" fontId="16" fillId="0" borderId="11" xfId="0" applyNumberFormat="1" applyFont="1" applyBorder="1" applyAlignment="1">
      <alignment/>
    </xf>
    <xf numFmtId="0" fontId="12" fillId="0" borderId="6" xfId="21" applyFont="1" applyFill="1" applyBorder="1" applyAlignment="1">
      <alignment horizontal="center" wrapText="1"/>
      <protection/>
    </xf>
    <xf numFmtId="0" fontId="12" fillId="0" borderId="7" xfId="21" applyFont="1" applyFill="1" applyBorder="1" applyAlignment="1">
      <alignment horizontal="center" wrapText="1"/>
      <protection/>
    </xf>
    <xf numFmtId="0" fontId="12" fillId="0" borderId="18" xfId="21" applyFont="1" applyBorder="1">
      <alignment/>
      <protection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 wrapText="1"/>
    </xf>
    <xf numFmtId="0" fontId="28" fillId="0" borderId="0" xfId="0" applyFont="1" applyAlignment="1">
      <alignment/>
    </xf>
    <xf numFmtId="177" fontId="1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77" fontId="38" fillId="0" borderId="0" xfId="0" applyNumberFormat="1" applyFont="1" applyAlignment="1">
      <alignment/>
    </xf>
    <xf numFmtId="177" fontId="39" fillId="2" borderId="0" xfId="0" applyNumberFormat="1" applyFont="1" applyFill="1" applyAlignment="1">
      <alignment/>
    </xf>
    <xf numFmtId="177" fontId="38" fillId="0" borderId="0" xfId="0" applyNumberFormat="1" applyFont="1" applyFill="1" applyAlignment="1">
      <alignment/>
    </xf>
    <xf numFmtId="0" fontId="40" fillId="0" borderId="0" xfId="21" applyFont="1">
      <alignment/>
      <protection/>
    </xf>
    <xf numFmtId="0" fontId="12" fillId="0" borderId="0" xfId="21" applyFont="1" applyFill="1" applyAlignment="1">
      <alignment vertical="center"/>
      <protection/>
    </xf>
    <xf numFmtId="0" fontId="0" fillId="0" borderId="0" xfId="0" applyAlignment="1">
      <alignment/>
    </xf>
    <xf numFmtId="177" fontId="41" fillId="0" borderId="0" xfId="0" applyNumberFormat="1" applyFont="1" applyAlignment="1">
      <alignment/>
    </xf>
    <xf numFmtId="177" fontId="28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Fill="1" applyAlignment="1">
      <alignment/>
    </xf>
    <xf numFmtId="177" fontId="18" fillId="0" borderId="0" xfId="0" applyNumberFormat="1" applyFont="1" applyAlignment="1">
      <alignment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 horizontal="centerContinuous"/>
    </xf>
    <xf numFmtId="0" fontId="12" fillId="0" borderId="0" xfId="0" applyFont="1" applyBorder="1" applyAlignment="1">
      <alignment vertical="top" wrapText="1"/>
    </xf>
    <xf numFmtId="177" fontId="12" fillId="0" borderId="0" xfId="0" applyNumberFormat="1" applyFont="1" applyFill="1" applyAlignment="1">
      <alignment/>
    </xf>
    <xf numFmtId="37" fontId="5" fillId="0" borderId="14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5" fillId="0" borderId="29" xfId="0" applyNumberFormat="1" applyFont="1" applyBorder="1" applyAlignment="1">
      <alignment/>
    </xf>
    <xf numFmtId="37" fontId="5" fillId="0" borderId="30" xfId="0" applyNumberFormat="1" applyFont="1" applyBorder="1" applyAlignment="1">
      <alignment/>
    </xf>
    <xf numFmtId="37" fontId="5" fillId="0" borderId="31" xfId="0" applyNumberFormat="1" applyFont="1" applyBorder="1" applyAlignment="1">
      <alignment/>
    </xf>
    <xf numFmtId="5" fontId="5" fillId="0" borderId="1" xfId="0" applyNumberFormat="1" applyFont="1" applyBorder="1" applyAlignment="1">
      <alignment/>
    </xf>
    <xf numFmtId="5" fontId="5" fillId="0" borderId="7" xfId="0" applyNumberFormat="1" applyFont="1" applyBorder="1" applyAlignment="1">
      <alignment/>
    </xf>
    <xf numFmtId="37" fontId="29" fillId="0" borderId="14" xfId="0" applyNumberFormat="1" applyFont="1" applyBorder="1" applyAlignment="1">
      <alignment/>
    </xf>
    <xf numFmtId="37" fontId="29" fillId="0" borderId="15" xfId="0" applyNumberFormat="1" applyFont="1" applyBorder="1" applyAlignment="1">
      <alignment/>
    </xf>
    <xf numFmtId="37" fontId="29" fillId="0" borderId="16" xfId="0" applyNumberFormat="1" applyFont="1" applyBorder="1" applyAlignment="1">
      <alignment/>
    </xf>
    <xf numFmtId="37" fontId="29" fillId="0" borderId="6" xfId="0" applyNumberFormat="1" applyFont="1" applyBorder="1" applyAlignment="1">
      <alignment/>
    </xf>
    <xf numFmtId="37" fontId="29" fillId="0" borderId="1" xfId="0" applyNumberFormat="1" applyFont="1" applyBorder="1" applyAlignment="1">
      <alignment/>
    </xf>
    <xf numFmtId="37" fontId="29" fillId="0" borderId="7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1" fontId="10" fillId="2" borderId="14" xfId="0" applyNumberFormat="1" applyFont="1" applyFill="1" applyBorder="1" applyAlignment="1">
      <alignment/>
    </xf>
    <xf numFmtId="41" fontId="10" fillId="2" borderId="15" xfId="0" applyNumberFormat="1" applyFont="1" applyFill="1" applyBorder="1" applyAlignment="1">
      <alignment/>
    </xf>
    <xf numFmtId="41" fontId="10" fillId="2" borderId="16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/>
    </xf>
    <xf numFmtId="41" fontId="10" fillId="2" borderId="14" xfId="0" applyNumberFormat="1" applyFont="1" applyFill="1" applyBorder="1" applyAlignment="1">
      <alignment horizontal="right"/>
    </xf>
    <xf numFmtId="177" fontId="18" fillId="0" borderId="9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7" fontId="18" fillId="0" borderId="3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12" xfId="0" applyNumberFormat="1" applyFont="1" applyBorder="1" applyAlignment="1">
      <alignment/>
    </xf>
    <xf numFmtId="177" fontId="18" fillId="0" borderId="11" xfId="0" applyNumberFormat="1" applyFont="1" applyBorder="1" applyAlignment="1">
      <alignment/>
    </xf>
    <xf numFmtId="177" fontId="18" fillId="0" borderId="12" xfId="0" applyNumberFormat="1" applyFont="1" applyBorder="1" applyAlignment="1">
      <alignment horizontal="right"/>
    </xf>
    <xf numFmtId="177" fontId="18" fillId="0" borderId="11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/>
    </xf>
    <xf numFmtId="0" fontId="6" fillId="0" borderId="32" xfId="0" applyFont="1" applyBorder="1" applyAlignment="1">
      <alignment horizontal="left" indent="2"/>
    </xf>
    <xf numFmtId="177" fontId="5" fillId="0" borderId="3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6" fillId="0" borderId="33" xfId="0" applyNumberFormat="1" applyFont="1" applyBorder="1" applyAlignment="1">
      <alignment/>
    </xf>
    <xf numFmtId="177" fontId="12" fillId="0" borderId="1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/>
    </xf>
    <xf numFmtId="177" fontId="12" fillId="0" borderId="9" xfId="0" applyNumberFormat="1" applyFont="1" applyBorder="1" applyAlignment="1">
      <alignment horizontal="centerContinuous"/>
    </xf>
    <xf numFmtId="177" fontId="12" fillId="0" borderId="10" xfId="0" applyNumberFormat="1" applyFont="1" applyBorder="1" applyAlignment="1">
      <alignment horizontal="centerContinuous"/>
    </xf>
    <xf numFmtId="177" fontId="12" fillId="0" borderId="13" xfId="0" applyNumberFormat="1" applyFont="1" applyBorder="1" applyAlignment="1">
      <alignment horizontal="centerContinuous"/>
    </xf>
    <xf numFmtId="3" fontId="39" fillId="0" borderId="0" xfId="0" applyNumberFormat="1" applyFont="1" applyAlignment="1">
      <alignment/>
    </xf>
    <xf numFmtId="177" fontId="12" fillId="0" borderId="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/>
    </xf>
    <xf numFmtId="177" fontId="12" fillId="0" borderId="6" xfId="0" applyNumberFormat="1" applyFont="1" applyBorder="1" applyAlignment="1">
      <alignment horizontal="centerContinuous"/>
    </xf>
    <xf numFmtId="177" fontId="12" fillId="0" borderId="1" xfId="0" applyNumberFormat="1" applyFont="1" applyBorder="1" applyAlignment="1">
      <alignment horizontal="centerContinuous"/>
    </xf>
    <xf numFmtId="177" fontId="12" fillId="0" borderId="7" xfId="0" applyNumberFormat="1" applyFont="1" applyBorder="1" applyAlignment="1">
      <alignment horizontal="centerContinuous"/>
    </xf>
    <xf numFmtId="177" fontId="12" fillId="0" borderId="12" xfId="0" applyNumberFormat="1" applyFont="1" applyBorder="1" applyAlignment="1">
      <alignment horizontal="right"/>
    </xf>
    <xf numFmtId="177" fontId="12" fillId="0" borderId="11" xfId="0" applyNumberFormat="1" applyFont="1" applyBorder="1" applyAlignment="1">
      <alignment horizontal="center"/>
    </xf>
    <xf numFmtId="177" fontId="12" fillId="0" borderId="11" xfId="0" applyNumberFormat="1" applyFont="1" applyBorder="1" applyAlignment="1">
      <alignment horizontal="right"/>
    </xf>
    <xf numFmtId="177" fontId="12" fillId="0" borderId="11" xfId="0" applyNumberFormat="1" applyFont="1" applyBorder="1" applyAlignment="1">
      <alignment/>
    </xf>
    <xf numFmtId="177" fontId="12" fillId="0" borderId="17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/>
    </xf>
    <xf numFmtId="177" fontId="12" fillId="0" borderId="14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177" fontId="12" fillId="0" borderId="16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77" fontId="21" fillId="0" borderId="1" xfId="0" applyNumberFormat="1" applyFont="1" applyBorder="1" applyAlignment="1">
      <alignment/>
    </xf>
    <xf numFmtId="177" fontId="21" fillId="0" borderId="6" xfId="0" applyNumberFormat="1" applyFont="1" applyBorder="1" applyAlignment="1">
      <alignment/>
    </xf>
    <xf numFmtId="177" fontId="21" fillId="0" borderId="7" xfId="0" applyNumberFormat="1" applyFont="1" applyBorder="1" applyAlignment="1">
      <alignment/>
    </xf>
    <xf numFmtId="0" fontId="6" fillId="0" borderId="34" xfId="0" applyFont="1" applyBorder="1" applyAlignment="1">
      <alignment horizontal="left" indent="4"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 indent="4"/>
    </xf>
    <xf numFmtId="3" fontId="29" fillId="0" borderId="32" xfId="0" applyNumberFormat="1" applyFont="1" applyBorder="1" applyAlignment="1">
      <alignment horizontal="left" indent="4"/>
    </xf>
    <xf numFmtId="0" fontId="6" fillId="0" borderId="34" xfId="0" applyFont="1" applyBorder="1" applyAlignment="1">
      <alignment horizontal="left" indent="4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29" fillId="0" borderId="13" xfId="0" applyNumberFormat="1" applyFont="1" applyBorder="1" applyAlignment="1">
      <alignment/>
    </xf>
    <xf numFmtId="0" fontId="6" fillId="0" borderId="7" xfId="0" applyFont="1" applyBorder="1" applyAlignment="1">
      <alignment/>
    </xf>
    <xf numFmtId="177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" fillId="0" borderId="6" xfId="0" applyFont="1" applyBorder="1" applyAlignment="1">
      <alignment/>
    </xf>
    <xf numFmtId="177" fontId="12" fillId="0" borderId="3" xfId="0" applyNumberFormat="1" applyFont="1" applyBorder="1" applyAlignment="1">
      <alignment horizontal="left" indent="2"/>
    </xf>
    <xf numFmtId="177" fontId="12" fillId="0" borderId="0" xfId="0" applyNumberFormat="1" applyFont="1" applyBorder="1" applyAlignment="1">
      <alignment horizontal="left" indent="2"/>
    </xf>
    <xf numFmtId="177" fontId="12" fillId="0" borderId="4" xfId="0" applyNumberFormat="1" applyFont="1" applyBorder="1" applyAlignment="1">
      <alignment horizontal="left" indent="2"/>
    </xf>
    <xf numFmtId="177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7" fontId="18" fillId="0" borderId="38" xfId="0" applyNumberFormat="1" applyFont="1" applyBorder="1" applyAlignment="1">
      <alignment/>
    </xf>
    <xf numFmtId="177" fontId="6" fillId="0" borderId="39" xfId="0" applyNumberFormat="1" applyFont="1" applyBorder="1" applyAlignment="1">
      <alignment/>
    </xf>
    <xf numFmtId="177" fontId="12" fillId="0" borderId="3" xfId="17" applyNumberFormat="1" applyFont="1" applyBorder="1" applyAlignment="1">
      <alignment/>
    </xf>
    <xf numFmtId="177" fontId="12" fillId="0" borderId="4" xfId="17" applyNumberFormat="1" applyFont="1" applyBorder="1" applyAlignment="1">
      <alignment/>
    </xf>
    <xf numFmtId="177" fontId="12" fillId="0" borderId="0" xfId="17" applyNumberFormat="1" applyFont="1" applyAlignment="1">
      <alignment/>
    </xf>
    <xf numFmtId="177" fontId="12" fillId="0" borderId="6" xfId="17" applyNumberFormat="1" applyFont="1" applyBorder="1" applyAlignment="1">
      <alignment/>
    </xf>
    <xf numFmtId="177" fontId="12" fillId="0" borderId="7" xfId="17" applyNumberFormat="1" applyFont="1" applyBorder="1" applyAlignment="1">
      <alignment/>
    </xf>
    <xf numFmtId="177" fontId="12" fillId="0" borderId="2" xfId="17" applyNumberFormat="1" applyFont="1" applyBorder="1" applyAlignment="1">
      <alignment/>
    </xf>
    <xf numFmtId="177" fontId="22" fillId="0" borderId="3" xfId="17" applyNumberFormat="1" applyFont="1" applyBorder="1" applyAlignment="1">
      <alignment/>
    </xf>
    <xf numFmtId="177" fontId="22" fillId="0" borderId="4" xfId="17" applyNumberFormat="1" applyFont="1" applyBorder="1" applyAlignment="1">
      <alignment/>
    </xf>
    <xf numFmtId="177" fontId="21" fillId="0" borderId="6" xfId="17" applyNumberFormat="1" applyFont="1" applyBorder="1" applyAlignment="1">
      <alignment/>
    </xf>
    <xf numFmtId="177" fontId="21" fillId="0" borderId="7" xfId="17" applyNumberFormat="1" applyFont="1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29" fillId="0" borderId="9" xfId="0" applyNumberFormat="1" applyFont="1" applyBorder="1" applyAlignment="1">
      <alignment/>
    </xf>
    <xf numFmtId="177" fontId="21" fillId="0" borderId="3" xfId="17" applyNumberFormat="1" applyFont="1" applyBorder="1" applyAlignment="1">
      <alignment/>
    </xf>
    <xf numFmtId="177" fontId="21" fillId="0" borderId="2" xfId="17" applyNumberFormat="1" applyFont="1" applyBorder="1" applyAlignment="1">
      <alignment/>
    </xf>
    <xf numFmtId="177" fontId="12" fillId="0" borderId="3" xfId="21" applyNumberFormat="1" applyFont="1" applyBorder="1">
      <alignment/>
      <protection/>
    </xf>
    <xf numFmtId="177" fontId="12" fillId="0" borderId="4" xfId="21" applyNumberFormat="1" applyFont="1" applyBorder="1">
      <alignment/>
      <protection/>
    </xf>
    <xf numFmtId="177" fontId="12" fillId="0" borderId="0" xfId="21" applyNumberFormat="1" applyFont="1">
      <alignment/>
      <protection/>
    </xf>
    <xf numFmtId="177" fontId="12" fillId="0" borderId="0" xfId="17" applyNumberFormat="1" applyFont="1" applyBorder="1" applyAlignment="1">
      <alignment/>
    </xf>
    <xf numFmtId="177" fontId="12" fillId="0" borderId="0" xfId="15" applyNumberFormat="1" applyFont="1" applyAlignment="1">
      <alignment/>
    </xf>
    <xf numFmtId="177" fontId="21" fillId="0" borderId="3" xfId="15" applyNumberFormat="1" applyFont="1" applyBorder="1" applyAlignment="1">
      <alignment/>
    </xf>
    <xf numFmtId="177" fontId="21" fillId="0" borderId="2" xfId="15" applyNumberFormat="1" applyFont="1" applyBorder="1" applyAlignment="1">
      <alignment/>
    </xf>
    <xf numFmtId="177" fontId="21" fillId="0" borderId="21" xfId="21" applyNumberFormat="1" applyFont="1" applyBorder="1" applyAlignment="1">
      <alignment horizontal="right"/>
      <protection/>
    </xf>
    <xf numFmtId="177" fontId="21" fillId="0" borderId="8" xfId="17" applyNumberFormat="1" applyFont="1" applyBorder="1" applyAlignment="1">
      <alignment horizontal="right"/>
    </xf>
    <xf numFmtId="177" fontId="21" fillId="0" borderId="23" xfId="21" applyNumberFormat="1" applyFont="1" applyBorder="1" applyAlignment="1">
      <alignment horizontal="right"/>
      <protection/>
    </xf>
    <xf numFmtId="177" fontId="21" fillId="0" borderId="21" xfId="21" applyNumberFormat="1" applyFont="1" applyBorder="1" applyAlignment="1">
      <alignment horizontal="left"/>
      <protection/>
    </xf>
    <xf numFmtId="177" fontId="5" fillId="0" borderId="40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177" fontId="5" fillId="0" borderId="7" xfId="0" applyNumberFormat="1" applyFont="1" applyFill="1" applyBorder="1" applyAlignment="1">
      <alignment/>
    </xf>
    <xf numFmtId="177" fontId="25" fillId="0" borderId="6" xfId="0" applyNumberFormat="1" applyFont="1" applyBorder="1" applyAlignment="1">
      <alignment/>
    </xf>
    <xf numFmtId="177" fontId="25" fillId="0" borderId="1" xfId="0" applyNumberFormat="1" applyFont="1" applyBorder="1" applyAlignment="1">
      <alignment/>
    </xf>
    <xf numFmtId="177" fontId="25" fillId="0" borderId="30" xfId="0" applyNumberFormat="1" applyFont="1" applyBorder="1" applyAlignment="1">
      <alignment/>
    </xf>
    <xf numFmtId="177" fontId="6" fillId="0" borderId="40" xfId="0" applyNumberFormat="1" applyFont="1" applyBorder="1" applyAlignment="1">
      <alignment/>
    </xf>
    <xf numFmtId="177" fontId="18" fillId="0" borderId="6" xfId="0" applyNumberFormat="1" applyFont="1" applyBorder="1" applyAlignment="1">
      <alignment/>
    </xf>
    <xf numFmtId="177" fontId="18" fillId="0" borderId="1" xfId="0" applyNumberFormat="1" applyFont="1" applyBorder="1" applyAlignment="1">
      <alignment/>
    </xf>
    <xf numFmtId="177" fontId="18" fillId="0" borderId="1" xfId="17" applyNumberFormat="1" applyFont="1" applyBorder="1" applyAlignment="1">
      <alignment/>
    </xf>
    <xf numFmtId="177" fontId="18" fillId="0" borderId="30" xfId="0" applyNumberFormat="1" applyFont="1" applyBorder="1" applyAlignment="1">
      <alignment/>
    </xf>
    <xf numFmtId="177" fontId="10" fillId="2" borderId="14" xfId="0" applyNumberFormat="1" applyFont="1" applyFill="1" applyBorder="1" applyAlignment="1">
      <alignment/>
    </xf>
    <xf numFmtId="177" fontId="10" fillId="2" borderId="15" xfId="0" applyNumberFormat="1" applyFont="1" applyFill="1" applyBorder="1" applyAlignment="1">
      <alignment/>
    </xf>
    <xf numFmtId="177" fontId="10" fillId="2" borderId="16" xfId="0" applyNumberFormat="1" applyFont="1" applyFill="1" applyBorder="1" applyAlignment="1">
      <alignment/>
    </xf>
    <xf numFmtId="177" fontId="11" fillId="2" borderId="14" xfId="0" applyNumberFormat="1" applyFont="1" applyFill="1" applyBorder="1" applyAlignment="1">
      <alignment/>
    </xf>
    <xf numFmtId="177" fontId="11" fillId="2" borderId="15" xfId="0" applyNumberFormat="1" applyFont="1" applyFill="1" applyBorder="1" applyAlignment="1">
      <alignment/>
    </xf>
    <xf numFmtId="177" fontId="11" fillId="2" borderId="16" xfId="0" applyNumberFormat="1" applyFont="1" applyFill="1" applyBorder="1" applyAlignment="1">
      <alignment/>
    </xf>
    <xf numFmtId="177" fontId="10" fillId="2" borderId="3" xfId="0" applyNumberFormat="1" applyFont="1" applyFill="1" applyBorder="1" applyAlignment="1">
      <alignment/>
    </xf>
    <xf numFmtId="177" fontId="10" fillId="2" borderId="4" xfId="0" applyNumberFormat="1" applyFont="1" applyFill="1" applyBorder="1" applyAlignment="1">
      <alignment/>
    </xf>
    <xf numFmtId="177" fontId="10" fillId="2" borderId="29" xfId="0" applyNumberFormat="1" applyFont="1" applyFill="1" applyBorder="1" applyAlignment="1">
      <alignment/>
    </xf>
    <xf numFmtId="177" fontId="10" fillId="2" borderId="30" xfId="0" applyNumberFormat="1" applyFont="1" applyFill="1" applyBorder="1" applyAlignment="1">
      <alignment/>
    </xf>
    <xf numFmtId="177" fontId="10" fillId="2" borderId="31" xfId="0" applyNumberFormat="1" applyFont="1" applyFill="1" applyBorder="1" applyAlignment="1">
      <alignment/>
    </xf>
    <xf numFmtId="177" fontId="27" fillId="2" borderId="14" xfId="0" applyNumberFormat="1" applyFont="1" applyFill="1" applyBorder="1" applyAlignment="1">
      <alignment/>
    </xf>
    <xf numFmtId="177" fontId="27" fillId="2" borderId="15" xfId="0" applyNumberFormat="1" applyFont="1" applyFill="1" applyBorder="1" applyAlignment="1">
      <alignment/>
    </xf>
    <xf numFmtId="177" fontId="27" fillId="2" borderId="16" xfId="0" applyNumberFormat="1" applyFont="1" applyFill="1" applyBorder="1" applyAlignment="1">
      <alignment/>
    </xf>
    <xf numFmtId="177" fontId="10" fillId="0" borderId="14" xfId="0" applyNumberFormat="1" applyFont="1" applyFill="1" applyBorder="1" applyAlignment="1">
      <alignment/>
    </xf>
    <xf numFmtId="177" fontId="10" fillId="0" borderId="15" xfId="0" applyNumberFormat="1" applyFont="1" applyFill="1" applyBorder="1" applyAlignment="1">
      <alignment/>
    </xf>
    <xf numFmtId="177" fontId="10" fillId="0" borderId="16" xfId="0" applyNumberFormat="1" applyFont="1" applyFill="1" applyBorder="1" applyAlignment="1">
      <alignment/>
    </xf>
    <xf numFmtId="177" fontId="27" fillId="0" borderId="41" xfId="0" applyNumberFormat="1" applyFont="1" applyFill="1" applyBorder="1" applyAlignment="1">
      <alignment/>
    </xf>
    <xf numFmtId="177" fontId="27" fillId="0" borderId="42" xfId="0" applyNumberFormat="1" applyFont="1" applyFill="1" applyBorder="1" applyAlignment="1">
      <alignment/>
    </xf>
    <xf numFmtId="165" fontId="18" fillId="0" borderId="36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65" fontId="12" fillId="0" borderId="4" xfId="17" applyNumberFormat="1" applyFont="1" applyBorder="1" applyAlignment="1">
      <alignment/>
    </xf>
    <xf numFmtId="165" fontId="21" fillId="0" borderId="8" xfId="17" applyNumberFormat="1" applyFont="1" applyBorder="1" applyAlignment="1">
      <alignment horizontal="right"/>
    </xf>
    <xf numFmtId="165" fontId="21" fillId="0" borderId="8" xfId="17" applyNumberFormat="1" applyFont="1" applyBorder="1" applyAlignment="1">
      <alignment horizontal="left"/>
    </xf>
    <xf numFmtId="165" fontId="21" fillId="0" borderId="1" xfId="0" applyNumberFormat="1" applyFont="1" applyBorder="1" applyAlignment="1">
      <alignment/>
    </xf>
    <xf numFmtId="165" fontId="21" fillId="0" borderId="7" xfId="0" applyNumberFormat="1" applyFont="1" applyBorder="1" applyAlignment="1">
      <alignment/>
    </xf>
    <xf numFmtId="165" fontId="5" fillId="0" borderId="40" xfId="0" applyNumberFormat="1" applyFont="1" applyBorder="1" applyAlignment="1">
      <alignment/>
    </xf>
    <xf numFmtId="165" fontId="5" fillId="0" borderId="43" xfId="0" applyNumberFormat="1" applyFont="1" applyBorder="1" applyAlignment="1">
      <alignment/>
    </xf>
    <xf numFmtId="165" fontId="25" fillId="0" borderId="7" xfId="0" applyNumberFormat="1" applyFont="1" applyBorder="1" applyAlignment="1">
      <alignment/>
    </xf>
    <xf numFmtId="165" fontId="25" fillId="0" borderId="1" xfId="0" applyNumberFormat="1" applyFont="1" applyBorder="1" applyAlignment="1">
      <alignment/>
    </xf>
    <xf numFmtId="165" fontId="6" fillId="0" borderId="40" xfId="0" applyNumberFormat="1" applyFont="1" applyBorder="1" applyAlignment="1">
      <alignment/>
    </xf>
    <xf numFmtId="165" fontId="6" fillId="0" borderId="43" xfId="0" applyNumberFormat="1" applyFont="1" applyBorder="1" applyAlignment="1">
      <alignment/>
    </xf>
    <xf numFmtId="165" fontId="18" fillId="0" borderId="1" xfId="17" applyNumberFormat="1" applyFont="1" applyBorder="1" applyAlignment="1">
      <alignment/>
    </xf>
    <xf numFmtId="165" fontId="27" fillId="0" borderId="44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32" xfId="0" applyNumberFormat="1" applyFont="1" applyBorder="1" applyAlignment="1">
      <alignment horizontal="left" indent="4"/>
    </xf>
    <xf numFmtId="3" fontId="6" fillId="0" borderId="34" xfId="0" applyNumberFormat="1" applyFont="1" applyBorder="1" applyAlignment="1">
      <alignment horizontal="left" indent="4"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 horizontal="left" indent="4"/>
    </xf>
    <xf numFmtId="3" fontId="6" fillId="0" borderId="0" xfId="0" applyNumberFormat="1" applyFont="1" applyBorder="1" applyAlignment="1">
      <alignment horizontal="left" indent="4"/>
    </xf>
    <xf numFmtId="3" fontId="6" fillId="0" borderId="32" xfId="0" applyNumberFormat="1" applyFont="1" applyBorder="1" applyAlignment="1">
      <alignment horizontal="left" indent="2"/>
    </xf>
    <xf numFmtId="0" fontId="6" fillId="0" borderId="34" xfId="0" applyFont="1" applyBorder="1" applyAlignment="1">
      <alignment horizontal="left" indent="2"/>
    </xf>
    <xf numFmtId="3" fontId="6" fillId="0" borderId="14" xfId="0" applyNumberFormat="1" applyFont="1" applyBorder="1" applyAlignment="1">
      <alignment horizontal="left" indent="4"/>
    </xf>
    <xf numFmtId="0" fontId="6" fillId="0" borderId="15" xfId="0" applyFont="1" applyBorder="1" applyAlignment="1">
      <alignment horizontal="left" indent="4"/>
    </xf>
    <xf numFmtId="177" fontId="12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21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177" fontId="21" fillId="0" borderId="41" xfId="0" applyNumberFormat="1" applyFont="1" applyBorder="1" applyAlignment="1">
      <alignment horizontal="left" indent="4"/>
    </xf>
    <xf numFmtId="177" fontId="12" fillId="0" borderId="44" xfId="0" applyNumberFormat="1" applyFont="1" applyBorder="1" applyAlignment="1">
      <alignment horizontal="left" indent="4"/>
    </xf>
    <xf numFmtId="177" fontId="12" fillId="0" borderId="42" xfId="0" applyNumberFormat="1" applyFont="1" applyBorder="1" applyAlignment="1">
      <alignment horizontal="left" indent="4"/>
    </xf>
    <xf numFmtId="3" fontId="29" fillId="0" borderId="47" xfId="0" applyNumberFormat="1" applyFont="1" applyBorder="1" applyAlignment="1">
      <alignment horizontal="left" indent="2"/>
    </xf>
    <xf numFmtId="0" fontId="6" fillId="0" borderId="48" xfId="0" applyFont="1" applyBorder="1" applyAlignment="1">
      <alignment horizontal="left" indent="2"/>
    </xf>
    <xf numFmtId="0" fontId="6" fillId="0" borderId="49" xfId="0" applyFont="1" applyBorder="1" applyAlignment="1">
      <alignment horizontal="left" indent="2"/>
    </xf>
    <xf numFmtId="3" fontId="29" fillId="0" borderId="50" xfId="0" applyNumberFormat="1" applyFont="1" applyBorder="1" applyAlignment="1">
      <alignment horizontal="left" indent="2"/>
    </xf>
    <xf numFmtId="0" fontId="6" fillId="0" borderId="51" xfId="0" applyFont="1" applyBorder="1" applyAlignment="1">
      <alignment horizontal="left" indent="2"/>
    </xf>
    <xf numFmtId="0" fontId="6" fillId="0" borderId="52" xfId="0" applyFont="1" applyBorder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6" fillId="0" borderId="16" xfId="0" applyFont="1" applyBorder="1" applyAlignment="1">
      <alignment horizontal="left" indent="2"/>
    </xf>
    <xf numFmtId="177" fontId="12" fillId="0" borderId="53" xfId="0" applyNumberFormat="1" applyFont="1" applyBorder="1" applyAlignment="1">
      <alignment horizontal="left" indent="1"/>
    </xf>
    <xf numFmtId="177" fontId="12" fillId="0" borderId="54" xfId="0" applyNumberFormat="1" applyFont="1" applyBorder="1" applyAlignment="1">
      <alignment horizontal="left" indent="1"/>
    </xf>
    <xf numFmtId="177" fontId="12" fillId="0" borderId="55" xfId="0" applyNumberFormat="1" applyFont="1" applyBorder="1" applyAlignment="1">
      <alignment horizontal="left" indent="1"/>
    </xf>
    <xf numFmtId="3" fontId="29" fillId="0" borderId="9" xfId="0" applyNumberFormat="1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0" borderId="7" xfId="0" applyFont="1" applyBorder="1" applyAlignment="1">
      <alignment horizontal="left" wrapText="1" indent="1"/>
    </xf>
    <xf numFmtId="3" fontId="6" fillId="0" borderId="32" xfId="0" applyNumberFormat="1" applyFont="1" applyFill="1" applyBorder="1" applyAlignment="1">
      <alignment horizontal="left" indent="4"/>
    </xf>
    <xf numFmtId="0" fontId="6" fillId="0" borderId="32" xfId="0" applyFont="1" applyBorder="1" applyAlignment="1">
      <alignment horizontal="left" indent="4"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6" fillId="0" borderId="32" xfId="0" applyFont="1" applyBorder="1" applyAlignment="1">
      <alignment horizontal="left" indent="2"/>
    </xf>
    <xf numFmtId="3" fontId="6" fillId="0" borderId="32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18" fillId="0" borderId="56" xfId="0" applyNumberFormat="1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177" fontId="18" fillId="0" borderId="29" xfId="0" applyNumberFormat="1" applyFont="1" applyBorder="1" applyAlignment="1">
      <alignment horizontal="center"/>
    </xf>
    <xf numFmtId="177" fontId="18" fillId="0" borderId="30" xfId="0" applyNumberFormat="1" applyFont="1" applyBorder="1" applyAlignment="1">
      <alignment horizontal="center"/>
    </xf>
    <xf numFmtId="177" fontId="18" fillId="0" borderId="31" xfId="0" applyNumberFormat="1" applyFont="1" applyBorder="1" applyAlignment="1">
      <alignment horizontal="center"/>
    </xf>
    <xf numFmtId="177" fontId="18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77" fontId="18" fillId="0" borderId="18" xfId="0" applyNumberFormat="1" applyFont="1" applyBorder="1" applyAlignment="1">
      <alignment horizontal="center"/>
    </xf>
    <xf numFmtId="177" fontId="18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3" fontId="29" fillId="0" borderId="41" xfId="0" applyNumberFormat="1" applyFont="1" applyBorder="1" applyAlignment="1">
      <alignment horizontal="left" indent="4"/>
    </xf>
    <xf numFmtId="0" fontId="6" fillId="0" borderId="44" xfId="0" applyFont="1" applyBorder="1" applyAlignment="1">
      <alignment horizontal="left" indent="4"/>
    </xf>
    <xf numFmtId="0" fontId="6" fillId="0" borderId="42" xfId="0" applyFont="1" applyBorder="1" applyAlignment="1">
      <alignment horizontal="left" indent="4"/>
    </xf>
    <xf numFmtId="3" fontId="29" fillId="0" borderId="29" xfId="0" applyNumberFormat="1" applyFont="1" applyBorder="1" applyAlignment="1">
      <alignment horizontal="left" indent="2"/>
    </xf>
    <xf numFmtId="0" fontId="6" fillId="0" borderId="30" xfId="0" applyFont="1" applyBorder="1" applyAlignment="1">
      <alignment horizontal="left" indent="2"/>
    </xf>
    <xf numFmtId="0" fontId="6" fillId="0" borderId="31" xfId="0" applyFont="1" applyBorder="1" applyAlignment="1">
      <alignment horizontal="left" indent="2"/>
    </xf>
    <xf numFmtId="3" fontId="18" fillId="0" borderId="56" xfId="0" applyNumberFormat="1" applyFont="1" applyBorder="1" applyAlignment="1">
      <alignment horizontal="left" indent="2"/>
    </xf>
    <xf numFmtId="0" fontId="6" fillId="0" borderId="57" xfId="0" applyFont="1" applyBorder="1" applyAlignment="1">
      <alignment horizontal="left" indent="2"/>
    </xf>
    <xf numFmtId="0" fontId="6" fillId="0" borderId="46" xfId="0" applyFont="1" applyBorder="1" applyAlignment="1">
      <alignment/>
    </xf>
    <xf numFmtId="3" fontId="6" fillId="0" borderId="15" xfId="0" applyNumberFormat="1" applyFont="1" applyBorder="1" applyAlignment="1">
      <alignment horizontal="left" indent="4"/>
    </xf>
    <xf numFmtId="3" fontId="6" fillId="0" borderId="34" xfId="0" applyNumberFormat="1" applyFont="1" applyBorder="1" applyAlignment="1">
      <alignment horizontal="left" indent="2"/>
    </xf>
    <xf numFmtId="3" fontId="6" fillId="0" borderId="34" xfId="0" applyNumberFormat="1" applyFont="1" applyFill="1" applyBorder="1" applyAlignment="1">
      <alignment horizontal="left" indent="4"/>
    </xf>
    <xf numFmtId="3" fontId="29" fillId="0" borderId="58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3" fontId="29" fillId="0" borderId="34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60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3" fontId="18" fillId="0" borderId="61" xfId="0" applyNumberFormat="1" applyFont="1" applyBorder="1" applyAlignment="1">
      <alignment horizontal="left" indent="2"/>
    </xf>
    <xf numFmtId="0" fontId="6" fillId="0" borderId="27" xfId="0" applyFont="1" applyBorder="1" applyAlignment="1">
      <alignment horizontal="left" indent="2"/>
    </xf>
    <xf numFmtId="3" fontId="29" fillId="0" borderId="50" xfId="0" applyNumberFormat="1" applyFont="1" applyBorder="1" applyAlignment="1">
      <alignment/>
    </xf>
    <xf numFmtId="0" fontId="6" fillId="0" borderId="14" xfId="0" applyFont="1" applyBorder="1" applyAlignment="1">
      <alignment/>
    </xf>
    <xf numFmtId="37" fontId="29" fillId="0" borderId="51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29" fillId="0" borderId="52" xfId="0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29" fillId="0" borderId="50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" fontId="21" fillId="0" borderId="53" xfId="21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3" fillId="0" borderId="53" xfId="2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21" fillId="0" borderId="33" xfId="21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1" fillId="0" borderId="29" xfId="2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21" fillId="0" borderId="6" xfId="21" applyFont="1" applyFill="1" applyBorder="1" applyAlignment="1">
      <alignment horizontal="center"/>
      <protection/>
    </xf>
    <xf numFmtId="0" fontId="21" fillId="0" borderId="7" xfId="21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1" fillId="0" borderId="10" xfId="21" applyFont="1" applyFill="1" applyBorder="1" applyAlignment="1">
      <alignment/>
      <protection/>
    </xf>
    <xf numFmtId="0" fontId="12" fillId="0" borderId="1" xfId="21" applyFont="1" applyFill="1" applyBorder="1" applyAlignment="1">
      <alignment/>
      <protection/>
    </xf>
    <xf numFmtId="0" fontId="21" fillId="0" borderId="18" xfId="21" applyFont="1" applyFill="1" applyBorder="1" applyAlignment="1">
      <alignment/>
      <protection/>
    </xf>
    <xf numFmtId="0" fontId="12" fillId="0" borderId="5" xfId="21" applyFont="1" applyFill="1" applyBorder="1" applyAlignment="1">
      <alignment/>
      <protection/>
    </xf>
    <xf numFmtId="0" fontId="39" fillId="0" borderId="0" xfId="21" applyFont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18" fillId="0" borderId="0" xfId="21" applyFont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8" fillId="0" borderId="0" xfId="21" applyFont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3" fontId="18" fillId="0" borderId="0" xfId="21" applyNumberFormat="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177" fontId="25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7" fontId="25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7" fontId="5" fillId="0" borderId="41" xfId="0" applyNumberFormat="1" applyFont="1" applyBorder="1" applyAlignment="1">
      <alignment horizontal="left" indent="3"/>
    </xf>
    <xf numFmtId="0" fontId="0" fillId="0" borderId="42" xfId="0" applyBorder="1" applyAlignment="1">
      <alignment horizontal="left" indent="3"/>
    </xf>
    <xf numFmtId="177" fontId="6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177" fontId="5" fillId="0" borderId="33" xfId="0" applyNumberFormat="1" applyFont="1" applyBorder="1" applyAlignment="1">
      <alignment/>
    </xf>
    <xf numFmtId="177" fontId="0" fillId="0" borderId="43" xfId="0" applyNumberFormat="1" applyBorder="1" applyAlignment="1">
      <alignment/>
    </xf>
    <xf numFmtId="177" fontId="5" fillId="0" borderId="14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5" fillId="0" borderId="32" xfId="0" applyNumberFormat="1" applyFont="1" applyBorder="1" applyAlignment="1">
      <alignment/>
    </xf>
    <xf numFmtId="177" fontId="0" fillId="0" borderId="35" xfId="0" applyNumberFormat="1" applyBorder="1" applyAlignment="1">
      <alignment/>
    </xf>
    <xf numFmtId="177" fontId="5" fillId="0" borderId="29" xfId="0" applyNumberFormat="1" applyFont="1" applyBorder="1" applyAlignment="1">
      <alignment/>
    </xf>
    <xf numFmtId="177" fontId="25" fillId="0" borderId="6" xfId="0" applyNumberFormat="1" applyFont="1" applyBorder="1" applyAlignment="1">
      <alignment horizontal="left" indent="3"/>
    </xf>
    <xf numFmtId="177" fontId="0" fillId="0" borderId="7" xfId="0" applyNumberFormat="1" applyBorder="1" applyAlignment="1">
      <alignment horizontal="left" indent="3"/>
    </xf>
    <xf numFmtId="177" fontId="45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177" fontId="37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177" fontId="6" fillId="0" borderId="47" xfId="0" applyNumberFormat="1" applyFont="1" applyBorder="1" applyAlignment="1">
      <alignment/>
    </xf>
    <xf numFmtId="0" fontId="0" fillId="0" borderId="49" xfId="0" applyBorder="1" applyAlignment="1">
      <alignment/>
    </xf>
    <xf numFmtId="177" fontId="5" fillId="0" borderId="32" xfId="0" applyNumberFormat="1" applyFont="1" applyBorder="1" applyAlignment="1">
      <alignment horizontal="left" indent="3"/>
    </xf>
    <xf numFmtId="0" fontId="0" fillId="0" borderId="35" xfId="0" applyBorder="1" applyAlignment="1">
      <alignment horizontal="left" indent="3"/>
    </xf>
    <xf numFmtId="177" fontId="12" fillId="0" borderId="0" xfId="0" applyNumberFormat="1" applyFont="1" applyAlignment="1">
      <alignment horizontal="center"/>
    </xf>
    <xf numFmtId="177" fontId="6" fillId="0" borderId="33" xfId="0" applyNumberFormat="1" applyFont="1" applyBorder="1" applyAlignment="1">
      <alignment/>
    </xf>
    <xf numFmtId="0" fontId="6" fillId="0" borderId="43" xfId="0" applyFont="1" applyBorder="1" applyAlignment="1">
      <alignment/>
    </xf>
    <xf numFmtId="177" fontId="18" fillId="0" borderId="6" xfId="0" applyNumberFormat="1" applyFont="1" applyBorder="1" applyAlignment="1">
      <alignment horizontal="left" indent="3"/>
    </xf>
    <xf numFmtId="0" fontId="18" fillId="0" borderId="7" xfId="0" applyFont="1" applyBorder="1" applyAlignment="1">
      <alignment horizontal="left" indent="3"/>
    </xf>
    <xf numFmtId="177" fontId="18" fillId="0" borderId="9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77" fontId="18" fillId="0" borderId="9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77" fontId="10" fillId="2" borderId="32" xfId="0" applyNumberFormat="1" applyFont="1" applyFill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26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177" fontId="10" fillId="2" borderId="47" xfId="0" applyNumberFormat="1" applyFont="1" applyFill="1" applyBorder="1" applyAlignment="1">
      <alignment horizontal="left" indent="2"/>
    </xf>
    <xf numFmtId="0" fontId="0" fillId="0" borderId="48" xfId="0" applyBorder="1" applyAlignment="1">
      <alignment horizontal="left" indent="2"/>
    </xf>
    <xf numFmtId="0" fontId="0" fillId="0" borderId="49" xfId="0" applyBorder="1" applyAlignment="1">
      <alignment horizontal="left" indent="2"/>
    </xf>
    <xf numFmtId="177" fontId="27" fillId="2" borderId="29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77" fontId="10" fillId="2" borderId="32" xfId="0" applyNumberFormat="1" applyFont="1" applyFill="1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5" xfId="0" applyBorder="1" applyAlignment="1">
      <alignment horizontal="left" indent="2"/>
    </xf>
    <xf numFmtId="177" fontId="3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77" fontId="11" fillId="2" borderId="32" xfId="0" applyNumberFormat="1" applyFont="1" applyFill="1" applyBorder="1" applyAlignment="1">
      <alignment horizontal="left" indent="2"/>
    </xf>
    <xf numFmtId="177" fontId="10" fillId="2" borderId="41" xfId="0" applyNumberFormat="1" applyFont="1" applyFill="1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0" fillId="2" borderId="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7" fontId="10" fillId="2" borderId="62" xfId="0" applyNumberFormat="1" applyFont="1" applyFill="1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0" fillId="0" borderId="59" xfId="0" applyBorder="1" applyAlignment="1">
      <alignment horizontal="left" indent="1"/>
    </xf>
    <xf numFmtId="177" fontId="12" fillId="0" borderId="0" xfId="0" applyNumberFormat="1" applyFont="1" applyBorder="1" applyAlignment="1">
      <alignment horizontal="center"/>
    </xf>
    <xf numFmtId="177" fontId="27" fillId="2" borderId="29" xfId="0" applyNumberFormat="1" applyFont="1" applyFill="1" applyBorder="1" applyAlignment="1">
      <alignment horizontal="center"/>
    </xf>
    <xf numFmtId="177" fontId="27" fillId="2" borderId="31" xfId="0" applyNumberFormat="1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35" fillId="0" borderId="34" xfId="0" applyFont="1" applyBorder="1" applyAlignment="1">
      <alignment horizontal="left" indent="2"/>
    </xf>
    <xf numFmtId="0" fontId="35" fillId="0" borderId="35" xfId="0" applyFont="1" applyBorder="1" applyAlignment="1">
      <alignment horizontal="left" indent="2"/>
    </xf>
    <xf numFmtId="177" fontId="10" fillId="0" borderId="32" xfId="0" applyNumberFormat="1" applyFont="1" applyFill="1" applyBorder="1" applyAlignment="1">
      <alignment horizontal="left" indent="2"/>
    </xf>
    <xf numFmtId="177" fontId="27" fillId="2" borderId="32" xfId="0" applyNumberFormat="1" applyFont="1" applyFill="1" applyBorder="1" applyAlignment="1">
      <alignment horizontal="left" indent="3"/>
    </xf>
    <xf numFmtId="0" fontId="0" fillId="0" borderId="34" xfId="0" applyBorder="1" applyAlignment="1">
      <alignment horizontal="left" indent="3"/>
    </xf>
    <xf numFmtId="177" fontId="27" fillId="0" borderId="41" xfId="0" applyNumberFormat="1" applyFont="1" applyFill="1" applyBorder="1" applyAlignment="1">
      <alignment horizontal="left" indent="1"/>
    </xf>
    <xf numFmtId="0" fontId="44" fillId="0" borderId="44" xfId="0" applyFont="1" applyBorder="1" applyAlignment="1">
      <alignment horizontal="left" indent="1"/>
    </xf>
    <xf numFmtId="0" fontId="44" fillId="0" borderId="42" xfId="0" applyFont="1" applyBorder="1" applyAlignment="1">
      <alignment horizontal="left" indent="1"/>
    </xf>
    <xf numFmtId="0" fontId="35" fillId="0" borderId="34" xfId="0" applyFont="1" applyBorder="1" applyAlignment="1">
      <alignment horizontal="left" indent="1"/>
    </xf>
    <xf numFmtId="0" fontId="35" fillId="0" borderId="35" xfId="0" applyFont="1" applyBorder="1" applyAlignment="1">
      <alignment horizontal="left" indent="1"/>
    </xf>
    <xf numFmtId="177" fontId="10" fillId="2" borderId="14" xfId="0" applyNumberFormat="1" applyFont="1" applyFill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77" fontId="43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AH109"/>
  <sheetViews>
    <sheetView showGridLines="0" tabSelected="1" showOutlineSymbols="0" zoomScale="75" zoomScaleNormal="75" zoomScaleSheetLayoutView="50" workbookViewId="0" topLeftCell="A1">
      <selection activeCell="A59" sqref="A59:Y59"/>
    </sheetView>
  </sheetViews>
  <sheetFormatPr defaultColWidth="8.88671875" defaultRowHeight="15"/>
  <cols>
    <col min="1" max="2" width="2.5546875" style="5" customWidth="1"/>
    <col min="3" max="3" width="24.99609375" style="5" customWidth="1"/>
    <col min="4" max="4" width="6.6640625" style="5" customWidth="1"/>
    <col min="5" max="5" width="1.66796875" style="5" customWidth="1"/>
    <col min="6" max="6" width="1.99609375" style="5" customWidth="1"/>
    <col min="7" max="7" width="1.77734375" style="5" customWidth="1"/>
    <col min="8" max="8" width="6.88671875" style="11" customWidth="1"/>
    <col min="9" max="9" width="6.21484375" style="11" customWidth="1"/>
    <col min="10" max="10" width="10.21484375" style="11" customWidth="1"/>
    <col min="11" max="11" width="5.6640625" style="11" customWidth="1"/>
    <col min="12" max="12" width="6.21484375" style="11" customWidth="1"/>
    <col min="13" max="13" width="9.77734375" style="11" customWidth="1"/>
    <col min="14" max="15" width="5.6640625" style="11" customWidth="1"/>
    <col min="16" max="16" width="8.99609375" style="11" customWidth="1"/>
    <col min="17" max="17" width="5.6640625" style="11" customWidth="1"/>
    <col min="18" max="18" width="6.10546875" style="11" customWidth="1"/>
    <col min="19" max="19" width="9.77734375" style="11" customWidth="1"/>
    <col min="20" max="21" width="5.6640625" style="11" customWidth="1"/>
    <col min="22" max="22" width="8.5546875" style="11" customWidth="1"/>
    <col min="23" max="23" width="6.10546875" style="11" customWidth="1"/>
    <col min="24" max="24" width="5.6640625" style="11" customWidth="1"/>
    <col min="25" max="25" width="6.99609375" style="11" customWidth="1"/>
    <col min="26" max="26" width="1.66796875" style="11" hidden="1" customWidth="1"/>
    <col min="27" max="27" width="9.5546875" style="11" customWidth="1"/>
    <col min="28" max="28" width="6.21484375" style="11" customWidth="1"/>
    <col min="29" max="29" width="11.88671875" style="11" customWidth="1"/>
    <col min="30" max="30" width="3.3359375" style="11" hidden="1" customWidth="1"/>
    <col min="31" max="31" width="0.23046875" style="11" hidden="1" customWidth="1"/>
    <col min="32" max="32" width="8.4453125" style="11" hidden="1" customWidth="1"/>
    <col min="33" max="33" width="7.99609375" style="11" hidden="1" customWidth="1"/>
    <col min="34" max="34" width="0.9921875" style="234" customWidth="1"/>
    <col min="35" max="35" width="5.6640625" style="5" customWidth="1"/>
    <col min="36" max="36" width="7.6640625" style="5" customWidth="1"/>
    <col min="37" max="16384" width="9.6640625" style="5" customWidth="1"/>
  </cols>
  <sheetData>
    <row r="1" spans="1:34" ht="22.5">
      <c r="A1" s="488" t="s">
        <v>105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H1" s="231" t="s">
        <v>43</v>
      </c>
    </row>
    <row r="2" ht="15.75">
      <c r="AH2" s="231" t="s">
        <v>43</v>
      </c>
    </row>
    <row r="3" spans="1:34" ht="15.75">
      <c r="A3" s="6"/>
      <c r="B3" s="6"/>
      <c r="C3" s="6"/>
      <c r="D3" s="6"/>
      <c r="E3" s="6"/>
      <c r="F3" s="6"/>
      <c r="G3" s="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31" t="s">
        <v>43</v>
      </c>
    </row>
    <row r="4" spans="1:34" ht="22.5">
      <c r="A4" s="495" t="s">
        <v>14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12"/>
      <c r="AE4" s="12"/>
      <c r="AF4" s="12"/>
      <c r="AG4" s="12"/>
      <c r="AH4" s="231" t="s">
        <v>43</v>
      </c>
    </row>
    <row r="5" spans="1:34" ht="23.25">
      <c r="A5" s="497" t="s">
        <v>47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12"/>
      <c r="AE5" s="12"/>
      <c r="AF5" s="12"/>
      <c r="AG5" s="12"/>
      <c r="AH5" s="231" t="s">
        <v>43</v>
      </c>
    </row>
    <row r="6" spans="1:34" ht="23.25">
      <c r="A6" s="497" t="s">
        <v>48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12"/>
      <c r="AE6" s="12"/>
      <c r="AF6" s="12"/>
      <c r="AG6" s="12"/>
      <c r="AH6" s="231" t="s">
        <v>43</v>
      </c>
    </row>
    <row r="7" spans="1:34" ht="23.25">
      <c r="A7" s="497" t="s">
        <v>5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12"/>
      <c r="AE7" s="12"/>
      <c r="AF7" s="12"/>
      <c r="AG7" s="12"/>
      <c r="AH7" s="231" t="s">
        <v>43</v>
      </c>
    </row>
    <row r="8" spans="1:34" ht="23.25">
      <c r="A8" s="94"/>
      <c r="B8" s="7"/>
      <c r="C8" s="7"/>
      <c r="D8" s="7"/>
      <c r="E8" s="7"/>
      <c r="F8" s="7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31"/>
    </row>
    <row r="9" spans="1:34" ht="23.25">
      <c r="A9" s="94"/>
      <c r="B9" s="7"/>
      <c r="C9" s="7"/>
      <c r="D9" s="7"/>
      <c r="E9" s="7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31"/>
    </row>
    <row r="10" spans="1:34" ht="23.25">
      <c r="A10" s="94"/>
      <c r="B10" s="7"/>
      <c r="C10" s="7"/>
      <c r="D10" s="7"/>
      <c r="E10" s="7"/>
      <c r="F10" s="7"/>
      <c r="G10" s="7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31"/>
    </row>
    <row r="11" spans="1:34" ht="15.75">
      <c r="A11" s="59"/>
      <c r="B11" s="7"/>
      <c r="C11" s="7"/>
      <c r="D11" s="7"/>
      <c r="E11" s="7"/>
      <c r="F11" s="7"/>
      <c r="G11" s="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462" t="s">
        <v>0</v>
      </c>
      <c r="AB11" s="463"/>
      <c r="AC11" s="464"/>
      <c r="AD11" s="180"/>
      <c r="AE11" s="462" t="s">
        <v>15</v>
      </c>
      <c r="AF11" s="463"/>
      <c r="AG11" s="464"/>
      <c r="AH11" s="231" t="s">
        <v>43</v>
      </c>
    </row>
    <row r="12" spans="1:34" ht="15.75">
      <c r="A12" s="9"/>
      <c r="B12" s="9"/>
      <c r="C12" s="9"/>
      <c r="D12" s="9"/>
      <c r="E12" s="9"/>
      <c r="F12" s="9"/>
      <c r="G12" s="9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69"/>
      <c r="Z12" s="72"/>
      <c r="AA12" s="468" t="s">
        <v>95</v>
      </c>
      <c r="AB12" s="467" t="s">
        <v>143</v>
      </c>
      <c r="AC12" s="465" t="s">
        <v>28</v>
      </c>
      <c r="AD12" s="73"/>
      <c r="AE12" s="86" t="s">
        <v>29</v>
      </c>
      <c r="AF12" s="92"/>
      <c r="AG12" s="84"/>
      <c r="AH12" s="231" t="s">
        <v>43</v>
      </c>
    </row>
    <row r="13" spans="1:34" ht="16.5" thickBot="1">
      <c r="A13" s="211"/>
      <c r="B13" s="81"/>
      <c r="C13" s="81"/>
      <c r="D13" s="81"/>
      <c r="E13" s="81"/>
      <c r="F13" s="81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469"/>
      <c r="AB13" s="466"/>
      <c r="AC13" s="466"/>
      <c r="AD13" s="83"/>
      <c r="AE13" s="87" t="s">
        <v>26</v>
      </c>
      <c r="AF13" s="87" t="s">
        <v>143</v>
      </c>
      <c r="AG13" s="85" t="s">
        <v>28</v>
      </c>
      <c r="AH13" s="231" t="s">
        <v>43</v>
      </c>
    </row>
    <row r="14" spans="1:34" ht="24.75" customHeight="1">
      <c r="A14" s="490" t="s">
        <v>106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199"/>
      <c r="AA14" s="325">
        <v>0</v>
      </c>
      <c r="AB14" s="325">
        <v>0</v>
      </c>
      <c r="AC14" s="390">
        <v>51392</v>
      </c>
      <c r="AD14" s="96"/>
      <c r="AE14" s="97"/>
      <c r="AF14" s="97"/>
      <c r="AG14" s="98">
        <v>0</v>
      </c>
      <c r="AH14" s="231" t="s">
        <v>43</v>
      </c>
    </row>
    <row r="15" spans="1:34" ht="20.25" customHeight="1" hidden="1">
      <c r="A15" s="406" t="s">
        <v>23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78"/>
      <c r="AA15" s="89">
        <v>0</v>
      </c>
      <c r="AB15" s="89">
        <v>0</v>
      </c>
      <c r="AC15" s="80">
        <v>0</v>
      </c>
      <c r="AD15" s="78"/>
      <c r="AE15" s="89"/>
      <c r="AF15" s="89"/>
      <c r="AG15" s="80"/>
      <c r="AH15" s="231" t="s">
        <v>43</v>
      </c>
    </row>
    <row r="16" spans="1:34" ht="15.75" hidden="1">
      <c r="A16" s="75" t="s">
        <v>169</v>
      </c>
      <c r="B16" s="9"/>
      <c r="C16" s="8"/>
      <c r="D16" s="8"/>
      <c r="E16" s="8"/>
      <c r="F16" s="8"/>
      <c r="G16" s="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88" t="e">
        <f>+#REF!+#REF!+#REF!+#REF!</f>
        <v>#REF!</v>
      </c>
      <c r="AB16" s="88" t="e">
        <f>+#REF!+#REF!+#REF!+#REF!</f>
        <v>#REF!</v>
      </c>
      <c r="AC16" s="69" t="e">
        <f>+#REF!+#REF!+#REF!+#REF!-2</f>
        <v>#REF!</v>
      </c>
      <c r="AD16" s="14" t="s">
        <v>27</v>
      </c>
      <c r="AE16" s="88" t="e">
        <f>+#REF!+#REF!+#REF!+#REF!</f>
        <v>#REF!</v>
      </c>
      <c r="AF16" s="88" t="e">
        <f>+#REF!+#REF!+#REF!+#REF!</f>
        <v>#REF!</v>
      </c>
      <c r="AG16" s="69" t="e">
        <f>+#REF!+#REF!+#REF!+#REF!-2</f>
        <v>#REF!</v>
      </c>
      <c r="AH16" s="231" t="s">
        <v>43</v>
      </c>
    </row>
    <row r="17" spans="1:34" ht="15.75" hidden="1">
      <c r="A17" s="75"/>
      <c r="B17" s="9" t="s">
        <v>65</v>
      </c>
      <c r="C17" s="8"/>
      <c r="D17" s="8"/>
      <c r="E17" s="8"/>
      <c r="F17" s="8"/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88">
        <v>0</v>
      </c>
      <c r="AB17" s="88">
        <v>0</v>
      </c>
      <c r="AC17" s="69">
        <v>-496</v>
      </c>
      <c r="AD17" s="14"/>
      <c r="AE17" s="88">
        <v>0</v>
      </c>
      <c r="AF17" s="88">
        <v>0</v>
      </c>
      <c r="AG17" s="69">
        <v>-496</v>
      </c>
      <c r="AH17" s="231" t="s">
        <v>43</v>
      </c>
    </row>
    <row r="18" spans="1:34" ht="18" hidden="1">
      <c r="A18" s="75"/>
      <c r="B18" s="9" t="s">
        <v>41</v>
      </c>
      <c r="C18" s="8"/>
      <c r="D18" s="8"/>
      <c r="E18" s="8"/>
      <c r="F18" s="8"/>
      <c r="G18" s="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90">
        <v>0</v>
      </c>
      <c r="AB18" s="90">
        <v>0</v>
      </c>
      <c r="AC18" s="70">
        <v>-627</v>
      </c>
      <c r="AD18" s="14"/>
      <c r="AE18" s="90">
        <v>0</v>
      </c>
      <c r="AF18" s="90">
        <v>0</v>
      </c>
      <c r="AG18" s="70">
        <v>-627</v>
      </c>
      <c r="AH18" s="231" t="s">
        <v>43</v>
      </c>
    </row>
    <row r="19" spans="1:34" ht="18">
      <c r="A19" s="499" t="s">
        <v>107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200"/>
      <c r="AA19" s="326">
        <f>+AA15+AA14</f>
        <v>0</v>
      </c>
      <c r="AB19" s="326">
        <f>+AB15+AB14</f>
        <v>0</v>
      </c>
      <c r="AC19" s="326">
        <f>+AC15+AC14</f>
        <v>51392</v>
      </c>
      <c r="AD19" s="14"/>
      <c r="AE19" s="90"/>
      <c r="AF19" s="90"/>
      <c r="AG19" s="70"/>
      <c r="AH19" s="231" t="s">
        <v>43</v>
      </c>
    </row>
    <row r="20" spans="1:34" ht="24.75" customHeight="1">
      <c r="A20" s="490" t="s">
        <v>196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199"/>
      <c r="AA20" s="325">
        <v>0</v>
      </c>
      <c r="AB20" s="325">
        <v>0</v>
      </c>
      <c r="AC20" s="325">
        <v>164200</v>
      </c>
      <c r="AD20" s="96" t="s">
        <v>27</v>
      </c>
      <c r="AE20" s="97"/>
      <c r="AF20" s="97"/>
      <c r="AG20" s="95"/>
      <c r="AH20" s="231" t="s">
        <v>43</v>
      </c>
    </row>
    <row r="21" spans="1:34" ht="15.75">
      <c r="A21" s="476" t="s">
        <v>197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197"/>
      <c r="AA21" s="327">
        <v>0</v>
      </c>
      <c r="AB21" s="327">
        <v>0</v>
      </c>
      <c r="AC21" s="327">
        <f>AC20</f>
        <v>164200</v>
      </c>
      <c r="AD21" s="197"/>
      <c r="AE21" s="198"/>
      <c r="AF21" s="198"/>
      <c r="AG21" s="201"/>
      <c r="AH21" s="231" t="s">
        <v>43</v>
      </c>
    </row>
    <row r="22" spans="1:34" ht="15.75">
      <c r="A22" s="406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78"/>
      <c r="AA22" s="89"/>
      <c r="AB22" s="89"/>
      <c r="AC22" s="80"/>
      <c r="AD22" s="78"/>
      <c r="AE22" s="89"/>
      <c r="AF22" s="89"/>
      <c r="AG22" s="80"/>
      <c r="AH22" s="231"/>
    </row>
    <row r="23" spans="1:34" ht="17.25" customHeight="1">
      <c r="A23" s="458" t="s">
        <v>51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78"/>
      <c r="AA23" s="89"/>
      <c r="AB23" s="89"/>
      <c r="AC23" s="80"/>
      <c r="AD23" s="78"/>
      <c r="AE23" s="89"/>
      <c r="AF23" s="89"/>
      <c r="AG23" s="80"/>
      <c r="AH23" s="231" t="s">
        <v>43</v>
      </c>
    </row>
    <row r="24" spans="1:34" ht="15.75" hidden="1">
      <c r="A24" s="414" t="s">
        <v>33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78"/>
      <c r="AA24" s="89"/>
      <c r="AB24" s="89"/>
      <c r="AC24" s="80"/>
      <c r="AD24" s="78"/>
      <c r="AE24" s="89"/>
      <c r="AF24" s="89"/>
      <c r="AG24" s="80"/>
      <c r="AH24" s="231" t="s">
        <v>43</v>
      </c>
    </row>
    <row r="25" spans="1:34" ht="15.75" hidden="1">
      <c r="A25" s="452" t="s">
        <v>46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78"/>
      <c r="AA25" s="89"/>
      <c r="AB25" s="89"/>
      <c r="AC25" s="80"/>
      <c r="AD25" s="78"/>
      <c r="AE25" s="89"/>
      <c r="AF25" s="89"/>
      <c r="AG25" s="80"/>
      <c r="AH25" s="231" t="s">
        <v>43</v>
      </c>
    </row>
    <row r="26" spans="1:34" ht="15.75" hidden="1">
      <c r="A26" s="75"/>
      <c r="B26" s="9"/>
      <c r="C26" s="5" t="s">
        <v>64</v>
      </c>
      <c r="D26" s="8"/>
      <c r="E26" s="8"/>
      <c r="F26" s="8"/>
      <c r="G26" s="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88"/>
      <c r="AB26" s="88"/>
      <c r="AC26" s="69"/>
      <c r="AD26" s="14"/>
      <c r="AE26" s="88"/>
      <c r="AF26" s="88"/>
      <c r="AG26" s="69"/>
      <c r="AH26" s="231" t="s">
        <v>43</v>
      </c>
    </row>
    <row r="27" spans="1:34" ht="15.75" hidden="1">
      <c r="A27" s="75"/>
      <c r="B27" s="9"/>
      <c r="C27" s="5" t="s">
        <v>36</v>
      </c>
      <c r="D27" s="8"/>
      <c r="E27" s="8"/>
      <c r="F27" s="8"/>
      <c r="G27" s="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88"/>
      <c r="AB27" s="88"/>
      <c r="AC27" s="69"/>
      <c r="AD27" s="14"/>
      <c r="AE27" s="88"/>
      <c r="AF27" s="88"/>
      <c r="AG27" s="69"/>
      <c r="AH27" s="231" t="s">
        <v>43</v>
      </c>
    </row>
    <row r="28" spans="1:34" ht="15.75" hidden="1">
      <c r="A28" s="416" t="s">
        <v>182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78"/>
      <c r="AA28" s="89"/>
      <c r="AB28" s="89"/>
      <c r="AC28" s="80"/>
      <c r="AD28" s="78"/>
      <c r="AE28" s="89"/>
      <c r="AF28" s="89"/>
      <c r="AG28" s="80"/>
      <c r="AH28" s="231" t="s">
        <v>43</v>
      </c>
    </row>
    <row r="29" spans="1:34" ht="15.75" hidden="1">
      <c r="A29" s="408" t="s">
        <v>108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78"/>
      <c r="AA29" s="89"/>
      <c r="AB29" s="89"/>
      <c r="AC29" s="80"/>
      <c r="AD29" s="78"/>
      <c r="AE29" s="89"/>
      <c r="AF29" s="89"/>
      <c r="AG29" s="80"/>
      <c r="AH29" s="231" t="s">
        <v>43</v>
      </c>
    </row>
    <row r="30" spans="1:34" ht="15.75" hidden="1">
      <c r="A30" s="408" t="s">
        <v>109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78"/>
      <c r="AA30" s="89"/>
      <c r="AB30" s="89"/>
      <c r="AC30" s="80"/>
      <c r="AD30" s="78"/>
      <c r="AE30" s="89"/>
      <c r="AF30" s="89"/>
      <c r="AG30" s="80"/>
      <c r="AH30" s="231" t="s">
        <v>43</v>
      </c>
    </row>
    <row r="31" spans="1:34" ht="15.75" hidden="1">
      <c r="A31" s="408" t="s">
        <v>110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78"/>
      <c r="AA31" s="89"/>
      <c r="AB31" s="89"/>
      <c r="AC31" s="80"/>
      <c r="AD31" s="78"/>
      <c r="AE31" s="89"/>
      <c r="AF31" s="89"/>
      <c r="AG31" s="80"/>
      <c r="AH31" s="231" t="s">
        <v>43</v>
      </c>
    </row>
    <row r="32" spans="1:34" ht="15.75" hidden="1">
      <c r="A32" s="75"/>
      <c r="B32" s="9"/>
      <c r="C32" s="5" t="s">
        <v>31</v>
      </c>
      <c r="D32" s="8"/>
      <c r="E32" s="8"/>
      <c r="F32" s="8"/>
      <c r="G32" s="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8"/>
      <c r="AB32" s="88"/>
      <c r="AC32" s="69"/>
      <c r="AD32" s="14"/>
      <c r="AE32" s="88"/>
      <c r="AF32" s="88"/>
      <c r="AG32" s="69"/>
      <c r="AH32" s="231" t="s">
        <v>43</v>
      </c>
    </row>
    <row r="33" spans="1:34" ht="15.75" hidden="1">
      <c r="A33" s="75"/>
      <c r="B33" s="9"/>
      <c r="C33" s="5" t="s">
        <v>37</v>
      </c>
      <c r="D33" s="8"/>
      <c r="E33" s="8"/>
      <c r="F33" s="8"/>
      <c r="G33" s="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88"/>
      <c r="AB33" s="93"/>
      <c r="AC33" s="69"/>
      <c r="AD33" s="14"/>
      <c r="AE33" s="88"/>
      <c r="AF33" s="93"/>
      <c r="AG33" s="69"/>
      <c r="AH33" s="231" t="s">
        <v>43</v>
      </c>
    </row>
    <row r="34" spans="1:34" ht="15.75" hidden="1">
      <c r="A34" s="75"/>
      <c r="B34" s="9"/>
      <c r="C34" s="5" t="s">
        <v>4</v>
      </c>
      <c r="D34" s="8"/>
      <c r="E34" s="8"/>
      <c r="F34" s="8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88"/>
      <c r="AB34" s="88"/>
      <c r="AC34" s="69"/>
      <c r="AD34" s="14"/>
      <c r="AE34" s="88"/>
      <c r="AF34" s="88"/>
      <c r="AG34" s="69"/>
      <c r="AH34" s="231" t="s">
        <v>43</v>
      </c>
    </row>
    <row r="35" spans="1:34" ht="15.75" hidden="1">
      <c r="A35" s="75"/>
      <c r="B35" s="9"/>
      <c r="C35" s="5" t="s">
        <v>38</v>
      </c>
      <c r="D35" s="8"/>
      <c r="E35" s="8"/>
      <c r="F35" s="8"/>
      <c r="G35" s="8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88"/>
      <c r="AB35" s="88"/>
      <c r="AC35" s="69"/>
      <c r="AD35" s="14"/>
      <c r="AE35" s="88"/>
      <c r="AF35" s="88"/>
      <c r="AG35" s="69"/>
      <c r="AH35" s="231" t="s">
        <v>43</v>
      </c>
    </row>
    <row r="36" spans="1:34" ht="15.75" hidden="1">
      <c r="A36" s="75"/>
      <c r="B36" s="9"/>
      <c r="C36" s="5" t="s">
        <v>40</v>
      </c>
      <c r="D36" s="8"/>
      <c r="E36" s="8"/>
      <c r="F36" s="8"/>
      <c r="G36" s="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91"/>
      <c r="AB36" s="91"/>
      <c r="AC36" s="71"/>
      <c r="AD36" s="14"/>
      <c r="AE36" s="91"/>
      <c r="AF36" s="91"/>
      <c r="AG36" s="71"/>
      <c r="AH36" s="231" t="s">
        <v>43</v>
      </c>
    </row>
    <row r="37" spans="1:34" ht="21.75" customHeight="1" hidden="1">
      <c r="A37" s="412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14"/>
      <c r="AA37" s="88"/>
      <c r="AB37" s="88"/>
      <c r="AC37" s="69"/>
      <c r="AD37" s="14"/>
      <c r="AE37" s="88"/>
      <c r="AF37" s="88"/>
      <c r="AG37" s="69"/>
      <c r="AH37" s="231" t="s">
        <v>43</v>
      </c>
    </row>
    <row r="38" spans="1:34" ht="20.25" customHeight="1" hidden="1">
      <c r="A38" s="410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78"/>
      <c r="AA38" s="89"/>
      <c r="AB38" s="89"/>
      <c r="AC38" s="80"/>
      <c r="AD38" s="78"/>
      <c r="AE38" s="89"/>
      <c r="AF38" s="89"/>
      <c r="AG38" s="80"/>
      <c r="AH38" s="231" t="s">
        <v>43</v>
      </c>
    </row>
    <row r="39" spans="1:34" ht="15.75" hidden="1">
      <c r="A39" s="7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78"/>
      <c r="AA39" s="89">
        <v>0</v>
      </c>
      <c r="AB39" s="89">
        <v>0</v>
      </c>
      <c r="AC39" s="80"/>
      <c r="AD39" s="78"/>
      <c r="AE39" s="89"/>
      <c r="AF39" s="89"/>
      <c r="AG39" s="80"/>
      <c r="AH39" s="231"/>
    </row>
    <row r="40" spans="1:34" ht="15.75" hidden="1">
      <c r="A40" s="7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78"/>
      <c r="AA40" s="89"/>
      <c r="AB40" s="89"/>
      <c r="AC40" s="80"/>
      <c r="AD40" s="78"/>
      <c r="AE40" s="89"/>
      <c r="AF40" s="89"/>
      <c r="AG40" s="80"/>
      <c r="AH40" s="231"/>
    </row>
    <row r="41" spans="1:34" ht="15.75" hidden="1">
      <c r="A41" s="408" t="s">
        <v>22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78"/>
      <c r="AA41" s="89">
        <f>SUM(AA25:AA38)</f>
        <v>0</v>
      </c>
      <c r="AB41" s="89">
        <f>SUM(AB25:AB38)</f>
        <v>0</v>
      </c>
      <c r="AC41" s="89">
        <f>SUM(AC25:AC38)</f>
        <v>0</v>
      </c>
      <c r="AD41" s="78"/>
      <c r="AE41" s="89">
        <f>SUM(AE25:AE36)</f>
        <v>0</v>
      </c>
      <c r="AF41" s="89">
        <f>SUM(AF25:AF36)</f>
        <v>0</v>
      </c>
      <c r="AG41" s="80">
        <f>SUM(AG25:AG36)</f>
        <v>0</v>
      </c>
      <c r="AH41" s="231" t="s">
        <v>43</v>
      </c>
    </row>
    <row r="42" spans="1:34" ht="15.75">
      <c r="A42" s="276" t="s">
        <v>33</v>
      </c>
      <c r="B42" s="307"/>
      <c r="C42" s="307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78"/>
      <c r="AA42" s="89"/>
      <c r="AB42" s="89"/>
      <c r="AC42" s="80"/>
      <c r="AD42" s="78"/>
      <c r="AE42" s="89"/>
      <c r="AF42" s="89"/>
      <c r="AG42" s="80"/>
      <c r="AH42" s="231"/>
    </row>
    <row r="43" spans="1:34" ht="15.75">
      <c r="A43" s="414" t="s">
        <v>3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78"/>
      <c r="AA43" s="89"/>
      <c r="AB43" s="89"/>
      <c r="AC43" s="80"/>
      <c r="AD43" s="78"/>
      <c r="AE43" s="89"/>
      <c r="AF43" s="89"/>
      <c r="AG43" s="80"/>
      <c r="AH43" s="231" t="s">
        <v>43</v>
      </c>
    </row>
    <row r="44" spans="1:34" ht="15.75">
      <c r="A44" s="453" t="s">
        <v>49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78"/>
      <c r="AA44" s="89">
        <v>0</v>
      </c>
      <c r="AB44" s="89">
        <v>0</v>
      </c>
      <c r="AC44" s="80">
        <v>-45000</v>
      </c>
      <c r="AD44" s="78"/>
      <c r="AE44" s="89"/>
      <c r="AF44" s="89"/>
      <c r="AG44" s="80"/>
      <c r="AH44" s="231" t="s">
        <v>43</v>
      </c>
    </row>
    <row r="45" spans="1:34" ht="15.75">
      <c r="A45" s="452" t="s">
        <v>50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78"/>
      <c r="AA45" s="89">
        <v>0</v>
      </c>
      <c r="AB45" s="89">
        <v>0</v>
      </c>
      <c r="AC45" s="80">
        <v>-86009</v>
      </c>
      <c r="AD45" s="78"/>
      <c r="AE45" s="89">
        <v>0</v>
      </c>
      <c r="AF45" s="89">
        <v>0</v>
      </c>
      <c r="AG45" s="80"/>
      <c r="AH45" s="231" t="s">
        <v>43</v>
      </c>
    </row>
    <row r="46" spans="1:34" ht="15.75">
      <c r="A46" s="408" t="s">
        <v>200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78"/>
      <c r="AA46" s="89">
        <f>+AA44+AA45</f>
        <v>0</v>
      </c>
      <c r="AB46" s="89">
        <f>+AB44+AB45</f>
        <v>0</v>
      </c>
      <c r="AC46" s="89">
        <f>+AC44+AC45</f>
        <v>-131009</v>
      </c>
      <c r="AD46" s="78"/>
      <c r="AE46" s="89">
        <f>AE45</f>
        <v>0</v>
      </c>
      <c r="AF46" s="89">
        <f>AF45</f>
        <v>0</v>
      </c>
      <c r="AG46" s="80">
        <f>AG45</f>
        <v>0</v>
      </c>
      <c r="AH46" s="231" t="s">
        <v>43</v>
      </c>
    </row>
    <row r="47" spans="1:34" ht="15.75">
      <c r="A47" s="457" t="s">
        <v>139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78"/>
      <c r="AA47" s="89">
        <f>+AA41+AA46</f>
        <v>0</v>
      </c>
      <c r="AB47" s="89">
        <f>+AB41+AB46</f>
        <v>0</v>
      </c>
      <c r="AC47" s="89">
        <f>+AC41+AC46</f>
        <v>-131009</v>
      </c>
      <c r="AD47" s="78"/>
      <c r="AE47" s="89" t="e">
        <f>AE46+AE41+#REF!</f>
        <v>#REF!</v>
      </c>
      <c r="AF47" s="89" t="e">
        <f>AF46+AF41+#REF!</f>
        <v>#REF!</v>
      </c>
      <c r="AG47" s="80" t="e">
        <f>AG46+AG41+#REF!</f>
        <v>#REF!</v>
      </c>
      <c r="AH47" s="231" t="s">
        <v>43</v>
      </c>
    </row>
    <row r="48" spans="1:34" ht="15.75">
      <c r="A48" s="457" t="s">
        <v>138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78"/>
      <c r="AA48" s="89">
        <f>AA47</f>
        <v>0</v>
      </c>
      <c r="AB48" s="89">
        <f>AB47</f>
        <v>0</v>
      </c>
      <c r="AC48" s="89">
        <f>AC47</f>
        <v>-131009</v>
      </c>
      <c r="AD48" s="78"/>
      <c r="AE48" s="89"/>
      <c r="AF48" s="89"/>
      <c r="AG48" s="80"/>
      <c r="AH48" s="231" t="s">
        <v>43</v>
      </c>
    </row>
    <row r="49" spans="1:34" ht="26.25" customHeight="1">
      <c r="A49" s="460" t="s">
        <v>111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197"/>
      <c r="AA49" s="327">
        <f>AA48+AA20</f>
        <v>0</v>
      </c>
      <c r="AB49" s="327">
        <f>AB48+AB20</f>
        <v>0</v>
      </c>
      <c r="AC49" s="327">
        <f>AC48+AC20</f>
        <v>33191</v>
      </c>
      <c r="AD49" s="197"/>
      <c r="AE49" s="198"/>
      <c r="AF49" s="198"/>
      <c r="AG49" s="201"/>
      <c r="AH49" s="231" t="s">
        <v>43</v>
      </c>
    </row>
    <row r="50" spans="1:34" ht="15.75">
      <c r="A50" s="458" t="s">
        <v>176</v>
      </c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78"/>
      <c r="AA50" s="89"/>
      <c r="AB50" s="89"/>
      <c r="AC50" s="80"/>
      <c r="AD50" s="78"/>
      <c r="AE50" s="89"/>
      <c r="AF50" s="89"/>
      <c r="AG50" s="80"/>
      <c r="AH50" s="231" t="s">
        <v>43</v>
      </c>
    </row>
    <row r="51" spans="1:34" ht="15.75">
      <c r="A51" s="414" t="s">
        <v>33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78"/>
      <c r="AA51" s="89" t="s">
        <v>27</v>
      </c>
      <c r="AB51" s="89"/>
      <c r="AC51" s="80"/>
      <c r="AD51" s="78" t="s">
        <v>27</v>
      </c>
      <c r="AE51" s="89" t="s">
        <v>27</v>
      </c>
      <c r="AF51" s="89"/>
      <c r="AG51" s="80"/>
      <c r="AH51" s="231" t="s">
        <v>43</v>
      </c>
    </row>
    <row r="52" spans="1:34" ht="15.75">
      <c r="A52" s="408" t="s">
        <v>52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78"/>
      <c r="AA52" s="89">
        <v>0</v>
      </c>
      <c r="AB52" s="89">
        <v>0</v>
      </c>
      <c r="AC52" s="80">
        <v>9800</v>
      </c>
      <c r="AD52" s="78"/>
      <c r="AE52" s="89"/>
      <c r="AF52" s="89"/>
      <c r="AG52" s="80"/>
      <c r="AH52" s="231" t="s">
        <v>43</v>
      </c>
    </row>
    <row r="53" spans="1:34" ht="15.75" hidden="1">
      <c r="A53" s="76"/>
      <c r="B53" s="77"/>
      <c r="C53" s="77" t="s">
        <v>58</v>
      </c>
      <c r="D53" s="77"/>
      <c r="E53" s="77"/>
      <c r="F53" s="77"/>
      <c r="G53" s="77"/>
      <c r="H53" s="79"/>
      <c r="I53" s="79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89"/>
      <c r="AB53" s="89"/>
      <c r="AC53" s="80"/>
      <c r="AD53" s="78"/>
      <c r="AE53" s="89"/>
      <c r="AF53" s="89"/>
      <c r="AG53" s="80"/>
      <c r="AH53" s="231" t="s">
        <v>43</v>
      </c>
    </row>
    <row r="54" spans="1:34" ht="16.5" customHeight="1" hidden="1">
      <c r="A54" s="75"/>
      <c r="B54" s="9"/>
      <c r="C54" s="5" t="s">
        <v>42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88"/>
      <c r="AB54" s="88"/>
      <c r="AC54" s="69"/>
      <c r="AD54" s="14"/>
      <c r="AE54" s="88"/>
      <c r="AF54" s="88"/>
      <c r="AG54" s="69"/>
      <c r="AH54" s="231" t="s">
        <v>43</v>
      </c>
    </row>
    <row r="55" spans="1:34" ht="15.75" hidden="1">
      <c r="A55" s="75"/>
      <c r="B55" s="9"/>
      <c r="C55" s="5" t="s">
        <v>55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88"/>
      <c r="AB55" s="88"/>
      <c r="AC55" s="69"/>
      <c r="AD55" s="14"/>
      <c r="AE55" s="88"/>
      <c r="AF55" s="88"/>
      <c r="AG55" s="69"/>
      <c r="AH55" s="231" t="s">
        <v>43</v>
      </c>
    </row>
    <row r="56" spans="1:34" ht="15.75" hidden="1">
      <c r="A56" s="75"/>
      <c r="B56" s="9"/>
      <c r="C56" s="5" t="s">
        <v>56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91"/>
      <c r="AB56" s="91"/>
      <c r="AC56" s="71"/>
      <c r="AD56" s="14"/>
      <c r="AE56" s="91"/>
      <c r="AF56" s="91"/>
      <c r="AG56" s="71"/>
      <c r="AH56" s="231" t="s">
        <v>43</v>
      </c>
    </row>
    <row r="57" spans="1:34" ht="15.75">
      <c r="A57" s="416" t="s">
        <v>178</v>
      </c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78"/>
      <c r="AA57" s="89">
        <f>SUM(AA52:AA56)</f>
        <v>0</v>
      </c>
      <c r="AB57" s="89">
        <f>SUM(AB52:AB56)</f>
        <v>0</v>
      </c>
      <c r="AC57" s="80">
        <f>SUM(AC52:AC56)</f>
        <v>9800</v>
      </c>
      <c r="AD57" s="78"/>
      <c r="AE57" s="89">
        <f>SUM(AE52:AE56)</f>
        <v>0</v>
      </c>
      <c r="AF57" s="89">
        <f>SUM(AF52:AF56)</f>
        <v>0</v>
      </c>
      <c r="AG57" s="80">
        <f>SUM(AG52:AG56)</f>
        <v>0</v>
      </c>
      <c r="AH57" s="231" t="s">
        <v>43</v>
      </c>
    </row>
    <row r="58" spans="1:34" ht="15.75">
      <c r="A58" s="414" t="s">
        <v>34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78"/>
      <c r="AA58" s="89"/>
      <c r="AB58" s="89"/>
      <c r="AC58" s="80"/>
      <c r="AD58" s="78"/>
      <c r="AE58" s="89"/>
      <c r="AF58" s="89"/>
      <c r="AG58" s="80"/>
      <c r="AH58" s="231" t="s">
        <v>43</v>
      </c>
    </row>
    <row r="59" spans="1:34" ht="15.75" hidden="1">
      <c r="A59" s="408" t="s">
        <v>58</v>
      </c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78"/>
      <c r="AA59" s="89"/>
      <c r="AB59" s="89"/>
      <c r="AC59" s="80"/>
      <c r="AD59" s="78"/>
      <c r="AE59" s="89"/>
      <c r="AF59" s="89"/>
      <c r="AG59" s="80"/>
      <c r="AH59" s="231" t="s">
        <v>43</v>
      </c>
    </row>
    <row r="60" spans="1:34" ht="15.75" hidden="1">
      <c r="A60" s="408" t="s">
        <v>59</v>
      </c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78"/>
      <c r="AA60" s="89"/>
      <c r="AB60" s="89"/>
      <c r="AC60" s="80"/>
      <c r="AD60" s="78"/>
      <c r="AE60" s="89"/>
      <c r="AF60" s="89"/>
      <c r="AG60" s="80"/>
      <c r="AH60" s="231" t="s">
        <v>43</v>
      </c>
    </row>
    <row r="61" spans="1:34" ht="15.75" hidden="1">
      <c r="A61" s="408" t="s">
        <v>179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78"/>
      <c r="AA61" s="89">
        <f>SUM(AA59:AA60)</f>
        <v>0</v>
      </c>
      <c r="AB61" s="89">
        <f>SUM(AB59:AB60)</f>
        <v>0</v>
      </c>
      <c r="AC61" s="89">
        <f>SUM(AC59:AC60)</f>
        <v>0</v>
      </c>
      <c r="AD61" s="78"/>
      <c r="AE61" s="89"/>
      <c r="AF61" s="89"/>
      <c r="AG61" s="80"/>
      <c r="AH61" s="231" t="s">
        <v>43</v>
      </c>
    </row>
    <row r="62" spans="1:34" ht="15.75">
      <c r="A62" s="414" t="s">
        <v>177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78"/>
      <c r="AA62" s="328">
        <f>SUM(AA57+AA61)</f>
        <v>0</v>
      </c>
      <c r="AB62" s="328">
        <f>SUM(AB57+AB61)</f>
        <v>0</v>
      </c>
      <c r="AC62" s="328">
        <f>SUM(AC57+AC61)</f>
        <v>9800</v>
      </c>
      <c r="AD62" s="78"/>
      <c r="AE62" s="89">
        <f>SUM(AE58+AE60)</f>
        <v>0</v>
      </c>
      <c r="AF62" s="89">
        <f>SUM(AF58+AF60)</f>
        <v>0</v>
      </c>
      <c r="AG62" s="89">
        <f>SUM(AG58+AG60)</f>
        <v>0</v>
      </c>
      <c r="AH62" s="231" t="s">
        <v>43</v>
      </c>
    </row>
    <row r="63" spans="1:34" ht="15.75">
      <c r="A63" s="456" t="s">
        <v>112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96"/>
      <c r="AA63" s="97">
        <f>AA49+AA62</f>
        <v>0</v>
      </c>
      <c r="AB63" s="97">
        <f>AB49+AB62</f>
        <v>0</v>
      </c>
      <c r="AC63" s="97">
        <f>AC49+AC62</f>
        <v>42991</v>
      </c>
      <c r="AD63" s="96"/>
      <c r="AE63" s="97"/>
      <c r="AF63" s="97"/>
      <c r="AG63" s="95"/>
      <c r="AH63" s="231" t="s">
        <v>43</v>
      </c>
    </row>
    <row r="64" spans="1:34" ht="15.75">
      <c r="A64" s="454" t="s">
        <v>113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74"/>
      <c r="AA64" s="91">
        <f>AA63-AA20</f>
        <v>0</v>
      </c>
      <c r="AB64" s="91">
        <f>AB63-AB20</f>
        <v>0</v>
      </c>
      <c r="AC64" s="71">
        <f>AC63-AC20</f>
        <v>-121209</v>
      </c>
      <c r="AD64" s="74"/>
      <c r="AE64" s="91" t="e">
        <f>#REF!-AE20</f>
        <v>#REF!</v>
      </c>
      <c r="AF64" s="91" t="e">
        <f>#REF!-AF20</f>
        <v>#REF!</v>
      </c>
      <c r="AG64" s="71" t="e">
        <f>#REF!-AG20</f>
        <v>#REF!</v>
      </c>
      <c r="AH64" s="231" t="s">
        <v>43</v>
      </c>
    </row>
    <row r="65" ht="15.75">
      <c r="AH65" s="231" t="s">
        <v>43</v>
      </c>
    </row>
    <row r="66" ht="15.75">
      <c r="AH66" s="231" t="s">
        <v>43</v>
      </c>
    </row>
    <row r="67" ht="18" customHeight="1">
      <c r="AH67" s="231" t="s">
        <v>43</v>
      </c>
    </row>
    <row r="68" spans="1:34" ht="18" customHeight="1">
      <c r="A68" s="181"/>
      <c r="B68" s="181"/>
      <c r="C68" s="181"/>
      <c r="D68" s="181"/>
      <c r="E68" s="181"/>
      <c r="F68" s="181"/>
      <c r="G68" s="181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231" t="s">
        <v>43</v>
      </c>
    </row>
    <row r="69" spans="1:34" s="6" customFormat="1" ht="18" customHeight="1">
      <c r="A69" s="422"/>
      <c r="B69" s="423"/>
      <c r="C69" s="423"/>
      <c r="D69" s="423"/>
      <c r="E69" s="423"/>
      <c r="F69" s="423"/>
      <c r="G69" s="424"/>
      <c r="H69" s="418" t="s">
        <v>96</v>
      </c>
      <c r="I69" s="392"/>
      <c r="J69" s="341"/>
      <c r="K69" s="319" t="s">
        <v>195</v>
      </c>
      <c r="L69" s="320"/>
      <c r="M69" s="313"/>
      <c r="N69" s="418" t="s">
        <v>97</v>
      </c>
      <c r="O69" s="392"/>
      <c r="P69" s="341"/>
      <c r="Q69" s="418" t="s">
        <v>111</v>
      </c>
      <c r="R69" s="392"/>
      <c r="S69" s="341"/>
      <c r="T69" s="418" t="s">
        <v>98</v>
      </c>
      <c r="U69" s="419"/>
      <c r="V69" s="419"/>
      <c r="W69" s="418" t="s">
        <v>99</v>
      </c>
      <c r="X69" s="392"/>
      <c r="Y69" s="392"/>
      <c r="Z69" s="280"/>
      <c r="AA69" s="418" t="s">
        <v>118</v>
      </c>
      <c r="AB69" s="392"/>
      <c r="AC69" s="341"/>
      <c r="AD69" s="281"/>
      <c r="AE69" s="282" t="s">
        <v>187</v>
      </c>
      <c r="AF69" s="283"/>
      <c r="AG69" s="284"/>
      <c r="AH69" s="285" t="s">
        <v>43</v>
      </c>
    </row>
    <row r="70" spans="1:34" s="6" customFormat="1" ht="28.5" customHeight="1">
      <c r="A70" s="425"/>
      <c r="B70" s="426"/>
      <c r="C70" s="426"/>
      <c r="D70" s="426"/>
      <c r="E70" s="426"/>
      <c r="F70" s="426"/>
      <c r="G70" s="427"/>
      <c r="H70" s="339"/>
      <c r="I70" s="340"/>
      <c r="J70" s="342"/>
      <c r="K70" s="314"/>
      <c r="L70" s="311"/>
      <c r="M70" s="312"/>
      <c r="N70" s="339"/>
      <c r="O70" s="340"/>
      <c r="P70" s="342"/>
      <c r="Q70" s="339"/>
      <c r="R70" s="340"/>
      <c r="S70" s="342"/>
      <c r="T70" s="420"/>
      <c r="U70" s="421"/>
      <c r="V70" s="421"/>
      <c r="W70" s="339"/>
      <c r="X70" s="340"/>
      <c r="Y70" s="340"/>
      <c r="Z70" s="286"/>
      <c r="AA70" s="339"/>
      <c r="AB70" s="340"/>
      <c r="AC70" s="342"/>
      <c r="AD70" s="287"/>
      <c r="AE70" s="288" t="s">
        <v>30</v>
      </c>
      <c r="AF70" s="289"/>
      <c r="AG70" s="290"/>
      <c r="AH70" s="285" t="s">
        <v>43</v>
      </c>
    </row>
    <row r="71" spans="1:34" s="6" customFormat="1" ht="18" customHeight="1" thickBot="1">
      <c r="A71" s="428"/>
      <c r="B71" s="429"/>
      <c r="C71" s="429"/>
      <c r="D71" s="429"/>
      <c r="E71" s="429"/>
      <c r="F71" s="429"/>
      <c r="G71" s="430"/>
      <c r="H71" s="291" t="s">
        <v>26</v>
      </c>
      <c r="I71" s="292" t="s">
        <v>143</v>
      </c>
      <c r="J71" s="293" t="s">
        <v>28</v>
      </c>
      <c r="K71" s="291" t="s">
        <v>26</v>
      </c>
      <c r="L71" s="292" t="s">
        <v>143</v>
      </c>
      <c r="M71" s="293" t="s">
        <v>28</v>
      </c>
      <c r="N71" s="291" t="s">
        <v>26</v>
      </c>
      <c r="O71" s="292" t="s">
        <v>143</v>
      </c>
      <c r="P71" s="293" t="s">
        <v>28</v>
      </c>
      <c r="Q71" s="291" t="s">
        <v>26</v>
      </c>
      <c r="R71" s="292" t="s">
        <v>143</v>
      </c>
      <c r="S71" s="293" t="s">
        <v>28</v>
      </c>
      <c r="T71" s="291" t="s">
        <v>26</v>
      </c>
      <c r="U71" s="292" t="s">
        <v>143</v>
      </c>
      <c r="V71" s="293" t="s">
        <v>28</v>
      </c>
      <c r="W71" s="291" t="s">
        <v>26</v>
      </c>
      <c r="X71" s="292" t="s">
        <v>143</v>
      </c>
      <c r="Y71" s="293" t="s">
        <v>28</v>
      </c>
      <c r="Z71" s="294"/>
      <c r="AA71" s="291" t="s">
        <v>26</v>
      </c>
      <c r="AB71" s="292" t="s">
        <v>143</v>
      </c>
      <c r="AC71" s="295" t="s">
        <v>28</v>
      </c>
      <c r="AD71" s="294"/>
      <c r="AE71" s="291" t="s">
        <v>26</v>
      </c>
      <c r="AF71" s="292" t="s">
        <v>143</v>
      </c>
      <c r="AG71" s="295" t="s">
        <v>28</v>
      </c>
      <c r="AH71" s="285" t="s">
        <v>43</v>
      </c>
    </row>
    <row r="72" spans="1:34" s="6" customFormat="1" ht="18" customHeight="1">
      <c r="A72" s="443" t="s">
        <v>48</v>
      </c>
      <c r="B72" s="444"/>
      <c r="C72" s="444"/>
      <c r="D72" s="444"/>
      <c r="E72" s="444"/>
      <c r="F72" s="444"/>
      <c r="G72" s="445"/>
      <c r="H72" s="297">
        <v>0</v>
      </c>
      <c r="I72" s="296">
        <v>0</v>
      </c>
      <c r="J72" s="391">
        <v>51392</v>
      </c>
      <c r="K72" s="297">
        <v>0</v>
      </c>
      <c r="L72" s="296">
        <v>0</v>
      </c>
      <c r="M72" s="391">
        <v>164200</v>
      </c>
      <c r="N72" s="297">
        <v>0</v>
      </c>
      <c r="O72" s="296">
        <v>0</v>
      </c>
      <c r="P72" s="391">
        <v>-131009</v>
      </c>
      <c r="Q72" s="297">
        <f>N72+K72</f>
        <v>0</v>
      </c>
      <c r="R72" s="296">
        <f>+L72+O72</f>
        <v>0</v>
      </c>
      <c r="S72" s="391">
        <f>P72+M72</f>
        <v>33191</v>
      </c>
      <c r="T72" s="297">
        <v>0</v>
      </c>
      <c r="U72" s="296">
        <v>0</v>
      </c>
      <c r="V72" s="391">
        <v>9800</v>
      </c>
      <c r="W72" s="297">
        <v>0</v>
      </c>
      <c r="X72" s="296">
        <v>0</v>
      </c>
      <c r="Y72" s="296">
        <v>0</v>
      </c>
      <c r="Z72" s="296"/>
      <c r="AA72" s="297">
        <f>T72+Q72</f>
        <v>0</v>
      </c>
      <c r="AB72" s="296">
        <f>+R72+U72+X72</f>
        <v>0</v>
      </c>
      <c r="AC72" s="298">
        <f>V72+S72</f>
        <v>42991</v>
      </c>
      <c r="AD72" s="296"/>
      <c r="AE72" s="297">
        <f aca="true" t="shared" si="0" ref="AE72:AG75">AA72-K72</f>
        <v>0</v>
      </c>
      <c r="AF72" s="296">
        <f t="shared" si="0"/>
        <v>0</v>
      </c>
      <c r="AG72" s="298">
        <f t="shared" si="0"/>
        <v>-121209</v>
      </c>
      <c r="AH72" s="285" t="s">
        <v>43</v>
      </c>
    </row>
    <row r="73" spans="1:34" s="6" customFormat="1" ht="18" customHeight="1" hidden="1">
      <c r="A73" s="322" t="s">
        <v>171</v>
      </c>
      <c r="B73" s="323"/>
      <c r="C73" s="323"/>
      <c r="D73" s="323"/>
      <c r="E73" s="323"/>
      <c r="F73" s="323"/>
      <c r="G73" s="324"/>
      <c r="H73" s="297"/>
      <c r="I73" s="296"/>
      <c r="J73" s="296"/>
      <c r="K73" s="297"/>
      <c r="L73" s="296"/>
      <c r="M73" s="296"/>
      <c r="N73" s="297"/>
      <c r="O73" s="296"/>
      <c r="P73" s="296"/>
      <c r="Q73" s="297">
        <f>N73+K73</f>
        <v>0</v>
      </c>
      <c r="R73" s="296">
        <f>+L73+O73</f>
        <v>0</v>
      </c>
      <c r="S73" s="296">
        <f>P73+M73</f>
        <v>0</v>
      </c>
      <c r="T73" s="297"/>
      <c r="U73" s="296"/>
      <c r="V73" s="296"/>
      <c r="W73" s="297"/>
      <c r="X73" s="296"/>
      <c r="Y73" s="296"/>
      <c r="Z73" s="296"/>
      <c r="AA73" s="297">
        <f>T73+Q73</f>
        <v>0</v>
      </c>
      <c r="AB73" s="296">
        <f>+R73+U73+X73</f>
        <v>0</v>
      </c>
      <c r="AC73" s="299">
        <f>V73+S73</f>
        <v>0</v>
      </c>
      <c r="AD73" s="296"/>
      <c r="AE73" s="297">
        <f t="shared" si="0"/>
        <v>0</v>
      </c>
      <c r="AF73" s="296">
        <f t="shared" si="0"/>
        <v>0</v>
      </c>
      <c r="AG73" s="299">
        <f t="shared" si="0"/>
        <v>0</v>
      </c>
      <c r="AH73" s="285" t="s">
        <v>43</v>
      </c>
    </row>
    <row r="74" spans="1:34" s="6" customFormat="1" ht="18" customHeight="1" hidden="1">
      <c r="A74" s="322" t="s">
        <v>172</v>
      </c>
      <c r="B74" s="323"/>
      <c r="C74" s="323"/>
      <c r="D74" s="323"/>
      <c r="E74" s="323"/>
      <c r="F74" s="323"/>
      <c r="G74" s="324"/>
      <c r="H74" s="297"/>
      <c r="I74" s="296"/>
      <c r="J74" s="296"/>
      <c r="K74" s="297"/>
      <c r="L74" s="296"/>
      <c r="M74" s="296"/>
      <c r="N74" s="297"/>
      <c r="O74" s="296"/>
      <c r="P74" s="296"/>
      <c r="Q74" s="297">
        <f>N74+K74</f>
        <v>0</v>
      </c>
      <c r="R74" s="296">
        <f>+L74+O74</f>
        <v>0</v>
      </c>
      <c r="S74" s="296">
        <f>P74+M74</f>
        <v>0</v>
      </c>
      <c r="T74" s="297"/>
      <c r="U74" s="296"/>
      <c r="V74" s="296"/>
      <c r="W74" s="297"/>
      <c r="X74" s="296"/>
      <c r="Y74" s="296"/>
      <c r="Z74" s="296"/>
      <c r="AA74" s="297">
        <f>T74+Q74</f>
        <v>0</v>
      </c>
      <c r="AB74" s="296">
        <f>+R74+U74+X74</f>
        <v>0</v>
      </c>
      <c r="AC74" s="299">
        <f>V74+S74</f>
        <v>0</v>
      </c>
      <c r="AD74" s="296"/>
      <c r="AE74" s="297">
        <f t="shared" si="0"/>
        <v>0</v>
      </c>
      <c r="AF74" s="296">
        <f t="shared" si="0"/>
        <v>0</v>
      </c>
      <c r="AG74" s="299">
        <f t="shared" si="0"/>
        <v>0</v>
      </c>
      <c r="AH74" s="285" t="s">
        <v>43</v>
      </c>
    </row>
    <row r="75" spans="1:34" s="6" customFormat="1" ht="18" customHeight="1" hidden="1">
      <c r="A75" s="322" t="s">
        <v>173</v>
      </c>
      <c r="B75" s="323"/>
      <c r="C75" s="323"/>
      <c r="D75" s="323"/>
      <c r="E75" s="323"/>
      <c r="F75" s="323"/>
      <c r="G75" s="324"/>
      <c r="H75" s="300"/>
      <c r="I75" s="287"/>
      <c r="J75" s="287"/>
      <c r="K75" s="300"/>
      <c r="L75" s="287"/>
      <c r="M75" s="287"/>
      <c r="N75" s="300"/>
      <c r="O75" s="287"/>
      <c r="P75" s="287"/>
      <c r="Q75" s="300">
        <f>N75+K75</f>
        <v>0</v>
      </c>
      <c r="R75" s="287">
        <f>+L75+O75</f>
        <v>0</v>
      </c>
      <c r="S75" s="287">
        <f>P75+M75</f>
        <v>0</v>
      </c>
      <c r="T75" s="300"/>
      <c r="U75" s="287"/>
      <c r="V75" s="287"/>
      <c r="W75" s="300"/>
      <c r="X75" s="287"/>
      <c r="Y75" s="287"/>
      <c r="Z75" s="287"/>
      <c r="AA75" s="300">
        <f>T75+Q75</f>
        <v>0</v>
      </c>
      <c r="AB75" s="287">
        <f>+R75+U75+X75</f>
        <v>0</v>
      </c>
      <c r="AC75" s="301">
        <f>V75+S75</f>
        <v>0</v>
      </c>
      <c r="AD75" s="287"/>
      <c r="AE75" s="300">
        <f t="shared" si="0"/>
        <v>0</v>
      </c>
      <c r="AF75" s="287">
        <f t="shared" si="0"/>
        <v>0</v>
      </c>
      <c r="AG75" s="301">
        <f t="shared" si="0"/>
        <v>0</v>
      </c>
      <c r="AH75" s="285" t="s">
        <v>43</v>
      </c>
    </row>
    <row r="76" spans="1:34" s="6" customFormat="1" ht="18" customHeight="1">
      <c r="A76" s="431" t="s">
        <v>144</v>
      </c>
      <c r="B76" s="432"/>
      <c r="C76" s="432"/>
      <c r="D76" s="432"/>
      <c r="E76" s="432"/>
      <c r="F76" s="432"/>
      <c r="G76" s="433"/>
      <c r="H76" s="303">
        <f>SUM(H72:H75)</f>
        <v>0</v>
      </c>
      <c r="I76" s="302">
        <f aca="true" t="shared" si="1" ref="I76:Y76">SUM(I72:I75)</f>
        <v>0</v>
      </c>
      <c r="J76" s="396">
        <f t="shared" si="1"/>
        <v>51392</v>
      </c>
      <c r="K76" s="303">
        <f t="shared" si="1"/>
        <v>0</v>
      </c>
      <c r="L76" s="302">
        <f t="shared" si="1"/>
        <v>0</v>
      </c>
      <c r="M76" s="396">
        <f t="shared" si="1"/>
        <v>164200</v>
      </c>
      <c r="N76" s="303">
        <f t="shared" si="1"/>
        <v>0</v>
      </c>
      <c r="O76" s="302">
        <f t="shared" si="1"/>
        <v>0</v>
      </c>
      <c r="P76" s="396">
        <f t="shared" si="1"/>
        <v>-131009</v>
      </c>
      <c r="Q76" s="303">
        <f t="shared" si="1"/>
        <v>0</v>
      </c>
      <c r="R76" s="302">
        <f t="shared" si="1"/>
        <v>0</v>
      </c>
      <c r="S76" s="396">
        <f t="shared" si="1"/>
        <v>33191</v>
      </c>
      <c r="T76" s="303">
        <f t="shared" si="1"/>
        <v>0</v>
      </c>
      <c r="U76" s="302">
        <f t="shared" si="1"/>
        <v>0</v>
      </c>
      <c r="V76" s="396">
        <f t="shared" si="1"/>
        <v>9800</v>
      </c>
      <c r="W76" s="303">
        <f t="shared" si="1"/>
        <v>0</v>
      </c>
      <c r="X76" s="302">
        <f t="shared" si="1"/>
        <v>0</v>
      </c>
      <c r="Y76" s="302">
        <f t="shared" si="1"/>
        <v>0</v>
      </c>
      <c r="Z76" s="302"/>
      <c r="AA76" s="303">
        <f>SUM(AA72:AA75)</f>
        <v>0</v>
      </c>
      <c r="AB76" s="302">
        <f>SUM(AB72:AB75)</f>
        <v>0</v>
      </c>
      <c r="AC76" s="397">
        <f>SUM(AC72:AC75)</f>
        <v>42991</v>
      </c>
      <c r="AD76" s="302"/>
      <c r="AE76" s="303">
        <f>SUM(AE72:AE75)</f>
        <v>0</v>
      </c>
      <c r="AF76" s="302">
        <f>SUM(AF72:AF75)</f>
        <v>0</v>
      </c>
      <c r="AG76" s="304">
        <f>SUM(AG72:AG75)</f>
        <v>-121209</v>
      </c>
      <c r="AH76" s="285" t="s">
        <v>103</v>
      </c>
    </row>
    <row r="77" spans="1:34" ht="18" customHeight="1" hidden="1">
      <c r="A77" s="446" t="s">
        <v>7</v>
      </c>
      <c r="B77" s="447"/>
      <c r="C77" s="447"/>
      <c r="D77" s="447"/>
      <c r="E77" s="447"/>
      <c r="F77" s="447"/>
      <c r="G77" s="448"/>
      <c r="H77" s="343"/>
      <c r="I77" s="315"/>
      <c r="J77" s="317"/>
      <c r="K77" s="343"/>
      <c r="L77" s="315"/>
      <c r="M77" s="317"/>
      <c r="N77" s="343"/>
      <c r="O77" s="315"/>
      <c r="P77" s="317"/>
      <c r="Q77" s="343"/>
      <c r="R77" s="315">
        <f>+L77+O78</f>
        <v>0</v>
      </c>
      <c r="S77" s="317"/>
      <c r="T77" s="343"/>
      <c r="U77" s="315"/>
      <c r="V77" s="317"/>
      <c r="W77" s="343"/>
      <c r="X77" s="315"/>
      <c r="Y77" s="315"/>
      <c r="Z77" s="143"/>
      <c r="AA77" s="343"/>
      <c r="AB77" s="315">
        <f>U78+R77</f>
        <v>0</v>
      </c>
      <c r="AC77" s="317"/>
      <c r="AD77" s="176"/>
      <c r="AE77" s="175"/>
      <c r="AF77" s="176"/>
      <c r="AG77" s="177"/>
      <c r="AH77" s="231" t="s">
        <v>43</v>
      </c>
    </row>
    <row r="78" spans="1:34" ht="18" customHeight="1" hidden="1">
      <c r="A78" s="449"/>
      <c r="B78" s="450"/>
      <c r="C78" s="450"/>
      <c r="D78" s="450"/>
      <c r="E78" s="450"/>
      <c r="F78" s="450"/>
      <c r="G78" s="451"/>
      <c r="H78" s="321"/>
      <c r="I78" s="316"/>
      <c r="J78" s="318"/>
      <c r="K78" s="321"/>
      <c r="L78" s="316"/>
      <c r="M78" s="318"/>
      <c r="N78" s="321"/>
      <c r="O78" s="316"/>
      <c r="P78" s="318"/>
      <c r="Q78" s="321"/>
      <c r="R78" s="316"/>
      <c r="S78" s="318"/>
      <c r="T78" s="321"/>
      <c r="U78" s="316"/>
      <c r="V78" s="318"/>
      <c r="W78" s="321"/>
      <c r="X78" s="316"/>
      <c r="Y78" s="316"/>
      <c r="Z78" s="165"/>
      <c r="AA78" s="321"/>
      <c r="AB78" s="316"/>
      <c r="AC78" s="318"/>
      <c r="AD78" s="146"/>
      <c r="AE78" s="167"/>
      <c r="AF78" s="146">
        <f>AB77-L77</f>
        <v>0</v>
      </c>
      <c r="AG78" s="168"/>
      <c r="AH78" s="231" t="s">
        <v>43</v>
      </c>
    </row>
    <row r="79" spans="1:34" ht="18" customHeight="1" hidden="1">
      <c r="A79" s="434" t="s">
        <v>10</v>
      </c>
      <c r="B79" s="435"/>
      <c r="C79" s="435"/>
      <c r="D79" s="435"/>
      <c r="E79" s="435"/>
      <c r="F79" s="435"/>
      <c r="G79" s="436"/>
      <c r="H79" s="156"/>
      <c r="I79" s="253">
        <f>+I76+I77</f>
        <v>0</v>
      </c>
      <c r="J79" s="253"/>
      <c r="K79" s="252"/>
      <c r="L79" s="253">
        <f>+L76+L77</f>
        <v>0</v>
      </c>
      <c r="M79" s="253"/>
      <c r="N79" s="252"/>
      <c r="O79" s="253">
        <f>+O76+O78</f>
        <v>0</v>
      </c>
      <c r="P79" s="253"/>
      <c r="Q79" s="252"/>
      <c r="R79" s="253">
        <f>+R76+R77</f>
        <v>0</v>
      </c>
      <c r="S79" s="253"/>
      <c r="T79" s="252"/>
      <c r="U79" s="253">
        <f>+U76+U78</f>
        <v>0</v>
      </c>
      <c r="V79" s="253"/>
      <c r="W79" s="252"/>
      <c r="X79" s="253">
        <f>+X76+X78</f>
        <v>0</v>
      </c>
      <c r="Y79" s="253"/>
      <c r="Z79" s="253"/>
      <c r="AA79" s="252"/>
      <c r="AB79" s="253">
        <f>+AB76+AB77</f>
        <v>0</v>
      </c>
      <c r="AC79" s="254"/>
      <c r="AD79" s="160"/>
      <c r="AE79" s="159"/>
      <c r="AF79" s="160">
        <f>+AF76+AF78</f>
        <v>0</v>
      </c>
      <c r="AG79" s="163"/>
      <c r="AH79" s="231" t="s">
        <v>43</v>
      </c>
    </row>
    <row r="80" spans="1:34" ht="18" customHeight="1" hidden="1">
      <c r="A80" s="437" t="s">
        <v>8</v>
      </c>
      <c r="B80" s="438"/>
      <c r="C80" s="438"/>
      <c r="D80" s="438"/>
      <c r="E80" s="438"/>
      <c r="F80" s="438"/>
      <c r="G80" s="439"/>
      <c r="H80" s="501"/>
      <c r="I80" s="503"/>
      <c r="J80" s="505"/>
      <c r="K80" s="507"/>
      <c r="L80" s="503"/>
      <c r="M80" s="505"/>
      <c r="N80" s="507"/>
      <c r="O80" s="503"/>
      <c r="P80" s="505"/>
      <c r="Q80" s="507"/>
      <c r="R80" s="503"/>
      <c r="S80" s="505"/>
      <c r="T80" s="507"/>
      <c r="U80" s="503"/>
      <c r="V80" s="505"/>
      <c r="W80" s="507"/>
      <c r="X80" s="503"/>
      <c r="Y80" s="503"/>
      <c r="Z80" s="258"/>
      <c r="AA80" s="507"/>
      <c r="AB80" s="503"/>
      <c r="AC80" s="505"/>
      <c r="AD80" s="176"/>
      <c r="AE80" s="175"/>
      <c r="AF80" s="176"/>
      <c r="AG80" s="177"/>
      <c r="AH80" s="231" t="s">
        <v>43</v>
      </c>
    </row>
    <row r="81" spans="1:34" ht="18" customHeight="1" hidden="1">
      <c r="A81" s="440"/>
      <c r="B81" s="441"/>
      <c r="C81" s="441"/>
      <c r="D81" s="441"/>
      <c r="E81" s="441"/>
      <c r="F81" s="441"/>
      <c r="G81" s="442"/>
      <c r="H81" s="502"/>
      <c r="I81" s="504"/>
      <c r="J81" s="506"/>
      <c r="K81" s="508"/>
      <c r="L81" s="504"/>
      <c r="M81" s="506"/>
      <c r="N81" s="508"/>
      <c r="O81" s="504"/>
      <c r="P81" s="506"/>
      <c r="Q81" s="508"/>
      <c r="R81" s="504"/>
      <c r="S81" s="506"/>
      <c r="T81" s="508"/>
      <c r="U81" s="504"/>
      <c r="V81" s="506"/>
      <c r="W81" s="508"/>
      <c r="X81" s="504"/>
      <c r="Y81" s="504"/>
      <c r="Z81" s="253"/>
      <c r="AA81" s="508"/>
      <c r="AB81" s="504"/>
      <c r="AC81" s="506"/>
      <c r="AD81" s="160"/>
      <c r="AE81" s="159"/>
      <c r="AF81" s="160"/>
      <c r="AG81" s="163"/>
      <c r="AH81" s="231" t="s">
        <v>43</v>
      </c>
    </row>
    <row r="82" spans="1:34" ht="18" customHeight="1" hidden="1">
      <c r="A82" s="309" t="s">
        <v>145</v>
      </c>
      <c r="B82" s="310"/>
      <c r="C82" s="310"/>
      <c r="D82" s="310"/>
      <c r="E82" s="310"/>
      <c r="F82" s="310"/>
      <c r="G82" s="308"/>
      <c r="H82" s="156"/>
      <c r="I82" s="253"/>
      <c r="J82" s="253"/>
      <c r="K82" s="252"/>
      <c r="L82" s="253"/>
      <c r="M82" s="253"/>
      <c r="N82" s="252"/>
      <c r="O82" s="253"/>
      <c r="P82" s="253"/>
      <c r="Q82" s="252"/>
      <c r="R82" s="253"/>
      <c r="S82" s="253"/>
      <c r="T82" s="252"/>
      <c r="U82" s="253"/>
      <c r="V82" s="253"/>
      <c r="W82" s="252"/>
      <c r="X82" s="253"/>
      <c r="Y82" s="253"/>
      <c r="Z82" s="253"/>
      <c r="AA82" s="252"/>
      <c r="AB82" s="253"/>
      <c r="AC82" s="254"/>
      <c r="AD82" s="160"/>
      <c r="AE82" s="159"/>
      <c r="AF82" s="160">
        <f>AB82-L82</f>
        <v>0</v>
      </c>
      <c r="AG82" s="163"/>
      <c r="AH82" s="231" t="s">
        <v>43</v>
      </c>
    </row>
    <row r="83" spans="1:34" ht="18" customHeight="1" hidden="1">
      <c r="A83" s="470" t="s">
        <v>175</v>
      </c>
      <c r="B83" s="471"/>
      <c r="C83" s="471"/>
      <c r="D83" s="471"/>
      <c r="E83" s="471"/>
      <c r="F83" s="471"/>
      <c r="G83" s="472"/>
      <c r="H83" s="169"/>
      <c r="I83" s="256"/>
      <c r="J83" s="256"/>
      <c r="K83" s="255"/>
      <c r="L83" s="256"/>
      <c r="M83" s="256"/>
      <c r="N83" s="255"/>
      <c r="O83" s="256"/>
      <c r="P83" s="256"/>
      <c r="Q83" s="255"/>
      <c r="R83" s="256"/>
      <c r="S83" s="256"/>
      <c r="T83" s="255"/>
      <c r="U83" s="256"/>
      <c r="V83" s="256"/>
      <c r="W83" s="255"/>
      <c r="X83" s="256"/>
      <c r="Y83" s="256"/>
      <c r="Z83" s="256"/>
      <c r="AA83" s="255"/>
      <c r="AB83" s="256"/>
      <c r="AC83" s="257"/>
      <c r="AD83" s="146"/>
      <c r="AE83" s="167"/>
      <c r="AF83" s="146">
        <f>AB83-L83</f>
        <v>0</v>
      </c>
      <c r="AG83" s="168"/>
      <c r="AH83" s="231" t="s">
        <v>43</v>
      </c>
    </row>
    <row r="84" spans="1:34" ht="18" customHeight="1" hidden="1">
      <c r="A84" s="473" t="s">
        <v>9</v>
      </c>
      <c r="B84" s="474"/>
      <c r="C84" s="474"/>
      <c r="D84" s="474"/>
      <c r="E84" s="474"/>
      <c r="F84" s="474"/>
      <c r="G84" s="475"/>
      <c r="H84" s="169"/>
      <c r="I84" s="256">
        <f>I83+I82+I79</f>
        <v>0</v>
      </c>
      <c r="J84" s="256"/>
      <c r="K84" s="255"/>
      <c r="L84" s="256">
        <f>L83+L82+L79</f>
        <v>0</v>
      </c>
      <c r="M84" s="256"/>
      <c r="N84" s="255"/>
      <c r="O84" s="256">
        <f>O83+O82+O79</f>
        <v>0</v>
      </c>
      <c r="P84" s="256"/>
      <c r="Q84" s="255"/>
      <c r="R84" s="256">
        <f>R83+R82+R79</f>
        <v>0</v>
      </c>
      <c r="S84" s="256"/>
      <c r="T84" s="255"/>
      <c r="U84" s="256">
        <f>U83+U82+U79</f>
        <v>0</v>
      </c>
      <c r="V84" s="256"/>
      <c r="W84" s="255"/>
      <c r="X84" s="256">
        <f>X83+X82+X79</f>
        <v>0</v>
      </c>
      <c r="Y84" s="256"/>
      <c r="Z84" s="256"/>
      <c r="AA84" s="255"/>
      <c r="AB84" s="256">
        <f>AB83+AB82+AB79</f>
        <v>0</v>
      </c>
      <c r="AC84" s="257"/>
      <c r="AD84" s="146"/>
      <c r="AE84" s="167"/>
      <c r="AF84" s="146">
        <f>AF83+AF82+AF79</f>
        <v>0</v>
      </c>
      <c r="AG84" s="168"/>
      <c r="AH84" s="231" t="s">
        <v>103</v>
      </c>
    </row>
    <row r="85" spans="1:34" ht="18" customHeight="1">
      <c r="A85" s="492"/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4"/>
      <c r="AH85" s="231"/>
    </row>
    <row r="86" spans="1:34" ht="18" customHeight="1" hidden="1">
      <c r="A86" s="181" t="s">
        <v>16</v>
      </c>
      <c r="B86" s="181"/>
      <c r="C86" s="181"/>
      <c r="D86" s="181"/>
      <c r="E86" s="181"/>
      <c r="F86" s="181"/>
      <c r="G86" s="181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232"/>
    </row>
    <row r="87" spans="1:34" ht="18" customHeight="1" hidden="1">
      <c r="A87" s="132"/>
      <c r="B87" s="133"/>
      <c r="C87" s="133"/>
      <c r="D87" s="133"/>
      <c r="E87" s="133"/>
      <c r="F87" s="133"/>
      <c r="G87" s="133"/>
      <c r="H87" s="134" t="s">
        <v>185</v>
      </c>
      <c r="I87" s="135"/>
      <c r="J87" s="135"/>
      <c r="K87" s="134" t="s">
        <v>186</v>
      </c>
      <c r="L87" s="135"/>
      <c r="M87" s="135"/>
      <c r="N87" s="137">
        <v>2007</v>
      </c>
      <c r="O87" s="138"/>
      <c r="P87" s="138"/>
      <c r="Q87" s="137">
        <v>2007</v>
      </c>
      <c r="R87" s="138"/>
      <c r="S87" s="138"/>
      <c r="T87" s="137">
        <v>2007</v>
      </c>
      <c r="U87" s="138"/>
      <c r="V87" s="138"/>
      <c r="W87" s="137">
        <v>2007</v>
      </c>
      <c r="X87" s="138"/>
      <c r="Y87" s="138"/>
      <c r="Z87" s="136"/>
      <c r="AA87" s="137">
        <v>2007</v>
      </c>
      <c r="AB87" s="138"/>
      <c r="AC87" s="138"/>
      <c r="AD87" s="136"/>
      <c r="AE87" s="134" t="s">
        <v>187</v>
      </c>
      <c r="AF87" s="135"/>
      <c r="AG87" s="139"/>
      <c r="AH87" s="231"/>
    </row>
    <row r="88" spans="1:34" ht="18" customHeight="1" hidden="1">
      <c r="A88" s="140"/>
      <c r="B88" s="141"/>
      <c r="C88" s="142"/>
      <c r="D88" s="142"/>
      <c r="E88" s="143"/>
      <c r="F88" s="141"/>
      <c r="G88" s="143"/>
      <c r="H88" s="144" t="s">
        <v>19</v>
      </c>
      <c r="I88" s="145"/>
      <c r="J88" s="145"/>
      <c r="K88" s="144" t="s">
        <v>17</v>
      </c>
      <c r="L88" s="145"/>
      <c r="M88" s="145"/>
      <c r="N88" s="144" t="s">
        <v>66</v>
      </c>
      <c r="O88" s="147"/>
      <c r="P88" s="147"/>
      <c r="Q88" s="144" t="s">
        <v>32</v>
      </c>
      <c r="R88" s="145"/>
      <c r="S88" s="145"/>
      <c r="T88" s="144" t="s">
        <v>33</v>
      </c>
      <c r="U88" s="147"/>
      <c r="V88" s="147"/>
      <c r="W88" s="144" t="s">
        <v>34</v>
      </c>
      <c r="X88" s="147"/>
      <c r="Y88" s="147"/>
      <c r="Z88" s="146"/>
      <c r="AA88" s="144" t="s">
        <v>24</v>
      </c>
      <c r="AB88" s="145"/>
      <c r="AC88" s="145"/>
      <c r="AD88" s="146"/>
      <c r="AE88" s="144" t="s">
        <v>30</v>
      </c>
      <c r="AF88" s="145"/>
      <c r="AG88" s="148"/>
      <c r="AH88" s="231"/>
    </row>
    <row r="89" spans="1:34" ht="18" customHeight="1" hidden="1" thickBot="1">
      <c r="A89" s="149" t="s">
        <v>25</v>
      </c>
      <c r="B89" s="150"/>
      <c r="C89" s="150"/>
      <c r="D89" s="150"/>
      <c r="E89" s="150"/>
      <c r="F89" s="150"/>
      <c r="G89" s="150"/>
      <c r="H89" s="151" t="s">
        <v>26</v>
      </c>
      <c r="I89" s="152" t="s">
        <v>143</v>
      </c>
      <c r="J89" s="153" t="s">
        <v>28</v>
      </c>
      <c r="K89" s="151" t="s">
        <v>26</v>
      </c>
      <c r="L89" s="152" t="s">
        <v>143</v>
      </c>
      <c r="M89" s="153" t="s">
        <v>28</v>
      </c>
      <c r="N89" s="151" t="s">
        <v>26</v>
      </c>
      <c r="O89" s="152" t="s">
        <v>143</v>
      </c>
      <c r="P89" s="153" t="s">
        <v>28</v>
      </c>
      <c r="Q89" s="151" t="s">
        <v>26</v>
      </c>
      <c r="R89" s="152" t="s">
        <v>143</v>
      </c>
      <c r="S89" s="153" t="s">
        <v>28</v>
      </c>
      <c r="T89" s="151" t="s">
        <v>26</v>
      </c>
      <c r="U89" s="152" t="s">
        <v>143</v>
      </c>
      <c r="V89" s="153" t="s">
        <v>28</v>
      </c>
      <c r="W89" s="151" t="s">
        <v>26</v>
      </c>
      <c r="X89" s="152" t="s">
        <v>143</v>
      </c>
      <c r="Y89" s="153" t="s">
        <v>28</v>
      </c>
      <c r="Z89" s="154"/>
      <c r="AA89" s="151" t="s">
        <v>26</v>
      </c>
      <c r="AB89" s="152" t="s">
        <v>143</v>
      </c>
      <c r="AC89" s="153" t="s">
        <v>28</v>
      </c>
      <c r="AD89" s="154"/>
      <c r="AE89" s="151" t="s">
        <v>26</v>
      </c>
      <c r="AF89" s="152" t="s">
        <v>143</v>
      </c>
      <c r="AG89" s="155" t="s">
        <v>28</v>
      </c>
      <c r="AH89" s="231"/>
    </row>
    <row r="90" spans="1:34" ht="18" customHeight="1" hidden="1">
      <c r="A90" s="156"/>
      <c r="B90" s="482" t="s">
        <v>170</v>
      </c>
      <c r="C90" s="482"/>
      <c r="D90" s="482"/>
      <c r="E90" s="482"/>
      <c r="F90" s="482"/>
      <c r="G90" s="483"/>
      <c r="H90" s="159"/>
      <c r="I90" s="160"/>
      <c r="J90" s="161">
        <v>0</v>
      </c>
      <c r="K90" s="159"/>
      <c r="L90" s="160"/>
      <c r="M90" s="161">
        <v>0</v>
      </c>
      <c r="N90" s="159"/>
      <c r="O90" s="160"/>
      <c r="P90" s="161">
        <v>0</v>
      </c>
      <c r="Q90" s="159">
        <f aca="true" t="shared" si="2" ref="Q90:S93">N90+K90</f>
        <v>0</v>
      </c>
      <c r="R90" s="160">
        <f t="shared" si="2"/>
        <v>0</v>
      </c>
      <c r="S90" s="160">
        <f t="shared" si="2"/>
        <v>0</v>
      </c>
      <c r="T90" s="159">
        <v>0</v>
      </c>
      <c r="U90" s="160">
        <v>0</v>
      </c>
      <c r="V90" s="161">
        <v>0</v>
      </c>
      <c r="W90" s="159">
        <v>0</v>
      </c>
      <c r="X90" s="160">
        <v>0</v>
      </c>
      <c r="Y90" s="161">
        <v>0</v>
      </c>
      <c r="Z90" s="160"/>
      <c r="AA90" s="159">
        <f aca="true" t="shared" si="3" ref="AA90:AC93">T90+Q90</f>
        <v>0</v>
      </c>
      <c r="AB90" s="160">
        <f t="shared" si="3"/>
        <v>0</v>
      </c>
      <c r="AC90" s="161">
        <f t="shared" si="3"/>
        <v>0</v>
      </c>
      <c r="AD90" s="160"/>
      <c r="AE90" s="159">
        <f aca="true" t="shared" si="4" ref="AE90:AG93">AA90-K90</f>
        <v>0</v>
      </c>
      <c r="AF90" s="160">
        <f t="shared" si="4"/>
        <v>0</v>
      </c>
      <c r="AG90" s="162">
        <f t="shared" si="4"/>
        <v>0</v>
      </c>
      <c r="AH90" s="231"/>
    </row>
    <row r="91" spans="1:34" ht="18" customHeight="1" hidden="1">
      <c r="A91" s="156"/>
      <c r="B91" s="486" t="s">
        <v>171</v>
      </c>
      <c r="C91" s="486"/>
      <c r="D91" s="486"/>
      <c r="E91" s="486"/>
      <c r="F91" s="486"/>
      <c r="G91" s="487"/>
      <c r="H91" s="159"/>
      <c r="I91" s="160"/>
      <c r="J91" s="160"/>
      <c r="K91" s="159"/>
      <c r="L91" s="160"/>
      <c r="M91" s="160"/>
      <c r="N91" s="159"/>
      <c r="O91" s="160"/>
      <c r="P91" s="160"/>
      <c r="Q91" s="159">
        <f t="shared" si="2"/>
        <v>0</v>
      </c>
      <c r="R91" s="160">
        <f t="shared" si="2"/>
        <v>0</v>
      </c>
      <c r="S91" s="160">
        <f t="shared" si="2"/>
        <v>0</v>
      </c>
      <c r="T91" s="159"/>
      <c r="U91" s="160"/>
      <c r="V91" s="160"/>
      <c r="W91" s="159"/>
      <c r="X91" s="160"/>
      <c r="Y91" s="160"/>
      <c r="Z91" s="160"/>
      <c r="AA91" s="159">
        <f t="shared" si="3"/>
        <v>0</v>
      </c>
      <c r="AB91" s="160">
        <f t="shared" si="3"/>
        <v>0</v>
      </c>
      <c r="AC91" s="160">
        <f t="shared" si="3"/>
        <v>0</v>
      </c>
      <c r="AD91" s="160"/>
      <c r="AE91" s="159">
        <f t="shared" si="4"/>
        <v>0</v>
      </c>
      <c r="AF91" s="160">
        <f t="shared" si="4"/>
        <v>0</v>
      </c>
      <c r="AG91" s="163">
        <f t="shared" si="4"/>
        <v>0</v>
      </c>
      <c r="AH91" s="231"/>
    </row>
    <row r="92" spans="1:34" ht="18" customHeight="1" hidden="1">
      <c r="A92" s="156"/>
      <c r="B92" s="486" t="s">
        <v>172</v>
      </c>
      <c r="C92" s="486"/>
      <c r="D92" s="486"/>
      <c r="E92" s="486"/>
      <c r="F92" s="486"/>
      <c r="G92" s="487"/>
      <c r="H92" s="159"/>
      <c r="I92" s="160"/>
      <c r="J92" s="160"/>
      <c r="K92" s="159"/>
      <c r="L92" s="160"/>
      <c r="M92" s="160"/>
      <c r="N92" s="159"/>
      <c r="O92" s="160"/>
      <c r="P92" s="160"/>
      <c r="Q92" s="159">
        <f t="shared" si="2"/>
        <v>0</v>
      </c>
      <c r="R92" s="160">
        <f t="shared" si="2"/>
        <v>0</v>
      </c>
      <c r="S92" s="160">
        <f t="shared" si="2"/>
        <v>0</v>
      </c>
      <c r="T92" s="159"/>
      <c r="U92" s="160"/>
      <c r="V92" s="160"/>
      <c r="W92" s="159"/>
      <c r="X92" s="160"/>
      <c r="Y92" s="160"/>
      <c r="Z92" s="160"/>
      <c r="AA92" s="159">
        <f t="shared" si="3"/>
        <v>0</v>
      </c>
      <c r="AB92" s="160">
        <f t="shared" si="3"/>
        <v>0</v>
      </c>
      <c r="AC92" s="160">
        <f t="shared" si="3"/>
        <v>0</v>
      </c>
      <c r="AD92" s="160"/>
      <c r="AE92" s="159">
        <f t="shared" si="4"/>
        <v>0</v>
      </c>
      <c r="AF92" s="160">
        <f t="shared" si="4"/>
        <v>0</v>
      </c>
      <c r="AG92" s="163">
        <f t="shared" si="4"/>
        <v>0</v>
      </c>
      <c r="AH92" s="231"/>
    </row>
    <row r="93" spans="1:34" ht="18" customHeight="1" hidden="1">
      <c r="A93" s="164"/>
      <c r="B93" s="484" t="s">
        <v>173</v>
      </c>
      <c r="C93" s="484"/>
      <c r="D93" s="484"/>
      <c r="E93" s="484"/>
      <c r="F93" s="484"/>
      <c r="G93" s="485"/>
      <c r="H93" s="167"/>
      <c r="I93" s="146"/>
      <c r="J93" s="146"/>
      <c r="K93" s="167"/>
      <c r="L93" s="146"/>
      <c r="M93" s="146"/>
      <c r="N93" s="167"/>
      <c r="O93" s="146"/>
      <c r="P93" s="146"/>
      <c r="Q93" s="167">
        <f t="shared" si="2"/>
        <v>0</v>
      </c>
      <c r="R93" s="146">
        <f t="shared" si="2"/>
        <v>0</v>
      </c>
      <c r="S93" s="146">
        <f t="shared" si="2"/>
        <v>0</v>
      </c>
      <c r="T93" s="167"/>
      <c r="U93" s="146"/>
      <c r="V93" s="146"/>
      <c r="W93" s="167"/>
      <c r="X93" s="146"/>
      <c r="Y93" s="146"/>
      <c r="Z93" s="146"/>
      <c r="AA93" s="167">
        <f t="shared" si="3"/>
        <v>0</v>
      </c>
      <c r="AB93" s="146">
        <f t="shared" si="3"/>
        <v>0</v>
      </c>
      <c r="AC93" s="146">
        <f t="shared" si="3"/>
        <v>0</v>
      </c>
      <c r="AD93" s="146"/>
      <c r="AE93" s="167">
        <f t="shared" si="4"/>
        <v>0</v>
      </c>
      <c r="AF93" s="146">
        <f t="shared" si="4"/>
        <v>0</v>
      </c>
      <c r="AG93" s="168">
        <f t="shared" si="4"/>
        <v>0</v>
      </c>
      <c r="AH93" s="231"/>
    </row>
    <row r="94" spans="1:34" ht="18" customHeight="1" hidden="1">
      <c r="A94" s="169"/>
      <c r="B94" s="170"/>
      <c r="C94" s="170" t="s">
        <v>144</v>
      </c>
      <c r="D94" s="171"/>
      <c r="E94" s="171"/>
      <c r="F94" s="171"/>
      <c r="G94" s="170"/>
      <c r="H94" s="172">
        <f aca="true" t="shared" si="5" ref="H94:Y94">SUM(H90:H93)</f>
        <v>0</v>
      </c>
      <c r="I94" s="173">
        <f t="shared" si="5"/>
        <v>0</v>
      </c>
      <c r="J94" s="173">
        <f t="shared" si="5"/>
        <v>0</v>
      </c>
      <c r="K94" s="172">
        <f t="shared" si="5"/>
        <v>0</v>
      </c>
      <c r="L94" s="173">
        <f t="shared" si="5"/>
        <v>0</v>
      </c>
      <c r="M94" s="173">
        <f t="shared" si="5"/>
        <v>0</v>
      </c>
      <c r="N94" s="172">
        <f t="shared" si="5"/>
        <v>0</v>
      </c>
      <c r="O94" s="173">
        <f t="shared" si="5"/>
        <v>0</v>
      </c>
      <c r="P94" s="173">
        <f t="shared" si="5"/>
        <v>0</v>
      </c>
      <c r="Q94" s="172">
        <f t="shared" si="5"/>
        <v>0</v>
      </c>
      <c r="R94" s="173">
        <f t="shared" si="5"/>
        <v>0</v>
      </c>
      <c r="S94" s="173">
        <f t="shared" si="5"/>
        <v>0</v>
      </c>
      <c r="T94" s="172">
        <f t="shared" si="5"/>
        <v>0</v>
      </c>
      <c r="U94" s="173">
        <f t="shared" si="5"/>
        <v>0</v>
      </c>
      <c r="V94" s="173">
        <f t="shared" si="5"/>
        <v>0</v>
      </c>
      <c r="W94" s="172">
        <f t="shared" si="5"/>
        <v>0</v>
      </c>
      <c r="X94" s="173">
        <f t="shared" si="5"/>
        <v>0</v>
      </c>
      <c r="Y94" s="173">
        <f t="shared" si="5"/>
        <v>0</v>
      </c>
      <c r="Z94" s="173"/>
      <c r="AA94" s="172">
        <f>SUM(AA90:AA93)</f>
        <v>0</v>
      </c>
      <c r="AB94" s="173">
        <f>SUM(AB90:AB93)</f>
        <v>0</v>
      </c>
      <c r="AC94" s="173">
        <f>SUM(AC90:AC93)</f>
        <v>0</v>
      </c>
      <c r="AD94" s="173"/>
      <c r="AE94" s="172">
        <f>SUM(AE90:AE93)</f>
        <v>0</v>
      </c>
      <c r="AF94" s="173">
        <f>SUM(AF90:AF93)</f>
        <v>0</v>
      </c>
      <c r="AG94" s="174">
        <f>SUM(AG90:AG93)</f>
        <v>0</v>
      </c>
      <c r="AH94" s="233"/>
    </row>
    <row r="95" spans="1:34" ht="18" customHeight="1" hidden="1">
      <c r="A95" s="140"/>
      <c r="B95" s="143"/>
      <c r="C95" s="143"/>
      <c r="D95" s="143"/>
      <c r="E95" s="143"/>
      <c r="F95" s="143"/>
      <c r="G95" s="143"/>
      <c r="H95" s="175"/>
      <c r="I95" s="176"/>
      <c r="J95" s="176"/>
      <c r="K95" s="175"/>
      <c r="L95" s="176"/>
      <c r="M95" s="176"/>
      <c r="N95" s="175"/>
      <c r="O95" s="176"/>
      <c r="P95" s="176"/>
      <c r="Q95" s="175"/>
      <c r="R95" s="176"/>
      <c r="S95" s="176"/>
      <c r="T95" s="175"/>
      <c r="U95" s="176"/>
      <c r="V95" s="176"/>
      <c r="W95" s="175"/>
      <c r="X95" s="176"/>
      <c r="Y95" s="176"/>
      <c r="Z95" s="176"/>
      <c r="AA95" s="175"/>
      <c r="AB95" s="176"/>
      <c r="AC95" s="176"/>
      <c r="AD95" s="176"/>
      <c r="AE95" s="175"/>
      <c r="AF95" s="176"/>
      <c r="AG95" s="177"/>
      <c r="AH95" s="231"/>
    </row>
    <row r="96" spans="1:34" ht="18" customHeight="1" hidden="1">
      <c r="A96" s="169" t="s">
        <v>7</v>
      </c>
      <c r="B96" s="165"/>
      <c r="C96" s="166"/>
      <c r="D96" s="166"/>
      <c r="E96" s="166"/>
      <c r="F96" s="166"/>
      <c r="G96" s="165"/>
      <c r="H96" s="167"/>
      <c r="I96" s="146"/>
      <c r="J96" s="146"/>
      <c r="K96" s="167"/>
      <c r="L96" s="146"/>
      <c r="M96" s="146"/>
      <c r="N96" s="167"/>
      <c r="O96" s="146"/>
      <c r="P96" s="146"/>
      <c r="Q96" s="167"/>
      <c r="R96" s="146">
        <f>+L96+O96</f>
        <v>0</v>
      </c>
      <c r="S96" s="146"/>
      <c r="T96" s="167"/>
      <c r="U96" s="146"/>
      <c r="V96" s="146"/>
      <c r="W96" s="167"/>
      <c r="X96" s="146"/>
      <c r="Y96" s="146"/>
      <c r="Z96" s="146"/>
      <c r="AA96" s="167"/>
      <c r="AB96" s="146">
        <f>U96+R96</f>
        <v>0</v>
      </c>
      <c r="AC96" s="146"/>
      <c r="AD96" s="146"/>
      <c r="AE96" s="167"/>
      <c r="AF96" s="146">
        <f>AB96-L96</f>
        <v>0</v>
      </c>
      <c r="AG96" s="168"/>
      <c r="AH96" s="231"/>
    </row>
    <row r="97" spans="1:34" ht="18" customHeight="1" hidden="1">
      <c r="A97" s="156"/>
      <c r="B97" s="157" t="s">
        <v>10</v>
      </c>
      <c r="C97" s="158"/>
      <c r="D97" s="158"/>
      <c r="E97" s="158"/>
      <c r="F97" s="158"/>
      <c r="G97" s="157"/>
      <c r="H97" s="159"/>
      <c r="I97" s="160">
        <f>+I94+I96</f>
        <v>0</v>
      </c>
      <c r="J97" s="160"/>
      <c r="K97" s="159"/>
      <c r="L97" s="160">
        <f>+L94+L96</f>
        <v>0</v>
      </c>
      <c r="M97" s="160"/>
      <c r="N97" s="159"/>
      <c r="O97" s="160">
        <f>+O94+O96</f>
        <v>0</v>
      </c>
      <c r="P97" s="160"/>
      <c r="Q97" s="159"/>
      <c r="R97" s="160">
        <f>+R94+R96</f>
        <v>0</v>
      </c>
      <c r="S97" s="160"/>
      <c r="T97" s="159"/>
      <c r="U97" s="160">
        <f>+U94+U96</f>
        <v>0</v>
      </c>
      <c r="V97" s="160"/>
      <c r="W97" s="159"/>
      <c r="X97" s="160">
        <f>+X94+X96</f>
        <v>0</v>
      </c>
      <c r="Y97" s="160"/>
      <c r="Z97" s="160"/>
      <c r="AA97" s="159"/>
      <c r="AB97" s="160">
        <f>+AB94+AB96</f>
        <v>0</v>
      </c>
      <c r="AC97" s="160"/>
      <c r="AD97" s="160"/>
      <c r="AE97" s="159"/>
      <c r="AF97" s="160">
        <f>+AF94+AF96</f>
        <v>0</v>
      </c>
      <c r="AG97" s="163"/>
      <c r="AH97" s="231"/>
    </row>
    <row r="98" spans="1:34" ht="18" customHeight="1" hidden="1">
      <c r="A98" s="140"/>
      <c r="B98" s="143"/>
      <c r="C98" s="143"/>
      <c r="D98" s="143"/>
      <c r="E98" s="143"/>
      <c r="F98" s="143"/>
      <c r="G98" s="143"/>
      <c r="H98" s="175"/>
      <c r="I98" s="176"/>
      <c r="J98" s="176"/>
      <c r="K98" s="175"/>
      <c r="L98" s="176"/>
      <c r="M98" s="176"/>
      <c r="N98" s="175"/>
      <c r="O98" s="176"/>
      <c r="P98" s="176"/>
      <c r="Q98" s="175"/>
      <c r="R98" s="176"/>
      <c r="S98" s="176"/>
      <c r="T98" s="175"/>
      <c r="U98" s="176"/>
      <c r="V98" s="176"/>
      <c r="W98" s="175"/>
      <c r="X98" s="176"/>
      <c r="Y98" s="176"/>
      <c r="Z98" s="176"/>
      <c r="AA98" s="175"/>
      <c r="AB98" s="176"/>
      <c r="AC98" s="176"/>
      <c r="AD98" s="176"/>
      <c r="AE98" s="175"/>
      <c r="AF98" s="176"/>
      <c r="AG98" s="177"/>
      <c r="AH98" s="231"/>
    </row>
    <row r="99" spans="1:34" ht="18" customHeight="1" hidden="1">
      <c r="A99" s="156"/>
      <c r="B99" s="157" t="s">
        <v>8</v>
      </c>
      <c r="C99" s="157"/>
      <c r="D99" s="157"/>
      <c r="E99" s="157"/>
      <c r="F99" s="157"/>
      <c r="G99" s="157"/>
      <c r="H99" s="159"/>
      <c r="I99" s="160"/>
      <c r="J99" s="160"/>
      <c r="K99" s="159"/>
      <c r="L99" s="160"/>
      <c r="M99" s="160"/>
      <c r="N99" s="159"/>
      <c r="O99" s="160"/>
      <c r="P99" s="160"/>
      <c r="Q99" s="159"/>
      <c r="R99" s="160"/>
      <c r="S99" s="160"/>
      <c r="T99" s="159"/>
      <c r="U99" s="160"/>
      <c r="V99" s="160"/>
      <c r="W99" s="159"/>
      <c r="X99" s="160"/>
      <c r="Y99" s="160"/>
      <c r="Z99" s="160"/>
      <c r="AA99" s="159"/>
      <c r="AB99" s="160"/>
      <c r="AC99" s="160"/>
      <c r="AD99" s="160"/>
      <c r="AE99" s="159"/>
      <c r="AF99" s="160"/>
      <c r="AG99" s="163"/>
      <c r="AH99" s="231"/>
    </row>
    <row r="100" spans="1:34" ht="18" customHeight="1" hidden="1">
      <c r="A100" s="156"/>
      <c r="B100" s="158"/>
      <c r="C100" s="157" t="s">
        <v>145</v>
      </c>
      <c r="D100" s="158"/>
      <c r="E100" s="158"/>
      <c r="F100" s="158"/>
      <c r="G100" s="157"/>
      <c r="H100" s="159"/>
      <c r="I100" s="160"/>
      <c r="J100" s="160"/>
      <c r="K100" s="159"/>
      <c r="L100" s="160"/>
      <c r="M100" s="160"/>
      <c r="N100" s="159"/>
      <c r="O100" s="160">
        <v>0</v>
      </c>
      <c r="P100" s="160"/>
      <c r="Q100" s="159"/>
      <c r="R100" s="160"/>
      <c r="S100" s="160"/>
      <c r="T100" s="159"/>
      <c r="U100" s="160">
        <v>0</v>
      </c>
      <c r="V100" s="160"/>
      <c r="W100" s="159"/>
      <c r="X100" s="160">
        <v>0</v>
      </c>
      <c r="Y100" s="160"/>
      <c r="Z100" s="160"/>
      <c r="AA100" s="159"/>
      <c r="AB100" s="160"/>
      <c r="AC100" s="160"/>
      <c r="AD100" s="160"/>
      <c r="AE100" s="159"/>
      <c r="AF100" s="160">
        <f>AB100-L100</f>
        <v>0</v>
      </c>
      <c r="AG100" s="163"/>
      <c r="AH100" s="231"/>
    </row>
    <row r="101" spans="1:34" ht="18" customHeight="1" hidden="1">
      <c r="A101" s="169"/>
      <c r="B101" s="166"/>
      <c r="C101" s="165" t="s">
        <v>175</v>
      </c>
      <c r="D101" s="166"/>
      <c r="E101" s="166"/>
      <c r="F101" s="166"/>
      <c r="G101" s="165"/>
      <c r="H101" s="167"/>
      <c r="I101" s="146"/>
      <c r="J101" s="146"/>
      <c r="K101" s="167"/>
      <c r="L101" s="146"/>
      <c r="M101" s="146"/>
      <c r="N101" s="167"/>
      <c r="O101" s="146">
        <v>0</v>
      </c>
      <c r="P101" s="146"/>
      <c r="Q101" s="167"/>
      <c r="R101" s="146"/>
      <c r="S101" s="146"/>
      <c r="T101" s="167"/>
      <c r="U101" s="146">
        <v>0</v>
      </c>
      <c r="V101" s="146"/>
      <c r="W101" s="167"/>
      <c r="X101" s="146">
        <v>0</v>
      </c>
      <c r="Y101" s="146"/>
      <c r="Z101" s="146"/>
      <c r="AA101" s="167"/>
      <c r="AB101" s="146"/>
      <c r="AC101" s="146"/>
      <c r="AD101" s="146"/>
      <c r="AE101" s="167"/>
      <c r="AF101" s="146">
        <f>AB101-L101</f>
        <v>0</v>
      </c>
      <c r="AG101" s="168"/>
      <c r="AH101" s="231"/>
    </row>
    <row r="102" spans="1:34" ht="18" customHeight="1" hidden="1">
      <c r="A102" s="169"/>
      <c r="B102" s="165" t="s">
        <v>9</v>
      </c>
      <c r="C102" s="166"/>
      <c r="D102" s="166"/>
      <c r="E102" s="166"/>
      <c r="F102" s="166"/>
      <c r="G102" s="165"/>
      <c r="H102" s="167"/>
      <c r="I102" s="146">
        <f>I101+I100+I97</f>
        <v>0</v>
      </c>
      <c r="J102" s="146"/>
      <c r="K102" s="167"/>
      <c r="L102" s="146">
        <f>L101+L100+L97</f>
        <v>0</v>
      </c>
      <c r="M102" s="146"/>
      <c r="N102" s="167"/>
      <c r="O102" s="146">
        <f>O101+O100+O97</f>
        <v>0</v>
      </c>
      <c r="P102" s="146"/>
      <c r="Q102" s="167"/>
      <c r="R102" s="146">
        <f>R101+R100+R97</f>
        <v>0</v>
      </c>
      <c r="S102" s="146"/>
      <c r="T102" s="167"/>
      <c r="U102" s="146">
        <f>U101+U100+U97</f>
        <v>0</v>
      </c>
      <c r="V102" s="146"/>
      <c r="W102" s="167"/>
      <c r="X102" s="146">
        <f>X101+X100+X97</f>
        <v>0</v>
      </c>
      <c r="Y102" s="146"/>
      <c r="Z102" s="146"/>
      <c r="AA102" s="167"/>
      <c r="AB102" s="146">
        <f>AB101+AB100+AB97</f>
        <v>0</v>
      </c>
      <c r="AC102" s="146"/>
      <c r="AD102" s="146"/>
      <c r="AE102" s="167"/>
      <c r="AF102" s="146">
        <f>AF101+AF100+AF97</f>
        <v>0</v>
      </c>
      <c r="AG102" s="168"/>
      <c r="AH102" s="231"/>
    </row>
    <row r="103" spans="3:34" ht="18" customHeight="1">
      <c r="C103" s="8"/>
      <c r="D103" s="8"/>
      <c r="E103" s="8"/>
      <c r="F103" s="8"/>
      <c r="AH103" s="231"/>
    </row>
    <row r="104" spans="3:34" ht="18" customHeight="1">
      <c r="C104" s="8"/>
      <c r="D104" s="8"/>
      <c r="E104" s="8"/>
      <c r="F104" s="8"/>
      <c r="AH104" s="231"/>
    </row>
    <row r="105" ht="15.75">
      <c r="AH105" s="231"/>
    </row>
    <row r="106" ht="15.75">
      <c r="AH106" s="231"/>
    </row>
    <row r="107" ht="15.75">
      <c r="AH107" s="231"/>
    </row>
    <row r="108" spans="28:34" ht="15.75">
      <c r="AB108" s="115"/>
      <c r="AC108" s="222"/>
      <c r="AD108" s="115"/>
      <c r="AE108" s="115"/>
      <c r="AF108" s="115"/>
      <c r="AG108" s="115"/>
      <c r="AH108" s="235"/>
    </row>
    <row r="109" spans="28:34" ht="15.75">
      <c r="AB109" s="115"/>
      <c r="AC109" s="115"/>
      <c r="AD109" s="115"/>
      <c r="AE109" s="115"/>
      <c r="AF109" s="115"/>
      <c r="AG109" s="115"/>
      <c r="AH109" s="235"/>
    </row>
  </sheetData>
  <mergeCells count="110">
    <mergeCell ref="Q80:Q81"/>
    <mergeCell ref="L80:L81"/>
    <mergeCell ref="K80:K81"/>
    <mergeCell ref="P80:P81"/>
    <mergeCell ref="O80:O81"/>
    <mergeCell ref="N80:N81"/>
    <mergeCell ref="M80:M81"/>
    <mergeCell ref="U80:U81"/>
    <mergeCell ref="T80:T81"/>
    <mergeCell ref="S80:S81"/>
    <mergeCell ref="R80:R81"/>
    <mergeCell ref="Y80:Y81"/>
    <mergeCell ref="X80:X81"/>
    <mergeCell ref="W80:W81"/>
    <mergeCell ref="V80:V81"/>
    <mergeCell ref="AB77:AB78"/>
    <mergeCell ref="AC77:AC78"/>
    <mergeCell ref="AA80:AA81"/>
    <mergeCell ref="AB80:AB81"/>
    <mergeCell ref="AC80:AC81"/>
    <mergeCell ref="W77:W78"/>
    <mergeCell ref="X77:X78"/>
    <mergeCell ref="Y77:Y78"/>
    <mergeCell ref="AA77:AA78"/>
    <mergeCell ref="S77:S78"/>
    <mergeCell ref="T77:T78"/>
    <mergeCell ref="U77:U78"/>
    <mergeCell ref="V77:V78"/>
    <mergeCell ref="P77:P78"/>
    <mergeCell ref="N77:N78"/>
    <mergeCell ref="Q77:Q78"/>
    <mergeCell ref="R77:R78"/>
    <mergeCell ref="O77:O78"/>
    <mergeCell ref="I80:I81"/>
    <mergeCell ref="J80:J81"/>
    <mergeCell ref="H77:H78"/>
    <mergeCell ref="J77:J78"/>
    <mergeCell ref="I77:I78"/>
    <mergeCell ref="A1:AC1"/>
    <mergeCell ref="A14:Y14"/>
    <mergeCell ref="A20:Y20"/>
    <mergeCell ref="A85:AC85"/>
    <mergeCell ref="A4:AC4"/>
    <mergeCell ref="A5:AC5"/>
    <mergeCell ref="A6:AC6"/>
    <mergeCell ref="A7:AC7"/>
    <mergeCell ref="A19:Y19"/>
    <mergeCell ref="H80:H81"/>
    <mergeCell ref="B90:G90"/>
    <mergeCell ref="B93:G93"/>
    <mergeCell ref="B91:G91"/>
    <mergeCell ref="B92:G92"/>
    <mergeCell ref="A83:G83"/>
    <mergeCell ref="A84:G84"/>
    <mergeCell ref="A21:Y21"/>
    <mergeCell ref="A22:Y22"/>
    <mergeCell ref="A28:Y28"/>
    <mergeCell ref="A29:Y29"/>
    <mergeCell ref="A30:Y30"/>
    <mergeCell ref="A23:Y23"/>
    <mergeCell ref="A24:Y24"/>
    <mergeCell ref="A25:Y25"/>
    <mergeCell ref="AE11:AG11"/>
    <mergeCell ref="AA11:AC11"/>
    <mergeCell ref="AC12:AC13"/>
    <mergeCell ref="AB12:AB13"/>
    <mergeCell ref="AA12:AA13"/>
    <mergeCell ref="A51:Y51"/>
    <mergeCell ref="A64:Y64"/>
    <mergeCell ref="A63:Y63"/>
    <mergeCell ref="A47:Y47"/>
    <mergeCell ref="A48:Y48"/>
    <mergeCell ref="A50:Y50"/>
    <mergeCell ref="A52:Y52"/>
    <mergeCell ref="A49:Y49"/>
    <mergeCell ref="A45:Y45"/>
    <mergeCell ref="A43:Y43"/>
    <mergeCell ref="A44:Y44"/>
    <mergeCell ref="A46:Y46"/>
    <mergeCell ref="A82:G82"/>
    <mergeCell ref="A69:G71"/>
    <mergeCell ref="A76:G76"/>
    <mergeCell ref="A79:G79"/>
    <mergeCell ref="A80:G81"/>
    <mergeCell ref="A72:G72"/>
    <mergeCell ref="A73:G73"/>
    <mergeCell ref="A77:G78"/>
    <mergeCell ref="H69:J70"/>
    <mergeCell ref="K69:M70"/>
    <mergeCell ref="N69:P70"/>
    <mergeCell ref="A75:G75"/>
    <mergeCell ref="K77:K78"/>
    <mergeCell ref="A74:G74"/>
    <mergeCell ref="L77:L78"/>
    <mergeCell ref="M77:M78"/>
    <mergeCell ref="T69:V70"/>
    <mergeCell ref="W69:Y70"/>
    <mergeCell ref="AA69:AC70"/>
    <mergeCell ref="Q69:S70"/>
    <mergeCell ref="A62:Y62"/>
    <mergeCell ref="A61:Y61"/>
    <mergeCell ref="A58:Y58"/>
    <mergeCell ref="A57:Y57"/>
    <mergeCell ref="A60:Y60"/>
    <mergeCell ref="A59:Y59"/>
    <mergeCell ref="A15:Y15"/>
    <mergeCell ref="A41:Y41"/>
    <mergeCell ref="A38:Y38"/>
    <mergeCell ref="A37:Y37"/>
    <mergeCell ref="A31:Y31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54" r:id="rId1"/>
  <headerFooter alignWithMargins="0">
    <oddFooter>&amp;C&amp;"Times New Roman,Regular"Exhibit B - Summary of Requirements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5"/>
    <pageSetUpPr fitToPage="1"/>
  </sheetPr>
  <dimension ref="A1:T91"/>
  <sheetViews>
    <sheetView zoomScale="75" zoomScaleNormal="75" zoomScaleSheetLayoutView="75" workbookViewId="0" topLeftCell="A1">
      <selection activeCell="A59" sqref="C59"/>
    </sheetView>
  </sheetViews>
  <sheetFormatPr defaultColWidth="8.88671875" defaultRowHeight="15"/>
  <cols>
    <col min="1" max="1" width="49.5546875" style="29" customWidth="1"/>
    <col min="2" max="2" width="1.2265625" style="29" customWidth="1"/>
    <col min="3" max="3" width="10.77734375" style="29" customWidth="1"/>
    <col min="4" max="4" width="10.99609375" style="29" customWidth="1"/>
    <col min="5" max="5" width="1.2265625" style="29" customWidth="1"/>
    <col min="6" max="7" width="11.21484375" style="29" customWidth="1"/>
    <col min="8" max="8" width="1.2265625" style="29" customWidth="1"/>
    <col min="9" max="9" width="7.21484375" style="29" customWidth="1"/>
    <col min="10" max="10" width="7.99609375" style="29" customWidth="1"/>
    <col min="11" max="11" width="6.77734375" style="29" customWidth="1"/>
    <col min="12" max="12" width="7.5546875" style="29" customWidth="1"/>
    <col min="13" max="13" width="6.77734375" style="29" customWidth="1"/>
    <col min="14" max="14" width="7.21484375" style="29" customWidth="1"/>
    <col min="15" max="15" width="6.3359375" style="29" customWidth="1"/>
    <col min="16" max="16" width="7.21484375" style="29" customWidth="1"/>
    <col min="17" max="17" width="1.88671875" style="29" customWidth="1"/>
    <col min="18" max="16384" width="7.21484375" style="29" customWidth="1"/>
  </cols>
  <sheetData>
    <row r="1" spans="1:19" ht="15.75">
      <c r="A1" s="532" t="s">
        <v>104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4"/>
      <c r="Q1" s="223" t="s">
        <v>43</v>
      </c>
      <c r="R1" s="225"/>
      <c r="S1" s="225"/>
    </row>
    <row r="2" spans="1:20" ht="18.75" customHeight="1">
      <c r="A2" s="32"/>
      <c r="Q2" s="223"/>
      <c r="T2" s="223"/>
    </row>
    <row r="3" spans="1:20" ht="15.75">
      <c r="A3" s="535" t="s">
        <v>57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7"/>
      <c r="Q3" s="223" t="s">
        <v>43</v>
      </c>
      <c r="R3" s="179"/>
      <c r="S3" s="179"/>
      <c r="T3" s="223"/>
    </row>
    <row r="4" spans="1:19" ht="15.75">
      <c r="A4" s="538" t="s">
        <v>47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223" t="s">
        <v>43</v>
      </c>
      <c r="R4" s="178"/>
      <c r="S4" s="178"/>
    </row>
    <row r="5" spans="1:20" ht="15.75">
      <c r="A5" s="538" t="s">
        <v>48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223" t="s">
        <v>43</v>
      </c>
      <c r="R5" s="179"/>
      <c r="S5" s="179"/>
      <c r="T5" s="223"/>
    </row>
    <row r="6" spans="1:20" ht="15">
      <c r="A6" s="539" t="s">
        <v>5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7"/>
      <c r="Q6" s="223" t="s">
        <v>43</v>
      </c>
      <c r="R6" s="179"/>
      <c r="S6" s="179"/>
      <c r="T6" s="223"/>
    </row>
    <row r="7" spans="17:20" ht="12.75">
      <c r="Q7" s="223"/>
      <c r="T7" s="223"/>
    </row>
    <row r="8" spans="17:20" ht="13.5" thickBot="1">
      <c r="Q8" s="223"/>
      <c r="T8" s="223"/>
    </row>
    <row r="9" spans="1:20" ht="37.5" customHeight="1">
      <c r="A9" s="183"/>
      <c r="B9" s="36"/>
      <c r="C9" s="513" t="str">
        <f>+'B. Summary of Requirements '!H69</f>
        <v>2007 Appropriation Enacted w/Rescissions and Supplementals</v>
      </c>
      <c r="D9" s="510"/>
      <c r="E9" s="224"/>
      <c r="F9" s="513" t="str">
        <f>+'B. Summary of Requirements '!K69</f>
        <v>2008 Enacted</v>
      </c>
      <c r="G9" s="510"/>
      <c r="H9" s="224"/>
      <c r="I9" s="509" t="str">
        <f>+'B. Summary of Requirements '!Q69</f>
        <v>2009 Current Services</v>
      </c>
      <c r="J9" s="510"/>
      <c r="K9" s="516">
        <v>2009</v>
      </c>
      <c r="L9" s="517"/>
      <c r="M9" s="517"/>
      <c r="N9" s="518"/>
      <c r="O9" s="509" t="str">
        <f>+'B. Summary of Requirements '!AA69</f>
        <v>2009 Request</v>
      </c>
      <c r="P9" s="510"/>
      <c r="Q9" s="223" t="s">
        <v>43</v>
      </c>
      <c r="R9" s="203"/>
      <c r="S9" s="204"/>
      <c r="T9" s="223"/>
    </row>
    <row r="10" spans="1:20" ht="14.25" customHeight="1">
      <c r="A10" s="36"/>
      <c r="B10" s="36"/>
      <c r="C10" s="514"/>
      <c r="D10" s="515"/>
      <c r="E10" s="224"/>
      <c r="F10" s="511"/>
      <c r="G10" s="512"/>
      <c r="H10" s="224"/>
      <c r="I10" s="511"/>
      <c r="J10" s="512"/>
      <c r="K10" s="521" t="s">
        <v>33</v>
      </c>
      <c r="L10" s="522"/>
      <c r="M10" s="519" t="s">
        <v>34</v>
      </c>
      <c r="N10" s="520"/>
      <c r="O10" s="511"/>
      <c r="P10" s="512"/>
      <c r="Q10" s="223" t="s">
        <v>43</v>
      </c>
      <c r="R10" s="204"/>
      <c r="S10" s="204"/>
      <c r="T10" s="223"/>
    </row>
    <row r="11" spans="1:20" ht="12.75" hidden="1">
      <c r="A11" s="526" t="s">
        <v>188</v>
      </c>
      <c r="B11" s="36"/>
      <c r="C11" s="128"/>
      <c r="D11" s="129"/>
      <c r="E11" s="122"/>
      <c r="F11" s="128"/>
      <c r="G11" s="129"/>
      <c r="H11" s="122"/>
      <c r="I11" s="128"/>
      <c r="J11" s="129"/>
      <c r="K11" s="128"/>
      <c r="L11" s="129"/>
      <c r="M11" s="187"/>
      <c r="N11" s="129"/>
      <c r="O11" s="128"/>
      <c r="P11" s="129"/>
      <c r="Q11" s="223" t="s">
        <v>43</v>
      </c>
      <c r="R11" s="187"/>
      <c r="S11" s="187"/>
      <c r="T11" s="223"/>
    </row>
    <row r="12" spans="1:20" ht="51">
      <c r="A12" s="527"/>
      <c r="B12" s="36"/>
      <c r="C12" s="212" t="s">
        <v>90</v>
      </c>
      <c r="D12" s="213" t="s">
        <v>91</v>
      </c>
      <c r="E12" s="122"/>
      <c r="F12" s="212" t="s">
        <v>90</v>
      </c>
      <c r="G12" s="213" t="s">
        <v>91</v>
      </c>
      <c r="H12" s="122"/>
      <c r="I12" s="212" t="s">
        <v>90</v>
      </c>
      <c r="J12" s="213" t="s">
        <v>91</v>
      </c>
      <c r="K12" s="212" t="s">
        <v>90</v>
      </c>
      <c r="L12" s="213" t="s">
        <v>91</v>
      </c>
      <c r="M12" s="212" t="s">
        <v>90</v>
      </c>
      <c r="N12" s="213" t="s">
        <v>91</v>
      </c>
      <c r="O12" s="212" t="s">
        <v>90</v>
      </c>
      <c r="P12" s="213" t="s">
        <v>91</v>
      </c>
      <c r="Q12" s="223" t="s">
        <v>43</v>
      </c>
      <c r="R12" s="205"/>
      <c r="S12" s="205"/>
      <c r="T12" s="223"/>
    </row>
    <row r="13" spans="1:20" ht="12.75">
      <c r="A13" s="214"/>
      <c r="B13" s="36"/>
      <c r="C13" s="329"/>
      <c r="D13" s="330"/>
      <c r="E13" s="331"/>
      <c r="F13" s="329"/>
      <c r="G13" s="330"/>
      <c r="H13" s="331"/>
      <c r="I13" s="329"/>
      <c r="J13" s="330"/>
      <c r="K13" s="329"/>
      <c r="L13" s="330"/>
      <c r="M13" s="329"/>
      <c r="N13" s="330"/>
      <c r="O13" s="329"/>
      <c r="P13" s="330"/>
      <c r="Q13" s="223" t="s">
        <v>43</v>
      </c>
      <c r="R13" s="189"/>
      <c r="S13" s="189"/>
      <c r="T13" s="223"/>
    </row>
    <row r="14" spans="1:20" ht="12.75">
      <c r="A14" s="40" t="s">
        <v>69</v>
      </c>
      <c r="B14" s="36"/>
      <c r="C14" s="329"/>
      <c r="D14" s="330"/>
      <c r="E14" s="331"/>
      <c r="F14" s="329"/>
      <c r="G14" s="330"/>
      <c r="H14" s="331"/>
      <c r="I14" s="329"/>
      <c r="J14" s="330"/>
      <c r="K14" s="329"/>
      <c r="L14" s="330"/>
      <c r="M14" s="329"/>
      <c r="N14" s="330"/>
      <c r="O14" s="329"/>
      <c r="P14" s="330"/>
      <c r="Q14" s="223" t="s">
        <v>43</v>
      </c>
      <c r="R14" s="190"/>
      <c r="S14" s="206"/>
      <c r="T14" s="223"/>
    </row>
    <row r="15" spans="1:20" ht="12.75">
      <c r="A15" s="215" t="s">
        <v>121</v>
      </c>
      <c r="B15" s="36"/>
      <c r="C15" s="329">
        <v>0</v>
      </c>
      <c r="D15" s="393">
        <v>51392</v>
      </c>
      <c r="E15" s="331"/>
      <c r="F15" s="329">
        <v>0</v>
      </c>
      <c r="G15" s="393">
        <v>164200</v>
      </c>
      <c r="H15" s="331"/>
      <c r="I15" s="329">
        <v>0</v>
      </c>
      <c r="J15" s="393">
        <v>33191</v>
      </c>
      <c r="K15" s="329">
        <v>0</v>
      </c>
      <c r="L15" s="393">
        <v>1089</v>
      </c>
      <c r="M15" s="329">
        <v>0</v>
      </c>
      <c r="N15" s="330">
        <v>0</v>
      </c>
      <c r="O15" s="329">
        <f aca="true" t="shared" si="0" ref="O15:P18">+I15+K15+M15</f>
        <v>0</v>
      </c>
      <c r="P15" s="393">
        <f t="shared" si="0"/>
        <v>34280</v>
      </c>
      <c r="Q15" s="223" t="s">
        <v>43</v>
      </c>
      <c r="R15" s="190"/>
      <c r="S15" s="206"/>
      <c r="T15" s="223"/>
    </row>
    <row r="16" spans="1:20" ht="25.5">
      <c r="A16" s="216" t="s">
        <v>122</v>
      </c>
      <c r="B16" s="36"/>
      <c r="C16" s="329">
        <v>0</v>
      </c>
      <c r="D16" s="330">
        <v>0</v>
      </c>
      <c r="E16" s="331"/>
      <c r="F16" s="329">
        <v>0</v>
      </c>
      <c r="G16" s="330">
        <v>0</v>
      </c>
      <c r="H16" s="331"/>
      <c r="I16" s="329">
        <v>0</v>
      </c>
      <c r="J16" s="330"/>
      <c r="K16" s="329">
        <v>0</v>
      </c>
      <c r="L16" s="330">
        <v>1089</v>
      </c>
      <c r="M16" s="329">
        <v>0</v>
      </c>
      <c r="N16" s="330">
        <v>0</v>
      </c>
      <c r="O16" s="329">
        <f t="shared" si="0"/>
        <v>0</v>
      </c>
      <c r="P16" s="330">
        <f t="shared" si="0"/>
        <v>1089</v>
      </c>
      <c r="Q16" s="223" t="s">
        <v>43</v>
      </c>
      <c r="R16" s="190"/>
      <c r="S16" s="206"/>
      <c r="T16" s="223"/>
    </row>
    <row r="17" spans="1:20" ht="25.5">
      <c r="A17" s="216" t="s">
        <v>94</v>
      </c>
      <c r="B17" s="36"/>
      <c r="C17" s="329">
        <v>0</v>
      </c>
      <c r="D17" s="330">
        <v>0</v>
      </c>
      <c r="E17" s="331"/>
      <c r="F17" s="329">
        <v>0</v>
      </c>
      <c r="G17" s="330">
        <v>0</v>
      </c>
      <c r="H17" s="331"/>
      <c r="I17" s="329">
        <v>0</v>
      </c>
      <c r="J17" s="330"/>
      <c r="K17" s="329">
        <v>0</v>
      </c>
      <c r="L17" s="330"/>
      <c r="M17" s="329">
        <v>0</v>
      </c>
      <c r="N17" s="330">
        <v>0</v>
      </c>
      <c r="O17" s="329">
        <f t="shared" si="0"/>
        <v>0</v>
      </c>
      <c r="P17" s="330">
        <f t="shared" si="0"/>
        <v>0</v>
      </c>
      <c r="Q17" s="223" t="s">
        <v>43</v>
      </c>
      <c r="R17" s="190"/>
      <c r="S17" s="206"/>
      <c r="T17" s="223"/>
    </row>
    <row r="18" spans="1:20" ht="13.5" customHeight="1">
      <c r="A18" s="215" t="s">
        <v>123</v>
      </c>
      <c r="B18" s="37"/>
      <c r="C18" s="332">
        <v>0</v>
      </c>
      <c r="D18" s="333">
        <v>0</v>
      </c>
      <c r="E18" s="329"/>
      <c r="F18" s="332">
        <v>0</v>
      </c>
      <c r="G18" s="333">
        <v>0</v>
      </c>
      <c r="H18" s="334"/>
      <c r="I18" s="332">
        <v>0</v>
      </c>
      <c r="J18" s="333"/>
      <c r="K18" s="332">
        <v>0</v>
      </c>
      <c r="L18" s="333">
        <v>1089</v>
      </c>
      <c r="M18" s="332">
        <v>0</v>
      </c>
      <c r="N18" s="333">
        <v>0</v>
      </c>
      <c r="O18" s="332">
        <f t="shared" si="0"/>
        <v>0</v>
      </c>
      <c r="P18" s="333">
        <f t="shared" si="0"/>
        <v>1089</v>
      </c>
      <c r="Q18" s="223" t="s">
        <v>43</v>
      </c>
      <c r="R18" s="194"/>
      <c r="S18" s="194"/>
      <c r="T18" s="223"/>
    </row>
    <row r="19" spans="1:20" ht="12.75" hidden="1">
      <c r="A19" s="43" t="s">
        <v>60</v>
      </c>
      <c r="B19" s="36"/>
      <c r="C19" s="335"/>
      <c r="D19" s="336"/>
      <c r="E19" s="331"/>
      <c r="F19" s="335"/>
      <c r="G19" s="336"/>
      <c r="H19" s="331"/>
      <c r="I19" s="335"/>
      <c r="J19" s="336"/>
      <c r="K19" s="335"/>
      <c r="L19" s="336"/>
      <c r="M19" s="335"/>
      <c r="N19" s="336"/>
      <c r="O19" s="335"/>
      <c r="P19" s="336"/>
      <c r="Q19" s="223" t="s">
        <v>43</v>
      </c>
      <c r="R19" s="192"/>
      <c r="S19" s="192"/>
      <c r="T19" s="223"/>
    </row>
    <row r="20" spans="1:20" s="30" customFormat="1" ht="12.75">
      <c r="A20" s="51" t="s">
        <v>70</v>
      </c>
      <c r="B20" s="40"/>
      <c r="C20" s="337">
        <f>SUM(C15:C19)</f>
        <v>0</v>
      </c>
      <c r="D20" s="338">
        <f>SUM(D15:D19)</f>
        <v>51392</v>
      </c>
      <c r="E20" s="344"/>
      <c r="F20" s="337">
        <f>SUM(F15:F19)</f>
        <v>0</v>
      </c>
      <c r="G20" s="338">
        <f>SUM(G15:G19)</f>
        <v>164200</v>
      </c>
      <c r="H20" s="345"/>
      <c r="I20" s="337">
        <f aca="true" t="shared" si="1" ref="I20:P20">SUM(I15:I19)</f>
        <v>0</v>
      </c>
      <c r="J20" s="338">
        <f t="shared" si="1"/>
        <v>33191</v>
      </c>
      <c r="K20" s="337">
        <f>SUM(K15:K19)</f>
        <v>0</v>
      </c>
      <c r="L20" s="338">
        <f t="shared" si="1"/>
        <v>3267</v>
      </c>
      <c r="M20" s="337">
        <f t="shared" si="1"/>
        <v>0</v>
      </c>
      <c r="N20" s="338">
        <f t="shared" si="1"/>
        <v>0</v>
      </c>
      <c r="O20" s="337">
        <f t="shared" si="1"/>
        <v>0</v>
      </c>
      <c r="P20" s="338">
        <f t="shared" si="1"/>
        <v>36458</v>
      </c>
      <c r="Q20" s="223" t="s">
        <v>43</v>
      </c>
      <c r="R20" s="207"/>
      <c r="S20" s="207"/>
      <c r="T20" s="223"/>
    </row>
    <row r="21" spans="1:20" ht="12.75">
      <c r="A21" s="37"/>
      <c r="B21" s="36"/>
      <c r="C21" s="329"/>
      <c r="D21" s="330"/>
      <c r="E21" s="331"/>
      <c r="F21" s="329"/>
      <c r="G21" s="330"/>
      <c r="H21" s="331"/>
      <c r="I21" s="329"/>
      <c r="J21" s="330"/>
      <c r="K21" s="329"/>
      <c r="L21" s="330"/>
      <c r="M21" s="329"/>
      <c r="N21" s="330"/>
      <c r="O21" s="329"/>
      <c r="P21" s="330"/>
      <c r="Q21" s="223" t="s">
        <v>43</v>
      </c>
      <c r="R21" s="189"/>
      <c r="S21" s="189"/>
      <c r="T21" s="223"/>
    </row>
    <row r="22" spans="1:20" ht="25.5">
      <c r="A22" s="50" t="s">
        <v>119</v>
      </c>
      <c r="B22" s="36"/>
      <c r="C22" s="329"/>
      <c r="D22" s="330"/>
      <c r="E22" s="331"/>
      <c r="F22" s="329"/>
      <c r="G22" s="330"/>
      <c r="H22" s="331"/>
      <c r="I22" s="329"/>
      <c r="J22" s="330"/>
      <c r="K22" s="329"/>
      <c r="L22" s="330"/>
      <c r="M22" s="329"/>
      <c r="N22" s="330"/>
      <c r="O22" s="329"/>
      <c r="P22" s="330"/>
      <c r="Q22" s="223" t="s">
        <v>43</v>
      </c>
      <c r="R22" s="189"/>
      <c r="S22" s="189"/>
      <c r="T22" s="223"/>
    </row>
    <row r="23" spans="1:20" ht="25.5">
      <c r="A23" s="216" t="s">
        <v>124</v>
      </c>
      <c r="B23" s="36"/>
      <c r="C23" s="329">
        <v>0</v>
      </c>
      <c r="D23" s="330">
        <v>0</v>
      </c>
      <c r="E23" s="331"/>
      <c r="F23" s="329">
        <v>0</v>
      </c>
      <c r="G23" s="330"/>
      <c r="H23" s="331"/>
      <c r="I23" s="329">
        <v>0</v>
      </c>
      <c r="J23" s="330"/>
      <c r="K23" s="329">
        <v>0</v>
      </c>
      <c r="L23" s="330">
        <v>1089</v>
      </c>
      <c r="M23" s="329">
        <v>0</v>
      </c>
      <c r="N23" s="330">
        <v>0</v>
      </c>
      <c r="O23" s="329">
        <f aca="true" t="shared" si="2" ref="O23:P30">+I23+K23+M23</f>
        <v>0</v>
      </c>
      <c r="P23" s="330">
        <f t="shared" si="2"/>
        <v>1089</v>
      </c>
      <c r="Q23" s="223" t="s">
        <v>43</v>
      </c>
      <c r="R23" s="189"/>
      <c r="S23" s="189"/>
      <c r="T23" s="223"/>
    </row>
    <row r="24" spans="1:20" ht="12.75">
      <c r="A24" s="215" t="s">
        <v>125</v>
      </c>
      <c r="B24" s="36"/>
      <c r="C24" s="329">
        <v>0</v>
      </c>
      <c r="D24" s="330">
        <v>0</v>
      </c>
      <c r="E24" s="331"/>
      <c r="F24" s="329">
        <v>0</v>
      </c>
      <c r="G24" s="330"/>
      <c r="H24" s="331"/>
      <c r="I24" s="329">
        <v>0</v>
      </c>
      <c r="J24" s="330"/>
      <c r="K24" s="329">
        <v>0</v>
      </c>
      <c r="L24" s="330">
        <v>1089</v>
      </c>
      <c r="M24" s="329">
        <v>0</v>
      </c>
      <c r="N24" s="330">
        <v>0</v>
      </c>
      <c r="O24" s="329">
        <f t="shared" si="2"/>
        <v>0</v>
      </c>
      <c r="P24" s="330">
        <f t="shared" si="2"/>
        <v>1089</v>
      </c>
      <c r="Q24" s="223" t="s">
        <v>43</v>
      </c>
      <c r="R24" s="189"/>
      <c r="S24" s="189"/>
      <c r="T24" s="223"/>
    </row>
    <row r="25" spans="1:20" ht="12.75">
      <c r="A25" s="215" t="s">
        <v>126</v>
      </c>
      <c r="B25" s="36"/>
      <c r="C25" s="329">
        <v>0</v>
      </c>
      <c r="D25" s="330">
        <v>0</v>
      </c>
      <c r="E25" s="331"/>
      <c r="F25" s="329">
        <v>0</v>
      </c>
      <c r="G25" s="330"/>
      <c r="H25" s="331"/>
      <c r="I25" s="329">
        <v>0</v>
      </c>
      <c r="J25" s="330"/>
      <c r="K25" s="329">
        <v>0</v>
      </c>
      <c r="L25" s="330">
        <v>1089</v>
      </c>
      <c r="M25" s="329">
        <v>0</v>
      </c>
      <c r="N25" s="330">
        <v>0</v>
      </c>
      <c r="O25" s="329">
        <f t="shared" si="2"/>
        <v>0</v>
      </c>
      <c r="P25" s="330">
        <f t="shared" si="2"/>
        <v>1089</v>
      </c>
      <c r="Q25" s="223" t="s">
        <v>43</v>
      </c>
      <c r="R25" s="189"/>
      <c r="S25" s="189"/>
      <c r="T25" s="223"/>
    </row>
    <row r="26" spans="1:20" ht="12.75">
      <c r="A26" s="215" t="s">
        <v>127</v>
      </c>
      <c r="B26" s="36"/>
      <c r="C26" s="329">
        <v>0</v>
      </c>
      <c r="D26" s="330">
        <v>0</v>
      </c>
      <c r="E26" s="331"/>
      <c r="F26" s="329">
        <v>0</v>
      </c>
      <c r="G26" s="330"/>
      <c r="H26" s="331"/>
      <c r="I26" s="329">
        <v>0</v>
      </c>
      <c r="J26" s="330"/>
      <c r="K26" s="329">
        <v>0</v>
      </c>
      <c r="L26" s="330">
        <v>1089</v>
      </c>
      <c r="M26" s="329">
        <v>0</v>
      </c>
      <c r="N26" s="330">
        <v>0</v>
      </c>
      <c r="O26" s="329">
        <f t="shared" si="2"/>
        <v>0</v>
      </c>
      <c r="P26" s="330">
        <f t="shared" si="2"/>
        <v>1089</v>
      </c>
      <c r="Q26" s="223" t="s">
        <v>43</v>
      </c>
      <c r="R26" s="189"/>
      <c r="S26" s="189"/>
      <c r="T26" s="223"/>
    </row>
    <row r="27" spans="1:20" ht="25.5">
      <c r="A27" s="216" t="s">
        <v>128</v>
      </c>
      <c r="B27" s="36"/>
      <c r="C27" s="329">
        <v>0</v>
      </c>
      <c r="D27" s="330">
        <v>0</v>
      </c>
      <c r="E27" s="331"/>
      <c r="F27" s="329">
        <v>0</v>
      </c>
      <c r="G27" s="330"/>
      <c r="H27" s="331"/>
      <c r="I27" s="329">
        <v>0</v>
      </c>
      <c r="J27" s="330"/>
      <c r="K27" s="329">
        <v>0</v>
      </c>
      <c r="L27" s="330">
        <v>1088.6</v>
      </c>
      <c r="M27" s="329">
        <v>0</v>
      </c>
      <c r="N27" s="330">
        <v>0</v>
      </c>
      <c r="O27" s="329">
        <f t="shared" si="2"/>
        <v>0</v>
      </c>
      <c r="P27" s="330">
        <f t="shared" si="2"/>
        <v>1088.6</v>
      </c>
      <c r="Q27" s="223" t="s">
        <v>43</v>
      </c>
      <c r="R27" s="189"/>
      <c r="S27" s="189"/>
      <c r="T27" s="223"/>
    </row>
    <row r="28" spans="1:20" ht="12.75">
      <c r="A28" s="215" t="s">
        <v>129</v>
      </c>
      <c r="B28" s="36"/>
      <c r="C28" s="329">
        <v>0</v>
      </c>
      <c r="D28" s="330"/>
      <c r="E28" s="331"/>
      <c r="F28" s="329">
        <v>0</v>
      </c>
      <c r="G28" s="330"/>
      <c r="H28" s="331"/>
      <c r="I28" s="329">
        <v>0</v>
      </c>
      <c r="J28" s="330"/>
      <c r="K28" s="329">
        <v>0</v>
      </c>
      <c r="L28" s="330">
        <v>1088.6</v>
      </c>
      <c r="M28" s="329">
        <v>0</v>
      </c>
      <c r="N28" s="330">
        <v>0</v>
      </c>
      <c r="O28" s="329">
        <f t="shared" si="2"/>
        <v>0</v>
      </c>
      <c r="P28" s="330">
        <f t="shared" si="2"/>
        <v>1088.6</v>
      </c>
      <c r="Q28" s="223" t="s">
        <v>43</v>
      </c>
      <c r="R28" s="189"/>
      <c r="S28" s="189"/>
      <c r="T28" s="223"/>
    </row>
    <row r="29" spans="1:20" ht="25.5">
      <c r="A29" s="216" t="s">
        <v>130</v>
      </c>
      <c r="B29" s="36"/>
      <c r="C29" s="329">
        <v>0</v>
      </c>
      <c r="D29" s="330">
        <v>0</v>
      </c>
      <c r="E29" s="331"/>
      <c r="F29" s="329">
        <v>0</v>
      </c>
      <c r="G29" s="330"/>
      <c r="H29" s="331"/>
      <c r="I29" s="329">
        <v>0</v>
      </c>
      <c r="J29" s="330"/>
      <c r="K29" s="329">
        <v>0</v>
      </c>
      <c r="L29" s="330"/>
      <c r="M29" s="329">
        <v>0</v>
      </c>
      <c r="N29" s="330">
        <v>0</v>
      </c>
      <c r="O29" s="329">
        <f t="shared" si="2"/>
        <v>0</v>
      </c>
      <c r="P29" s="330">
        <f t="shared" si="2"/>
        <v>0</v>
      </c>
      <c r="Q29" s="223" t="s">
        <v>43</v>
      </c>
      <c r="R29" s="189"/>
      <c r="S29" s="189"/>
      <c r="T29" s="223"/>
    </row>
    <row r="30" spans="1:20" ht="27.75" customHeight="1">
      <c r="A30" s="216" t="s">
        <v>131</v>
      </c>
      <c r="B30" s="37"/>
      <c r="C30" s="332">
        <v>0</v>
      </c>
      <c r="D30" s="333">
        <v>0</v>
      </c>
      <c r="E30" s="329"/>
      <c r="F30" s="332">
        <v>0</v>
      </c>
      <c r="G30" s="333"/>
      <c r="H30" s="334"/>
      <c r="I30" s="332">
        <v>0</v>
      </c>
      <c r="J30" s="333"/>
      <c r="K30" s="332">
        <v>0</v>
      </c>
      <c r="L30" s="333"/>
      <c r="M30" s="332">
        <v>0</v>
      </c>
      <c r="N30" s="333">
        <v>0</v>
      </c>
      <c r="O30" s="332">
        <f t="shared" si="2"/>
        <v>0</v>
      </c>
      <c r="P30" s="333">
        <f t="shared" si="2"/>
        <v>0</v>
      </c>
      <c r="Q30" s="223" t="s">
        <v>43</v>
      </c>
      <c r="R30" s="194"/>
      <c r="S30" s="194"/>
      <c r="T30" s="223"/>
    </row>
    <row r="31" spans="1:20" ht="12.75">
      <c r="A31" s="51" t="s">
        <v>77</v>
      </c>
      <c r="B31" s="40"/>
      <c r="C31" s="337">
        <f>SUM(C23:C30)</f>
        <v>0</v>
      </c>
      <c r="D31" s="338">
        <f>SUM(D23:D30)</f>
        <v>0</v>
      </c>
      <c r="E31" s="344"/>
      <c r="F31" s="337">
        <f>SUM(F23:F30)</f>
        <v>0</v>
      </c>
      <c r="G31" s="338">
        <f>SUM(G23:G30)</f>
        <v>0</v>
      </c>
      <c r="H31" s="345"/>
      <c r="I31" s="337">
        <f aca="true" t="shared" si="3" ref="I31:P31">SUM(I23:I30)</f>
        <v>0</v>
      </c>
      <c r="J31" s="338">
        <f t="shared" si="3"/>
        <v>0</v>
      </c>
      <c r="K31" s="337">
        <f t="shared" si="3"/>
        <v>0</v>
      </c>
      <c r="L31" s="338">
        <f t="shared" si="3"/>
        <v>6533.200000000001</v>
      </c>
      <c r="M31" s="337">
        <f t="shared" si="3"/>
        <v>0</v>
      </c>
      <c r="N31" s="338">
        <f t="shared" si="3"/>
        <v>0</v>
      </c>
      <c r="O31" s="337">
        <f t="shared" si="3"/>
        <v>0</v>
      </c>
      <c r="P31" s="338">
        <f t="shared" si="3"/>
        <v>6533.200000000001</v>
      </c>
      <c r="Q31" s="223" t="s">
        <v>43</v>
      </c>
      <c r="R31" s="207"/>
      <c r="S31" s="207"/>
      <c r="T31" s="223"/>
    </row>
    <row r="32" spans="1:20" ht="12.75">
      <c r="A32" s="37"/>
      <c r="B32" s="36"/>
      <c r="C32" s="346"/>
      <c r="D32" s="347"/>
      <c r="E32" s="348"/>
      <c r="F32" s="346"/>
      <c r="G32" s="347"/>
      <c r="H32" s="348"/>
      <c r="I32" s="346"/>
      <c r="J32" s="347"/>
      <c r="K32" s="346"/>
      <c r="L32" s="347"/>
      <c r="M32" s="346"/>
      <c r="N32" s="347"/>
      <c r="O32" s="346"/>
      <c r="P32" s="347"/>
      <c r="Q32" s="223" t="s">
        <v>43</v>
      </c>
      <c r="R32" s="189"/>
      <c r="S32" s="189"/>
      <c r="T32" s="223"/>
    </row>
    <row r="33" spans="1:20" ht="25.5">
      <c r="A33" s="50" t="s">
        <v>120</v>
      </c>
      <c r="B33" s="36"/>
      <c r="C33" s="346"/>
      <c r="D33" s="347"/>
      <c r="E33" s="348"/>
      <c r="F33" s="346"/>
      <c r="G33" s="347"/>
      <c r="H33" s="348"/>
      <c r="I33" s="346"/>
      <c r="J33" s="347"/>
      <c r="K33" s="346"/>
      <c r="L33" s="347"/>
      <c r="M33" s="346"/>
      <c r="N33" s="347"/>
      <c r="O33" s="346"/>
      <c r="P33" s="347"/>
      <c r="Q33" s="223" t="s">
        <v>43</v>
      </c>
      <c r="R33" s="189"/>
      <c r="S33" s="189"/>
      <c r="T33" s="223"/>
    </row>
    <row r="34" spans="1:20" ht="38.25">
      <c r="A34" s="216" t="s">
        <v>132</v>
      </c>
      <c r="B34" s="36"/>
      <c r="C34" s="329">
        <v>0</v>
      </c>
      <c r="D34" s="330">
        <v>0</v>
      </c>
      <c r="E34" s="348"/>
      <c r="F34" s="329">
        <v>0</v>
      </c>
      <c r="G34" s="330">
        <v>0</v>
      </c>
      <c r="H34" s="348"/>
      <c r="I34" s="329">
        <v>0</v>
      </c>
      <c r="J34" s="330">
        <v>0</v>
      </c>
      <c r="K34" s="329">
        <v>0</v>
      </c>
      <c r="L34" s="330">
        <v>0</v>
      </c>
      <c r="M34" s="329">
        <v>0</v>
      </c>
      <c r="N34" s="330">
        <v>0</v>
      </c>
      <c r="O34" s="329">
        <f aca="true" t="shared" si="4" ref="O34:P40">+I34+K34+M34</f>
        <v>0</v>
      </c>
      <c r="P34" s="330">
        <f t="shared" si="4"/>
        <v>0</v>
      </c>
      <c r="Q34" s="223" t="s">
        <v>43</v>
      </c>
      <c r="R34" s="189"/>
      <c r="S34" s="189"/>
      <c r="T34" s="223"/>
    </row>
    <row r="35" spans="1:20" ht="12.75">
      <c r="A35" s="215" t="s">
        <v>133</v>
      </c>
      <c r="B35" s="36"/>
      <c r="C35" s="329">
        <v>0</v>
      </c>
      <c r="D35" s="330">
        <v>0</v>
      </c>
      <c r="E35" s="348"/>
      <c r="F35" s="329">
        <v>0</v>
      </c>
      <c r="G35" s="330">
        <v>0</v>
      </c>
      <c r="H35" s="348"/>
      <c r="I35" s="329">
        <v>0</v>
      </c>
      <c r="J35" s="330">
        <v>0</v>
      </c>
      <c r="K35" s="329">
        <v>0</v>
      </c>
      <c r="L35" s="330">
        <v>0</v>
      </c>
      <c r="M35" s="329">
        <v>0</v>
      </c>
      <c r="N35" s="330">
        <v>0</v>
      </c>
      <c r="O35" s="329">
        <f t="shared" si="4"/>
        <v>0</v>
      </c>
      <c r="P35" s="330">
        <f t="shared" si="4"/>
        <v>0</v>
      </c>
      <c r="Q35" s="223" t="s">
        <v>43</v>
      </c>
      <c r="R35" s="189"/>
      <c r="S35" s="189"/>
      <c r="T35" s="223"/>
    </row>
    <row r="36" spans="1:20" ht="38.25">
      <c r="A36" s="216" t="s">
        <v>180</v>
      </c>
      <c r="B36" s="36"/>
      <c r="C36" s="329">
        <v>0</v>
      </c>
      <c r="D36" s="330">
        <v>0</v>
      </c>
      <c r="E36" s="348"/>
      <c r="F36" s="329">
        <v>0</v>
      </c>
      <c r="G36" s="330">
        <v>0</v>
      </c>
      <c r="H36" s="348"/>
      <c r="I36" s="329">
        <v>0</v>
      </c>
      <c r="J36" s="330">
        <v>0</v>
      </c>
      <c r="K36" s="329">
        <v>0</v>
      </c>
      <c r="L36" s="330">
        <v>0</v>
      </c>
      <c r="M36" s="329">
        <v>0</v>
      </c>
      <c r="N36" s="330">
        <v>0</v>
      </c>
      <c r="O36" s="329">
        <f t="shared" si="4"/>
        <v>0</v>
      </c>
      <c r="P36" s="330">
        <f t="shared" si="4"/>
        <v>0</v>
      </c>
      <c r="Q36" s="223" t="s">
        <v>43</v>
      </c>
      <c r="R36" s="189"/>
      <c r="S36" s="189"/>
      <c r="T36" s="223"/>
    </row>
    <row r="37" spans="1:20" ht="38.25">
      <c r="A37" s="216" t="s">
        <v>135</v>
      </c>
      <c r="B37" s="36"/>
      <c r="C37" s="329">
        <v>0</v>
      </c>
      <c r="D37" s="330">
        <v>0</v>
      </c>
      <c r="E37" s="348"/>
      <c r="F37" s="329">
        <v>0</v>
      </c>
      <c r="G37" s="330">
        <v>0</v>
      </c>
      <c r="H37" s="348"/>
      <c r="I37" s="329">
        <v>0</v>
      </c>
      <c r="J37" s="330">
        <v>0</v>
      </c>
      <c r="K37" s="329">
        <v>0</v>
      </c>
      <c r="L37" s="330">
        <v>0</v>
      </c>
      <c r="M37" s="329">
        <v>0</v>
      </c>
      <c r="N37" s="330">
        <v>0</v>
      </c>
      <c r="O37" s="329">
        <f t="shared" si="4"/>
        <v>0</v>
      </c>
      <c r="P37" s="330">
        <f t="shared" si="4"/>
        <v>0</v>
      </c>
      <c r="Q37" s="223" t="s">
        <v>43</v>
      </c>
      <c r="R37" s="189"/>
      <c r="S37" s="189"/>
      <c r="T37" s="223"/>
    </row>
    <row r="38" spans="1:20" ht="25.5">
      <c r="A38" s="216" t="s">
        <v>136</v>
      </c>
      <c r="B38" s="36"/>
      <c r="C38" s="329">
        <v>0</v>
      </c>
      <c r="D38" s="330">
        <v>0</v>
      </c>
      <c r="E38" s="348"/>
      <c r="F38" s="329">
        <v>0</v>
      </c>
      <c r="G38" s="330">
        <v>0</v>
      </c>
      <c r="H38" s="348"/>
      <c r="I38" s="329">
        <v>0</v>
      </c>
      <c r="J38" s="330">
        <v>0</v>
      </c>
      <c r="K38" s="329">
        <v>0</v>
      </c>
      <c r="L38" s="330">
        <v>0</v>
      </c>
      <c r="M38" s="329">
        <v>0</v>
      </c>
      <c r="N38" s="330">
        <v>0</v>
      </c>
      <c r="O38" s="329">
        <f t="shared" si="4"/>
        <v>0</v>
      </c>
      <c r="P38" s="330">
        <f t="shared" si="4"/>
        <v>0</v>
      </c>
      <c r="Q38" s="223" t="s">
        <v>43</v>
      </c>
      <c r="R38" s="189"/>
      <c r="S38" s="189"/>
      <c r="T38" s="223"/>
    </row>
    <row r="39" spans="1:20" ht="25.5">
      <c r="A39" s="216" t="s">
        <v>181</v>
      </c>
      <c r="B39" s="36"/>
      <c r="C39" s="329">
        <v>0</v>
      </c>
      <c r="D39" s="330">
        <v>0</v>
      </c>
      <c r="E39" s="348"/>
      <c r="F39" s="329">
        <v>0</v>
      </c>
      <c r="G39" s="330">
        <v>0</v>
      </c>
      <c r="H39" s="348"/>
      <c r="I39" s="329">
        <v>0</v>
      </c>
      <c r="J39" s="330">
        <v>0</v>
      </c>
      <c r="K39" s="329">
        <v>0</v>
      </c>
      <c r="L39" s="330">
        <v>0</v>
      </c>
      <c r="M39" s="329">
        <v>0</v>
      </c>
      <c r="N39" s="330">
        <v>0</v>
      </c>
      <c r="O39" s="329">
        <f t="shared" si="4"/>
        <v>0</v>
      </c>
      <c r="P39" s="330">
        <f t="shared" si="4"/>
        <v>0</v>
      </c>
      <c r="Q39" s="223" t="s">
        <v>43</v>
      </c>
      <c r="R39" s="189"/>
      <c r="S39" s="189"/>
      <c r="T39" s="223"/>
    </row>
    <row r="40" spans="1:20" ht="12.75">
      <c r="A40" s="215" t="s">
        <v>137</v>
      </c>
      <c r="B40" s="36"/>
      <c r="C40" s="329">
        <v>0</v>
      </c>
      <c r="D40" s="330">
        <v>0</v>
      </c>
      <c r="E40" s="348"/>
      <c r="F40" s="329">
        <v>0</v>
      </c>
      <c r="G40" s="330">
        <v>0</v>
      </c>
      <c r="H40" s="348"/>
      <c r="I40" s="329">
        <v>0</v>
      </c>
      <c r="J40" s="330">
        <v>0</v>
      </c>
      <c r="K40" s="329">
        <v>0</v>
      </c>
      <c r="L40" s="330">
        <v>0</v>
      </c>
      <c r="M40" s="329">
        <v>0</v>
      </c>
      <c r="N40" s="330">
        <v>0</v>
      </c>
      <c r="O40" s="329">
        <f t="shared" si="4"/>
        <v>0</v>
      </c>
      <c r="P40" s="330">
        <f t="shared" si="4"/>
        <v>0</v>
      </c>
      <c r="Q40" s="223" t="s">
        <v>43</v>
      </c>
      <c r="R40" s="189"/>
      <c r="S40" s="189"/>
      <c r="T40" s="223"/>
    </row>
    <row r="41" spans="1:20" ht="12.75" hidden="1">
      <c r="A41" s="43" t="s">
        <v>79</v>
      </c>
      <c r="B41" s="36"/>
      <c r="C41" s="329"/>
      <c r="D41" s="349"/>
      <c r="E41" s="350"/>
      <c r="F41" s="329"/>
      <c r="G41" s="349"/>
      <c r="H41" s="350"/>
      <c r="I41" s="329"/>
      <c r="J41" s="349"/>
      <c r="K41" s="329"/>
      <c r="L41" s="349"/>
      <c r="M41" s="329"/>
      <c r="N41" s="349"/>
      <c r="O41" s="329">
        <f>K41+I41+M41</f>
        <v>0</v>
      </c>
      <c r="P41" s="349">
        <f>N41+J41+L41</f>
        <v>0</v>
      </c>
      <c r="Q41" s="223" t="s">
        <v>43</v>
      </c>
      <c r="R41" s="194"/>
      <c r="S41" s="194"/>
      <c r="T41" s="223"/>
    </row>
    <row r="42" spans="1:20" ht="12.75" hidden="1">
      <c r="A42" s="43" t="s">
        <v>80</v>
      </c>
      <c r="B42" s="36"/>
      <c r="C42" s="329"/>
      <c r="D42" s="349"/>
      <c r="E42" s="350"/>
      <c r="F42" s="329"/>
      <c r="G42" s="349"/>
      <c r="H42" s="350"/>
      <c r="I42" s="329"/>
      <c r="J42" s="349"/>
      <c r="K42" s="329"/>
      <c r="L42" s="349"/>
      <c r="M42" s="329"/>
      <c r="N42" s="349"/>
      <c r="O42" s="329">
        <f>K42+I42+M42</f>
        <v>0</v>
      </c>
      <c r="P42" s="349">
        <f>N42+J42+L42</f>
        <v>0</v>
      </c>
      <c r="Q42" s="223" t="s">
        <v>43</v>
      </c>
      <c r="R42" s="192"/>
      <c r="S42" s="192"/>
      <c r="T42" s="223"/>
    </row>
    <row r="43" spans="1:20" ht="12.75">
      <c r="A43" s="51" t="s">
        <v>81</v>
      </c>
      <c r="B43" s="40"/>
      <c r="C43" s="332">
        <f>SUM(C34:C40)</f>
        <v>0</v>
      </c>
      <c r="D43" s="333">
        <f>SUM(D34:D40)</f>
        <v>0</v>
      </c>
      <c r="E43" s="351"/>
      <c r="F43" s="332">
        <f>SUM(F34:F40)</f>
        <v>0</v>
      </c>
      <c r="G43" s="333">
        <f>SUM(G34:G40)</f>
        <v>0</v>
      </c>
      <c r="H43" s="352"/>
      <c r="I43" s="332">
        <f aca="true" t="shared" si="5" ref="I43:P43">SUM(I34:I40)</f>
        <v>0</v>
      </c>
      <c r="J43" s="333">
        <f t="shared" si="5"/>
        <v>0</v>
      </c>
      <c r="K43" s="332">
        <f t="shared" si="5"/>
        <v>0</v>
      </c>
      <c r="L43" s="333">
        <f t="shared" si="5"/>
        <v>0</v>
      </c>
      <c r="M43" s="332">
        <f t="shared" si="5"/>
        <v>0</v>
      </c>
      <c r="N43" s="333">
        <f t="shared" si="5"/>
        <v>0</v>
      </c>
      <c r="O43" s="332">
        <f t="shared" si="5"/>
        <v>0</v>
      </c>
      <c r="P43" s="333">
        <f t="shared" si="5"/>
        <v>0</v>
      </c>
      <c r="Q43" s="223" t="s">
        <v>43</v>
      </c>
      <c r="R43" s="207"/>
      <c r="S43" s="207"/>
      <c r="T43" s="223"/>
    </row>
    <row r="44" spans="1:20" ht="13.5" thickBot="1">
      <c r="A44" s="36"/>
      <c r="B44" s="36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223" t="s">
        <v>43</v>
      </c>
      <c r="R44" s="189"/>
      <c r="S44" s="189"/>
      <c r="T44" s="223"/>
    </row>
    <row r="45" spans="1:20" s="31" customFormat="1" ht="13.5" thickBot="1">
      <c r="A45" s="110" t="s">
        <v>89</v>
      </c>
      <c r="B45" s="111"/>
      <c r="C45" s="353">
        <f>C20+C31+C43</f>
        <v>0</v>
      </c>
      <c r="D45" s="394">
        <f>D20+D31+D43</f>
        <v>51392</v>
      </c>
      <c r="E45" s="355"/>
      <c r="F45" s="353">
        <f>F20+F31+F43</f>
        <v>0</v>
      </c>
      <c r="G45" s="394">
        <f>G20+G31+G43</f>
        <v>164200</v>
      </c>
      <c r="H45" s="355"/>
      <c r="I45" s="353">
        <f aca="true" t="shared" si="6" ref="I45:P45">I20+I31+I43</f>
        <v>0</v>
      </c>
      <c r="J45" s="394">
        <f t="shared" si="6"/>
        <v>33191</v>
      </c>
      <c r="K45" s="353">
        <f t="shared" si="6"/>
        <v>0</v>
      </c>
      <c r="L45" s="394">
        <f t="shared" si="6"/>
        <v>9800.2</v>
      </c>
      <c r="M45" s="356">
        <f t="shared" si="6"/>
        <v>0</v>
      </c>
      <c r="N45" s="354">
        <f t="shared" si="6"/>
        <v>0</v>
      </c>
      <c r="O45" s="356">
        <f t="shared" si="6"/>
        <v>0</v>
      </c>
      <c r="P45" s="395">
        <f t="shared" si="6"/>
        <v>42991.2</v>
      </c>
      <c r="Q45" s="223" t="s">
        <v>43</v>
      </c>
      <c r="R45" s="56"/>
      <c r="S45" s="57"/>
      <c r="T45" s="223"/>
    </row>
    <row r="46" spans="1:20" s="31" customFormat="1" ht="15">
      <c r="A46" s="530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223" t="s">
        <v>103</v>
      </c>
      <c r="R46" s="208"/>
      <c r="S46" s="208"/>
      <c r="T46" s="223"/>
    </row>
    <row r="47" spans="1:20" s="31" customFormat="1" ht="15.75" hidden="1">
      <c r="A47" s="33" t="s">
        <v>57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09"/>
      <c r="S47" s="209"/>
      <c r="T47" s="223"/>
    </row>
    <row r="48" spans="1:20" s="31" customFormat="1" ht="15.75" hidden="1">
      <c r="A48" s="34" t="e">
        <f>+#REF!</f>
        <v>#REF!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09"/>
      <c r="S48" s="209"/>
      <c r="T48" s="223"/>
    </row>
    <row r="49" spans="1:20" s="31" customFormat="1" ht="12.75" hidden="1">
      <c r="A49" s="35" t="s">
        <v>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09"/>
      <c r="S49" s="209"/>
      <c r="T49" s="223"/>
    </row>
    <row r="50" spans="1:20" s="31" customFormat="1" ht="12.75" hidden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10"/>
      <c r="S50" s="210"/>
      <c r="T50" s="223"/>
    </row>
    <row r="51" spans="18:20" ht="12.75" hidden="1">
      <c r="R51" s="210"/>
      <c r="S51" s="210"/>
      <c r="T51" s="223"/>
    </row>
    <row r="52" spans="1:20" ht="12.75" hidden="1">
      <c r="A52" s="183" t="s">
        <v>15</v>
      </c>
      <c r="B52" s="36"/>
      <c r="C52" s="120" t="e">
        <f>+#REF!</f>
        <v>#REF!</v>
      </c>
      <c r="D52" s="121"/>
      <c r="E52" s="122"/>
      <c r="F52" s="120" t="e">
        <f>+#REF!</f>
        <v>#REF!</v>
      </c>
      <c r="G52" s="121"/>
      <c r="H52" s="122"/>
      <c r="I52" s="123" t="e">
        <f>+#REF!</f>
        <v>#REF!</v>
      </c>
      <c r="J52" s="121"/>
      <c r="K52" s="123" t="e">
        <f>+#REF!</f>
        <v>#REF!</v>
      </c>
      <c r="L52" s="196"/>
      <c r="M52" s="196"/>
      <c r="N52" s="121"/>
      <c r="O52" s="123" t="e">
        <f>+#REF!</f>
        <v>#REF!</v>
      </c>
      <c r="P52" s="121"/>
      <c r="Q52" s="124"/>
      <c r="R52" s="203"/>
      <c r="S52" s="204"/>
      <c r="T52" s="223"/>
    </row>
    <row r="53" spans="2:20" ht="12.75" hidden="1">
      <c r="B53" s="36"/>
      <c r="C53" s="125" t="e">
        <f>+#REF!</f>
        <v>#REF!</v>
      </c>
      <c r="D53" s="126"/>
      <c r="E53" s="122"/>
      <c r="F53" s="125" t="e">
        <f>+#REF!</f>
        <v>#REF!</v>
      </c>
      <c r="G53" s="127"/>
      <c r="H53" s="122"/>
      <c r="I53" s="125" t="e">
        <f>+#REF!</f>
        <v>#REF!</v>
      </c>
      <c r="J53" s="127"/>
      <c r="K53" s="125" t="s">
        <v>6</v>
      </c>
      <c r="L53" s="186"/>
      <c r="M53" s="186"/>
      <c r="N53" s="127"/>
      <c r="O53" s="125" t="e">
        <f>+#REF!</f>
        <v>#REF!</v>
      </c>
      <c r="P53" s="127"/>
      <c r="Q53" s="124"/>
      <c r="R53" s="204"/>
      <c r="S53" s="204"/>
      <c r="T53" s="223"/>
    </row>
    <row r="54" spans="1:20" ht="12.75" hidden="1">
      <c r="A54" s="528" t="s">
        <v>67</v>
      </c>
      <c r="B54" s="36"/>
      <c r="C54" s="128"/>
      <c r="D54" s="129" t="s">
        <v>28</v>
      </c>
      <c r="E54" s="122"/>
      <c r="F54" s="128"/>
      <c r="G54" s="129" t="s">
        <v>28</v>
      </c>
      <c r="H54" s="122"/>
      <c r="I54" s="128"/>
      <c r="J54" s="129" t="s">
        <v>28</v>
      </c>
      <c r="K54" s="128"/>
      <c r="L54" s="187"/>
      <c r="M54" s="187"/>
      <c r="N54" s="129" t="s">
        <v>28</v>
      </c>
      <c r="O54" s="128"/>
      <c r="P54" s="129" t="s">
        <v>28</v>
      </c>
      <c r="Q54" s="124"/>
      <c r="R54" s="187"/>
      <c r="S54" s="187"/>
      <c r="T54" s="223"/>
    </row>
    <row r="55" spans="1:20" ht="12.75" hidden="1">
      <c r="A55" s="529"/>
      <c r="B55" s="36"/>
      <c r="C55" s="130" t="s">
        <v>143</v>
      </c>
      <c r="D55" s="131" t="s">
        <v>68</v>
      </c>
      <c r="E55" s="122"/>
      <c r="F55" s="130" t="s">
        <v>143</v>
      </c>
      <c r="G55" s="131" t="s">
        <v>68</v>
      </c>
      <c r="H55" s="122"/>
      <c r="I55" s="130" t="s">
        <v>143</v>
      </c>
      <c r="J55" s="131" t="s">
        <v>68</v>
      </c>
      <c r="K55" s="130" t="s">
        <v>143</v>
      </c>
      <c r="L55" s="188"/>
      <c r="M55" s="188"/>
      <c r="N55" s="131" t="s">
        <v>68</v>
      </c>
      <c r="O55" s="130" t="s">
        <v>143</v>
      </c>
      <c r="P55" s="131" t="s">
        <v>68</v>
      </c>
      <c r="Q55" s="124"/>
      <c r="R55" s="205"/>
      <c r="S55" s="205"/>
      <c r="T55" s="223"/>
    </row>
    <row r="56" spans="1:20" ht="12.75" hidden="1">
      <c r="A56" s="37"/>
      <c r="B56" s="36"/>
      <c r="C56" s="38"/>
      <c r="D56" s="39"/>
      <c r="E56" s="36"/>
      <c r="F56" s="38"/>
      <c r="G56" s="39"/>
      <c r="H56" s="36"/>
      <c r="I56" s="38"/>
      <c r="J56" s="39"/>
      <c r="K56" s="38"/>
      <c r="L56" s="189"/>
      <c r="M56" s="189"/>
      <c r="N56" s="39"/>
      <c r="O56" s="38"/>
      <c r="P56" s="39"/>
      <c r="R56" s="189"/>
      <c r="S56" s="189"/>
      <c r="T56" s="223"/>
    </row>
    <row r="57" spans="1:20" ht="12.75" hidden="1">
      <c r="A57" s="40" t="s">
        <v>69</v>
      </c>
      <c r="B57" s="36"/>
      <c r="C57" s="41"/>
      <c r="D57" s="42"/>
      <c r="E57" s="36"/>
      <c r="F57" s="41"/>
      <c r="G57" s="42"/>
      <c r="H57" s="36"/>
      <c r="I57" s="41"/>
      <c r="J57" s="42"/>
      <c r="K57" s="41"/>
      <c r="L57" s="190"/>
      <c r="M57" s="190"/>
      <c r="N57" s="42"/>
      <c r="O57" s="41"/>
      <c r="P57" s="42"/>
      <c r="R57" s="190"/>
      <c r="S57" s="206"/>
      <c r="T57" s="223"/>
    </row>
    <row r="58" spans="1:20" ht="12.75" hidden="1">
      <c r="A58" s="104" t="s">
        <v>61</v>
      </c>
      <c r="B58" s="37"/>
      <c r="C58" s="105"/>
      <c r="D58" s="106"/>
      <c r="E58" s="108"/>
      <c r="F58" s="105"/>
      <c r="G58" s="106"/>
      <c r="H58" s="108"/>
      <c r="I58" s="105"/>
      <c r="J58" s="106"/>
      <c r="K58" s="105"/>
      <c r="L58" s="191"/>
      <c r="M58" s="191"/>
      <c r="N58" s="106"/>
      <c r="O58" s="105">
        <f>K58+I58</f>
        <v>0</v>
      </c>
      <c r="P58" s="106">
        <f>N58+J58</f>
        <v>0</v>
      </c>
      <c r="R58" s="194"/>
      <c r="S58" s="194"/>
      <c r="T58" s="223"/>
    </row>
    <row r="59" spans="1:20" ht="10.5" customHeight="1" hidden="1">
      <c r="A59" s="43" t="s">
        <v>60</v>
      </c>
      <c r="B59" s="36"/>
      <c r="C59" s="47"/>
      <c r="D59" s="48"/>
      <c r="E59" s="46"/>
      <c r="F59" s="47"/>
      <c r="G59" s="48"/>
      <c r="H59" s="46"/>
      <c r="I59" s="47"/>
      <c r="J59" s="48"/>
      <c r="K59" s="47"/>
      <c r="L59" s="192"/>
      <c r="M59" s="192"/>
      <c r="N59" s="48"/>
      <c r="O59" s="47"/>
      <c r="P59" s="48"/>
      <c r="R59" s="192"/>
      <c r="S59" s="192"/>
      <c r="T59" s="223"/>
    </row>
    <row r="60" spans="1:20" ht="12.75" hidden="1">
      <c r="A60" s="51" t="s">
        <v>70</v>
      </c>
      <c r="B60" s="40"/>
      <c r="C60" s="52">
        <f>SUM(C58:C59)</f>
        <v>0</v>
      </c>
      <c r="D60" s="53">
        <f>SUM(D58:D59)</f>
        <v>0</v>
      </c>
      <c r="E60" s="107"/>
      <c r="F60" s="52">
        <f>SUM(F58:F59)</f>
        <v>0</v>
      </c>
      <c r="G60" s="53">
        <f>SUM(G58:G59)</f>
        <v>0</v>
      </c>
      <c r="H60" s="107"/>
      <c r="I60" s="52">
        <f aca="true" t="shared" si="7" ref="I60:P60">SUM(I58:I59)</f>
        <v>0</v>
      </c>
      <c r="J60" s="53">
        <f t="shared" si="7"/>
        <v>0</v>
      </c>
      <c r="K60" s="52">
        <f t="shared" si="7"/>
        <v>0</v>
      </c>
      <c r="L60" s="193"/>
      <c r="M60" s="193"/>
      <c r="N60" s="53">
        <f t="shared" si="7"/>
        <v>0</v>
      </c>
      <c r="O60" s="52">
        <f t="shared" si="7"/>
        <v>0</v>
      </c>
      <c r="P60" s="53">
        <f t="shared" si="7"/>
        <v>0</v>
      </c>
      <c r="Q60" s="30"/>
      <c r="R60" s="207"/>
      <c r="S60" s="207"/>
      <c r="T60" s="223"/>
    </row>
    <row r="61" spans="1:20" ht="12.75" hidden="1">
      <c r="A61" s="37"/>
      <c r="B61" s="36"/>
      <c r="C61" s="38"/>
      <c r="D61" s="39"/>
      <c r="E61" s="36"/>
      <c r="F61" s="38"/>
      <c r="G61" s="39"/>
      <c r="H61" s="36"/>
      <c r="I61" s="38"/>
      <c r="J61" s="39"/>
      <c r="K61" s="38"/>
      <c r="L61" s="189"/>
      <c r="M61" s="189"/>
      <c r="N61" s="39"/>
      <c r="O61" s="38"/>
      <c r="P61" s="39"/>
      <c r="R61" s="189"/>
      <c r="S61" s="189"/>
      <c r="T61" s="223"/>
    </row>
    <row r="62" spans="1:20" ht="25.5" hidden="1">
      <c r="A62" s="50" t="s">
        <v>71</v>
      </c>
      <c r="B62" s="36"/>
      <c r="C62" s="38"/>
      <c r="D62" s="39"/>
      <c r="E62" s="36"/>
      <c r="F62" s="38"/>
      <c r="G62" s="39"/>
      <c r="H62" s="36"/>
      <c r="I62" s="38"/>
      <c r="J62" s="39"/>
      <c r="K62" s="38"/>
      <c r="L62" s="189"/>
      <c r="M62" s="189"/>
      <c r="N62" s="39"/>
      <c r="O62" s="38"/>
      <c r="P62" s="39"/>
      <c r="R62" s="189"/>
      <c r="S62" s="189"/>
      <c r="T62" s="223"/>
    </row>
    <row r="63" spans="1:20" ht="12.75" hidden="1">
      <c r="A63" s="104">
        <v>2.1</v>
      </c>
      <c r="B63" s="37"/>
      <c r="C63" s="105"/>
      <c r="D63" s="106"/>
      <c r="E63" s="108"/>
      <c r="F63" s="105"/>
      <c r="G63" s="106"/>
      <c r="H63" s="108"/>
      <c r="I63" s="105"/>
      <c r="J63" s="106"/>
      <c r="K63" s="105"/>
      <c r="L63" s="191"/>
      <c r="M63" s="191"/>
      <c r="N63" s="106"/>
      <c r="O63" s="105">
        <f>K63+I63</f>
        <v>0</v>
      </c>
      <c r="P63" s="106">
        <f>N63+J63</f>
        <v>0</v>
      </c>
      <c r="R63" s="194"/>
      <c r="S63" s="194"/>
      <c r="T63" s="223"/>
    </row>
    <row r="64" spans="1:20" ht="12.75" hidden="1">
      <c r="A64" s="43" t="s">
        <v>72</v>
      </c>
      <c r="B64" s="36"/>
      <c r="C64" s="44"/>
      <c r="D64" s="45"/>
      <c r="E64" s="46"/>
      <c r="F64" s="44"/>
      <c r="G64" s="45"/>
      <c r="H64" s="46"/>
      <c r="I64" s="44"/>
      <c r="J64" s="45"/>
      <c r="K64" s="44"/>
      <c r="L64" s="194"/>
      <c r="M64" s="194"/>
      <c r="N64" s="45"/>
      <c r="O64" s="44"/>
      <c r="P64" s="45"/>
      <c r="R64" s="194"/>
      <c r="S64" s="194"/>
      <c r="T64" s="223"/>
    </row>
    <row r="65" spans="1:20" ht="12.75" hidden="1">
      <c r="A65" s="43" t="s">
        <v>73</v>
      </c>
      <c r="B65" s="36"/>
      <c r="C65" s="44"/>
      <c r="D65" s="45"/>
      <c r="E65" s="46"/>
      <c r="F65" s="44"/>
      <c r="G65" s="45"/>
      <c r="H65" s="46"/>
      <c r="I65" s="44"/>
      <c r="J65" s="45"/>
      <c r="K65" s="44"/>
      <c r="L65" s="194"/>
      <c r="M65" s="194"/>
      <c r="N65" s="45"/>
      <c r="O65" s="44"/>
      <c r="P65" s="45"/>
      <c r="R65" s="194"/>
      <c r="S65" s="194"/>
      <c r="T65" s="223"/>
    </row>
    <row r="66" spans="1:20" ht="12.75" hidden="1">
      <c r="A66" s="43" t="s">
        <v>74</v>
      </c>
      <c r="B66" s="36"/>
      <c r="C66" s="44"/>
      <c r="D66" s="45"/>
      <c r="E66" s="46"/>
      <c r="F66" s="44"/>
      <c r="G66" s="45"/>
      <c r="H66" s="46"/>
      <c r="I66" s="44"/>
      <c r="J66" s="45"/>
      <c r="K66" s="44"/>
      <c r="L66" s="194"/>
      <c r="M66" s="194"/>
      <c r="N66" s="45"/>
      <c r="O66" s="44"/>
      <c r="P66" s="45"/>
      <c r="R66" s="194"/>
      <c r="S66" s="194"/>
      <c r="T66" s="223"/>
    </row>
    <row r="67" spans="1:20" ht="12.75" hidden="1">
      <c r="A67" s="43" t="s">
        <v>75</v>
      </c>
      <c r="B67" s="36"/>
      <c r="C67" s="44"/>
      <c r="D67" s="45"/>
      <c r="E67" s="46"/>
      <c r="F67" s="44"/>
      <c r="G67" s="45"/>
      <c r="H67" s="46"/>
      <c r="I67" s="44"/>
      <c r="J67" s="45"/>
      <c r="K67" s="44"/>
      <c r="L67" s="194"/>
      <c r="M67" s="194"/>
      <c r="N67" s="45"/>
      <c r="O67" s="44"/>
      <c r="P67" s="45"/>
      <c r="R67" s="194"/>
      <c r="S67" s="194"/>
      <c r="T67" s="223"/>
    </row>
    <row r="68" spans="1:20" ht="12.75" hidden="1">
      <c r="A68" s="43" t="s">
        <v>76</v>
      </c>
      <c r="B68" s="36"/>
      <c r="C68" s="47"/>
      <c r="D68" s="48"/>
      <c r="E68" s="46"/>
      <c r="F68" s="47"/>
      <c r="G68" s="48"/>
      <c r="H68" s="46"/>
      <c r="I68" s="47"/>
      <c r="J68" s="48"/>
      <c r="K68" s="47"/>
      <c r="L68" s="192"/>
      <c r="M68" s="192"/>
      <c r="N68" s="48"/>
      <c r="O68" s="47"/>
      <c r="P68" s="48"/>
      <c r="R68" s="192"/>
      <c r="S68" s="192"/>
      <c r="T68" s="223"/>
    </row>
    <row r="69" spans="1:20" ht="12.75" hidden="1">
      <c r="A69" s="51" t="s">
        <v>77</v>
      </c>
      <c r="B69" s="40"/>
      <c r="C69" s="52">
        <f>SUM(C63:C68)</f>
        <v>0</v>
      </c>
      <c r="D69" s="53">
        <f>SUM(D63:D68)</f>
        <v>0</v>
      </c>
      <c r="E69" s="107"/>
      <c r="F69" s="52">
        <f>SUM(F63:F68)</f>
        <v>0</v>
      </c>
      <c r="G69" s="53">
        <f>SUM(G63:G68)</f>
        <v>0</v>
      </c>
      <c r="H69" s="107"/>
      <c r="I69" s="52">
        <f aca="true" t="shared" si="8" ref="I69:P69">SUM(I63:I68)</f>
        <v>0</v>
      </c>
      <c r="J69" s="53">
        <f t="shared" si="8"/>
        <v>0</v>
      </c>
      <c r="K69" s="52">
        <f t="shared" si="8"/>
        <v>0</v>
      </c>
      <c r="L69" s="193"/>
      <c r="M69" s="193"/>
      <c r="N69" s="53">
        <f t="shared" si="8"/>
        <v>0</v>
      </c>
      <c r="O69" s="52">
        <f t="shared" si="8"/>
        <v>0</v>
      </c>
      <c r="P69" s="53">
        <f t="shared" si="8"/>
        <v>0</v>
      </c>
      <c r="R69" s="207"/>
      <c r="S69" s="207"/>
      <c r="T69" s="223"/>
    </row>
    <row r="70" spans="1:20" ht="12.75" hidden="1">
      <c r="A70" s="37"/>
      <c r="B70" s="36"/>
      <c r="C70" s="38"/>
      <c r="D70" s="39"/>
      <c r="E70" s="36"/>
      <c r="F70" s="38"/>
      <c r="G70" s="39"/>
      <c r="H70" s="36"/>
      <c r="I70" s="38"/>
      <c r="J70" s="39"/>
      <c r="K70" s="38"/>
      <c r="L70" s="189"/>
      <c r="M70" s="189"/>
      <c r="N70" s="39"/>
      <c r="O70" s="38"/>
      <c r="P70" s="39"/>
      <c r="R70" s="189"/>
      <c r="S70" s="189"/>
      <c r="T70" s="223"/>
    </row>
    <row r="71" spans="1:20" ht="25.5" hidden="1">
      <c r="A71" s="50" t="s">
        <v>78</v>
      </c>
      <c r="B71" s="36"/>
      <c r="C71" s="38"/>
      <c r="D71" s="39"/>
      <c r="E71" s="36"/>
      <c r="F71" s="38"/>
      <c r="G71" s="39"/>
      <c r="H71" s="36"/>
      <c r="I71" s="38"/>
      <c r="J71" s="39"/>
      <c r="K71" s="38"/>
      <c r="L71" s="189"/>
      <c r="M71" s="189"/>
      <c r="N71" s="39"/>
      <c r="O71" s="38"/>
      <c r="P71" s="39"/>
      <c r="R71" s="189"/>
      <c r="S71" s="189"/>
      <c r="T71" s="223"/>
    </row>
    <row r="72" spans="1:20" ht="12.75" hidden="1">
      <c r="A72" s="104" t="s">
        <v>62</v>
      </c>
      <c r="B72" s="37"/>
      <c r="C72" s="105"/>
      <c r="D72" s="106"/>
      <c r="E72" s="108"/>
      <c r="F72" s="105"/>
      <c r="G72" s="106"/>
      <c r="H72" s="108"/>
      <c r="I72" s="105"/>
      <c r="J72" s="106"/>
      <c r="K72" s="105"/>
      <c r="L72" s="191"/>
      <c r="M72" s="191"/>
      <c r="N72" s="106"/>
      <c r="O72" s="105">
        <f>K72+I72</f>
        <v>0</v>
      </c>
      <c r="P72" s="106">
        <f>N72+J72</f>
        <v>0</v>
      </c>
      <c r="R72" s="194"/>
      <c r="S72" s="194"/>
      <c r="T72" s="223"/>
    </row>
    <row r="73" spans="1:20" ht="12.75" hidden="1">
      <c r="A73" s="43" t="s">
        <v>79</v>
      </c>
      <c r="B73" s="36"/>
      <c r="C73" s="44"/>
      <c r="D73" s="45"/>
      <c r="E73" s="46"/>
      <c r="F73" s="44"/>
      <c r="G73" s="45"/>
      <c r="H73" s="46"/>
      <c r="I73" s="44"/>
      <c r="J73" s="45"/>
      <c r="K73" s="44"/>
      <c r="L73" s="194"/>
      <c r="M73" s="194"/>
      <c r="N73" s="45"/>
      <c r="O73" s="44"/>
      <c r="P73" s="45"/>
      <c r="R73" s="194"/>
      <c r="S73" s="194"/>
      <c r="T73" s="223"/>
    </row>
    <row r="74" spans="1:20" ht="12.75" hidden="1">
      <c r="A74" s="43" t="s">
        <v>80</v>
      </c>
      <c r="B74" s="36"/>
      <c r="C74" s="47"/>
      <c r="D74" s="48"/>
      <c r="E74" s="46"/>
      <c r="F74" s="47"/>
      <c r="G74" s="48"/>
      <c r="H74" s="46"/>
      <c r="I74" s="47"/>
      <c r="J74" s="48"/>
      <c r="K74" s="47"/>
      <c r="L74" s="192"/>
      <c r="M74" s="192"/>
      <c r="N74" s="48"/>
      <c r="O74" s="47"/>
      <c r="P74" s="48"/>
      <c r="R74" s="192"/>
      <c r="S74" s="192"/>
      <c r="T74" s="223"/>
    </row>
    <row r="75" spans="1:20" ht="12.75" hidden="1">
      <c r="A75" s="51" t="s">
        <v>81</v>
      </c>
      <c r="B75" s="40"/>
      <c r="C75" s="52">
        <f>SUM(C72:C74)</f>
        <v>0</v>
      </c>
      <c r="D75" s="53">
        <f>SUM(D72:D74)</f>
        <v>0</v>
      </c>
      <c r="E75" s="107"/>
      <c r="F75" s="52">
        <f>SUM(F72:F74)</f>
        <v>0</v>
      </c>
      <c r="G75" s="53">
        <f>SUM(G72:G74)</f>
        <v>0</v>
      </c>
      <c r="H75" s="107"/>
      <c r="I75" s="52">
        <f aca="true" t="shared" si="9" ref="I75:P75">SUM(I72:I74)</f>
        <v>0</v>
      </c>
      <c r="J75" s="53">
        <f t="shared" si="9"/>
        <v>0</v>
      </c>
      <c r="K75" s="52">
        <f t="shared" si="9"/>
        <v>0</v>
      </c>
      <c r="L75" s="193"/>
      <c r="M75" s="193"/>
      <c r="N75" s="53">
        <f t="shared" si="9"/>
        <v>0</v>
      </c>
      <c r="O75" s="52">
        <f t="shared" si="9"/>
        <v>0</v>
      </c>
      <c r="P75" s="53">
        <f t="shared" si="9"/>
        <v>0</v>
      </c>
      <c r="R75" s="207"/>
      <c r="S75" s="207"/>
      <c r="T75" s="223"/>
    </row>
    <row r="76" spans="1:20" ht="12.75" hidden="1">
      <c r="A76" s="37"/>
      <c r="B76" s="36"/>
      <c r="C76" s="38"/>
      <c r="D76" s="39"/>
      <c r="E76" s="36"/>
      <c r="F76" s="38"/>
      <c r="G76" s="39"/>
      <c r="H76" s="36"/>
      <c r="I76" s="38"/>
      <c r="J76" s="39"/>
      <c r="K76" s="38"/>
      <c r="L76" s="189"/>
      <c r="M76" s="189"/>
      <c r="N76" s="39"/>
      <c r="O76" s="38"/>
      <c r="P76" s="39"/>
      <c r="R76" s="189"/>
      <c r="S76" s="189"/>
      <c r="T76" s="223"/>
    </row>
    <row r="77" spans="1:20" ht="25.5" hidden="1">
      <c r="A77" s="50" t="s">
        <v>82</v>
      </c>
      <c r="B77" s="36"/>
      <c r="C77" s="38"/>
      <c r="D77" s="39"/>
      <c r="E77" s="36"/>
      <c r="F77" s="38"/>
      <c r="G77" s="39"/>
      <c r="H77" s="36"/>
      <c r="I77" s="38"/>
      <c r="J77" s="39"/>
      <c r="K77" s="38"/>
      <c r="L77" s="189"/>
      <c r="M77" s="189"/>
      <c r="N77" s="39"/>
      <c r="O77" s="38"/>
      <c r="P77" s="39"/>
      <c r="R77" s="189"/>
      <c r="S77" s="189"/>
      <c r="T77" s="223"/>
    </row>
    <row r="78" spans="1:20" ht="12.75" hidden="1">
      <c r="A78" s="104" t="s">
        <v>63</v>
      </c>
      <c r="B78" s="37"/>
      <c r="C78" s="105">
        <v>0</v>
      </c>
      <c r="D78" s="106">
        <v>0</v>
      </c>
      <c r="E78" s="108"/>
      <c r="F78" s="105">
        <v>0</v>
      </c>
      <c r="G78" s="106">
        <v>0</v>
      </c>
      <c r="H78" s="108"/>
      <c r="I78" s="105">
        <v>0</v>
      </c>
      <c r="J78" s="106">
        <v>0</v>
      </c>
      <c r="K78" s="105">
        <v>0</v>
      </c>
      <c r="L78" s="191"/>
      <c r="M78" s="191"/>
      <c r="N78" s="106">
        <v>0</v>
      </c>
      <c r="O78" s="105">
        <f>K78+I78</f>
        <v>0</v>
      </c>
      <c r="P78" s="106">
        <f>N78+J78</f>
        <v>0</v>
      </c>
      <c r="R78" s="194"/>
      <c r="S78" s="194"/>
      <c r="T78" s="223"/>
    </row>
    <row r="79" spans="1:20" ht="12.75" hidden="1">
      <c r="A79" s="43" t="s">
        <v>83</v>
      </c>
      <c r="B79" s="36"/>
      <c r="C79" s="44">
        <v>0</v>
      </c>
      <c r="D79" s="45">
        <v>0</v>
      </c>
      <c r="E79" s="46"/>
      <c r="F79" s="44">
        <v>0</v>
      </c>
      <c r="G79" s="45">
        <v>0</v>
      </c>
      <c r="H79" s="46"/>
      <c r="I79" s="44">
        <v>0</v>
      </c>
      <c r="J79" s="45">
        <v>0</v>
      </c>
      <c r="K79" s="44">
        <v>0</v>
      </c>
      <c r="L79" s="194"/>
      <c r="M79" s="194"/>
      <c r="N79" s="45">
        <v>0</v>
      </c>
      <c r="O79" s="44">
        <v>0</v>
      </c>
      <c r="P79" s="45">
        <v>0</v>
      </c>
      <c r="R79" s="194"/>
      <c r="S79" s="194"/>
      <c r="T79" s="223"/>
    </row>
    <row r="80" spans="1:20" ht="12.75" hidden="1">
      <c r="A80" s="43" t="s">
        <v>84</v>
      </c>
      <c r="B80" s="36"/>
      <c r="C80" s="44">
        <v>0</v>
      </c>
      <c r="D80" s="45">
        <v>0</v>
      </c>
      <c r="E80" s="46"/>
      <c r="F80" s="44">
        <v>0</v>
      </c>
      <c r="G80" s="45">
        <v>0</v>
      </c>
      <c r="H80" s="46"/>
      <c r="I80" s="44">
        <v>0</v>
      </c>
      <c r="J80" s="45">
        <v>0</v>
      </c>
      <c r="K80" s="44">
        <v>0</v>
      </c>
      <c r="L80" s="194"/>
      <c r="M80" s="194"/>
      <c r="N80" s="45">
        <v>0</v>
      </c>
      <c r="O80" s="44">
        <v>0</v>
      </c>
      <c r="P80" s="45">
        <v>0</v>
      </c>
      <c r="R80" s="194"/>
      <c r="S80" s="194"/>
      <c r="T80" s="223"/>
    </row>
    <row r="81" spans="1:20" ht="12.75" hidden="1">
      <c r="A81" s="43" t="s">
        <v>85</v>
      </c>
      <c r="B81" s="36"/>
      <c r="C81" s="44">
        <v>0</v>
      </c>
      <c r="D81" s="45">
        <v>0</v>
      </c>
      <c r="E81" s="46"/>
      <c r="F81" s="44">
        <v>0</v>
      </c>
      <c r="G81" s="45">
        <v>0</v>
      </c>
      <c r="H81" s="46"/>
      <c r="I81" s="44">
        <v>0</v>
      </c>
      <c r="J81" s="45">
        <v>0</v>
      </c>
      <c r="K81" s="44">
        <v>0</v>
      </c>
      <c r="L81" s="194"/>
      <c r="M81" s="194"/>
      <c r="N81" s="45">
        <v>0</v>
      </c>
      <c r="O81" s="44">
        <v>0</v>
      </c>
      <c r="P81" s="45">
        <v>0</v>
      </c>
      <c r="R81" s="194"/>
      <c r="S81" s="194"/>
      <c r="T81" s="223"/>
    </row>
    <row r="82" spans="1:20" ht="12.75" hidden="1">
      <c r="A82" s="43" t="s">
        <v>86</v>
      </c>
      <c r="B82" s="36"/>
      <c r="C82" s="44">
        <v>0</v>
      </c>
      <c r="D82" s="45">
        <v>0</v>
      </c>
      <c r="E82" s="46"/>
      <c r="F82" s="44">
        <v>0</v>
      </c>
      <c r="G82" s="45">
        <v>0</v>
      </c>
      <c r="H82" s="46"/>
      <c r="I82" s="44">
        <v>0</v>
      </c>
      <c r="J82" s="45">
        <v>0</v>
      </c>
      <c r="K82" s="44">
        <v>0</v>
      </c>
      <c r="L82" s="194"/>
      <c r="M82" s="194"/>
      <c r="N82" s="45">
        <v>0</v>
      </c>
      <c r="O82" s="44">
        <v>0</v>
      </c>
      <c r="P82" s="45">
        <v>0</v>
      </c>
      <c r="R82" s="194"/>
      <c r="S82" s="194"/>
      <c r="T82" s="223"/>
    </row>
    <row r="83" spans="1:20" ht="12.75" hidden="1">
      <c r="A83" s="43" t="s">
        <v>87</v>
      </c>
      <c r="B83" s="36"/>
      <c r="C83" s="47">
        <v>0</v>
      </c>
      <c r="D83" s="48">
        <v>0</v>
      </c>
      <c r="E83" s="46"/>
      <c r="F83" s="47">
        <v>0</v>
      </c>
      <c r="G83" s="48">
        <v>0</v>
      </c>
      <c r="H83" s="46"/>
      <c r="I83" s="47">
        <v>0</v>
      </c>
      <c r="J83" s="48">
        <v>0</v>
      </c>
      <c r="K83" s="47">
        <v>0</v>
      </c>
      <c r="L83" s="192"/>
      <c r="M83" s="192"/>
      <c r="N83" s="48">
        <v>0</v>
      </c>
      <c r="O83" s="47">
        <v>0</v>
      </c>
      <c r="P83" s="48">
        <v>0</v>
      </c>
      <c r="R83" s="192"/>
      <c r="S83" s="192"/>
      <c r="T83" s="223"/>
    </row>
    <row r="84" spans="1:20" ht="12.75" hidden="1">
      <c r="A84" s="51" t="s">
        <v>88</v>
      </c>
      <c r="B84" s="40"/>
      <c r="C84" s="52">
        <f>SUM(C78:C83)</f>
        <v>0</v>
      </c>
      <c r="D84" s="53">
        <f>SUM(D78:D83)</f>
        <v>0</v>
      </c>
      <c r="E84" s="49"/>
      <c r="F84" s="52">
        <f>SUM(F78:F83)</f>
        <v>0</v>
      </c>
      <c r="G84" s="53">
        <f>SUM(G78:G83)</f>
        <v>0</v>
      </c>
      <c r="H84" s="107"/>
      <c r="I84" s="52">
        <f aca="true" t="shared" si="10" ref="I84:P84">SUM(I78:I83)</f>
        <v>0</v>
      </c>
      <c r="J84" s="53">
        <f t="shared" si="10"/>
        <v>0</v>
      </c>
      <c r="K84" s="52">
        <f t="shared" si="10"/>
        <v>0</v>
      </c>
      <c r="L84" s="193"/>
      <c r="M84" s="193"/>
      <c r="N84" s="53">
        <f t="shared" si="10"/>
        <v>0</v>
      </c>
      <c r="O84" s="52">
        <f t="shared" si="10"/>
        <v>0</v>
      </c>
      <c r="P84" s="53">
        <f t="shared" si="10"/>
        <v>0</v>
      </c>
      <c r="R84" s="207"/>
      <c r="S84" s="207"/>
      <c r="T84" s="223"/>
    </row>
    <row r="85" spans="1:20" ht="12.75" hidden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R85" s="189"/>
      <c r="S85" s="189"/>
      <c r="T85" s="223"/>
    </row>
    <row r="86" spans="1:20" ht="13.5" hidden="1" thickBot="1">
      <c r="A86" s="110" t="s">
        <v>89</v>
      </c>
      <c r="B86" s="111"/>
      <c r="C86" s="109">
        <f>C60+C69+C75+C84</f>
        <v>0</v>
      </c>
      <c r="D86" s="54">
        <f>D60+D69+D75+D84</f>
        <v>0</v>
      </c>
      <c r="E86" s="111"/>
      <c r="F86" s="109">
        <f>F60+F69+F75+F84</f>
        <v>0</v>
      </c>
      <c r="G86" s="54">
        <f>G60+G69+G75+G84</f>
        <v>0</v>
      </c>
      <c r="H86" s="111"/>
      <c r="I86" s="109">
        <f aca="true" t="shared" si="11" ref="I86:P86">I60+I69+I75+I84</f>
        <v>0</v>
      </c>
      <c r="J86" s="54">
        <f t="shared" si="11"/>
        <v>0</v>
      </c>
      <c r="K86" s="109">
        <f t="shared" si="11"/>
        <v>0</v>
      </c>
      <c r="L86" s="195"/>
      <c r="M86" s="195"/>
      <c r="N86" s="54">
        <f t="shared" si="11"/>
        <v>0</v>
      </c>
      <c r="O86" s="109">
        <f t="shared" si="11"/>
        <v>0</v>
      </c>
      <c r="P86" s="54">
        <f t="shared" si="11"/>
        <v>0</v>
      </c>
      <c r="Q86" s="31"/>
      <c r="R86" s="56"/>
      <c r="S86" s="57"/>
      <c r="T86" s="223"/>
    </row>
    <row r="87" spans="1:20" ht="12.75">
      <c r="A87" s="55"/>
      <c r="B87" s="55"/>
      <c r="C87" s="56"/>
      <c r="D87" s="57"/>
      <c r="E87" s="55"/>
      <c r="F87" s="56"/>
      <c r="G87" s="57"/>
      <c r="H87" s="55"/>
      <c r="I87" s="56"/>
      <c r="J87" s="57"/>
      <c r="K87" s="31"/>
      <c r="L87" s="31"/>
      <c r="M87" s="31"/>
      <c r="N87" s="31"/>
      <c r="O87" s="31"/>
      <c r="P87" s="31"/>
      <c r="Q87" s="31"/>
      <c r="R87" s="208"/>
      <c r="S87" s="208"/>
      <c r="T87" s="223"/>
    </row>
    <row r="88" spans="1:20" ht="12.75">
      <c r="A88" s="55"/>
      <c r="B88" s="55"/>
      <c r="C88" s="56"/>
      <c r="D88" s="57"/>
      <c r="E88" s="55"/>
      <c r="F88" s="56"/>
      <c r="G88" s="57"/>
      <c r="H88" s="55"/>
      <c r="I88" s="56"/>
      <c r="J88" s="57"/>
      <c r="K88" s="31"/>
      <c r="L88" s="31"/>
      <c r="M88" s="31"/>
      <c r="N88" s="31"/>
      <c r="O88" s="31"/>
      <c r="P88" s="31"/>
      <c r="Q88" s="31"/>
      <c r="R88" s="208"/>
      <c r="S88" s="208"/>
      <c r="T88" s="223"/>
    </row>
    <row r="89" spans="1:19" ht="15">
      <c r="A89" s="523"/>
      <c r="B89" s="524"/>
      <c r="C89" s="524"/>
      <c r="D89" s="524"/>
      <c r="E89" s="524"/>
      <c r="F89" s="524"/>
      <c r="G89" s="524"/>
      <c r="H89" s="524"/>
      <c r="I89" s="524"/>
      <c r="J89" s="525"/>
      <c r="K89" s="525"/>
      <c r="L89" s="525"/>
      <c r="M89" s="525"/>
      <c r="N89" s="525"/>
      <c r="O89" s="525"/>
      <c r="P89" s="525"/>
      <c r="Q89" s="525"/>
      <c r="R89" s="525"/>
      <c r="S89" s="525"/>
    </row>
    <row r="90" spans="1:19" ht="15">
      <c r="A90" s="523"/>
      <c r="B90" s="524"/>
      <c r="C90" s="524"/>
      <c r="D90" s="524"/>
      <c r="E90" s="524"/>
      <c r="F90" s="524"/>
      <c r="G90" s="524"/>
      <c r="H90" s="524"/>
      <c r="I90" s="524"/>
      <c r="J90" s="525"/>
      <c r="K90" s="525"/>
      <c r="L90" s="525"/>
      <c r="M90" s="525"/>
      <c r="N90" s="525"/>
      <c r="O90" s="525"/>
      <c r="P90" s="525"/>
      <c r="Q90" s="525"/>
      <c r="R90" s="525"/>
      <c r="S90" s="525"/>
    </row>
    <row r="91" ht="12.75">
      <c r="S91" s="223"/>
    </row>
  </sheetData>
  <mergeCells count="17">
    <mergeCell ref="A1:P1"/>
    <mergeCell ref="A3:P3"/>
    <mergeCell ref="A4:P4"/>
    <mergeCell ref="A6:P6"/>
    <mergeCell ref="A5:P5"/>
    <mergeCell ref="A90:S90"/>
    <mergeCell ref="A11:A12"/>
    <mergeCell ref="A89:S89"/>
    <mergeCell ref="A54:A55"/>
    <mergeCell ref="A46:P46"/>
    <mergeCell ref="I9:J10"/>
    <mergeCell ref="O9:P10"/>
    <mergeCell ref="F9:G10"/>
    <mergeCell ref="C9:D10"/>
    <mergeCell ref="K9:N9"/>
    <mergeCell ref="M10:N10"/>
    <mergeCell ref="K10:L10"/>
  </mergeCells>
  <printOptions horizontalCentered="1"/>
  <pageMargins left="0.75" right="0.75" top="1" bottom="1" header="0.5" footer="0.5"/>
  <pageSetup fitToHeight="1" fitToWidth="1" horizontalDpi="600" verticalDpi="600" orientation="landscape" scale="57" r:id="rId1"/>
  <headerFooter alignWithMargins="0">
    <oddFooter>&amp;C&amp;"Times New Roman,Regular"Exhibit D - Resources by DOJ Strategic Goals &amp; Strategic Objectives</oddFooter>
  </headerFooter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5"/>
    <pageSetUpPr fitToPage="1"/>
  </sheetPr>
  <dimension ref="A1:AH36"/>
  <sheetViews>
    <sheetView showGridLines="0" showOutlineSymbols="0" zoomScale="75" zoomScaleNormal="75" workbookViewId="0" topLeftCell="A1">
      <selection activeCell="A59" sqref="C59"/>
    </sheetView>
  </sheetViews>
  <sheetFormatPr defaultColWidth="8.88671875" defaultRowHeight="15"/>
  <cols>
    <col min="1" max="1" width="3.77734375" style="15" customWidth="1"/>
    <col min="2" max="2" width="23.88671875" style="15" customWidth="1"/>
    <col min="3" max="3" width="5.6640625" style="15" customWidth="1"/>
    <col min="4" max="4" width="6.77734375" style="15" customWidth="1"/>
    <col min="5" max="5" width="8.99609375" style="15" customWidth="1"/>
    <col min="6" max="6" width="5.77734375" style="15" customWidth="1"/>
    <col min="7" max="7" width="5.6640625" style="15" customWidth="1"/>
    <col min="8" max="8" width="7.77734375" style="15" customWidth="1"/>
    <col min="9" max="10" width="5.6640625" style="15" customWidth="1"/>
    <col min="11" max="11" width="7.77734375" style="15" customWidth="1"/>
    <col min="12" max="12" width="5.5546875" style="15" customWidth="1"/>
    <col min="13" max="13" width="5.6640625" style="15" customWidth="1"/>
    <col min="14" max="14" width="7.77734375" style="15" customWidth="1"/>
    <col min="15" max="16" width="5.6640625" style="15" customWidth="1"/>
    <col min="17" max="17" width="9.6640625" style="15" customWidth="1"/>
    <col min="18" max="18" width="5.6640625" style="15" customWidth="1"/>
    <col min="19" max="19" width="6.77734375" style="15" customWidth="1"/>
    <col min="20" max="20" width="9.4453125" style="15" customWidth="1"/>
    <col min="21" max="21" width="0.9921875" style="229" customWidth="1"/>
    <col min="22" max="16384" width="9.6640625" style="15" customWidth="1"/>
  </cols>
  <sheetData>
    <row r="1" spans="1:21" ht="15.75">
      <c r="A1" s="567" t="s">
        <v>114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228" t="s">
        <v>43</v>
      </c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28"/>
    </row>
    <row r="3" spans="1:21" ht="18.75">
      <c r="A3" s="569" t="s">
        <v>115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228" t="s">
        <v>43</v>
      </c>
    </row>
    <row r="4" spans="1:21" ht="18.75">
      <c r="A4" s="564" t="str">
        <f>+'B. Summary of Requirements '!A5</f>
        <v>Federal Bureau of Investigation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228" t="s">
        <v>43</v>
      </c>
    </row>
    <row r="5" spans="1:21" ht="18.75">
      <c r="A5" s="564" t="str">
        <f>+'B. Summary of Requirements '!A6</f>
        <v>Construction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228" t="s">
        <v>43</v>
      </c>
    </row>
    <row r="6" spans="1:21" ht="18.75">
      <c r="A6" s="564" t="s">
        <v>5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228" t="s">
        <v>43</v>
      </c>
    </row>
    <row r="7" spans="1:21" ht="15.75">
      <c r="A7" s="1"/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1"/>
      <c r="R7" s="1"/>
      <c r="S7" s="1"/>
      <c r="T7" s="1"/>
      <c r="U7" s="228"/>
    </row>
    <row r="8" spans="1:21" ht="15.75">
      <c r="A8" s="1"/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"/>
      <c r="P8" s="1"/>
      <c r="Q8" s="1"/>
      <c r="R8" s="17"/>
      <c r="S8" s="16"/>
      <c r="T8" s="16"/>
      <c r="U8" s="228"/>
    </row>
    <row r="9" spans="1:21" ht="15.75">
      <c r="A9" s="64"/>
      <c r="B9" s="65"/>
      <c r="C9" s="545" t="s">
        <v>100</v>
      </c>
      <c r="D9" s="546"/>
      <c r="E9" s="547"/>
      <c r="F9" s="540" t="s">
        <v>20</v>
      </c>
      <c r="G9" s="541"/>
      <c r="H9" s="542"/>
      <c r="I9" s="540" t="s">
        <v>21</v>
      </c>
      <c r="J9" s="541"/>
      <c r="K9" s="542"/>
      <c r="L9" s="545" t="s">
        <v>101</v>
      </c>
      <c r="M9" s="546"/>
      <c r="N9" s="547"/>
      <c r="O9" s="545" t="s">
        <v>102</v>
      </c>
      <c r="P9" s="546"/>
      <c r="Q9" s="547"/>
      <c r="R9" s="545" t="s">
        <v>116</v>
      </c>
      <c r="S9" s="546"/>
      <c r="T9" s="547"/>
      <c r="U9" s="228" t="s">
        <v>43</v>
      </c>
    </row>
    <row r="10" spans="1:21" ht="15.75">
      <c r="A10" s="63"/>
      <c r="B10" s="2"/>
      <c r="C10" s="548"/>
      <c r="D10" s="549"/>
      <c r="E10" s="550"/>
      <c r="F10" s="543"/>
      <c r="G10" s="533"/>
      <c r="H10" s="544"/>
      <c r="I10" s="543"/>
      <c r="J10" s="533"/>
      <c r="K10" s="544"/>
      <c r="L10" s="548"/>
      <c r="M10" s="549"/>
      <c r="N10" s="550"/>
      <c r="O10" s="548"/>
      <c r="P10" s="549"/>
      <c r="Q10" s="550"/>
      <c r="R10" s="548"/>
      <c r="S10" s="549"/>
      <c r="T10" s="550"/>
      <c r="U10" s="228" t="s">
        <v>43</v>
      </c>
    </row>
    <row r="11" spans="1:21" ht="3" customHeight="1">
      <c r="A11" s="63"/>
      <c r="B11" s="1"/>
      <c r="C11" s="63"/>
      <c r="D11" s="1"/>
      <c r="E11" s="1"/>
      <c r="F11" s="63"/>
      <c r="G11" s="1"/>
      <c r="H11" s="1"/>
      <c r="I11" s="63"/>
      <c r="J11" s="1"/>
      <c r="K11" s="1"/>
      <c r="L11" s="63"/>
      <c r="M11" s="1"/>
      <c r="N11" s="1"/>
      <c r="O11" s="63"/>
      <c r="P11" s="1"/>
      <c r="Q11" s="1"/>
      <c r="R11" s="63"/>
      <c r="S11" s="1"/>
      <c r="T11" s="62"/>
      <c r="U11" s="228" t="s">
        <v>43</v>
      </c>
    </row>
    <row r="12" spans="1:21" ht="16.5" thickBot="1">
      <c r="A12" s="67"/>
      <c r="B12" s="119"/>
      <c r="C12" s="102" t="s">
        <v>26</v>
      </c>
      <c r="D12" s="66" t="s">
        <v>143</v>
      </c>
      <c r="E12" s="66" t="s">
        <v>28</v>
      </c>
      <c r="F12" s="102" t="s">
        <v>26</v>
      </c>
      <c r="G12" s="66" t="s">
        <v>143</v>
      </c>
      <c r="H12" s="66" t="s">
        <v>28</v>
      </c>
      <c r="I12" s="102" t="s">
        <v>26</v>
      </c>
      <c r="J12" s="66" t="s">
        <v>143</v>
      </c>
      <c r="K12" s="66" t="s">
        <v>28</v>
      </c>
      <c r="L12" s="102" t="s">
        <v>26</v>
      </c>
      <c r="M12" s="66" t="s">
        <v>143</v>
      </c>
      <c r="N12" s="66" t="s">
        <v>28</v>
      </c>
      <c r="O12" s="102" t="s">
        <v>26</v>
      </c>
      <c r="P12" s="66" t="s">
        <v>143</v>
      </c>
      <c r="Q12" s="66" t="s">
        <v>28</v>
      </c>
      <c r="R12" s="102" t="s">
        <v>26</v>
      </c>
      <c r="S12" s="66" t="s">
        <v>143</v>
      </c>
      <c r="T12" s="103" t="s">
        <v>28</v>
      </c>
      <c r="U12" s="228" t="s">
        <v>43</v>
      </c>
    </row>
    <row r="13" spans="1:21" ht="15.75">
      <c r="A13" s="555" t="s">
        <v>48</v>
      </c>
      <c r="B13" s="556"/>
      <c r="C13" s="277">
        <v>0</v>
      </c>
      <c r="D13" s="357">
        <v>0</v>
      </c>
      <c r="E13" s="398">
        <v>51392</v>
      </c>
      <c r="F13" s="277">
        <v>0</v>
      </c>
      <c r="G13" s="357">
        <v>0</v>
      </c>
      <c r="H13" s="357">
        <v>0</v>
      </c>
      <c r="I13" s="277"/>
      <c r="J13" s="357">
        <v>0</v>
      </c>
      <c r="K13" s="357">
        <v>0</v>
      </c>
      <c r="L13" s="277">
        <v>0</v>
      </c>
      <c r="M13" s="357">
        <v>0</v>
      </c>
      <c r="N13" s="357">
        <v>0</v>
      </c>
      <c r="O13" s="277">
        <v>0</v>
      </c>
      <c r="P13" s="357">
        <v>0</v>
      </c>
      <c r="Q13" s="398">
        <v>26027</v>
      </c>
      <c r="R13" s="277">
        <f aca="true" t="shared" si="0" ref="R13:T16">C13+F13+I13+L13+O13</f>
        <v>0</v>
      </c>
      <c r="S13" s="357">
        <f t="shared" si="0"/>
        <v>0</v>
      </c>
      <c r="T13" s="399">
        <f>E13+H13+K13+N13+Q13</f>
        <v>77419</v>
      </c>
      <c r="U13" s="228" t="s">
        <v>43</v>
      </c>
    </row>
    <row r="14" spans="1:21" ht="15.75" hidden="1">
      <c r="A14" s="557" t="s">
        <v>171</v>
      </c>
      <c r="B14" s="558"/>
      <c r="C14" s="278"/>
      <c r="D14" s="358"/>
      <c r="E14" s="358"/>
      <c r="F14" s="278"/>
      <c r="G14" s="358"/>
      <c r="H14" s="358"/>
      <c r="I14" s="278"/>
      <c r="J14" s="358"/>
      <c r="K14" s="358"/>
      <c r="L14" s="278"/>
      <c r="M14" s="358"/>
      <c r="N14" s="358"/>
      <c r="O14" s="278"/>
      <c r="P14" s="358"/>
      <c r="Q14" s="358"/>
      <c r="R14" s="278">
        <f t="shared" si="0"/>
        <v>0</v>
      </c>
      <c r="S14" s="358">
        <f t="shared" si="0"/>
        <v>0</v>
      </c>
      <c r="T14" s="359">
        <f t="shared" si="0"/>
        <v>0</v>
      </c>
      <c r="U14" s="228" t="s">
        <v>43</v>
      </c>
    </row>
    <row r="15" spans="1:21" ht="15.75" hidden="1">
      <c r="A15" s="559" t="s">
        <v>172</v>
      </c>
      <c r="B15" s="560"/>
      <c r="C15" s="278"/>
      <c r="D15" s="358"/>
      <c r="E15" s="358"/>
      <c r="F15" s="278"/>
      <c r="G15" s="358"/>
      <c r="H15" s="358"/>
      <c r="I15" s="278"/>
      <c r="J15" s="358"/>
      <c r="K15" s="358"/>
      <c r="L15" s="278"/>
      <c r="M15" s="358"/>
      <c r="N15" s="358"/>
      <c r="O15" s="278"/>
      <c r="P15" s="358"/>
      <c r="Q15" s="358"/>
      <c r="R15" s="278">
        <f t="shared" si="0"/>
        <v>0</v>
      </c>
      <c r="S15" s="358">
        <f t="shared" si="0"/>
        <v>0</v>
      </c>
      <c r="T15" s="359">
        <f t="shared" si="0"/>
        <v>0</v>
      </c>
      <c r="U15" s="228" t="s">
        <v>43</v>
      </c>
    </row>
    <row r="16" spans="1:21" ht="15.75" hidden="1">
      <c r="A16" s="68" t="s">
        <v>173</v>
      </c>
      <c r="B16" s="25"/>
      <c r="C16" s="360"/>
      <c r="D16" s="361"/>
      <c r="E16" s="361"/>
      <c r="F16" s="360"/>
      <c r="G16" s="361"/>
      <c r="H16" s="361"/>
      <c r="I16" s="360"/>
      <c r="J16" s="361"/>
      <c r="K16" s="361"/>
      <c r="L16" s="360"/>
      <c r="M16" s="361"/>
      <c r="N16" s="361"/>
      <c r="O16" s="360"/>
      <c r="P16" s="361"/>
      <c r="Q16" s="361"/>
      <c r="R16" s="360">
        <f t="shared" si="0"/>
        <v>0</v>
      </c>
      <c r="S16" s="361">
        <f t="shared" si="0"/>
        <v>0</v>
      </c>
      <c r="T16" s="362">
        <f t="shared" si="0"/>
        <v>0</v>
      </c>
      <c r="U16" s="228" t="s">
        <v>43</v>
      </c>
    </row>
    <row r="17" spans="1:21" ht="9" customHeight="1" hidden="1">
      <c r="A17" s="63"/>
      <c r="B17" s="1" t="s">
        <v>27</v>
      </c>
      <c r="C17" s="63"/>
      <c r="D17" s="2"/>
      <c r="E17" s="2"/>
      <c r="F17" s="63"/>
      <c r="G17" s="2"/>
      <c r="H17" s="2"/>
      <c r="I17" s="63"/>
      <c r="J17" s="2"/>
      <c r="K17" s="2"/>
      <c r="L17" s="63"/>
      <c r="M17" s="2"/>
      <c r="N17" s="2"/>
      <c r="O17" s="63"/>
      <c r="P17" s="2"/>
      <c r="Q17" s="2"/>
      <c r="R17" s="63"/>
      <c r="S17" s="2"/>
      <c r="T17" s="62"/>
      <c r="U17" s="228" t="s">
        <v>43</v>
      </c>
    </row>
    <row r="18" spans="1:21" ht="15.75">
      <c r="A18" s="562" t="s">
        <v>35</v>
      </c>
      <c r="B18" s="563"/>
      <c r="C18" s="363">
        <f aca="true" t="shared" si="1" ref="C18:S18">SUM(C13:C16)</f>
        <v>0</v>
      </c>
      <c r="D18" s="364">
        <f t="shared" si="1"/>
        <v>0</v>
      </c>
      <c r="E18" s="401">
        <f>SUM(E13:E16)</f>
        <v>51392</v>
      </c>
      <c r="F18" s="363">
        <f t="shared" si="1"/>
        <v>0</v>
      </c>
      <c r="G18" s="364">
        <f t="shared" si="1"/>
        <v>0</v>
      </c>
      <c r="H18" s="365">
        <f t="shared" si="1"/>
        <v>0</v>
      </c>
      <c r="I18" s="363">
        <f t="shared" si="1"/>
        <v>0</v>
      </c>
      <c r="J18" s="364">
        <f>SUM(J13:J16)</f>
        <v>0</v>
      </c>
      <c r="K18" s="364">
        <f t="shared" si="1"/>
        <v>0</v>
      </c>
      <c r="L18" s="363">
        <f t="shared" si="1"/>
        <v>0</v>
      </c>
      <c r="M18" s="364">
        <f t="shared" si="1"/>
        <v>0</v>
      </c>
      <c r="N18" s="364">
        <f t="shared" si="1"/>
        <v>0</v>
      </c>
      <c r="O18" s="363">
        <f t="shared" si="1"/>
        <v>0</v>
      </c>
      <c r="P18" s="364">
        <f t="shared" si="1"/>
        <v>0</v>
      </c>
      <c r="Q18" s="401">
        <f t="shared" si="1"/>
        <v>26027</v>
      </c>
      <c r="R18" s="363">
        <f t="shared" si="1"/>
        <v>0</v>
      </c>
      <c r="S18" s="364">
        <f t="shared" si="1"/>
        <v>0</v>
      </c>
      <c r="T18" s="400">
        <f>SUM(T13:T16)</f>
        <v>77419</v>
      </c>
      <c r="U18" s="228" t="s">
        <v>43</v>
      </c>
    </row>
    <row r="19" spans="1:34" ht="15.75" hidden="1">
      <c r="A19" s="561" t="s">
        <v>11</v>
      </c>
      <c r="B19" s="554"/>
      <c r="C19" s="244" t="s">
        <v>27</v>
      </c>
      <c r="D19" s="245"/>
      <c r="E19" s="245"/>
      <c r="F19" s="244"/>
      <c r="G19" s="245"/>
      <c r="H19" s="245"/>
      <c r="I19" s="244"/>
      <c r="J19" s="245"/>
      <c r="K19" s="245"/>
      <c r="L19" s="244"/>
      <c r="M19" s="245"/>
      <c r="N19" s="245"/>
      <c r="O19" s="244"/>
      <c r="P19" s="245"/>
      <c r="Q19" s="245"/>
      <c r="R19" s="244"/>
      <c r="S19" s="245">
        <f>D19+G19+J19+M19+P19</f>
        <v>0</v>
      </c>
      <c r="T19" s="246"/>
      <c r="U19" s="228" t="s">
        <v>43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21" ht="15.75" hidden="1">
      <c r="A20" s="561" t="s">
        <v>10</v>
      </c>
      <c r="B20" s="554"/>
      <c r="C20" s="247"/>
      <c r="D20" s="248">
        <f>SUM(D18:D19)</f>
        <v>0</v>
      </c>
      <c r="E20" s="248"/>
      <c r="F20" s="247"/>
      <c r="G20" s="248">
        <f>+G18+G19</f>
        <v>0</v>
      </c>
      <c r="H20" s="248"/>
      <c r="I20" s="247"/>
      <c r="J20" s="248">
        <f>+J18+J19</f>
        <v>0</v>
      </c>
      <c r="K20" s="248"/>
      <c r="L20" s="247"/>
      <c r="M20" s="248">
        <f>+M18+M19</f>
        <v>0</v>
      </c>
      <c r="N20" s="248"/>
      <c r="O20" s="247"/>
      <c r="P20" s="248">
        <f>+P18+P19</f>
        <v>0</v>
      </c>
      <c r="Q20" s="248"/>
      <c r="R20" s="247"/>
      <c r="S20" s="248">
        <f>SUM(S18:S19)</f>
        <v>0</v>
      </c>
      <c r="T20" s="249"/>
      <c r="U20" s="228" t="s">
        <v>43</v>
      </c>
    </row>
    <row r="21" spans="1:21" ht="15.75" hidden="1">
      <c r="A21" s="572" t="s">
        <v>12</v>
      </c>
      <c r="B21" s="573"/>
      <c r="C21" s="241"/>
      <c r="D21" s="242"/>
      <c r="E21" s="242"/>
      <c r="F21" s="241"/>
      <c r="G21" s="242"/>
      <c r="H21" s="242"/>
      <c r="I21" s="241"/>
      <c r="J21" s="242"/>
      <c r="K21" s="242"/>
      <c r="L21" s="241"/>
      <c r="M21" s="242"/>
      <c r="N21" s="242"/>
      <c r="O21" s="241"/>
      <c r="P21" s="242"/>
      <c r="Q21" s="242"/>
      <c r="R21" s="241"/>
      <c r="S21" s="242"/>
      <c r="T21" s="243"/>
      <c r="U21" s="228" t="s">
        <v>43</v>
      </c>
    </row>
    <row r="22" spans="1:21" ht="15.75" hidden="1">
      <c r="A22" s="574" t="s">
        <v>145</v>
      </c>
      <c r="B22" s="575"/>
      <c r="C22" s="241"/>
      <c r="D22" s="242"/>
      <c r="E22" s="242"/>
      <c r="F22" s="241"/>
      <c r="G22" s="242"/>
      <c r="H22" s="242"/>
      <c r="I22" s="241"/>
      <c r="J22" s="242"/>
      <c r="K22" s="242"/>
      <c r="L22" s="241"/>
      <c r="M22" s="242"/>
      <c r="N22" s="242"/>
      <c r="O22" s="241"/>
      <c r="P22" s="242"/>
      <c r="Q22" s="242"/>
      <c r="R22" s="241"/>
      <c r="S22" s="242">
        <f>D22+G22+J22+M22+P22</f>
        <v>0</v>
      </c>
      <c r="T22" s="243"/>
      <c r="U22" s="228" t="s">
        <v>43</v>
      </c>
    </row>
    <row r="23" spans="1:21" ht="15.75" hidden="1">
      <c r="A23" s="551" t="s">
        <v>175</v>
      </c>
      <c r="B23" s="552"/>
      <c r="C23" s="244"/>
      <c r="D23" s="245"/>
      <c r="E23" s="245"/>
      <c r="F23" s="244"/>
      <c r="G23" s="245"/>
      <c r="H23" s="245"/>
      <c r="I23" s="244"/>
      <c r="J23" s="245"/>
      <c r="K23" s="245"/>
      <c r="L23" s="244"/>
      <c r="M23" s="245"/>
      <c r="N23" s="245"/>
      <c r="O23" s="244"/>
      <c r="P23" s="245"/>
      <c r="Q23" s="245"/>
      <c r="R23" s="244"/>
      <c r="S23" s="245">
        <f>D23+G23+J23+M23+P23</f>
        <v>0</v>
      </c>
      <c r="T23" s="246"/>
      <c r="U23" s="228" t="s">
        <v>43</v>
      </c>
    </row>
    <row r="24" spans="1:21" ht="15.75" hidden="1">
      <c r="A24" s="553" t="s">
        <v>13</v>
      </c>
      <c r="B24" s="554"/>
      <c r="C24" s="244"/>
      <c r="D24" s="245">
        <f>D23+D22+D20</f>
        <v>0</v>
      </c>
      <c r="E24" s="250"/>
      <c r="F24" s="244"/>
      <c r="G24" s="245">
        <f>G23+G22+G20</f>
        <v>0</v>
      </c>
      <c r="H24" s="250"/>
      <c r="I24" s="244"/>
      <c r="J24" s="245">
        <f>J23+J22+J20</f>
        <v>0</v>
      </c>
      <c r="K24" s="250"/>
      <c r="L24" s="244"/>
      <c r="M24" s="245">
        <f>M23+M22+M20</f>
        <v>0</v>
      </c>
      <c r="N24" s="250"/>
      <c r="O24" s="244"/>
      <c r="P24" s="245">
        <f>P23+P22+P20</f>
        <v>0</v>
      </c>
      <c r="Q24" s="250"/>
      <c r="R24" s="244"/>
      <c r="S24" s="245">
        <f>S23+S22+S20</f>
        <v>0</v>
      </c>
      <c r="T24" s="251"/>
      <c r="U24" s="228" t="s">
        <v>43</v>
      </c>
    </row>
    <row r="25" spans="2:21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28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28"/>
    </row>
    <row r="27" spans="1:21" ht="15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28"/>
    </row>
    <row r="28" spans="1:21" ht="15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28"/>
    </row>
    <row r="29" spans="1:2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28"/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28"/>
    </row>
    <row r="31" spans="1:21" ht="15.75">
      <c r="A31" s="1" t="s">
        <v>193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28" t="s">
        <v>43</v>
      </c>
    </row>
    <row r="32" spans="1:21" ht="14.25" customHeight="1">
      <c r="A32" s="1" t="s">
        <v>203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"/>
      <c r="S32" s="1"/>
      <c r="T32" s="1"/>
      <c r="U32" s="228" t="s">
        <v>43</v>
      </c>
    </row>
    <row r="34" spans="1:21" ht="15.75">
      <c r="A34" s="566" t="s">
        <v>194</v>
      </c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228" t="s">
        <v>103</v>
      </c>
    </row>
    <row r="35" spans="1:2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1"/>
      <c r="M36" s="1"/>
      <c r="N36" s="1"/>
      <c r="O36" s="1"/>
      <c r="P36" s="1"/>
      <c r="Q36" s="1"/>
      <c r="R36" s="1"/>
      <c r="S36" s="1"/>
      <c r="T36" s="1"/>
    </row>
  </sheetData>
  <mergeCells count="22">
    <mergeCell ref="A6:T6"/>
    <mergeCell ref="A34:T34"/>
    <mergeCell ref="A1:T1"/>
    <mergeCell ref="A3:T3"/>
    <mergeCell ref="A4:T4"/>
    <mergeCell ref="A5:T5"/>
    <mergeCell ref="A20:B20"/>
    <mergeCell ref="A21:B21"/>
    <mergeCell ref="F9:H10"/>
    <mergeCell ref="A22:B22"/>
    <mergeCell ref="A23:B23"/>
    <mergeCell ref="A24:B24"/>
    <mergeCell ref="C9:E10"/>
    <mergeCell ref="A13:B13"/>
    <mergeCell ref="A14:B14"/>
    <mergeCell ref="A15:B15"/>
    <mergeCell ref="A19:B19"/>
    <mergeCell ref="A18:B18"/>
    <mergeCell ref="I9:K10"/>
    <mergeCell ref="L9:N10"/>
    <mergeCell ref="O9:Q10"/>
    <mergeCell ref="R9:T10"/>
  </mergeCells>
  <printOptions horizontalCentered="1"/>
  <pageMargins left="0.5" right="0.5" top="0.5" bottom="0.55" header="0" footer="0"/>
  <pageSetup firstPageNumber="2" useFirstPageNumber="1" fitToHeight="1" fitToWidth="1" horizontalDpi="300" verticalDpi="300" orientation="landscape" scale="71" r:id="rId1"/>
  <headerFooter alignWithMargins="0">
    <oddFooter>&amp;C&amp;"Times New Roman,Regular"Exhibit F - Crosswalk of 2007 Availability</oddFooter>
  </headerFooter>
  <ignoredErrors>
    <ignoredError sqref="E18 J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5"/>
    <pageSetUpPr fitToPage="1"/>
  </sheetPr>
  <dimension ref="A1:U28"/>
  <sheetViews>
    <sheetView workbookViewId="0" topLeftCell="A1">
      <selection activeCell="A59" sqref="C59"/>
    </sheetView>
  </sheetViews>
  <sheetFormatPr defaultColWidth="8.88671875" defaultRowHeight="15"/>
  <cols>
    <col min="1" max="1" width="9.10546875" style="0" customWidth="1"/>
    <col min="4" max="4" width="9.10546875" style="0" customWidth="1"/>
    <col min="5" max="5" width="13.77734375" style="217" bestFit="1" customWidth="1"/>
    <col min="17" max="17" width="10.5546875" style="0" customWidth="1"/>
    <col min="19" max="19" width="7.3359375" style="0" customWidth="1"/>
    <col min="20" max="20" width="10.4453125" style="0" bestFit="1" customWidth="1"/>
  </cols>
  <sheetData>
    <row r="1" spans="1:21" ht="15.75">
      <c r="A1" s="593" t="s">
        <v>117</v>
      </c>
      <c r="B1" s="594"/>
      <c r="C1" s="594"/>
      <c r="D1" s="595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59"/>
      <c r="U1" s="230" t="s">
        <v>43</v>
      </c>
    </row>
    <row r="2" spans="1:21" ht="15">
      <c r="A2" s="237"/>
      <c r="B2" s="237"/>
      <c r="C2" s="237"/>
      <c r="D2" s="237"/>
      <c r="E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59"/>
      <c r="U2" s="230"/>
    </row>
    <row r="3" spans="1:21" s="15" customFormat="1" ht="18.75">
      <c r="A3" s="569" t="s">
        <v>53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228" t="s">
        <v>43</v>
      </c>
    </row>
    <row r="4" spans="1:21" s="15" customFormat="1" ht="18.75">
      <c r="A4" s="569" t="str">
        <f>+'B. Summary of Requirements '!A5</f>
        <v>Federal Bureau of Investigation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228" t="s">
        <v>43</v>
      </c>
    </row>
    <row r="5" spans="1:21" s="15" customFormat="1" ht="18.75">
      <c r="A5" s="569" t="str">
        <f>+'B. Summary of Requirements '!A6</f>
        <v>Construction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228" t="s">
        <v>43</v>
      </c>
    </row>
    <row r="6" spans="1:21" s="15" customFormat="1" ht="18.7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228" t="s">
        <v>43</v>
      </c>
    </row>
    <row r="7" spans="1:21" s="15" customFormat="1" ht="15.75">
      <c r="A7" s="10"/>
      <c r="B7" s="10"/>
      <c r="C7" s="10"/>
      <c r="D7" s="10"/>
      <c r="E7" s="10"/>
      <c r="F7" s="238"/>
      <c r="G7" s="238"/>
      <c r="H7" s="238"/>
      <c r="I7" s="238"/>
      <c r="J7" s="238"/>
      <c r="K7" s="238"/>
      <c r="L7" s="238"/>
      <c r="M7" s="238"/>
      <c r="N7" s="238"/>
      <c r="O7" s="10"/>
      <c r="P7" s="10"/>
      <c r="Q7" s="10"/>
      <c r="R7" s="10"/>
      <c r="S7" s="10"/>
      <c r="T7" s="10"/>
      <c r="U7" s="228"/>
    </row>
    <row r="8" spans="1:21" s="15" customFormat="1" ht="15.75">
      <c r="A8" s="10"/>
      <c r="B8" s="10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10"/>
      <c r="P8" s="10"/>
      <c r="Q8" s="10"/>
      <c r="R8" s="10"/>
      <c r="S8" s="238"/>
      <c r="T8" s="238"/>
      <c r="U8" s="649"/>
    </row>
    <row r="9" spans="1:21" s="236" customFormat="1" ht="16.5" customHeight="1">
      <c r="A9" s="267"/>
      <c r="B9" s="268"/>
      <c r="C9" s="581" t="s">
        <v>192</v>
      </c>
      <c r="D9" s="582"/>
      <c r="E9" s="583"/>
      <c r="F9" s="587" t="s">
        <v>20</v>
      </c>
      <c r="G9" s="588"/>
      <c r="H9" s="589"/>
      <c r="I9" s="587" t="s">
        <v>21</v>
      </c>
      <c r="J9" s="588"/>
      <c r="K9" s="589"/>
      <c r="L9" s="581" t="s">
        <v>101</v>
      </c>
      <c r="M9" s="582"/>
      <c r="N9" s="583"/>
      <c r="O9" s="581" t="s">
        <v>102</v>
      </c>
      <c r="P9" s="582"/>
      <c r="Q9" s="583"/>
      <c r="R9" s="581" t="s">
        <v>54</v>
      </c>
      <c r="S9" s="582"/>
      <c r="T9" s="583"/>
      <c r="U9" s="220" t="s">
        <v>43</v>
      </c>
    </row>
    <row r="10" spans="1:21" s="236" customFormat="1" ht="15.75">
      <c r="A10" s="269"/>
      <c r="B10" s="270"/>
      <c r="C10" s="584"/>
      <c r="D10" s="585"/>
      <c r="E10" s="586"/>
      <c r="F10" s="590"/>
      <c r="G10" s="591"/>
      <c r="H10" s="592"/>
      <c r="I10" s="590"/>
      <c r="J10" s="591"/>
      <c r="K10" s="592"/>
      <c r="L10" s="584"/>
      <c r="M10" s="585"/>
      <c r="N10" s="586"/>
      <c r="O10" s="584"/>
      <c r="P10" s="585"/>
      <c r="Q10" s="586"/>
      <c r="R10" s="584"/>
      <c r="S10" s="585"/>
      <c r="T10" s="586"/>
      <c r="U10" s="220" t="s">
        <v>43</v>
      </c>
    </row>
    <row r="11" spans="1:21" s="236" customFormat="1" ht="15" customHeight="1">
      <c r="A11" s="269"/>
      <c r="C11" s="269"/>
      <c r="F11" s="269"/>
      <c r="I11" s="269"/>
      <c r="L11" s="269"/>
      <c r="O11" s="269"/>
      <c r="R11" s="269"/>
      <c r="T11" s="201"/>
      <c r="U11" s="220" t="s">
        <v>43</v>
      </c>
    </row>
    <row r="12" spans="1:21" s="236" customFormat="1" ht="16.5" thickBot="1">
      <c r="A12" s="271"/>
      <c r="B12" s="272"/>
      <c r="C12" s="273" t="s">
        <v>26</v>
      </c>
      <c r="D12" s="274" t="s">
        <v>143</v>
      </c>
      <c r="E12" s="274" t="s">
        <v>28</v>
      </c>
      <c r="F12" s="273" t="s">
        <v>26</v>
      </c>
      <c r="G12" s="274" t="s">
        <v>143</v>
      </c>
      <c r="H12" s="274" t="s">
        <v>28</v>
      </c>
      <c r="I12" s="273" t="s">
        <v>26</v>
      </c>
      <c r="J12" s="274" t="s">
        <v>143</v>
      </c>
      <c r="K12" s="274" t="s">
        <v>28</v>
      </c>
      <c r="L12" s="273" t="s">
        <v>26</v>
      </c>
      <c r="M12" s="274" t="s">
        <v>143</v>
      </c>
      <c r="N12" s="274" t="s">
        <v>28</v>
      </c>
      <c r="O12" s="273" t="s">
        <v>26</v>
      </c>
      <c r="P12" s="274" t="s">
        <v>143</v>
      </c>
      <c r="Q12" s="274" t="s">
        <v>28</v>
      </c>
      <c r="R12" s="273" t="s">
        <v>26</v>
      </c>
      <c r="S12" s="274" t="s">
        <v>143</v>
      </c>
      <c r="T12" s="85" t="s">
        <v>28</v>
      </c>
      <c r="U12" s="220" t="s">
        <v>43</v>
      </c>
    </row>
    <row r="13" spans="1:21" s="11" customFormat="1" ht="15.75">
      <c r="A13" s="577" t="s">
        <v>48</v>
      </c>
      <c r="B13" s="578"/>
      <c r="C13" s="279">
        <v>0</v>
      </c>
      <c r="D13" s="366">
        <v>0</v>
      </c>
      <c r="E13" s="402">
        <v>164200</v>
      </c>
      <c r="F13" s="279">
        <v>0</v>
      </c>
      <c r="G13" s="366">
        <v>0</v>
      </c>
      <c r="H13" s="366">
        <v>0</v>
      </c>
      <c r="I13" s="279">
        <v>0</v>
      </c>
      <c r="J13" s="366">
        <v>0</v>
      </c>
      <c r="K13" s="366">
        <v>0</v>
      </c>
      <c r="L13" s="279">
        <v>0</v>
      </c>
      <c r="M13" s="366">
        <v>0</v>
      </c>
      <c r="N13" s="366">
        <v>0</v>
      </c>
      <c r="O13" s="279">
        <v>0</v>
      </c>
      <c r="P13" s="366">
        <v>0</v>
      </c>
      <c r="Q13" s="402">
        <f>44383+1</f>
        <v>44384</v>
      </c>
      <c r="R13" s="279">
        <v>0</v>
      </c>
      <c r="S13" s="366">
        <v>0</v>
      </c>
      <c r="T13" s="403">
        <f>E13+H13+K13+N13+Q13</f>
        <v>208584</v>
      </c>
      <c r="U13" s="220" t="s">
        <v>43</v>
      </c>
    </row>
    <row r="14" spans="1:21" s="11" customFormat="1" ht="9" customHeight="1" hidden="1">
      <c r="A14" s="275"/>
      <c r="B14" s="11" t="s">
        <v>27</v>
      </c>
      <c r="C14" s="275"/>
      <c r="D14" s="202"/>
      <c r="E14" s="202"/>
      <c r="F14" s="275"/>
      <c r="G14" s="202"/>
      <c r="H14" s="202"/>
      <c r="I14" s="275"/>
      <c r="J14" s="202"/>
      <c r="K14" s="202"/>
      <c r="L14" s="275"/>
      <c r="M14" s="202"/>
      <c r="N14" s="202"/>
      <c r="O14" s="275"/>
      <c r="P14" s="202"/>
      <c r="Q14" s="202"/>
      <c r="R14" s="275"/>
      <c r="S14" s="202"/>
      <c r="T14" s="69"/>
      <c r="U14" s="220" t="s">
        <v>43</v>
      </c>
    </row>
    <row r="15" spans="1:21" s="236" customFormat="1" ht="15.75">
      <c r="A15" s="579" t="s">
        <v>35</v>
      </c>
      <c r="B15" s="580"/>
      <c r="C15" s="367">
        <f aca="true" t="shared" si="0" ref="C15:T15">SUM(C13:C13)</f>
        <v>0</v>
      </c>
      <c r="D15" s="368">
        <f t="shared" si="0"/>
        <v>0</v>
      </c>
      <c r="E15" s="404">
        <f t="shared" si="0"/>
        <v>164200</v>
      </c>
      <c r="F15" s="367">
        <f t="shared" si="0"/>
        <v>0</v>
      </c>
      <c r="G15" s="368">
        <f t="shared" si="0"/>
        <v>0</v>
      </c>
      <c r="H15" s="370">
        <f t="shared" si="0"/>
        <v>0</v>
      </c>
      <c r="I15" s="367">
        <f t="shared" si="0"/>
        <v>0</v>
      </c>
      <c r="J15" s="368">
        <f t="shared" si="0"/>
        <v>0</v>
      </c>
      <c r="K15" s="369">
        <f t="shared" si="0"/>
        <v>0</v>
      </c>
      <c r="L15" s="367">
        <f t="shared" si="0"/>
        <v>0</v>
      </c>
      <c r="M15" s="368">
        <f t="shared" si="0"/>
        <v>0</v>
      </c>
      <c r="N15" s="369">
        <f t="shared" si="0"/>
        <v>0</v>
      </c>
      <c r="O15" s="367">
        <f t="shared" si="0"/>
        <v>0</v>
      </c>
      <c r="P15" s="368">
        <f t="shared" si="0"/>
        <v>0</v>
      </c>
      <c r="Q15" s="404">
        <f t="shared" si="0"/>
        <v>44384</v>
      </c>
      <c r="R15" s="367">
        <f t="shared" si="0"/>
        <v>0</v>
      </c>
      <c r="S15" s="368">
        <f t="shared" si="0"/>
        <v>0</v>
      </c>
      <c r="T15" s="98">
        <f t="shared" si="0"/>
        <v>208584</v>
      </c>
      <c r="U15" s="220" t="s">
        <v>43</v>
      </c>
    </row>
    <row r="16" spans="1:21" s="15" customFormat="1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28"/>
    </row>
    <row r="17" spans="1:21" s="15" customFormat="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28"/>
    </row>
    <row r="18" spans="1:21" s="15" customFormat="1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28"/>
    </row>
    <row r="19" spans="1:21" s="15" customFormat="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28"/>
    </row>
    <row r="20" spans="1:21" s="15" customFormat="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28"/>
    </row>
    <row r="21" spans="1:21" s="15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28"/>
    </row>
    <row r="22" spans="1:21" s="15" customFormat="1" ht="39.75" customHeight="1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10"/>
      <c r="S22" s="10"/>
      <c r="T22" s="10"/>
      <c r="U22" s="228"/>
    </row>
    <row r="23" spans="1:21" s="15" customFormat="1" ht="14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10"/>
      <c r="S23" s="10"/>
      <c r="T23" s="10"/>
      <c r="U23" s="228"/>
    </row>
    <row r="24" spans="1:21" s="11" customFormat="1" ht="15.75">
      <c r="A24" s="11" t="s">
        <v>202</v>
      </c>
      <c r="U24" s="220"/>
    </row>
    <row r="25" spans="1:21" s="11" customFormat="1" ht="15.75">
      <c r="A25" s="11" t="s">
        <v>201</v>
      </c>
      <c r="U25" s="220" t="s">
        <v>103</v>
      </c>
    </row>
    <row r="26" spans="1:21" s="15" customFormat="1" ht="15.75">
      <c r="A26" s="576"/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228"/>
    </row>
    <row r="27" spans="1:21" s="15" customFormat="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29"/>
    </row>
    <row r="28" spans="1:21" s="15" customFormat="1" ht="15.75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10"/>
      <c r="M28" s="10"/>
      <c r="N28" s="10"/>
      <c r="O28" s="10"/>
      <c r="P28" s="10"/>
      <c r="Q28" s="10"/>
      <c r="R28" s="10"/>
      <c r="S28" s="10"/>
      <c r="T28" s="10"/>
      <c r="U28" s="229"/>
    </row>
  </sheetData>
  <mergeCells count="14">
    <mergeCell ref="A1:D1"/>
    <mergeCell ref="A3:T3"/>
    <mergeCell ref="A4:T4"/>
    <mergeCell ref="A5:T5"/>
    <mergeCell ref="A26:T26"/>
    <mergeCell ref="A13:B13"/>
    <mergeCell ref="A15:B15"/>
    <mergeCell ref="A6:T6"/>
    <mergeCell ref="C9:E10"/>
    <mergeCell ref="F9:H10"/>
    <mergeCell ref="I9:K10"/>
    <mergeCell ref="L9:N10"/>
    <mergeCell ref="O9:Q10"/>
    <mergeCell ref="R9:T10"/>
  </mergeCells>
  <printOptions horizontalCentered="1"/>
  <pageMargins left="0.75" right="0.75" top="1" bottom="1" header="0.5" footer="0.5"/>
  <pageSetup fitToHeight="1" fitToWidth="1" horizontalDpi="600" verticalDpi="600" orientation="landscape" scale="54" r:id="rId1"/>
  <headerFooter alignWithMargins="0">
    <oddFooter>&amp;C&amp;"Times New Roman,Regular"Exhibit G:  Crosswalk of 2008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5"/>
  </sheetPr>
  <dimension ref="A1:P86"/>
  <sheetViews>
    <sheetView zoomScale="75" zoomScaleNormal="75" zoomScaleSheetLayoutView="75" workbookViewId="0" topLeftCell="A1">
      <pane xSplit="4" ySplit="9" topLeftCell="E10" activePane="bottomRight" state="frozen"/>
      <selection pane="topLeft" activeCell="A59" sqref="C59"/>
      <selection pane="topRight" activeCell="A59" sqref="C59"/>
      <selection pane="bottomLeft" activeCell="A59" sqref="C59"/>
      <selection pane="bottomRight" activeCell="A59" sqref="C59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8.10546875" style="3" customWidth="1"/>
    <col min="5" max="5" width="8.88671875" style="3" customWidth="1"/>
    <col min="6" max="6" width="10.10546875" style="3" customWidth="1"/>
    <col min="7" max="7" width="8.88671875" style="3" customWidth="1"/>
    <col min="8" max="8" width="10.6640625" style="3" customWidth="1"/>
    <col min="9" max="11" width="8.88671875" style="3" customWidth="1"/>
    <col min="12" max="12" width="11.4453125" style="3" bestFit="1" customWidth="1"/>
    <col min="13" max="15" width="0" style="3" hidden="1" customWidth="1"/>
    <col min="16" max="16" width="0.9921875" style="227" customWidth="1"/>
    <col min="18" max="16384" width="8.88671875" style="3" customWidth="1"/>
  </cols>
  <sheetData>
    <row r="1" spans="1:16" ht="18.75" customHeight="1">
      <c r="A1" s="616" t="s">
        <v>189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4"/>
      <c r="P1" s="226" t="s">
        <v>43</v>
      </c>
    </row>
    <row r="2" spans="1:16" ht="18.75" customHeight="1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9"/>
      <c r="P2" s="226"/>
    </row>
    <row r="3" spans="1:16" ht="18.75">
      <c r="A3" s="620" t="s">
        <v>174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2"/>
      <c r="P3" s="226" t="s">
        <v>43</v>
      </c>
    </row>
    <row r="4" spans="1:16" ht="16.5">
      <c r="A4" s="623" t="s">
        <v>47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4"/>
      <c r="P4" s="226" t="s">
        <v>43</v>
      </c>
    </row>
    <row r="5" spans="1:16" ht="16.5">
      <c r="A5" s="623" t="s">
        <v>48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4"/>
      <c r="P5" s="226" t="s">
        <v>43</v>
      </c>
    </row>
    <row r="6" spans="1:16" ht="15.75">
      <c r="A6" s="631" t="s">
        <v>5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4"/>
      <c r="P6" s="226" t="s">
        <v>43</v>
      </c>
    </row>
    <row r="7" spans="1:16" ht="11.25" customHeight="1">
      <c r="A7" s="26"/>
      <c r="B7" s="13"/>
      <c r="C7" s="21"/>
      <c r="D7" s="21"/>
      <c r="E7" s="21"/>
      <c r="F7" s="21"/>
      <c r="G7" s="21"/>
      <c r="H7" s="21"/>
      <c r="I7" s="21"/>
      <c r="J7" s="21"/>
      <c r="K7" s="4"/>
      <c r="L7" s="4"/>
      <c r="P7" s="226"/>
    </row>
    <row r="8" spans="1:16" ht="44.25" customHeight="1">
      <c r="A8" s="624" t="s">
        <v>165</v>
      </c>
      <c r="B8" s="541"/>
      <c r="C8" s="541"/>
      <c r="D8" s="542"/>
      <c r="E8" s="605" t="s">
        <v>198</v>
      </c>
      <c r="F8" s="606"/>
      <c r="G8" s="634" t="s">
        <v>199</v>
      </c>
      <c r="H8" s="635"/>
      <c r="I8" s="632" t="s">
        <v>0</v>
      </c>
      <c r="J8" s="633"/>
      <c r="K8" s="632" t="s">
        <v>140</v>
      </c>
      <c r="L8" s="520"/>
      <c r="M8" s="11"/>
      <c r="P8" s="226" t="s">
        <v>43</v>
      </c>
    </row>
    <row r="9" spans="1:16" ht="25.5" customHeight="1" thickBot="1">
      <c r="A9" s="625"/>
      <c r="B9" s="626"/>
      <c r="C9" s="626"/>
      <c r="D9" s="627"/>
      <c r="E9" s="99" t="s">
        <v>143</v>
      </c>
      <c r="F9" s="100" t="s">
        <v>28</v>
      </c>
      <c r="G9" s="99" t="s">
        <v>143</v>
      </c>
      <c r="H9" s="100" t="s">
        <v>28</v>
      </c>
      <c r="I9" s="99" t="s">
        <v>143</v>
      </c>
      <c r="J9" s="100" t="s">
        <v>28</v>
      </c>
      <c r="K9" s="99" t="s">
        <v>143</v>
      </c>
      <c r="L9" s="101" t="s">
        <v>28</v>
      </c>
      <c r="M9" s="11"/>
      <c r="P9" s="226" t="s">
        <v>43</v>
      </c>
    </row>
    <row r="10" spans="1:16" ht="15.75">
      <c r="A10" s="628" t="s">
        <v>92</v>
      </c>
      <c r="B10" s="629"/>
      <c r="C10" s="629"/>
      <c r="D10" s="630"/>
      <c r="E10" s="371">
        <v>0</v>
      </c>
      <c r="F10" s="372">
        <v>0</v>
      </c>
      <c r="G10" s="371">
        <v>0</v>
      </c>
      <c r="H10" s="372">
        <v>0</v>
      </c>
      <c r="I10" s="371">
        <v>0</v>
      </c>
      <c r="J10" s="372">
        <v>0</v>
      </c>
      <c r="K10" s="371">
        <f>I10-G10</f>
        <v>0</v>
      </c>
      <c r="L10" s="373">
        <f>J10-H10</f>
        <v>0</v>
      </c>
      <c r="M10" s="11"/>
      <c r="P10" s="226" t="s">
        <v>43</v>
      </c>
    </row>
    <row r="11" spans="1:16" ht="15.75">
      <c r="A11" s="597" t="s">
        <v>164</v>
      </c>
      <c r="B11" s="598"/>
      <c r="C11" s="598"/>
      <c r="D11" s="599"/>
      <c r="E11" s="371">
        <v>0</v>
      </c>
      <c r="F11" s="372">
        <v>0</v>
      </c>
      <c r="G11" s="371">
        <v>0</v>
      </c>
      <c r="H11" s="372">
        <v>0</v>
      </c>
      <c r="I11" s="371">
        <v>0</v>
      </c>
      <c r="J11" s="372">
        <f>+H11*1.034</f>
        <v>0</v>
      </c>
      <c r="K11" s="371">
        <f>I11-G11</f>
        <v>0</v>
      </c>
      <c r="L11" s="373">
        <f>J11-H11</f>
        <v>0</v>
      </c>
      <c r="M11" s="24" t="s">
        <v>141</v>
      </c>
      <c r="N11" s="3" t="s">
        <v>142</v>
      </c>
      <c r="P11" s="226" t="s">
        <v>43</v>
      </c>
    </row>
    <row r="12" spans="1:16" ht="15.75">
      <c r="A12" s="597" t="s">
        <v>146</v>
      </c>
      <c r="B12" s="598"/>
      <c r="C12" s="598"/>
      <c r="D12" s="599"/>
      <c r="E12" s="371">
        <f aca="true" t="shared" si="0" ref="E12:K12">+E13+E14</f>
        <v>0</v>
      </c>
      <c r="F12" s="372">
        <f t="shared" si="0"/>
        <v>0</v>
      </c>
      <c r="G12" s="371">
        <f t="shared" si="0"/>
        <v>0</v>
      </c>
      <c r="H12" s="372">
        <f t="shared" si="0"/>
        <v>0</v>
      </c>
      <c r="I12" s="371">
        <f t="shared" si="0"/>
        <v>0</v>
      </c>
      <c r="J12" s="372">
        <f t="shared" si="0"/>
        <v>0</v>
      </c>
      <c r="K12" s="371">
        <f t="shared" si="0"/>
        <v>0</v>
      </c>
      <c r="L12" s="373">
        <f>J12-H12</f>
        <v>0</v>
      </c>
      <c r="M12" s="11">
        <v>93</v>
      </c>
      <c r="P12" s="226" t="s">
        <v>43</v>
      </c>
    </row>
    <row r="13" spans="1:16" ht="15.75">
      <c r="A13" s="612" t="s">
        <v>148</v>
      </c>
      <c r="B13" s="608"/>
      <c r="C13" s="608"/>
      <c r="D13" s="609"/>
      <c r="E13" s="374">
        <v>0</v>
      </c>
      <c r="F13" s="375">
        <v>0</v>
      </c>
      <c r="G13" s="374">
        <v>0</v>
      </c>
      <c r="H13" s="375">
        <v>0</v>
      </c>
      <c r="I13" s="374">
        <v>0</v>
      </c>
      <c r="J13" s="375">
        <v>0</v>
      </c>
      <c r="K13" s="374">
        <f>I13-G13</f>
        <v>0</v>
      </c>
      <c r="L13" s="376">
        <f>J13-H13</f>
        <v>0</v>
      </c>
      <c r="M13" s="11"/>
      <c r="P13" s="226" t="s">
        <v>43</v>
      </c>
    </row>
    <row r="14" spans="1:16" ht="15.75">
      <c r="A14" s="612" t="s">
        <v>147</v>
      </c>
      <c r="B14" s="608"/>
      <c r="C14" s="608"/>
      <c r="D14" s="609"/>
      <c r="E14" s="374">
        <v>0</v>
      </c>
      <c r="F14" s="375">
        <v>0</v>
      </c>
      <c r="G14" s="374">
        <v>0</v>
      </c>
      <c r="H14" s="375">
        <v>0</v>
      </c>
      <c r="I14" s="374">
        <v>0</v>
      </c>
      <c r="J14" s="375">
        <v>0</v>
      </c>
      <c r="K14" s="374">
        <f>I14-G14</f>
        <v>0</v>
      </c>
      <c r="L14" s="376">
        <f>J14-H14</f>
        <v>0</v>
      </c>
      <c r="M14" s="11"/>
      <c r="P14" s="226" t="s">
        <v>43</v>
      </c>
    </row>
    <row r="15" spans="1:16" ht="15.75">
      <c r="A15" s="613" t="s">
        <v>149</v>
      </c>
      <c r="B15" s="614"/>
      <c r="C15" s="614"/>
      <c r="D15" s="615"/>
      <c r="E15" s="377">
        <v>0</v>
      </c>
      <c r="F15" s="20">
        <v>0</v>
      </c>
      <c r="G15" s="377">
        <v>0</v>
      </c>
      <c r="H15" s="20">
        <v>0</v>
      </c>
      <c r="I15" s="377">
        <v>0</v>
      </c>
      <c r="J15" s="20">
        <v>0</v>
      </c>
      <c r="K15" s="377">
        <f>I15-G15</f>
        <v>0</v>
      </c>
      <c r="L15" s="378">
        <f>J15-H15</f>
        <v>0</v>
      </c>
      <c r="M15" s="11"/>
      <c r="P15" s="226" t="s">
        <v>43</v>
      </c>
    </row>
    <row r="16" spans="1:16" ht="15.75">
      <c r="A16" s="602" t="s">
        <v>93</v>
      </c>
      <c r="B16" s="603"/>
      <c r="C16" s="603"/>
      <c r="D16" s="604"/>
      <c r="E16" s="379">
        <f aca="true" t="shared" si="1" ref="E16:J16">+E10+E11+E12+E15</f>
        <v>0</v>
      </c>
      <c r="F16" s="380">
        <f t="shared" si="1"/>
        <v>0</v>
      </c>
      <c r="G16" s="379">
        <f t="shared" si="1"/>
        <v>0</v>
      </c>
      <c r="H16" s="380">
        <f t="shared" si="1"/>
        <v>0</v>
      </c>
      <c r="I16" s="379">
        <f t="shared" si="1"/>
        <v>0</v>
      </c>
      <c r="J16" s="380">
        <f t="shared" si="1"/>
        <v>0</v>
      </c>
      <c r="K16" s="379">
        <f>SUM(K10:K15)</f>
        <v>0</v>
      </c>
      <c r="L16" s="381">
        <f>SUM(L10:L15)</f>
        <v>0</v>
      </c>
      <c r="M16" s="27">
        <f>697+630+957+2333</f>
        <v>4617</v>
      </c>
      <c r="N16" s="3">
        <f>2451-93</f>
        <v>2358</v>
      </c>
      <c r="O16" s="3">
        <f>+H16-J16</f>
        <v>0</v>
      </c>
      <c r="P16" s="226" t="s">
        <v>43</v>
      </c>
    </row>
    <row r="17" spans="1:16" ht="15.75">
      <c r="A17" s="597" t="s">
        <v>166</v>
      </c>
      <c r="B17" s="598"/>
      <c r="C17" s="598"/>
      <c r="D17" s="599"/>
      <c r="E17" s="371"/>
      <c r="F17" s="372"/>
      <c r="G17" s="371"/>
      <c r="H17" s="372"/>
      <c r="I17" s="371"/>
      <c r="J17" s="372"/>
      <c r="K17" s="371"/>
      <c r="L17" s="373"/>
      <c r="M17" s="11"/>
      <c r="P17" s="226" t="s">
        <v>43</v>
      </c>
    </row>
    <row r="18" spans="1:16" ht="15.75">
      <c r="A18" s="607" t="s">
        <v>151</v>
      </c>
      <c r="B18" s="608"/>
      <c r="C18" s="608"/>
      <c r="D18" s="609"/>
      <c r="E18" s="371">
        <v>0</v>
      </c>
      <c r="F18" s="372">
        <v>0</v>
      </c>
      <c r="G18" s="371">
        <v>0</v>
      </c>
      <c r="H18" s="372">
        <v>0</v>
      </c>
      <c r="I18" s="371">
        <v>0</v>
      </c>
      <c r="J18" s="372">
        <v>0</v>
      </c>
      <c r="K18" s="371">
        <v>0</v>
      </c>
      <c r="L18" s="373">
        <f>J18-H18</f>
        <v>0</v>
      </c>
      <c r="M18" s="11">
        <v>359</v>
      </c>
      <c r="N18" s="3">
        <f>1171+93</f>
        <v>1264</v>
      </c>
      <c r="O18" s="3">
        <f aca="true" t="shared" si="2" ref="O18:O27">+H18-J18</f>
        <v>0</v>
      </c>
      <c r="P18" s="226" t="s">
        <v>43</v>
      </c>
    </row>
    <row r="19" spans="1:16" ht="15.75">
      <c r="A19" s="607" t="s">
        <v>152</v>
      </c>
      <c r="B19" s="608"/>
      <c r="C19" s="608"/>
      <c r="D19" s="609"/>
      <c r="E19" s="371">
        <v>0</v>
      </c>
      <c r="F19" s="372">
        <v>0</v>
      </c>
      <c r="G19" s="371">
        <v>0</v>
      </c>
      <c r="H19" s="372">
        <v>0</v>
      </c>
      <c r="I19" s="371">
        <v>0</v>
      </c>
      <c r="J19" s="372">
        <v>0</v>
      </c>
      <c r="K19" s="371">
        <v>0</v>
      </c>
      <c r="L19" s="373">
        <f>J19-H19</f>
        <v>0</v>
      </c>
      <c r="M19" s="11"/>
      <c r="N19" s="3">
        <v>110</v>
      </c>
      <c r="O19" s="3">
        <f t="shared" si="2"/>
        <v>0</v>
      </c>
      <c r="P19" s="226" t="s">
        <v>43</v>
      </c>
    </row>
    <row r="20" spans="1:16" ht="15.75">
      <c r="A20" s="607" t="s">
        <v>153</v>
      </c>
      <c r="B20" s="608"/>
      <c r="C20" s="608"/>
      <c r="D20" s="609"/>
      <c r="E20" s="371">
        <v>0</v>
      </c>
      <c r="F20" s="372">
        <v>0</v>
      </c>
      <c r="G20" s="371">
        <v>0</v>
      </c>
      <c r="H20" s="372">
        <v>0</v>
      </c>
      <c r="I20" s="371">
        <v>0</v>
      </c>
      <c r="J20" s="372">
        <v>0</v>
      </c>
      <c r="K20" s="371">
        <v>0</v>
      </c>
      <c r="L20" s="373">
        <f>J20-H20</f>
        <v>0</v>
      </c>
      <c r="M20" s="11"/>
      <c r="N20" s="3">
        <v>0</v>
      </c>
      <c r="O20" s="3">
        <f t="shared" si="2"/>
        <v>0</v>
      </c>
      <c r="P20" s="226" t="s">
        <v>43</v>
      </c>
    </row>
    <row r="21" spans="1:16" ht="15.75">
      <c r="A21" s="607" t="s">
        <v>183</v>
      </c>
      <c r="B21" s="608"/>
      <c r="C21" s="608"/>
      <c r="D21" s="609"/>
      <c r="E21" s="371">
        <v>0</v>
      </c>
      <c r="F21" s="372">
        <v>0</v>
      </c>
      <c r="G21" s="371">
        <v>0</v>
      </c>
      <c r="H21" s="372">
        <v>0</v>
      </c>
      <c r="I21" s="371">
        <v>0</v>
      </c>
      <c r="J21" s="372">
        <v>0</v>
      </c>
      <c r="K21" s="371">
        <v>0</v>
      </c>
      <c r="L21" s="373">
        <f>J21-H21</f>
        <v>0</v>
      </c>
      <c r="M21" s="11">
        <f>4220-576</f>
        <v>3644</v>
      </c>
      <c r="O21" s="3">
        <f t="shared" si="2"/>
        <v>0</v>
      </c>
      <c r="P21" s="226" t="s">
        <v>43</v>
      </c>
    </row>
    <row r="22" spans="1:16" ht="15.75">
      <c r="A22" s="607" t="s">
        <v>134</v>
      </c>
      <c r="B22" s="608"/>
      <c r="C22" s="608"/>
      <c r="D22" s="609"/>
      <c r="E22" s="371">
        <v>0</v>
      </c>
      <c r="F22" s="372">
        <v>0</v>
      </c>
      <c r="G22" s="371">
        <v>0</v>
      </c>
      <c r="H22" s="372">
        <v>0</v>
      </c>
      <c r="I22" s="371">
        <v>0</v>
      </c>
      <c r="J22" s="372">
        <v>0</v>
      </c>
      <c r="K22" s="371">
        <v>0</v>
      </c>
      <c r="L22" s="373">
        <f>J22-H22</f>
        <v>0</v>
      </c>
      <c r="M22" s="11"/>
      <c r="O22" s="3">
        <f t="shared" si="2"/>
        <v>0</v>
      </c>
      <c r="P22" s="226" t="s">
        <v>43</v>
      </c>
    </row>
    <row r="23" spans="1:16" ht="15.75">
      <c r="A23" s="607" t="s">
        <v>154</v>
      </c>
      <c r="B23" s="608"/>
      <c r="C23" s="608"/>
      <c r="D23" s="609"/>
      <c r="E23" s="371">
        <v>0</v>
      </c>
      <c r="F23" s="372">
        <v>0</v>
      </c>
      <c r="G23" s="371">
        <v>0</v>
      </c>
      <c r="H23" s="372">
        <v>0</v>
      </c>
      <c r="I23" s="371">
        <v>0</v>
      </c>
      <c r="J23" s="372">
        <v>0</v>
      </c>
      <c r="K23" s="371">
        <v>0</v>
      </c>
      <c r="L23" s="373">
        <f aca="true" t="shared" si="3" ref="L23:L32">J23-H23</f>
        <v>0</v>
      </c>
      <c r="M23" s="11">
        <v>332</v>
      </c>
      <c r="N23" s="3">
        <v>175</v>
      </c>
      <c r="O23" s="3">
        <f t="shared" si="2"/>
        <v>0</v>
      </c>
      <c r="P23" s="226" t="s">
        <v>43</v>
      </c>
    </row>
    <row r="24" spans="1:16" ht="15.75">
      <c r="A24" s="607" t="s">
        <v>155</v>
      </c>
      <c r="B24" s="608"/>
      <c r="C24" s="608"/>
      <c r="D24" s="609"/>
      <c r="E24" s="371">
        <v>0</v>
      </c>
      <c r="F24" s="372">
        <v>0</v>
      </c>
      <c r="G24" s="371">
        <v>0</v>
      </c>
      <c r="H24" s="372">
        <v>0</v>
      </c>
      <c r="I24" s="371">
        <v>0</v>
      </c>
      <c r="J24" s="372"/>
      <c r="K24" s="371">
        <v>0</v>
      </c>
      <c r="L24" s="373">
        <f t="shared" si="3"/>
        <v>0</v>
      </c>
      <c r="M24" s="11"/>
      <c r="O24" s="3">
        <f t="shared" si="2"/>
        <v>0</v>
      </c>
      <c r="P24" s="226" t="s">
        <v>43</v>
      </c>
    </row>
    <row r="25" spans="1:16" ht="15.75">
      <c r="A25" s="607" t="s">
        <v>156</v>
      </c>
      <c r="B25" s="608"/>
      <c r="C25" s="608"/>
      <c r="D25" s="609"/>
      <c r="E25" s="371">
        <v>0</v>
      </c>
      <c r="F25" s="372">
        <v>0</v>
      </c>
      <c r="G25" s="371">
        <v>0</v>
      </c>
      <c r="H25" s="372">
        <v>0</v>
      </c>
      <c r="I25" s="371">
        <v>0</v>
      </c>
      <c r="J25" s="372">
        <v>0</v>
      </c>
      <c r="K25" s="371">
        <v>0</v>
      </c>
      <c r="L25" s="373">
        <f t="shared" si="3"/>
        <v>0</v>
      </c>
      <c r="M25" s="11"/>
      <c r="N25" s="3">
        <v>14918</v>
      </c>
      <c r="O25" s="3">
        <f t="shared" si="2"/>
        <v>0</v>
      </c>
      <c r="P25" s="226" t="s">
        <v>43</v>
      </c>
    </row>
    <row r="26" spans="1:16" ht="15.75">
      <c r="A26" s="607" t="s">
        <v>157</v>
      </c>
      <c r="B26" s="608"/>
      <c r="C26" s="608"/>
      <c r="D26" s="609"/>
      <c r="E26" s="371">
        <v>0</v>
      </c>
      <c r="F26" s="372">
        <v>0</v>
      </c>
      <c r="G26" s="371">
        <v>0</v>
      </c>
      <c r="H26" s="372">
        <v>0</v>
      </c>
      <c r="I26" s="371">
        <v>0</v>
      </c>
      <c r="J26" s="372">
        <v>2000</v>
      </c>
      <c r="K26" s="371">
        <v>0</v>
      </c>
      <c r="L26" s="373">
        <f t="shared" si="3"/>
        <v>2000</v>
      </c>
      <c r="M26" s="11">
        <v>276</v>
      </c>
      <c r="N26" s="3">
        <v>14853</v>
      </c>
      <c r="O26" s="3">
        <f t="shared" si="2"/>
        <v>-2000</v>
      </c>
      <c r="P26" s="226" t="s">
        <v>43</v>
      </c>
    </row>
    <row r="27" spans="1:16" ht="15.75">
      <c r="A27" s="607" t="s">
        <v>39</v>
      </c>
      <c r="B27" s="636"/>
      <c r="C27" s="636"/>
      <c r="D27" s="637"/>
      <c r="E27" s="371">
        <v>0</v>
      </c>
      <c r="F27" s="372">
        <v>0</v>
      </c>
      <c r="G27" s="371">
        <v>0</v>
      </c>
      <c r="H27" s="372">
        <v>0</v>
      </c>
      <c r="I27" s="371">
        <v>0</v>
      </c>
      <c r="J27" s="372">
        <v>0</v>
      </c>
      <c r="K27" s="371">
        <v>0</v>
      </c>
      <c r="L27" s="373">
        <f t="shared" si="3"/>
        <v>0</v>
      </c>
      <c r="M27" s="11"/>
      <c r="N27" s="3">
        <v>135</v>
      </c>
      <c r="O27" s="3">
        <f t="shared" si="2"/>
        <v>0</v>
      </c>
      <c r="P27" s="226" t="s">
        <v>43</v>
      </c>
    </row>
    <row r="28" spans="1:16" ht="15.75">
      <c r="A28" s="607" t="s">
        <v>184</v>
      </c>
      <c r="B28" s="608"/>
      <c r="C28" s="608"/>
      <c r="D28" s="609"/>
      <c r="E28" s="371">
        <v>0</v>
      </c>
      <c r="F28" s="372">
        <v>0</v>
      </c>
      <c r="G28" s="371">
        <v>0</v>
      </c>
      <c r="H28" s="372">
        <v>0</v>
      </c>
      <c r="I28" s="371">
        <v>0</v>
      </c>
      <c r="J28" s="372">
        <v>0</v>
      </c>
      <c r="K28" s="371">
        <v>0</v>
      </c>
      <c r="L28" s="373">
        <f t="shared" si="3"/>
        <v>0</v>
      </c>
      <c r="M28" s="11"/>
      <c r="P28" s="226" t="s">
        <v>43</v>
      </c>
    </row>
    <row r="29" spans="1:16" ht="15.75">
      <c r="A29" s="607" t="s">
        <v>1</v>
      </c>
      <c r="B29" s="608"/>
      <c r="C29" s="608"/>
      <c r="D29" s="609"/>
      <c r="E29" s="371">
        <v>0</v>
      </c>
      <c r="F29" s="372">
        <v>0</v>
      </c>
      <c r="G29" s="371">
        <v>0</v>
      </c>
      <c r="H29" s="372">
        <v>0</v>
      </c>
      <c r="I29" s="371">
        <v>0</v>
      </c>
      <c r="J29" s="372">
        <v>0</v>
      </c>
      <c r="K29" s="371">
        <v>0</v>
      </c>
      <c r="L29" s="373">
        <f t="shared" si="3"/>
        <v>0</v>
      </c>
      <c r="M29" s="11"/>
      <c r="O29" s="3">
        <f aca="true" t="shared" si="4" ref="O29:O34">+H29-J29</f>
        <v>0</v>
      </c>
      <c r="P29" s="226" t="s">
        <v>43</v>
      </c>
    </row>
    <row r="30" spans="1:16" ht="15.75">
      <c r="A30" s="607" t="s">
        <v>2</v>
      </c>
      <c r="B30" s="608"/>
      <c r="C30" s="608"/>
      <c r="D30" s="609"/>
      <c r="E30" s="371">
        <v>0</v>
      </c>
      <c r="F30" s="372">
        <v>969</v>
      </c>
      <c r="G30" s="371">
        <v>0</v>
      </c>
      <c r="H30" s="372">
        <v>1507.5</v>
      </c>
      <c r="I30" s="371">
        <v>0</v>
      </c>
      <c r="J30" s="372">
        <v>1507.5</v>
      </c>
      <c r="K30" s="371">
        <v>0</v>
      </c>
      <c r="L30" s="373">
        <f t="shared" si="3"/>
        <v>0</v>
      </c>
      <c r="M30" s="11"/>
      <c r="N30" s="3">
        <v>10</v>
      </c>
      <c r="O30" s="3">
        <f t="shared" si="4"/>
        <v>0</v>
      </c>
      <c r="P30" s="226" t="s">
        <v>43</v>
      </c>
    </row>
    <row r="31" spans="1:16" ht="15.75">
      <c r="A31" s="607" t="s">
        <v>158</v>
      </c>
      <c r="B31" s="608"/>
      <c r="C31" s="608"/>
      <c r="D31" s="609"/>
      <c r="E31" s="371">
        <v>0</v>
      </c>
      <c r="F31" s="372">
        <v>0</v>
      </c>
      <c r="G31" s="371">
        <v>0</v>
      </c>
      <c r="H31" s="372">
        <v>0</v>
      </c>
      <c r="I31" s="371">
        <v>0</v>
      </c>
      <c r="J31" s="372"/>
      <c r="K31" s="371">
        <v>0</v>
      </c>
      <c r="L31" s="373">
        <f t="shared" si="3"/>
        <v>0</v>
      </c>
      <c r="M31" s="11"/>
      <c r="N31" s="3">
        <v>85</v>
      </c>
      <c r="O31" s="3">
        <f t="shared" si="4"/>
        <v>0</v>
      </c>
      <c r="P31" s="226" t="s">
        <v>43</v>
      </c>
    </row>
    <row r="32" spans="1:16" ht="15.75">
      <c r="A32" s="607" t="s">
        <v>159</v>
      </c>
      <c r="B32" s="608"/>
      <c r="C32" s="608"/>
      <c r="D32" s="609"/>
      <c r="E32" s="371">
        <v>0</v>
      </c>
      <c r="F32" s="372">
        <v>5039</v>
      </c>
      <c r="G32" s="371">
        <v>0</v>
      </c>
      <c r="H32" s="372">
        <v>7839</v>
      </c>
      <c r="I32" s="371">
        <v>0</v>
      </c>
      <c r="J32" s="372">
        <v>7839</v>
      </c>
      <c r="K32" s="371">
        <v>0</v>
      </c>
      <c r="L32" s="373">
        <f t="shared" si="3"/>
        <v>0</v>
      </c>
      <c r="M32" s="11"/>
      <c r="N32" s="3">
        <v>37758</v>
      </c>
      <c r="O32" s="3">
        <f t="shared" si="4"/>
        <v>0</v>
      </c>
      <c r="P32" s="226" t="s">
        <v>43</v>
      </c>
    </row>
    <row r="33" spans="1:16" ht="15.75">
      <c r="A33" s="607" t="s">
        <v>191</v>
      </c>
      <c r="B33" s="608"/>
      <c r="C33" s="608"/>
      <c r="D33" s="609"/>
      <c r="E33" s="371">
        <v>0</v>
      </c>
      <c r="F33" s="372">
        <v>27028</v>
      </c>
      <c r="G33" s="371">
        <v>0</v>
      </c>
      <c r="H33" s="372">
        <v>154853.5</v>
      </c>
      <c r="I33" s="371">
        <v>0</v>
      </c>
      <c r="J33" s="372">
        <v>31644.5</v>
      </c>
      <c r="K33" s="371">
        <v>0</v>
      </c>
      <c r="L33" s="373">
        <f>J33-H33</f>
        <v>-123209</v>
      </c>
      <c r="M33" s="11"/>
      <c r="N33" s="3">
        <v>37758</v>
      </c>
      <c r="O33" s="3">
        <f t="shared" si="4"/>
        <v>123209</v>
      </c>
      <c r="P33" s="226" t="s">
        <v>43</v>
      </c>
    </row>
    <row r="34" spans="1:16" ht="15.75">
      <c r="A34" s="639" t="s">
        <v>160</v>
      </c>
      <c r="B34" s="640"/>
      <c r="C34" s="640"/>
      <c r="D34" s="575"/>
      <c r="E34" s="382"/>
      <c r="F34" s="383">
        <f>SUM(F18:F33)</f>
        <v>33036</v>
      </c>
      <c r="G34" s="382"/>
      <c r="H34" s="383">
        <f>SUM(H16:H33)</f>
        <v>164200</v>
      </c>
      <c r="I34" s="382"/>
      <c r="J34" s="383">
        <f>SUM(J16:J33)</f>
        <v>42991</v>
      </c>
      <c r="K34" s="382"/>
      <c r="L34" s="384">
        <f>SUM(L16:L33)</f>
        <v>-121209</v>
      </c>
      <c r="M34" s="11">
        <f>SUM(M12:M32)</f>
        <v>9321</v>
      </c>
      <c r="N34" s="3">
        <f>SUM(N16:N32)</f>
        <v>71666</v>
      </c>
      <c r="O34" s="3">
        <f t="shared" si="4"/>
        <v>121209</v>
      </c>
      <c r="P34" s="226" t="s">
        <v>43</v>
      </c>
    </row>
    <row r="35" spans="1:16" ht="16.5" customHeight="1">
      <c r="A35" s="638" t="s">
        <v>161</v>
      </c>
      <c r="B35" s="608"/>
      <c r="C35" s="608"/>
      <c r="D35" s="609"/>
      <c r="E35" s="385"/>
      <c r="F35" s="386">
        <v>-25222</v>
      </c>
      <c r="G35" s="385"/>
      <c r="H35" s="386">
        <f>-F36</f>
        <v>-44383</v>
      </c>
      <c r="I35" s="385"/>
      <c r="J35" s="386">
        <v>0</v>
      </c>
      <c r="K35" s="385"/>
      <c r="L35" s="387"/>
      <c r="M35" s="11"/>
      <c r="P35" s="226" t="s">
        <v>43</v>
      </c>
    </row>
    <row r="36" spans="1:16" ht="15.75">
      <c r="A36" s="638" t="s">
        <v>162</v>
      </c>
      <c r="B36" s="608"/>
      <c r="C36" s="608"/>
      <c r="D36" s="609"/>
      <c r="E36" s="385"/>
      <c r="F36" s="386">
        <v>44383</v>
      </c>
      <c r="G36" s="385"/>
      <c r="H36" s="386">
        <v>0</v>
      </c>
      <c r="I36" s="385"/>
      <c r="J36" s="386">
        <v>0</v>
      </c>
      <c r="K36" s="385"/>
      <c r="L36" s="387"/>
      <c r="M36" s="11"/>
      <c r="P36" s="226" t="s">
        <v>43</v>
      </c>
    </row>
    <row r="37" spans="1:16" ht="15.75">
      <c r="A37" s="638" t="s">
        <v>163</v>
      </c>
      <c r="B37" s="608"/>
      <c r="C37" s="608"/>
      <c r="D37" s="609"/>
      <c r="E37" s="385"/>
      <c r="F37" s="386">
        <v>805</v>
      </c>
      <c r="G37" s="385"/>
      <c r="H37" s="386"/>
      <c r="I37" s="385"/>
      <c r="J37" s="386">
        <v>0</v>
      </c>
      <c r="K37" s="385"/>
      <c r="L37" s="387"/>
      <c r="M37" s="11"/>
      <c r="P37" s="226" t="s">
        <v>43</v>
      </c>
    </row>
    <row r="38" spans="1:16" ht="15.75">
      <c r="A38" s="641" t="s">
        <v>204</v>
      </c>
      <c r="B38" s="642"/>
      <c r="C38" s="642"/>
      <c r="D38" s="643"/>
      <c r="E38" s="388"/>
      <c r="F38" s="405">
        <f>F34+F35+F36-F37</f>
        <v>51392</v>
      </c>
      <c r="G38" s="388"/>
      <c r="H38" s="405">
        <f>H34+H35+H36-H37</f>
        <v>119817</v>
      </c>
      <c r="I38" s="388"/>
      <c r="J38" s="405">
        <f>J34+J35+J36-J37</f>
        <v>42991</v>
      </c>
      <c r="K38" s="388"/>
      <c r="L38" s="389"/>
      <c r="M38" s="11"/>
      <c r="P38" s="226" t="s">
        <v>43</v>
      </c>
    </row>
    <row r="39" spans="1:16" ht="15.75" hidden="1">
      <c r="A39" s="646" t="s">
        <v>18</v>
      </c>
      <c r="B39" s="647"/>
      <c r="C39" s="647"/>
      <c r="D39" s="648"/>
      <c r="E39" s="262"/>
      <c r="F39" s="263"/>
      <c r="G39" s="262"/>
      <c r="H39" s="263"/>
      <c r="I39" s="262"/>
      <c r="J39" s="263"/>
      <c r="K39" s="262"/>
      <c r="L39" s="264"/>
      <c r="M39" s="11"/>
      <c r="P39" s="226" t="s">
        <v>43</v>
      </c>
    </row>
    <row r="40" spans="1:16" ht="15.75" hidden="1">
      <c r="A40" s="607" t="s">
        <v>150</v>
      </c>
      <c r="B40" s="608"/>
      <c r="C40" s="608"/>
      <c r="D40" s="609"/>
      <c r="E40" s="266"/>
      <c r="F40" s="263"/>
      <c r="G40" s="266"/>
      <c r="H40" s="263"/>
      <c r="I40" s="266"/>
      <c r="J40" s="263"/>
      <c r="K40" s="265">
        <f>I40-G40</f>
        <v>0</v>
      </c>
      <c r="L40" s="264">
        <f>J40-H40</f>
        <v>0</v>
      </c>
      <c r="M40" s="11"/>
      <c r="P40" s="226" t="s">
        <v>43</v>
      </c>
    </row>
    <row r="41" spans="1:16" ht="15.75" hidden="1">
      <c r="A41" s="597" t="s">
        <v>44</v>
      </c>
      <c r="B41" s="598"/>
      <c r="C41" s="598"/>
      <c r="D41" s="599"/>
      <c r="E41" s="262"/>
      <c r="F41" s="263"/>
      <c r="G41" s="262"/>
      <c r="H41" s="263"/>
      <c r="I41" s="262"/>
      <c r="J41" s="263"/>
      <c r="K41" s="265"/>
      <c r="L41" s="264">
        <f>J41-H41</f>
        <v>0</v>
      </c>
      <c r="M41" s="11"/>
      <c r="P41" s="226" t="s">
        <v>43</v>
      </c>
    </row>
    <row r="42" spans="1:16" ht="15.75" hidden="1">
      <c r="A42" s="597" t="s">
        <v>45</v>
      </c>
      <c r="B42" s="644"/>
      <c r="C42" s="644"/>
      <c r="D42" s="645"/>
      <c r="E42" s="262"/>
      <c r="F42" s="263"/>
      <c r="G42" s="262"/>
      <c r="H42" s="263"/>
      <c r="I42" s="262"/>
      <c r="J42" s="263"/>
      <c r="K42" s="265"/>
      <c r="L42" s="264">
        <f>J42-H42</f>
        <v>0</v>
      </c>
      <c r="M42" s="11"/>
      <c r="P42" s="226" t="s">
        <v>43</v>
      </c>
    </row>
    <row r="43" spans="1:16" ht="15.75">
      <c r="A43" s="202"/>
      <c r="B43" s="218"/>
      <c r="C43" s="184"/>
      <c r="D43" s="219"/>
      <c r="E43" s="184"/>
      <c r="F43" s="184"/>
      <c r="G43" s="184"/>
      <c r="H43" s="184"/>
      <c r="I43" s="184"/>
      <c r="J43" s="184"/>
      <c r="K43" s="184"/>
      <c r="L43" s="184"/>
      <c r="M43" s="11"/>
      <c r="P43" s="226" t="s">
        <v>103</v>
      </c>
    </row>
    <row r="44" spans="1:16" ht="15.75">
      <c r="A44" s="610"/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611"/>
    </row>
    <row r="45" spans="11:13" ht="15.75">
      <c r="K45" s="22"/>
      <c r="L45" s="22"/>
      <c r="M45" s="11"/>
    </row>
    <row r="46" spans="1:13" ht="9" customHeight="1">
      <c r="A46" s="116"/>
      <c r="B46" s="112"/>
      <c r="C46" s="114"/>
      <c r="D46" s="114"/>
      <c r="E46" s="114"/>
      <c r="F46" s="114"/>
      <c r="G46" s="114"/>
      <c r="H46" s="114"/>
      <c r="I46" s="114"/>
      <c r="J46" s="114"/>
      <c r="K46" s="185"/>
      <c r="L46" s="185"/>
      <c r="M46" s="11"/>
    </row>
    <row r="47" spans="1:13" ht="22.5" customHeight="1" hidden="1">
      <c r="A47" s="116"/>
      <c r="B47" s="600" t="s">
        <v>168</v>
      </c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11"/>
    </row>
    <row r="48" spans="1:13" ht="15.75" hidden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7"/>
      <c r="L48" s="118"/>
      <c r="M48" s="11"/>
    </row>
    <row r="49" spans="1:13" ht="18.75" hidden="1">
      <c r="A49" s="116"/>
      <c r="B49" s="113" t="s">
        <v>167</v>
      </c>
      <c r="C49" s="116"/>
      <c r="D49" s="116"/>
      <c r="E49" s="116"/>
      <c r="F49" s="116"/>
      <c r="G49" s="116"/>
      <c r="H49" s="116"/>
      <c r="I49" s="116"/>
      <c r="J49" s="116"/>
      <c r="K49" s="118"/>
      <c r="L49" s="118"/>
      <c r="M49" s="11"/>
    </row>
    <row r="50" spans="1:13" ht="15.75" hidden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8"/>
      <c r="L50" s="118"/>
      <c r="M50" s="11"/>
    </row>
    <row r="51" spans="1:13" ht="65.25" customHeight="1" hidden="1">
      <c r="A51" s="116"/>
      <c r="B51" s="600" t="s">
        <v>190</v>
      </c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11"/>
    </row>
    <row r="52" spans="2:13" ht="15.75">
      <c r="B52" s="60"/>
      <c r="K52" s="19"/>
      <c r="L52" s="19"/>
      <c r="M52" s="11"/>
    </row>
    <row r="53" spans="11:13" ht="15.75">
      <c r="K53" s="19"/>
      <c r="L53" s="221"/>
      <c r="M53" s="11"/>
    </row>
    <row r="54" spans="11:13" ht="15.75">
      <c r="K54" s="19"/>
      <c r="L54" s="19"/>
      <c r="M54" s="11"/>
    </row>
    <row r="55" spans="11:13" ht="15.75">
      <c r="K55" s="19"/>
      <c r="L55" s="19"/>
      <c r="M55" s="11"/>
    </row>
    <row r="56" spans="11:13" ht="15.75">
      <c r="K56" s="19"/>
      <c r="L56" s="19"/>
      <c r="M56" s="11"/>
    </row>
    <row r="57" spans="11:13" ht="15.75">
      <c r="K57" s="19"/>
      <c r="L57" s="19"/>
      <c r="M57" s="11"/>
    </row>
    <row r="58" spans="11:13" ht="15.75">
      <c r="K58" s="19"/>
      <c r="L58" s="19"/>
      <c r="M58" s="11"/>
    </row>
    <row r="59" spans="11:13" ht="15.75">
      <c r="K59" s="19"/>
      <c r="L59" s="19"/>
      <c r="M59" s="11"/>
    </row>
    <row r="60" spans="11:13" ht="15.75">
      <c r="K60" s="19"/>
      <c r="L60" s="19"/>
      <c r="M60" s="11"/>
    </row>
    <row r="61" spans="11:13" ht="15.75">
      <c r="K61" s="19"/>
      <c r="L61" s="19"/>
      <c r="M61" s="11"/>
    </row>
    <row r="62" spans="11:13" ht="15.75">
      <c r="K62" s="19"/>
      <c r="L62" s="19"/>
      <c r="M62" s="11"/>
    </row>
    <row r="63" spans="11:13" ht="15.75">
      <c r="K63" s="19"/>
      <c r="L63" s="19"/>
      <c r="M63" s="11"/>
    </row>
    <row r="64" spans="11:13" ht="15.75">
      <c r="K64" s="19"/>
      <c r="L64" s="20"/>
      <c r="M64" s="11"/>
    </row>
    <row r="65" spans="11:13" ht="15.75">
      <c r="K65" s="19"/>
      <c r="L65" s="20"/>
      <c r="M65" s="11"/>
    </row>
    <row r="66" spans="11:13" ht="15.75">
      <c r="K66" s="19"/>
      <c r="L66" s="19"/>
      <c r="M66" s="11"/>
    </row>
    <row r="67" spans="11:13" ht="15.75">
      <c r="K67" s="19"/>
      <c r="L67" s="19"/>
      <c r="M67" s="11"/>
    </row>
    <row r="68" spans="11:13" ht="15.75">
      <c r="K68" s="19"/>
      <c r="L68" s="19"/>
      <c r="M68" s="11"/>
    </row>
    <row r="69" spans="11:13" ht="15.75">
      <c r="K69" s="19"/>
      <c r="L69" s="19"/>
      <c r="M69" s="11"/>
    </row>
    <row r="70" spans="11:13" ht="15.75">
      <c r="K70" s="19"/>
      <c r="L70" s="19"/>
      <c r="M70" s="11"/>
    </row>
    <row r="71" spans="11:13" ht="15.75">
      <c r="K71" s="19"/>
      <c r="L71" s="19"/>
      <c r="M71" s="11"/>
    </row>
    <row r="72" spans="11:13" ht="15.75">
      <c r="K72" s="19"/>
      <c r="L72" s="19"/>
      <c r="M72" s="11"/>
    </row>
    <row r="73" spans="11:13" ht="15.75">
      <c r="K73" s="19"/>
      <c r="L73" s="19"/>
      <c r="M73" s="11"/>
    </row>
    <row r="74" spans="11:13" ht="15.75">
      <c r="K74" s="19"/>
      <c r="L74" s="19"/>
      <c r="M74" s="11"/>
    </row>
    <row r="75" spans="11:13" ht="15.75">
      <c r="K75" s="19"/>
      <c r="L75" s="19"/>
      <c r="M75" s="11"/>
    </row>
    <row r="76" spans="11:13" ht="15.75">
      <c r="K76" s="19"/>
      <c r="L76" s="19"/>
      <c r="M76" s="11"/>
    </row>
    <row r="77" spans="11:13" ht="15.75">
      <c r="K77" s="19"/>
      <c r="L77" s="19"/>
      <c r="M77" s="11"/>
    </row>
    <row r="78" spans="11:13" ht="15.75">
      <c r="K78" s="19"/>
      <c r="L78" s="19"/>
      <c r="M78" s="11"/>
    </row>
    <row r="79" spans="11:13" ht="15.75">
      <c r="K79" s="23"/>
      <c r="L79" s="19"/>
      <c r="M79" s="11"/>
    </row>
    <row r="80" spans="11:13" ht="15.75">
      <c r="K80" s="11"/>
      <c r="L80" s="11"/>
      <c r="M80" s="11"/>
    </row>
    <row r="81" spans="11:13" ht="15.75">
      <c r="K81" s="10"/>
      <c r="L81" s="10"/>
      <c r="M81" s="11"/>
    </row>
    <row r="82" spans="11:13" ht="15.75">
      <c r="K82" s="10"/>
      <c r="L82" s="10"/>
      <c r="M82" s="11"/>
    </row>
    <row r="83" spans="11:13" ht="15.75">
      <c r="K83" s="10"/>
      <c r="L83" s="10"/>
      <c r="M83" s="11"/>
    </row>
    <row r="84" spans="11:13" ht="15.75">
      <c r="K84" s="10"/>
      <c r="L84" s="10"/>
      <c r="M84" s="11"/>
    </row>
    <row r="85" ht="15.75">
      <c r="M85" s="11"/>
    </row>
    <row r="86" ht="15.75">
      <c r="M86" s="11"/>
    </row>
  </sheetData>
  <mergeCells count="47">
    <mergeCell ref="A38:D38"/>
    <mergeCell ref="A42:D42"/>
    <mergeCell ref="A39:D39"/>
    <mergeCell ref="A40:D40"/>
    <mergeCell ref="A41:D41"/>
    <mergeCell ref="A37:D37"/>
    <mergeCell ref="A29:D29"/>
    <mergeCell ref="A30:D30"/>
    <mergeCell ref="A31:D31"/>
    <mergeCell ref="A32:D32"/>
    <mergeCell ref="A33:D33"/>
    <mergeCell ref="A34:D34"/>
    <mergeCell ref="A35:D35"/>
    <mergeCell ref="A36:D36"/>
    <mergeCell ref="A18:D18"/>
    <mergeCell ref="A26:D26"/>
    <mergeCell ref="A27:D27"/>
    <mergeCell ref="A28:D28"/>
    <mergeCell ref="A19:D19"/>
    <mergeCell ref="A5:L5"/>
    <mergeCell ref="A8:D9"/>
    <mergeCell ref="A10:D10"/>
    <mergeCell ref="A11:D11"/>
    <mergeCell ref="A6:L6"/>
    <mergeCell ref="K8:L8"/>
    <mergeCell ref="I8:J8"/>
    <mergeCell ref="G8:H8"/>
    <mergeCell ref="A1:L1"/>
    <mergeCell ref="A2:L2"/>
    <mergeCell ref="A3:L3"/>
    <mergeCell ref="A4:L4"/>
    <mergeCell ref="A12:D12"/>
    <mergeCell ref="A13:D13"/>
    <mergeCell ref="A14:D14"/>
    <mergeCell ref="A15:D15"/>
    <mergeCell ref="A16:D16"/>
    <mergeCell ref="E8:F8"/>
    <mergeCell ref="A20:D20"/>
    <mergeCell ref="A21:D21"/>
    <mergeCell ref="A22:D22"/>
    <mergeCell ref="A44:P44"/>
    <mergeCell ref="A23:D23"/>
    <mergeCell ref="A24:D24"/>
    <mergeCell ref="A25:D25"/>
    <mergeCell ref="A17:D17"/>
    <mergeCell ref="B47:L47"/>
    <mergeCell ref="B51:L51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Roman,Regular"Exhibit L - Summary of Requirements by Object Class</oddFooter>
  </headerFooter>
  <rowBreaks count="1" manualBreakCount="1">
    <brk id="43" max="15" man="1"/>
  </rowBreaks>
  <ignoredErrors>
    <ignoredError sqref="K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