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933-001" sheetId="1" r:id="rId1"/>
  </sheets>
  <definedNames/>
  <calcPr fullCalcOnLoad="1"/>
</workbook>
</file>

<file path=xl/sharedStrings.xml><?xml version="1.0" encoding="utf-8"?>
<sst xmlns="http://schemas.openxmlformats.org/spreadsheetml/2006/main" count="102" uniqueCount="24">
  <si>
    <t xml:space="preserve"> </t>
  </si>
  <si>
    <t>U.S. Financing (In thousands of dollars)</t>
  </si>
  <si>
    <t>Program: Central Programs</t>
  </si>
  <si>
    <t>Title and Number: Improved access to financial and business development services, particularly to the microenterprises</t>
  </si>
  <si>
    <t>of the poor, 933-001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</si>
  <si>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</si>
  <si>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</si>
  <si>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</si>
  <si>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</si>
  <si>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</si>
  <si>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</si>
  <si>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</si>
  <si>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</si>
  <si>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</si>
  <si>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</si>
  <si>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</si>
  <si>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</si>
  <si>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</si>
  <si>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</t>
  </si>
  <si>
    <t>Planned Fiscal Year 2000 NOA</t>
  </si>
  <si>
    <t xml:space="preserve">Total Planned Fiscal Year 2000 </t>
  </si>
  <si>
    <t>Future Obligations*</t>
  </si>
  <si>
    <t>Est. Total Cost</t>
  </si>
  <si>
    <t>Proposed Fiscal Year 2001 NOA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</si>
</sst>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4">
    <font>
      <sz val="10"/>
      <name val="Arial"/>
      <family val="0"/>
    </font>
    <font>
      <sz val="10"/>
      <name val="Univers"/>
      <family val="2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2" borderId="25" xfId="0" applyNumberFormat="1" applyFont="1" applyFill="1" applyBorder="1" applyAlignment="1">
      <alignment/>
    </xf>
    <xf numFmtId="1" fontId="2" fillId="2" borderId="26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3" fontId="2" fillId="2" borderId="10" xfId="0" applyNumberFormat="1" applyFont="1" applyFill="1" applyBorder="1" applyAlignment="1">
      <alignment/>
    </xf>
    <xf numFmtId="1" fontId="2" fillId="2" borderId="9" xfId="0" applyNumberFormat="1" applyFont="1" applyFill="1" applyBorder="1" applyAlignment="1">
      <alignment/>
    </xf>
    <xf numFmtId="3" fontId="2" fillId="2" borderId="22" xfId="0" applyNumberFormat="1" applyFont="1" applyFill="1" applyBorder="1" applyAlignment="1">
      <alignment/>
    </xf>
    <xf numFmtId="1" fontId="2" fillId="2" borderId="28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3" fillId="3" borderId="35" xfId="0" applyFont="1" applyFill="1" applyBorder="1" applyAlignment="1">
      <alignment wrapText="1"/>
    </xf>
    <xf numFmtId="0" fontId="2" fillId="3" borderId="36" xfId="0" applyFont="1" applyFill="1" applyBorder="1" applyAlignment="1">
      <alignment/>
    </xf>
    <xf numFmtId="3" fontId="3" fillId="3" borderId="35" xfId="0" applyNumberFormat="1" applyFont="1" applyFill="1" applyBorder="1" applyAlignment="1">
      <alignment wrapText="1"/>
    </xf>
    <xf numFmtId="1" fontId="2" fillId="3" borderId="37" xfId="0" applyNumberFormat="1" applyFont="1" applyFill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3" xfId="0" applyFont="1" applyBorder="1" applyAlignment="1">
      <alignment/>
    </xf>
    <xf numFmtId="3" fontId="2" fillId="0" borderId="2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129"/>
  <sheetViews>
    <sheetView tabSelected="1" workbookViewId="0" topLeftCell="A1">
      <selection activeCell="B6" sqref="B6"/>
    </sheetView>
  </sheetViews>
  <sheetFormatPr defaultColWidth="9.140625" defaultRowHeight="12.75"/>
  <cols>
    <col min="1" max="1" width="1.28515625" style="1" customWidth="1"/>
    <col min="2" max="2" width="25.7109375" style="1" customWidth="1"/>
    <col min="3" max="3" width="12.421875" style="1" customWidth="1"/>
    <col min="4" max="4" width="6.28125" style="1" customWidth="1"/>
    <col min="5" max="5" width="14.7109375" style="1" customWidth="1"/>
    <col min="6" max="6" width="6.140625" style="1" customWidth="1"/>
    <col min="7" max="7" width="14.7109375" style="1" customWidth="1"/>
    <col min="8" max="8" width="6.00390625" style="1" customWidth="1"/>
    <col min="9" max="9" width="9.140625" style="1" customWidth="1"/>
    <col min="10" max="10" width="7.28125" style="1" customWidth="1"/>
    <col min="11" max="16384" width="9.140625" style="1" customWidth="1"/>
  </cols>
  <sheetData>
    <row r="1" ht="3.75" customHeight="1" thickBot="1">
      <c r="A1" s="1" t="s">
        <v>0</v>
      </c>
    </row>
    <row r="2" spans="1:17" ht="15.75" customHeight="1">
      <c r="A2" s="2"/>
      <c r="B2" s="3"/>
      <c r="C2" s="4"/>
      <c r="D2" s="5" t="s">
        <v>1</v>
      </c>
      <c r="E2" s="6"/>
      <c r="F2" s="7"/>
      <c r="G2" s="8"/>
      <c r="H2" s="9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2"/>
      <c r="B3" s="10" t="s">
        <v>2</v>
      </c>
      <c r="C3" s="11"/>
      <c r="D3" s="12"/>
      <c r="E3" s="13"/>
      <c r="F3" s="13"/>
      <c r="G3" s="11"/>
      <c r="H3" s="14"/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2"/>
      <c r="B4" s="15" t="s">
        <v>3</v>
      </c>
      <c r="C4" s="11"/>
      <c r="D4" s="16"/>
      <c r="E4" s="17"/>
      <c r="F4" s="11"/>
      <c r="G4" s="11"/>
      <c r="H4" s="14"/>
      <c r="I4" s="2"/>
      <c r="J4" s="2"/>
      <c r="K4" s="2"/>
      <c r="L4" s="2"/>
      <c r="M4" s="2"/>
      <c r="N4" s="2"/>
      <c r="O4" s="2"/>
      <c r="P4" s="2"/>
      <c r="Q4" s="2"/>
    </row>
    <row r="5" spans="1:17" ht="12.75" customHeight="1">
      <c r="A5" s="2"/>
      <c r="B5" s="15" t="s">
        <v>4</v>
      </c>
      <c r="C5" s="11"/>
      <c r="D5" s="16"/>
      <c r="E5" s="17"/>
      <c r="F5" s="11"/>
      <c r="G5" s="11"/>
      <c r="H5" s="14"/>
      <c r="I5" s="2"/>
      <c r="J5" s="2"/>
      <c r="K5" s="2"/>
      <c r="L5" s="2"/>
      <c r="M5" s="2"/>
      <c r="N5" s="2"/>
      <c r="O5" s="2"/>
      <c r="P5" s="2"/>
      <c r="Q5" s="2"/>
    </row>
    <row r="6" spans="1:17" ht="14.25" customHeight="1" thickBot="1">
      <c r="A6" s="2"/>
      <c r="B6" s="18"/>
      <c r="C6" s="19" t="s">
        <v>5</v>
      </c>
      <c r="D6" s="12"/>
      <c r="E6" s="19" t="s">
        <v>6</v>
      </c>
      <c r="F6" s="20"/>
      <c r="G6" s="21" t="s">
        <v>7</v>
      </c>
      <c r="H6" s="22"/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2"/>
      <c r="B7" s="23" t="s">
        <v>8</v>
      </c>
      <c r="C7" s="24">
        <f>SUM(61653+7322)</f>
        <v>68975</v>
      </c>
      <c r="D7" s="9" t="s">
        <v>9</v>
      </c>
      <c r="E7" s="25">
        <f>SUM(41653+6593)</f>
        <v>48246</v>
      </c>
      <c r="F7" s="9" t="s">
        <v>9</v>
      </c>
      <c r="G7" s="26">
        <f aca="true" t="shared" si="0" ref="G7:G12">SUM(C7-E7)</f>
        <v>20729</v>
      </c>
      <c r="H7" s="9" t="s">
        <v>9</v>
      </c>
      <c r="I7" s="2"/>
      <c r="J7" s="2"/>
      <c r="K7" s="2"/>
      <c r="L7" s="2"/>
      <c r="M7" s="2"/>
      <c r="N7" s="2"/>
      <c r="O7" s="2"/>
      <c r="P7" s="2"/>
      <c r="Q7" s="2"/>
    </row>
    <row r="8" spans="1:17" ht="15.75" customHeight="1">
      <c r="A8" s="2"/>
      <c r="B8" s="27"/>
      <c r="C8" s="28">
        <v>0</v>
      </c>
      <c r="D8" s="29" t="s">
        <v>10</v>
      </c>
      <c r="E8" s="28">
        <v>0</v>
      </c>
      <c r="F8" s="29" t="s">
        <v>10</v>
      </c>
      <c r="G8" s="30">
        <f t="shared" si="0"/>
        <v>0</v>
      </c>
      <c r="H8" s="29" t="s">
        <v>10</v>
      </c>
      <c r="I8" s="2"/>
      <c r="J8" s="2"/>
      <c r="K8" s="2"/>
      <c r="L8" s="2"/>
      <c r="M8" s="2"/>
      <c r="N8" s="2"/>
      <c r="O8" s="2"/>
      <c r="P8" s="2"/>
      <c r="Q8" s="2"/>
    </row>
    <row r="9" spans="1:17" ht="15.75" customHeight="1">
      <c r="A9" s="2"/>
      <c r="B9" s="27"/>
      <c r="C9" s="28">
        <v>0</v>
      </c>
      <c r="D9" s="29" t="s">
        <v>11</v>
      </c>
      <c r="E9" s="28">
        <v>0</v>
      </c>
      <c r="F9" s="29" t="s">
        <v>11</v>
      </c>
      <c r="G9" s="30">
        <f t="shared" si="0"/>
        <v>0</v>
      </c>
      <c r="H9" s="29" t="s">
        <v>11</v>
      </c>
      <c r="I9" s="2"/>
      <c r="J9" s="2"/>
      <c r="K9" s="2"/>
      <c r="L9" s="2"/>
      <c r="M9" s="2"/>
      <c r="N9" s="2"/>
      <c r="O9" s="2"/>
      <c r="P9" s="2"/>
      <c r="Q9" s="2"/>
    </row>
    <row r="10" spans="1:17" ht="15.75" customHeight="1">
      <c r="A10" s="2"/>
      <c r="B10" s="27"/>
      <c r="C10" s="28">
        <v>353</v>
      </c>
      <c r="D10" s="29" t="s">
        <v>12</v>
      </c>
      <c r="E10" s="28">
        <v>353</v>
      </c>
      <c r="F10" s="29" t="s">
        <v>12</v>
      </c>
      <c r="G10" s="30">
        <f t="shared" si="0"/>
        <v>0</v>
      </c>
      <c r="H10" s="29" t="s">
        <v>12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5.75" customHeight="1">
      <c r="A11" s="2"/>
      <c r="B11" s="27"/>
      <c r="C11" s="28">
        <v>0</v>
      </c>
      <c r="D11" s="29" t="s">
        <v>13</v>
      </c>
      <c r="E11" s="28">
        <v>0</v>
      </c>
      <c r="F11" s="29" t="s">
        <v>13</v>
      </c>
      <c r="G11" s="30">
        <f t="shared" si="0"/>
        <v>0</v>
      </c>
      <c r="H11" s="29" t="s">
        <v>13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15.75" customHeight="1" thickBot="1">
      <c r="A12" s="2"/>
      <c r="B12" s="31" t="s">
        <v>14</v>
      </c>
      <c r="C12" s="32">
        <f>SUM(11941+10371)</f>
        <v>22312</v>
      </c>
      <c r="D12" s="33" t="s">
        <v>15</v>
      </c>
      <c r="E12" s="32">
        <v>12000</v>
      </c>
      <c r="F12" s="34" t="s">
        <v>15</v>
      </c>
      <c r="G12" s="35">
        <f t="shared" si="0"/>
        <v>10312</v>
      </c>
      <c r="H12" s="34" t="s">
        <v>15</v>
      </c>
      <c r="I12" s="11"/>
      <c r="J12" s="2"/>
      <c r="K12" s="2"/>
      <c r="L12" s="2"/>
      <c r="M12" s="2"/>
      <c r="N12" s="2"/>
      <c r="O12" s="2"/>
      <c r="P12" s="2"/>
      <c r="Q12" s="2"/>
    </row>
    <row r="13" spans="1:17" ht="15.75" customHeight="1">
      <c r="A13" s="2"/>
      <c r="B13" s="23" t="s">
        <v>16</v>
      </c>
      <c r="C13" s="24">
        <f>SUM(8220+180)</f>
        <v>8400</v>
      </c>
      <c r="D13" s="9" t="s">
        <v>9</v>
      </c>
      <c r="E13" s="24">
        <f>SUM(17573+455)</f>
        <v>18028</v>
      </c>
      <c r="F13" s="8" t="s">
        <v>9</v>
      </c>
      <c r="G13" s="36"/>
      <c r="H13" s="37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2"/>
      <c r="B14" s="27"/>
      <c r="C14" s="28">
        <v>0</v>
      </c>
      <c r="D14" s="29" t="s">
        <v>10</v>
      </c>
      <c r="E14" s="28">
        <v>0</v>
      </c>
      <c r="F14" s="38" t="s">
        <v>10</v>
      </c>
      <c r="G14" s="39"/>
      <c r="H14" s="40"/>
      <c r="I14" s="2"/>
      <c r="J14" s="2"/>
      <c r="K14" s="2"/>
      <c r="L14" s="2"/>
      <c r="M14" s="2"/>
      <c r="N14" s="2"/>
      <c r="O14" s="2"/>
      <c r="P14" s="2"/>
      <c r="Q14" s="2"/>
    </row>
    <row r="15" spans="1:17" ht="15.75" customHeight="1">
      <c r="A15" s="2"/>
      <c r="B15" s="27"/>
      <c r="C15" s="28">
        <v>0</v>
      </c>
      <c r="D15" s="29" t="s">
        <v>11</v>
      </c>
      <c r="E15" s="28">
        <v>0</v>
      </c>
      <c r="F15" s="38" t="s">
        <v>11</v>
      </c>
      <c r="G15" s="39"/>
      <c r="H15" s="40"/>
      <c r="I15" s="2"/>
      <c r="J15" s="2"/>
      <c r="K15" s="2"/>
      <c r="L15" s="2"/>
      <c r="M15" s="2"/>
      <c r="N15" s="2"/>
      <c r="O15" s="2"/>
      <c r="P15" s="2"/>
      <c r="Q15" s="2"/>
    </row>
    <row r="16" spans="1:17" ht="15.75" customHeight="1">
      <c r="A16" s="2"/>
      <c r="B16" s="27"/>
      <c r="C16" s="28">
        <v>0</v>
      </c>
      <c r="D16" s="29" t="s">
        <v>12</v>
      </c>
      <c r="E16" s="28">
        <v>0</v>
      </c>
      <c r="F16" s="38" t="s">
        <v>12</v>
      </c>
      <c r="G16" s="39"/>
      <c r="H16" s="40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customHeight="1">
      <c r="A17" s="2"/>
      <c r="B17" s="27"/>
      <c r="C17" s="28">
        <v>0</v>
      </c>
      <c r="D17" s="29" t="s">
        <v>13</v>
      </c>
      <c r="E17" s="28">
        <v>0</v>
      </c>
      <c r="F17" s="38" t="s">
        <v>13</v>
      </c>
      <c r="G17" s="39"/>
      <c r="H17" s="40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 thickBot="1">
      <c r="A18" s="2"/>
      <c r="B18" s="31"/>
      <c r="C18" s="28">
        <v>4286</v>
      </c>
      <c r="D18" s="34" t="s">
        <v>15</v>
      </c>
      <c r="E18" s="28">
        <v>7650</v>
      </c>
      <c r="F18" s="13" t="s">
        <v>15</v>
      </c>
      <c r="G18" s="41"/>
      <c r="H18" s="4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 customHeight="1">
      <c r="A19" s="2"/>
      <c r="B19" s="23" t="s">
        <v>17</v>
      </c>
      <c r="C19" s="24">
        <f aca="true" t="shared" si="1" ref="C19:C24">SUM(C7+C13)</f>
        <v>77375</v>
      </c>
      <c r="D19" s="9" t="s">
        <v>9</v>
      </c>
      <c r="E19" s="24">
        <f aca="true" t="shared" si="2" ref="E19:E24">SUM(E7+E13)</f>
        <v>66274</v>
      </c>
      <c r="F19" s="8" t="s">
        <v>9</v>
      </c>
      <c r="G19" s="26">
        <f aca="true" t="shared" si="3" ref="G19:G24">SUM(C19-E19)</f>
        <v>11101</v>
      </c>
      <c r="H19" s="9" t="s">
        <v>9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7"/>
      <c r="C20" s="43">
        <f t="shared" si="1"/>
        <v>0</v>
      </c>
      <c r="D20" s="44" t="s">
        <v>10</v>
      </c>
      <c r="E20" s="43">
        <f t="shared" si="2"/>
        <v>0</v>
      </c>
      <c r="F20" s="45" t="s">
        <v>10</v>
      </c>
      <c r="G20" s="46">
        <f t="shared" si="3"/>
        <v>0</v>
      </c>
      <c r="H20" s="44" t="s">
        <v>10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27"/>
      <c r="C21" s="28">
        <f t="shared" si="1"/>
        <v>0</v>
      </c>
      <c r="D21" s="29" t="s">
        <v>11</v>
      </c>
      <c r="E21" s="28">
        <f t="shared" si="2"/>
        <v>0</v>
      </c>
      <c r="F21" s="38" t="s">
        <v>11</v>
      </c>
      <c r="G21" s="30">
        <f t="shared" si="3"/>
        <v>0</v>
      </c>
      <c r="H21" s="29" t="s">
        <v>11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27"/>
      <c r="C22" s="28">
        <f t="shared" si="1"/>
        <v>353</v>
      </c>
      <c r="D22" s="29" t="s">
        <v>12</v>
      </c>
      <c r="E22" s="28">
        <f t="shared" si="2"/>
        <v>353</v>
      </c>
      <c r="F22" s="38" t="s">
        <v>12</v>
      </c>
      <c r="G22" s="30">
        <f t="shared" si="3"/>
        <v>0</v>
      </c>
      <c r="H22" s="29" t="s">
        <v>12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2"/>
      <c r="B23" s="27"/>
      <c r="C23" s="28">
        <f t="shared" si="1"/>
        <v>0</v>
      </c>
      <c r="D23" s="29" t="s">
        <v>13</v>
      </c>
      <c r="E23" s="28">
        <f t="shared" si="2"/>
        <v>0</v>
      </c>
      <c r="F23" s="38" t="s">
        <v>13</v>
      </c>
      <c r="G23" s="30">
        <f t="shared" si="3"/>
        <v>0</v>
      </c>
      <c r="H23" s="29" t="s">
        <v>13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13.5" thickBot="1">
      <c r="A24" s="2"/>
      <c r="B24" s="31"/>
      <c r="C24" s="47">
        <f t="shared" si="1"/>
        <v>26598</v>
      </c>
      <c r="D24" s="34" t="s">
        <v>15</v>
      </c>
      <c r="E24" s="47">
        <f t="shared" si="2"/>
        <v>19650</v>
      </c>
      <c r="F24" s="48" t="s">
        <v>15</v>
      </c>
      <c r="G24" s="35">
        <f t="shared" si="3"/>
        <v>6948</v>
      </c>
      <c r="H24" s="34" t="s">
        <v>15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2"/>
      <c r="B25" s="23" t="s">
        <v>18</v>
      </c>
      <c r="C25" s="43">
        <f>SUM(3992+99)</f>
        <v>4091</v>
      </c>
      <c r="D25" s="44" t="s">
        <v>9</v>
      </c>
      <c r="E25" s="49"/>
      <c r="F25" s="50"/>
      <c r="G25" s="50"/>
      <c r="H25" s="51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7"/>
      <c r="C26" s="28">
        <v>0</v>
      </c>
      <c r="D26" s="29" t="s">
        <v>10</v>
      </c>
      <c r="E26" s="52"/>
      <c r="F26" s="53"/>
      <c r="G26" s="53"/>
      <c r="H26" s="54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7"/>
      <c r="C27" s="28">
        <v>0</v>
      </c>
      <c r="D27" s="29" t="s">
        <v>11</v>
      </c>
      <c r="E27" s="52"/>
      <c r="F27" s="53"/>
      <c r="G27" s="53"/>
      <c r="H27" s="54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7"/>
      <c r="C28" s="28">
        <v>0</v>
      </c>
      <c r="D28" s="29" t="s">
        <v>12</v>
      </c>
      <c r="E28" s="52"/>
      <c r="F28" s="53"/>
      <c r="G28" s="53"/>
      <c r="H28" s="54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/>
      <c r="B29" s="27"/>
      <c r="C29" s="28">
        <v>0</v>
      </c>
      <c r="D29" s="29" t="s">
        <v>13</v>
      </c>
      <c r="E29" s="52"/>
      <c r="F29" s="53"/>
      <c r="G29" s="53"/>
      <c r="H29" s="54"/>
      <c r="I29" s="2"/>
      <c r="J29" s="2"/>
      <c r="K29" s="2"/>
      <c r="L29" s="2"/>
      <c r="M29" s="2"/>
      <c r="N29" s="2"/>
      <c r="O29" s="2"/>
      <c r="P29" s="2"/>
      <c r="Q29" s="2"/>
    </row>
    <row r="30" spans="1:17" ht="13.5" thickBot="1">
      <c r="A30" s="2"/>
      <c r="B30" s="27"/>
      <c r="C30" s="32">
        <f>SUM(1889+473+8500)</f>
        <v>10862</v>
      </c>
      <c r="D30" s="33" t="s">
        <v>15</v>
      </c>
      <c r="E30" s="52"/>
      <c r="F30" s="53"/>
      <c r="G30" s="53"/>
      <c r="H30" s="54"/>
      <c r="I30" s="2"/>
      <c r="J30" s="2"/>
      <c r="K30" s="2"/>
      <c r="L30" s="2"/>
      <c r="M30" s="2"/>
      <c r="N30" s="2"/>
      <c r="O30" s="2"/>
      <c r="P30" s="2"/>
      <c r="Q30" s="2"/>
    </row>
    <row r="31" spans="1:17" ht="15" customHeight="1">
      <c r="A31" s="2"/>
      <c r="B31" s="55" t="s">
        <v>19</v>
      </c>
      <c r="C31" s="24">
        <f>SUM(737+11500)</f>
        <v>12237</v>
      </c>
      <c r="D31" s="9" t="s">
        <v>9</v>
      </c>
      <c r="E31" s="52"/>
      <c r="F31" s="53"/>
      <c r="G31" s="53"/>
      <c r="H31" s="54"/>
      <c r="I31" s="2"/>
      <c r="J31" s="2"/>
      <c r="K31" s="2"/>
      <c r="L31" s="2"/>
      <c r="M31" s="2"/>
      <c r="N31" s="2"/>
      <c r="O31" s="2"/>
      <c r="P31" s="2"/>
      <c r="Q31" s="2"/>
    </row>
    <row r="32" spans="1:17" ht="15" customHeight="1">
      <c r="A32" s="2"/>
      <c r="B32" s="27"/>
      <c r="C32" s="28">
        <v>0</v>
      </c>
      <c r="D32" s="29" t="s">
        <v>10</v>
      </c>
      <c r="E32" s="52"/>
      <c r="F32" s="53"/>
      <c r="G32" s="53"/>
      <c r="H32" s="54"/>
      <c r="I32" s="2"/>
      <c r="J32" s="2"/>
      <c r="K32" s="2"/>
      <c r="L32" s="2"/>
      <c r="M32" s="2"/>
      <c r="N32" s="2"/>
      <c r="O32" s="2"/>
      <c r="P32" s="2"/>
      <c r="Q32" s="2"/>
    </row>
    <row r="33" spans="1:17" ht="15" customHeight="1">
      <c r="A33" s="2"/>
      <c r="B33" s="27"/>
      <c r="C33" s="28">
        <v>0</v>
      </c>
      <c r="D33" s="29" t="s">
        <v>11</v>
      </c>
      <c r="E33" s="52"/>
      <c r="F33" s="53"/>
      <c r="G33" s="53"/>
      <c r="H33" s="54"/>
      <c r="I33" s="2"/>
      <c r="J33" s="2"/>
      <c r="K33" s="2"/>
      <c r="L33" s="2"/>
      <c r="M33" s="2"/>
      <c r="N33" s="2"/>
      <c r="O33" s="2"/>
      <c r="P33" s="2"/>
      <c r="Q33" s="2"/>
    </row>
    <row r="34" spans="1:17" ht="12.75" customHeight="1">
      <c r="A34" s="2"/>
      <c r="B34" s="27"/>
      <c r="C34" s="28">
        <v>0</v>
      </c>
      <c r="D34" s="29" t="s">
        <v>12</v>
      </c>
      <c r="E34" s="52"/>
      <c r="F34" s="53"/>
      <c r="G34" s="53"/>
      <c r="H34" s="54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2"/>
      <c r="B35" s="27"/>
      <c r="C35" s="28">
        <v>0</v>
      </c>
      <c r="D35" s="29" t="s">
        <v>13</v>
      </c>
      <c r="E35" s="52"/>
      <c r="F35" s="53"/>
      <c r="G35" s="53"/>
      <c r="H35" s="54"/>
      <c r="I35" s="2"/>
      <c r="J35" s="2"/>
      <c r="K35" s="2"/>
      <c r="L35" s="2"/>
      <c r="M35" s="2"/>
      <c r="N35" s="2"/>
      <c r="O35" s="2"/>
      <c r="P35" s="2"/>
      <c r="Q35" s="2"/>
    </row>
    <row r="36" spans="1:17" ht="13.5" thickBot="1">
      <c r="A36" s="2"/>
      <c r="B36" s="31"/>
      <c r="C36" s="47">
        <f>8500-8500</f>
        <v>0</v>
      </c>
      <c r="D36" s="34" t="s">
        <v>15</v>
      </c>
      <c r="E36" s="52"/>
      <c r="F36" s="53"/>
      <c r="G36" s="53"/>
      <c r="H36" s="54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56" t="s">
        <v>20</v>
      </c>
      <c r="C37" s="57">
        <f aca="true" t="shared" si="4" ref="C37:C42">SUM(C25+C31)</f>
        <v>16328</v>
      </c>
      <c r="D37" s="58" t="s">
        <v>9</v>
      </c>
      <c r="E37" s="52"/>
      <c r="F37" s="53"/>
      <c r="G37" s="53"/>
      <c r="H37" s="54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59"/>
      <c r="C38" s="60">
        <f t="shared" si="4"/>
        <v>0</v>
      </c>
      <c r="D38" s="61" t="s">
        <v>10</v>
      </c>
      <c r="E38" s="52"/>
      <c r="F38" s="53"/>
      <c r="G38" s="53"/>
      <c r="H38" s="54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15"/>
      <c r="C39" s="60">
        <f t="shared" si="4"/>
        <v>0</v>
      </c>
      <c r="D39" s="62" t="s">
        <v>11</v>
      </c>
      <c r="E39" s="52"/>
      <c r="F39" s="53"/>
      <c r="G39" s="53"/>
      <c r="H39" s="54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15"/>
      <c r="C40" s="60">
        <f t="shared" si="4"/>
        <v>0</v>
      </c>
      <c r="D40" s="62" t="s">
        <v>12</v>
      </c>
      <c r="E40" s="52"/>
      <c r="F40" s="53"/>
      <c r="G40" s="53"/>
      <c r="H40" s="54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2"/>
      <c r="B41" s="15"/>
      <c r="C41" s="60">
        <f t="shared" si="4"/>
        <v>0</v>
      </c>
      <c r="D41" s="62" t="s">
        <v>13</v>
      </c>
      <c r="E41" s="52"/>
      <c r="F41" s="53"/>
      <c r="G41" s="53"/>
      <c r="H41" s="54"/>
      <c r="I41" s="2"/>
      <c r="J41" s="2"/>
      <c r="K41" s="2"/>
      <c r="L41" s="2"/>
      <c r="M41" s="2"/>
      <c r="N41" s="2"/>
      <c r="O41" s="2"/>
      <c r="P41" s="2"/>
      <c r="Q41" s="2"/>
    </row>
    <row r="42" spans="1:17" ht="13.5" thickBot="1">
      <c r="A42" s="2"/>
      <c r="B42" s="63"/>
      <c r="C42" s="64">
        <f t="shared" si="4"/>
        <v>10862</v>
      </c>
      <c r="D42" s="65" t="s">
        <v>15</v>
      </c>
      <c r="E42" s="66"/>
      <c r="F42" s="67"/>
      <c r="G42" s="67"/>
      <c r="H42" s="68"/>
      <c r="I42" s="2"/>
      <c r="J42" s="2"/>
      <c r="K42" s="2"/>
      <c r="L42" s="2"/>
      <c r="M42" s="2"/>
      <c r="N42" s="2"/>
      <c r="O42" s="2"/>
      <c r="P42" s="2"/>
      <c r="Q42" s="2"/>
    </row>
    <row r="43" spans="1:17" ht="18.75" customHeight="1" thickBot="1">
      <c r="A43" s="2"/>
      <c r="B43" s="2"/>
      <c r="C43" s="2"/>
      <c r="D43" s="2"/>
      <c r="E43" s="69" t="s">
        <v>21</v>
      </c>
      <c r="F43" s="70"/>
      <c r="G43" s="71" t="s">
        <v>22</v>
      </c>
      <c r="H43" s="7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56" t="s">
        <v>23</v>
      </c>
      <c r="C44" s="73">
        <f>10500-10500</f>
        <v>0</v>
      </c>
      <c r="D44" s="58" t="s">
        <v>9</v>
      </c>
      <c r="E44" s="26">
        <f>SUM(16000*2)</f>
        <v>32000</v>
      </c>
      <c r="F44" s="9" t="s">
        <v>9</v>
      </c>
      <c r="G44" s="26">
        <f aca="true" t="shared" si="5" ref="G44:G49">SUM(C19+C37+C44+E44)</f>
        <v>125703</v>
      </c>
      <c r="H44" s="9" t="s">
        <v>9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2"/>
      <c r="B45" s="15"/>
      <c r="C45" s="74">
        <v>0</v>
      </c>
      <c r="D45" s="61" t="s">
        <v>10</v>
      </c>
      <c r="E45" s="75">
        <v>0</v>
      </c>
      <c r="F45" s="29" t="s">
        <v>10</v>
      </c>
      <c r="G45" s="30">
        <f t="shared" si="5"/>
        <v>0</v>
      </c>
      <c r="H45" s="29" t="s">
        <v>10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15"/>
      <c r="C46" s="60">
        <v>0</v>
      </c>
      <c r="D46" s="76" t="s">
        <v>11</v>
      </c>
      <c r="E46" s="30">
        <v>0</v>
      </c>
      <c r="F46" s="29" t="s">
        <v>11</v>
      </c>
      <c r="G46" s="30">
        <f t="shared" si="5"/>
        <v>0</v>
      </c>
      <c r="H46" s="29" t="s">
        <v>11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15"/>
      <c r="C47" s="60">
        <v>0</v>
      </c>
      <c r="D47" s="76" t="s">
        <v>12</v>
      </c>
      <c r="E47" s="75">
        <v>0</v>
      </c>
      <c r="F47" s="29" t="s">
        <v>12</v>
      </c>
      <c r="G47" s="30">
        <f t="shared" si="5"/>
        <v>353</v>
      </c>
      <c r="H47" s="29" t="s">
        <v>12</v>
      </c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2"/>
      <c r="B48" s="15"/>
      <c r="C48" s="60">
        <v>0</v>
      </c>
      <c r="D48" s="76" t="s">
        <v>13</v>
      </c>
      <c r="E48" s="30">
        <v>0</v>
      </c>
      <c r="F48" s="29" t="s">
        <v>13</v>
      </c>
      <c r="G48" s="30">
        <f t="shared" si="5"/>
        <v>0</v>
      </c>
      <c r="H48" s="29" t="s">
        <v>13</v>
      </c>
      <c r="I48" s="2"/>
      <c r="J48" s="2"/>
      <c r="K48" s="2"/>
      <c r="L48" s="2"/>
      <c r="M48" s="2"/>
      <c r="N48" s="2"/>
      <c r="O48" s="2"/>
      <c r="P48" s="2"/>
      <c r="Q48" s="2"/>
    </row>
    <row r="49" spans="1:17" ht="13.5" thickBot="1">
      <c r="A49" s="2"/>
      <c r="B49" s="63"/>
      <c r="C49" s="64">
        <v>0</v>
      </c>
      <c r="D49" s="77" t="s">
        <v>15</v>
      </c>
      <c r="E49" s="78">
        <v>0</v>
      </c>
      <c r="F49" s="34" t="s">
        <v>15</v>
      </c>
      <c r="G49" s="35">
        <f t="shared" si="5"/>
        <v>37460</v>
      </c>
      <c r="H49" s="34" t="s">
        <v>15</v>
      </c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</sheetData>
  <printOptions/>
  <pageMargins left="1" right="1" top="1" bottom="1" header="0.5" footer="0.5"/>
  <pageSetup fitToHeight="1" fitToWidth="1" horizontalDpi="300" verticalDpi="300" orientation="portrait" scale="96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Gruber</dc:creator>
  <cp:keywords/>
  <dc:description/>
  <cp:lastModifiedBy>Scott Gruber</cp:lastModifiedBy>
  <dcterms:created xsi:type="dcterms:W3CDTF">2000-09-01T15:18:56Z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