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55" activeTab="0"/>
  </bookViews>
  <sheets>
    <sheet name="Data" sheetId="1" r:id="rId1"/>
    <sheet name="Fits" sheetId="2" r:id="rId2"/>
    <sheet name="Plot 10-12" sheetId="3" r:id="rId3"/>
    <sheet name="Plot 32-34" sheetId="4" r:id="rId4"/>
    <sheet name="Plot 57-58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</sheets>
  <definedNames/>
  <calcPr fullCalcOnLoad="1"/>
</workbook>
</file>

<file path=xl/sharedStrings.xml><?xml version="1.0" encoding="utf-8"?>
<sst xmlns="http://schemas.openxmlformats.org/spreadsheetml/2006/main" count="102" uniqueCount="38">
  <si>
    <t>Average</t>
  </si>
  <si>
    <t>Log-Avg.</t>
  </si>
  <si>
    <t>Volumetric</t>
  </si>
  <si>
    <t>Pressure</t>
  </si>
  <si>
    <t>Water</t>
  </si>
  <si>
    <t>(bars)</t>
  </si>
  <si>
    <t>Content</t>
  </si>
  <si>
    <t>P (bars)</t>
  </si>
  <si>
    <t>Theta</t>
  </si>
  <si>
    <t>RETC FITS TO OBSERVED RETENTION DATA</t>
  </si>
  <si>
    <t>van</t>
  </si>
  <si>
    <t>Brooks-</t>
  </si>
  <si>
    <t>Genuchten</t>
  </si>
  <si>
    <t>Corey</t>
  </si>
  <si>
    <t>WCR</t>
  </si>
  <si>
    <t>WCS</t>
  </si>
  <si>
    <r>
      <t>ALPHA (bars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</si>
  <si>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N (LAMBDA)</t>
  </si>
  <si>
    <t>SEMINOLE  -  10-12 cm depth</t>
  </si>
  <si>
    <t>SEMINOLE  -  32-34 cm depth</t>
  </si>
  <si>
    <t>SEMINOLE  -  57-58 cm depth</t>
  </si>
  <si>
    <t>Ring 281</t>
  </si>
  <si>
    <t>Ring 356</t>
  </si>
  <si>
    <t>Ring 303</t>
  </si>
  <si>
    <t>Ring 284</t>
  </si>
  <si>
    <t>Ring 262</t>
  </si>
  <si>
    <t>Ring 360</t>
  </si>
  <si>
    <t>Ring 71</t>
  </si>
  <si>
    <t>Ring 276</t>
  </si>
  <si>
    <t>Ring 261</t>
  </si>
  <si>
    <t>Ring 111</t>
  </si>
  <si>
    <t>Ring 98</t>
  </si>
  <si>
    <t>Ring 310</t>
  </si>
  <si>
    <t>SEMINOLE</t>
  </si>
  <si>
    <t>10-12 cm</t>
  </si>
  <si>
    <t>32-34 cm</t>
  </si>
  <si>
    <t>57-58 cm</t>
  </si>
  <si>
    <t>Note:  Shaded data are suspect and were not used in computing averages.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</si>
</sst>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#,##0.000"/>
    <numFmt numFmtId="168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Continuous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1" xfId="0" applyNumberFormat="1" applyBorder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11" fontId="4" fillId="0" borderId="0" xfId="0" applyNumberFormat="1" applyFont="1" applyAlignment="1">
      <alignment horizontal="centerContinuous"/>
    </xf>
    <xf numFmtId="11" fontId="0" fillId="0" borderId="3" xfId="0" applyNumberForma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7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11" fontId="1" fillId="0" borderId="8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9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1" fontId="0" fillId="0" borderId="11" xfId="0" applyNumberFormat="1" applyBorder="1" applyAlignment="1">
      <alignment horizontal="right"/>
    </xf>
    <xf numFmtId="164" fontId="0" fillId="0" borderId="3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Data!$B$5:$B$12</c:f>
              <c:numCache>
                <c:ptCount val="8"/>
                <c:pt idx="0">
                  <c:v>0.16664241012952977</c:v>
                </c:pt>
                <c:pt idx="1">
                  <c:v>0.20360937272594967</c:v>
                </c:pt>
                <c:pt idx="2">
                  <c:v>0.2199582787561247</c:v>
                </c:pt>
                <c:pt idx="3">
                  <c:v>0.23431814874108567</c:v>
                </c:pt>
                <c:pt idx="4">
                  <c:v>0.2548876922330568</c:v>
                </c:pt>
                <c:pt idx="5">
                  <c:v>0.2689564837723767</c:v>
                </c:pt>
                <c:pt idx="6">
                  <c:v>0.2875369912191335</c:v>
                </c:pt>
                <c:pt idx="7">
                  <c:v>0.34361810507931884</c:v>
                </c:pt>
              </c:numCache>
            </c:numRef>
          </c:xVal>
          <c:yVal>
            <c:numRef>
              <c:f>Data!$A$5:$A$12</c:f>
              <c:numCache>
                <c:ptCount val="8"/>
                <c:pt idx="0">
                  <c:v>15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0.66</c:v>
                </c:pt>
                <c:pt idx="5">
                  <c:v>0.33</c:v>
                </c:pt>
                <c:pt idx="6">
                  <c:v>0.16</c:v>
                </c:pt>
                <c:pt idx="7">
                  <c:v>0.001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Fits!$B$15:$B$65</c:f>
              <c:numCache>
                <c:ptCount val="51"/>
                <c:pt idx="0">
                  <c:v>0.14484421002636297</c:v>
                </c:pt>
                <c:pt idx="1">
                  <c:v>0.14857920502364685</c:v>
                </c:pt>
                <c:pt idx="2">
                  <c:v>0.15241029605677875</c:v>
                </c:pt>
                <c:pt idx="3">
                  <c:v>0.15633988554846054</c:v>
                </c:pt>
                <c:pt idx="4">
                  <c:v>0.1603704132299379</c:v>
                </c:pt>
                <c:pt idx="5">
                  <c:v>0.16450434911941653</c:v>
                </c:pt>
                <c:pt idx="6">
                  <c:v>0.16874418374195785</c:v>
                </c:pt>
                <c:pt idx="7">
                  <c:v>0.1730924146933985</c:v>
                </c:pt>
                <c:pt idx="8">
                  <c:v>0.17755152836687496</c:v>
                </c:pt>
                <c:pt idx="9">
                  <c:v>0.18212397528983784</c:v>
                </c:pt>
                <c:pt idx="10">
                  <c:v>0.18681213703769445</c:v>
                </c:pt>
                <c:pt idx="11">
                  <c:v>0.1916182820678692</c:v>
                </c:pt>
                <c:pt idx="12">
                  <c:v>0.19654450702047954</c:v>
                </c:pt>
                <c:pt idx="13">
                  <c:v>0.20159265902060258</c:v>
                </c:pt>
                <c:pt idx="14">
                  <c:v>0.20676423325394724</c:v>
                </c:pt>
                <c:pt idx="15">
                  <c:v>0.21206023854252484</c:v>
                </c:pt>
                <c:pt idx="16">
                  <c:v>0.21748102181342455</c:v>
                </c:pt>
                <c:pt idx="17">
                  <c:v>0.2230260402778982</c:v>
                </c:pt>
                <c:pt idx="18">
                  <c:v>0.22869356796538992</c:v>
                </c:pt>
                <c:pt idx="19">
                  <c:v>0.23448032131068003</c:v>
                </c:pt>
                <c:pt idx="20">
                  <c:v>0.24038098738885322</c:v>
                </c:pt>
                <c:pt idx="21">
                  <c:v>0.2463876392077478</c:v>
                </c:pt>
                <c:pt idx="22">
                  <c:v>0.2524890269379354</c:v>
                </c:pt>
                <c:pt idx="23">
                  <c:v>0.25866974467769316</c:v>
                </c:pt>
                <c:pt idx="24">
                  <c:v>0.2649092928088537</c:v>
                </c:pt>
                <c:pt idx="25">
                  <c:v>0.27118109021521847</c:v>
                </c:pt>
                <c:pt idx="26">
                  <c:v>0.27745154185731463</c:v>
                </c:pt>
                <c:pt idx="27">
                  <c:v>0.2836793350882218</c:v>
                </c:pt>
                <c:pt idx="28">
                  <c:v>0.2898152140087939</c:v>
                </c:pt>
                <c:pt idx="29">
                  <c:v>0.29580254235155523</c:v>
                </c:pt>
                <c:pt idx="30">
                  <c:v>0.30157897170071124</c:v>
                </c:pt>
                <c:pt idx="31">
                  <c:v>0.3070794320617815</c:v>
                </c:pt>
                <c:pt idx="32">
                  <c:v>0.3122404174311984</c:v>
                </c:pt>
                <c:pt idx="33">
                  <c:v>0.3170051650454148</c:v>
                </c:pt>
                <c:pt idx="34">
                  <c:v>0.32132892707505645</c:v>
                </c:pt>
                <c:pt idx="35">
                  <c:v>0.3251832880020864</c:v>
                </c:pt>
                <c:pt idx="36">
                  <c:v>0.32855856006662437</c:v>
                </c:pt>
                <c:pt idx="37">
                  <c:v>0.3314637293366727</c:v>
                </c:pt>
                <c:pt idx="38">
                  <c:v>0.33392406845534967</c:v>
                </c:pt>
                <c:pt idx="39">
                  <c:v>0.33597710481748244</c:v>
                </c:pt>
                <c:pt idx="40">
                  <c:v>0.33766791184539136</c:v>
                </c:pt>
                <c:pt idx="41">
                  <c:v>0.3390446262629174</c:v>
                </c:pt>
                <c:pt idx="42">
                  <c:v>0.340154798837331</c:v>
                </c:pt>
                <c:pt idx="43">
                  <c:v>0.34104283155447057</c:v>
                </c:pt>
                <c:pt idx="44">
                  <c:v>0.3417484703474456</c:v>
                </c:pt>
                <c:pt idx="45">
                  <c:v>0.3423061595689631</c:v>
                </c:pt>
                <c:pt idx="46">
                  <c:v>0.3427450104690382</c:v>
                </c:pt>
                <c:pt idx="47">
                  <c:v>0.34308915247193195</c:v>
                </c:pt>
                <c:pt idx="48">
                  <c:v>0.3433582848798301</c:v>
                </c:pt>
                <c:pt idx="49">
                  <c:v>0.3435683015843012</c:v>
                </c:pt>
                <c:pt idx="50">
                  <c:v>0.3437319089588262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Fits!$C$15:$C$65</c:f>
              <c:numCache>
                <c:ptCount val="51"/>
                <c:pt idx="0">
                  <c:v>0.14694705274037048</c:v>
                </c:pt>
                <c:pt idx="1">
                  <c:v>0.15057812327376305</c:v>
                </c:pt>
                <c:pt idx="2">
                  <c:v>0.15429891777897137</c:v>
                </c:pt>
                <c:pt idx="3">
                  <c:v>0.15811165334074875</c:v>
                </c:pt>
                <c:pt idx="4">
                  <c:v>0.16201860182814676</c:v>
                </c:pt>
                <c:pt idx="5">
                  <c:v>0.16602209124823794</c:v>
                </c:pt>
                <c:pt idx="6">
                  <c:v>0.17012450713329008</c:v>
                </c:pt>
                <c:pt idx="7">
                  <c:v>0.17432829396221725</c:v>
                </c:pt>
                <c:pt idx="8">
                  <c:v>0.17863595661715462</c:v>
                </c:pt>
                <c:pt idx="9">
                  <c:v>0.18305006187602627</c:v>
                </c:pt>
                <c:pt idx="10">
                  <c:v>0.18757323994199318</c:v>
                </c:pt>
                <c:pt idx="11">
                  <c:v>0.1922081860106954</c:v>
                </c:pt>
                <c:pt idx="12">
                  <c:v>0.19695766187621944</c:v>
                </c:pt>
                <c:pt idx="13">
                  <c:v>0.20182449757675047</c:v>
                </c:pt>
                <c:pt idx="14">
                  <c:v>0.20681159308088765</c:v>
                </c:pt>
                <c:pt idx="15">
                  <c:v>0.21192192001562912</c:v>
                </c:pt>
                <c:pt idx="16">
                  <c:v>0.21715852343705544</c:v>
                </c:pt>
                <c:pt idx="17">
                  <c:v>0.22252452364476635</c:v>
                </c:pt>
                <c:pt idx="18">
                  <c:v>0.22802311804115305</c:v>
                </c:pt>
                <c:pt idx="19">
                  <c:v>0.2336575830366124</c:v>
                </c:pt>
                <c:pt idx="20">
                  <c:v>0.2394312760018399</c:v>
                </c:pt>
                <c:pt idx="21">
                  <c:v>0.24534763726836306</c:v>
                </c:pt>
                <c:pt idx="22">
                  <c:v>0.2514101921785093</c:v>
                </c:pt>
                <c:pt idx="23">
                  <c:v>0.2576225531860273</c:v>
                </c:pt>
                <c:pt idx="24">
                  <c:v>0.2639884220086155</c:v>
                </c:pt>
                <c:pt idx="25">
                  <c:v>0.27051159183364015</c:v>
                </c:pt>
                <c:pt idx="26">
                  <c:v>0.277195949578356</c:v>
                </c:pt>
                <c:pt idx="27">
                  <c:v>0.28404547820597736</c:v>
                </c:pt>
                <c:pt idx="28">
                  <c:v>0.2910642590989798</c:v>
                </c:pt>
                <c:pt idx="29">
                  <c:v>0.2982564744910461</c:v>
                </c:pt>
                <c:pt idx="30">
                  <c:v>0.30562640995910517</c:v>
                </c:pt>
                <c:pt idx="31">
                  <c:v>0.31317845697695046</c:v>
                </c:pt>
                <c:pt idx="32">
                  <c:v>0.32091711553195773</c:v>
                </c:pt>
                <c:pt idx="33">
                  <c:v>0.3288469968064619</c:v>
                </c:pt>
                <c:pt idx="34">
                  <c:v>0.3369728259253916</c:v>
                </c:pt>
                <c:pt idx="35">
                  <c:v>0.344</c:v>
                </c:pt>
                <c:pt idx="36">
                  <c:v>0.344</c:v>
                </c:pt>
                <c:pt idx="37">
                  <c:v>0.344</c:v>
                </c:pt>
                <c:pt idx="38">
                  <c:v>0.344</c:v>
                </c:pt>
                <c:pt idx="39">
                  <c:v>0.344</c:v>
                </c:pt>
                <c:pt idx="40">
                  <c:v>0.344</c:v>
                </c:pt>
                <c:pt idx="41">
                  <c:v>0.344</c:v>
                </c:pt>
                <c:pt idx="42">
                  <c:v>0.344</c:v>
                </c:pt>
                <c:pt idx="43">
                  <c:v>0.344</c:v>
                </c:pt>
                <c:pt idx="44">
                  <c:v>0.344</c:v>
                </c:pt>
                <c:pt idx="45">
                  <c:v>0.344</c:v>
                </c:pt>
                <c:pt idx="46">
                  <c:v>0.344</c:v>
                </c:pt>
                <c:pt idx="47">
                  <c:v>0.344</c:v>
                </c:pt>
                <c:pt idx="48">
                  <c:v>0.344</c:v>
                </c:pt>
                <c:pt idx="49">
                  <c:v>0.344</c:v>
                </c:pt>
                <c:pt idx="50">
                  <c:v>0.344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3255309"/>
        <c:axId val="49332202"/>
      </c:scatterChart>
      <c:valAx>
        <c:axId val="3255309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332202"/>
        <c:crossesAt val="0.0001"/>
        <c:crossBetween val="midCat"/>
        <c:dispUnits/>
      </c:valAx>
      <c:valAx>
        <c:axId val="4933220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5530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Data!$B$19:$B$26</c:f>
              <c:numCache>
                <c:ptCount val="8"/>
                <c:pt idx="0">
                  <c:v>0.1425556687527289</c:v>
                </c:pt>
                <c:pt idx="1">
                  <c:v>0.17169989812254402</c:v>
                </c:pt>
                <c:pt idx="2">
                  <c:v>0.1983699607044099</c:v>
                </c:pt>
                <c:pt idx="3">
                  <c:v>0.22413040314364724</c:v>
                </c:pt>
                <c:pt idx="4">
                  <c:v>0.25760442439237374</c:v>
                </c:pt>
                <c:pt idx="5">
                  <c:v>0.2801630039295592</c:v>
                </c:pt>
                <c:pt idx="6">
                  <c:v>0.3060689855916169</c:v>
                </c:pt>
                <c:pt idx="7">
                  <c:v>0.3854606316402269</c:v>
                </c:pt>
              </c:numCache>
            </c:numRef>
          </c:xVal>
          <c:yVal>
            <c:numRef>
              <c:f>Data!$A$19:$A$26</c:f>
              <c:numCache>
                <c:ptCount val="8"/>
                <c:pt idx="0">
                  <c:v>15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0.66</c:v>
                </c:pt>
                <c:pt idx="5">
                  <c:v>0.33</c:v>
                </c:pt>
                <c:pt idx="6">
                  <c:v>0.16</c:v>
                </c:pt>
                <c:pt idx="7">
                  <c:v>0.001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Fits!$D$15:$D$65</c:f>
              <c:numCache>
                <c:ptCount val="51"/>
                <c:pt idx="0">
                  <c:v>0.10712665991645504</c:v>
                </c:pt>
                <c:pt idx="1">
                  <c:v>0.11140703578617452</c:v>
                </c:pt>
                <c:pt idx="2">
                  <c:v>0.1158581963590566</c:v>
                </c:pt>
                <c:pt idx="3">
                  <c:v>0.12048686805674051</c:v>
                </c:pt>
                <c:pt idx="4">
                  <c:v>0.125300010466209</c:v>
                </c:pt>
                <c:pt idx="5">
                  <c:v>0.13030481280067377</c:v>
                </c:pt>
                <c:pt idx="6">
                  <c:v>0.13550868559414164</c:v>
                </c:pt>
                <c:pt idx="7">
                  <c:v>0.14091924578553694</c:v>
                </c:pt>
                <c:pt idx="8">
                  <c:v>0.14654429269109592</c:v>
                </c:pt>
                <c:pt idx="9">
                  <c:v>0.15239177148057798</c:v>
                </c:pt>
                <c:pt idx="10">
                  <c:v>0.15846971959105893</c:v>
                </c:pt>
                <c:pt idx="11">
                  <c:v>0.16478618993982921</c:v>
                </c:pt>
                <c:pt idx="12">
                  <c:v>0.17134914272241786</c:v>
                </c:pt>
                <c:pt idx="13">
                  <c:v>0.1781662948707936</c:v>
                </c:pt>
                <c:pt idx="14">
                  <c:v>0.18524491275743862</c:v>
                </c:pt>
                <c:pt idx="15">
                  <c:v>0.19259152933223084</c:v>
                </c:pt>
                <c:pt idx="16">
                  <c:v>0.20021156150038152</c:v>
                </c:pt>
                <c:pt idx="17">
                  <c:v>0.20810879727460682</c:v>
                </c:pt>
                <c:pt idx="18">
                  <c:v>0.2162847154691299</c:v>
                </c:pt>
                <c:pt idx="19">
                  <c:v>0.22473759445840882</c:v>
                </c:pt>
                <c:pt idx="20">
                  <c:v>0.23346136286095054</c:v>
                </c:pt>
                <c:pt idx="21">
                  <c:v>0.24244414767326836</c:v>
                </c:pt>
                <c:pt idx="22">
                  <c:v>0.25166649057197976</c:v>
                </c:pt>
                <c:pt idx="23">
                  <c:v>0.2610992401277341</c:v>
                </c:pt>
                <c:pt idx="24">
                  <c:v>0.27070119876009935</c:v>
                </c:pt>
                <c:pt idx="25">
                  <c:v>0.2804167211160746</c:v>
                </c:pt>
                <c:pt idx="26">
                  <c:v>0.29017363142382496</c:v>
                </c:pt>
                <c:pt idx="27">
                  <c:v>0.299882037388477</c:v>
                </c:pt>
                <c:pt idx="28">
                  <c:v>0.3094348138005815</c:v>
                </c:pt>
                <c:pt idx="29">
                  <c:v>0.31871060105163646</c:v>
                </c:pt>
                <c:pt idx="30">
                  <c:v>0.32757995872107626</c:v>
                </c:pt>
                <c:pt idx="31">
                  <c:v>0.3359147037997927</c:v>
                </c:pt>
                <c:pt idx="32">
                  <c:v>0.34359947452089534</c:v>
                </c:pt>
                <c:pt idx="33">
                  <c:v>0.35054349700091886</c:v>
                </c:pt>
                <c:pt idx="34">
                  <c:v>0.3566899283703894</c:v>
                </c:pt>
                <c:pt idx="35">
                  <c:v>0.3620204797322695</c:v>
                </c:pt>
                <c:pt idx="36">
                  <c:v>0.36655430552890694</c:v>
                </c:pt>
                <c:pt idx="37">
                  <c:v>0.3703418286314513</c:v>
                </c:pt>
                <c:pt idx="38">
                  <c:v>0.37345546106953315</c:v>
                </c:pt>
                <c:pt idx="39">
                  <c:v>0.37597957890341</c:v>
                </c:pt>
                <c:pt idx="40">
                  <c:v>0.378001665104464</c:v>
                </c:pt>
                <c:pt idx="41">
                  <c:v>0.3796056723237352</c:v>
                </c:pt>
                <c:pt idx="42">
                  <c:v>0.38086782890409954</c:v>
                </c:pt>
                <c:pt idx="43">
                  <c:v>0.38185456531145123</c:v>
                </c:pt>
                <c:pt idx="44">
                  <c:v>0.38262200524924056</c:v>
                </c:pt>
                <c:pt idx="45">
                  <c:v>0.38321645705368784</c:v>
                </c:pt>
                <c:pt idx="46">
                  <c:v>0.38367544551213434</c:v>
                </c:pt>
                <c:pt idx="47">
                  <c:v>0.38402895948379623</c:v>
                </c:pt>
                <c:pt idx="48">
                  <c:v>0.38430071214626904</c:v>
                </c:pt>
                <c:pt idx="49">
                  <c:v>0.38450930232647246</c:v>
                </c:pt>
                <c:pt idx="50">
                  <c:v>0.3846692269002952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Fits!$E$15:$E$65</c:f>
              <c:numCache>
                <c:ptCount val="51"/>
                <c:pt idx="0">
                  <c:v>0.11039715556903006</c:v>
                </c:pt>
                <c:pt idx="1">
                  <c:v>0.114568145623944</c:v>
                </c:pt>
                <c:pt idx="2">
                  <c:v>0.11889672269229613</c:v>
                </c:pt>
                <c:pt idx="3">
                  <c:v>0.1233888406762721</c:v>
                </c:pt>
                <c:pt idx="4">
                  <c:v>0.1280506784264874</c:v>
                </c:pt>
                <c:pt idx="5">
                  <c:v>0.13288864824091712</c:v>
                </c:pt>
                <c:pt idx="6">
                  <c:v>0.13790940468492932</c:v>
                </c:pt>
                <c:pt idx="7">
                  <c:v>0.1431198537445545</c:v>
                </c:pt>
                <c:pt idx="8">
                  <c:v>0.1485271623255805</c:v>
                </c:pt>
                <c:pt idx="9">
                  <c:v>0.15413876811153956</c:v>
                </c:pt>
                <c:pt idx="10">
                  <c:v>0.1599623897941464</c:v>
                </c:pt>
                <c:pt idx="11">
                  <c:v>0.16600603769025965</c:v>
                </c:pt>
                <c:pt idx="12">
                  <c:v>0.17227802475996992</c:v>
                </c:pt>
                <c:pt idx="13">
                  <c:v>0.1787869780409695</c:v>
                </c:pt>
                <c:pt idx="14">
                  <c:v>0.18554185051493208</c:v>
                </c:pt>
                <c:pt idx="15">
                  <c:v>0.1925519334222241</c:v>
                </c:pt>
                <c:pt idx="16">
                  <c:v>0.1998268690418866</c:v>
                </c:pt>
                <c:pt idx="17">
                  <c:v>0.20737666395446602</c:v>
                </c:pt>
                <c:pt idx="18">
                  <c:v>0.2152117028059377</c:v>
                </c:pt>
                <c:pt idx="19">
                  <c:v>0.22334276259165278</c:v>
                </c:pt>
                <c:pt idx="20">
                  <c:v>0.231781027479957</c:v>
                </c:pt>
                <c:pt idx="21">
                  <c:v>0.2405381041958705</c:v>
                </c:pt>
                <c:pt idx="22">
                  <c:v>0.24962603798598973</c:v>
                </c:pt>
                <c:pt idx="23">
                  <c:v>0.25905732918656876</c:v>
                </c:pt>
                <c:pt idx="24">
                  <c:v>0.26884495041757156</c:v>
                </c:pt>
                <c:pt idx="25">
                  <c:v>0.27900236442634424</c:v>
                </c:pt>
                <c:pt idx="26">
                  <c:v>0.2895435426054515</c:v>
                </c:pt>
                <c:pt idx="27">
                  <c:v>0.3004829842101471</c:v>
                </c:pt>
                <c:pt idx="28">
                  <c:v>0.3118357363019138</c:v>
                </c:pt>
                <c:pt idx="29">
                  <c:v>0.32361741444550296</c:v>
                </c:pt>
                <c:pt idx="30">
                  <c:v>0.33584422418794385</c:v>
                </c:pt>
                <c:pt idx="31">
                  <c:v>0.34853298334906463</c:v>
                </c:pt>
                <c:pt idx="32">
                  <c:v>0.3617011451541888</c:v>
                </c:pt>
                <c:pt idx="33">
                  <c:v>0.3753668222408214</c:v>
                </c:pt>
                <c:pt idx="34">
                  <c:v>0.385</c:v>
                </c:pt>
                <c:pt idx="35">
                  <c:v>0.385</c:v>
                </c:pt>
                <c:pt idx="36">
                  <c:v>0.385</c:v>
                </c:pt>
                <c:pt idx="37">
                  <c:v>0.385</c:v>
                </c:pt>
                <c:pt idx="38">
                  <c:v>0.385</c:v>
                </c:pt>
                <c:pt idx="39">
                  <c:v>0.385</c:v>
                </c:pt>
                <c:pt idx="40">
                  <c:v>0.385</c:v>
                </c:pt>
                <c:pt idx="41">
                  <c:v>0.385</c:v>
                </c:pt>
                <c:pt idx="42">
                  <c:v>0.385</c:v>
                </c:pt>
                <c:pt idx="43">
                  <c:v>0.385</c:v>
                </c:pt>
                <c:pt idx="44">
                  <c:v>0.385</c:v>
                </c:pt>
                <c:pt idx="45">
                  <c:v>0.385</c:v>
                </c:pt>
                <c:pt idx="46">
                  <c:v>0.385</c:v>
                </c:pt>
                <c:pt idx="47">
                  <c:v>0.385</c:v>
                </c:pt>
                <c:pt idx="48">
                  <c:v>0.385</c:v>
                </c:pt>
                <c:pt idx="49">
                  <c:v>0.385</c:v>
                </c:pt>
                <c:pt idx="50">
                  <c:v>0.385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40483171"/>
        <c:axId val="30196424"/>
      </c:scatterChart>
      <c:valAx>
        <c:axId val="40483171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196424"/>
        <c:crossesAt val="0.001"/>
        <c:crossBetween val="midCat"/>
        <c:dispUnits/>
      </c:valAx>
      <c:valAx>
        <c:axId val="3019642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48317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Data!$C$29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Data!$B$33:$B$40</c:f>
              <c:numCache>
                <c:ptCount val="8"/>
                <c:pt idx="0">
                  <c:v>0.28489302867122696</c:v>
                </c:pt>
                <c:pt idx="1">
                  <c:v>0.2917333721437928</c:v>
                </c:pt>
                <c:pt idx="2">
                  <c:v>0.2956993159656528</c:v>
                </c:pt>
                <c:pt idx="3">
                  <c:v>0.30272158346674427</c:v>
                </c:pt>
                <c:pt idx="4">
                  <c:v>0.3161839615776453</c:v>
                </c:pt>
                <c:pt idx="5">
                  <c:v>0.3204773686508514</c:v>
                </c:pt>
                <c:pt idx="6">
                  <c:v>0.3263717071750837</c:v>
                </c:pt>
                <c:pt idx="7">
                  <c:v>0.3797846019502256</c:v>
                </c:pt>
              </c:numCache>
            </c:numRef>
          </c:xVal>
          <c:yVal>
            <c:numRef>
              <c:f>Data!$A$33:$A$40</c:f>
              <c:numCache>
                <c:ptCount val="8"/>
                <c:pt idx="0">
                  <c:v>15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0.66</c:v>
                </c:pt>
                <c:pt idx="5">
                  <c:v>0.33</c:v>
                </c:pt>
                <c:pt idx="6">
                  <c:v>0.16</c:v>
                </c:pt>
                <c:pt idx="7">
                  <c:v>0.001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Fits!$F$15:$F$65</c:f>
              <c:numCache>
                <c:ptCount val="51"/>
                <c:pt idx="0">
                  <c:v>0.2735628254666364</c:v>
                </c:pt>
                <c:pt idx="1">
                  <c:v>0.274818297007995</c:v>
                </c:pt>
                <c:pt idx="2">
                  <c:v>0.2761116044371807</c:v>
                </c:pt>
                <c:pt idx="3">
                  <c:v>0.27744388609375725</c:v>
                </c:pt>
                <c:pt idx="4">
                  <c:v>0.2788163139229692</c:v>
                </c:pt>
                <c:pt idx="5">
                  <c:v>0.2802300942515699</c:v>
                </c:pt>
                <c:pt idx="6">
                  <c:v>0.28168646850741125</c:v>
                </c:pt>
                <c:pt idx="7">
                  <c:v>0.2831867138543734</c:v>
                </c:pt>
                <c:pt idx="8">
                  <c:v>0.2847321437043989</c:v>
                </c:pt>
                <c:pt idx="9">
                  <c:v>0.28632410805528474</c:v>
                </c:pt>
                <c:pt idx="10">
                  <c:v>0.2879639935853895</c:v>
                </c:pt>
                <c:pt idx="11">
                  <c:v>0.2896532234130696</c:v>
                </c:pt>
                <c:pt idx="12">
                  <c:v>0.291393256397541</c:v>
                </c:pt>
                <c:pt idx="13">
                  <c:v>0.29318558581640214</c:v>
                </c:pt>
                <c:pt idx="14">
                  <c:v>0.2950317371998859</c:v>
                </c:pt>
                <c:pt idx="15">
                  <c:v>0.29693326502856876</c:v>
                </c:pt>
                <c:pt idx="16">
                  <c:v>0.2988917479039467</c:v>
                </c:pt>
                <c:pt idx="17">
                  <c:v>0.30090878167240354</c:v>
                </c:pt>
                <c:pt idx="18">
                  <c:v>0.30298596981288195</c:v>
                </c:pt>
                <c:pt idx="19">
                  <c:v>0.30512491017456594</c:v>
                </c:pt>
                <c:pt idx="20">
                  <c:v>0.30732717685749117</c:v>
                </c:pt>
                <c:pt idx="21">
                  <c:v>0.30959429564712804</c:v>
                </c:pt>
                <c:pt idx="22">
                  <c:v>0.31192771092114185</c:v>
                </c:pt>
                <c:pt idx="23">
                  <c:v>0.31432874131774546</c:v>
                </c:pt>
                <c:pt idx="24">
                  <c:v>0.31679852066552683</c:v>
                </c:pt>
                <c:pt idx="25">
                  <c:v>0.3193379197054438</c:v>
                </c:pt>
                <c:pt idx="26">
                  <c:v>0.3219474429850273</c:v>
                </c:pt>
                <c:pt idx="27">
                  <c:v>0.3246270940081758</c:v>
                </c:pt>
                <c:pt idx="28">
                  <c:v>0.32737620038845017</c:v>
                </c:pt>
                <c:pt idx="29">
                  <c:v>0.3301931896139534</c:v>
                </c:pt>
                <c:pt idx="30">
                  <c:v>0.33307530553325226</c:v>
                </c:pt>
                <c:pt idx="31">
                  <c:v>0.33601825658639944</c:v>
                </c:pt>
                <c:pt idx="32">
                  <c:v>0.339015790367298</c:v>
                </c:pt>
                <c:pt idx="33">
                  <c:v>0.3420591971198097</c:v>
                </c:pt>
                <c:pt idx="34">
                  <c:v>0.34513675958424894</c:v>
                </c:pt>
                <c:pt idx="35">
                  <c:v>0.3482331906929632</c:v>
                </c:pt>
                <c:pt idx="36">
                  <c:v>0.35132913540186983</c:v>
                </c:pt>
                <c:pt idx="37">
                  <c:v>0.3544008565495839</c:v>
                </c:pt>
                <c:pt idx="38">
                  <c:v>0.3574202683891031</c:v>
                </c:pt>
                <c:pt idx="39">
                  <c:v>0.36035550649819514</c:v>
                </c:pt>
                <c:pt idx="40">
                  <c:v>0.36317220022096824</c:v>
                </c:pt>
                <c:pt idx="41">
                  <c:v>0.36583551357415833</c:v>
                </c:pt>
                <c:pt idx="42">
                  <c:v>0.36831283266340253</c:v>
                </c:pt>
                <c:pt idx="43">
                  <c:v>0.3705767386303671</c:v>
                </c:pt>
                <c:pt idx="44">
                  <c:v>0.37260770737034865</c:v>
                </c:pt>
                <c:pt idx="45">
                  <c:v>0.3743959352098656</c:v>
                </c:pt>
                <c:pt idx="46">
                  <c:v>0.37594186649093153</c:v>
                </c:pt>
                <c:pt idx="47">
                  <c:v>0.3772553448216067</c:v>
                </c:pt>
                <c:pt idx="48">
                  <c:v>0.37835367592026165</c:v>
                </c:pt>
                <c:pt idx="49">
                  <c:v>0.3792591202861745</c:v>
                </c:pt>
                <c:pt idx="50">
                  <c:v>0.3799963593809778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Fits!$G$15:$G$65</c:f>
              <c:numCache>
                <c:ptCount val="51"/>
                <c:pt idx="0">
                  <c:v>0.2733619825972534</c:v>
                </c:pt>
                <c:pt idx="1">
                  <c:v>0.2746425415129608</c:v>
                </c:pt>
                <c:pt idx="2">
                  <c:v>0.2759599654926975</c:v>
                </c:pt>
                <c:pt idx="3">
                  <c:v>0.277315315817541</c:v>
                </c:pt>
                <c:pt idx="4">
                  <c:v>0.2787096843210053</c:v>
                </c:pt>
                <c:pt idx="5">
                  <c:v>0.2801441942685922</c:v>
                </c:pt>
                <c:pt idx="6">
                  <c:v>0.2816200012626639</c:v>
                </c:pt>
                <c:pt idx="7">
                  <c:v>0.28313829417336467</c:v>
                </c:pt>
                <c:pt idx="8">
                  <c:v>0.2847002960963425</c:v>
                </c:pt>
                <c:pt idx="9">
                  <c:v>0.28630726533804196</c:v>
                </c:pt>
                <c:pt idx="10">
                  <c:v>0.2879604964293617</c:v>
                </c:pt>
                <c:pt idx="11">
                  <c:v>0.2896613211684935</c:v>
                </c:pt>
                <c:pt idx="12">
                  <c:v>0.2914111096937828</c:v>
                </c:pt>
                <c:pt idx="13">
                  <c:v>0.2932112715874749</c:v>
                </c:pt>
                <c:pt idx="14">
                  <c:v>0.2950632570112366</c:v>
                </c:pt>
                <c:pt idx="15">
                  <c:v>0.2969685578743669</c:v>
                </c:pt>
                <c:pt idx="16">
                  <c:v>0.29892870903563873</c:v>
                </c:pt>
                <c:pt idx="17">
                  <c:v>0.3009452895397397</c:v>
                </c:pt>
                <c:pt idx="18">
                  <c:v>0.30301992388930776</c:v>
                </c:pt>
                <c:pt idx="19">
                  <c:v>0.3051542833535863</c:v>
                </c:pt>
                <c:pt idx="20">
                  <c:v>0.30735008731475366</c:v>
                </c:pt>
                <c:pt idx="21">
                  <c:v>0.3096091046530107</c:v>
                </c:pt>
                <c:pt idx="22">
                  <c:v>0.31193315517154296</c:v>
                </c:pt>
                <c:pt idx="23">
                  <c:v>0.31432411106250446</c:v>
                </c:pt>
                <c:pt idx="24">
                  <c:v>0.3167838984152053</c:v>
                </c:pt>
                <c:pt idx="25">
                  <c:v>0.319314498767717</c:v>
                </c:pt>
                <c:pt idx="26">
                  <c:v>0.3219179507031458</c:v>
                </c:pt>
                <c:pt idx="27">
                  <c:v>0.32459635149186017</c:v>
                </c:pt>
                <c:pt idx="28">
                  <c:v>0.3273518587809946</c:v>
                </c:pt>
                <c:pt idx="29">
                  <c:v>0.3301866923325924</c:v>
                </c:pt>
                <c:pt idx="30">
                  <c:v>0.33310313581178524</c:v>
                </c:pt>
                <c:pt idx="31">
                  <c:v>0.33610353862645215</c:v>
                </c:pt>
                <c:pt idx="32">
                  <c:v>0.33919031781983905</c:v>
                </c:pt>
                <c:pt idx="33">
                  <c:v>0.34236596001766306</c:v>
                </c:pt>
                <c:pt idx="34">
                  <c:v>0.345633023431271</c:v>
                </c:pt>
                <c:pt idx="35">
                  <c:v>0.3489941399184651</c:v>
                </c:pt>
                <c:pt idx="36">
                  <c:v>0.35245201710365637</c:v>
                </c:pt>
                <c:pt idx="37">
                  <c:v>0.3560094405590535</c:v>
                </c:pt>
                <c:pt idx="38">
                  <c:v>0.3596692760486443</c:v>
                </c:pt>
                <c:pt idx="39">
                  <c:v>0.36343447183677785</c:v>
                </c:pt>
                <c:pt idx="40">
                  <c:v>0.36730806106320607</c:v>
                </c:pt>
                <c:pt idx="41">
                  <c:v>0.37129316418649894</c:v>
                </c:pt>
                <c:pt idx="42">
                  <c:v>0.3753929914978019</c:v>
                </c:pt>
                <c:pt idx="43">
                  <c:v>0.3796108457069589</c:v>
                </c:pt>
                <c:pt idx="44">
                  <c:v>0.38</c:v>
                </c:pt>
                <c:pt idx="45">
                  <c:v>0.38</c:v>
                </c:pt>
                <c:pt idx="46">
                  <c:v>0.38</c:v>
                </c:pt>
                <c:pt idx="47">
                  <c:v>0.38</c:v>
                </c:pt>
                <c:pt idx="48">
                  <c:v>0.38</c:v>
                </c:pt>
                <c:pt idx="49">
                  <c:v>0.38</c:v>
                </c:pt>
                <c:pt idx="50">
                  <c:v>0.38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43423273"/>
        <c:axId val="55257686"/>
      </c:scatterChart>
      <c:valAx>
        <c:axId val="43423273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257686"/>
        <c:crossesAt val="0.001"/>
        <c:crossBetween val="midCat"/>
        <c:dispUnits/>
      </c:valAx>
      <c:valAx>
        <c:axId val="5525768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42327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9.140625" style="6" customWidth="1"/>
    <col min="2" max="2" width="9.140625" style="9" customWidth="1"/>
    <col min="3" max="3" width="10.140625" style="6" customWidth="1"/>
    <col min="4" max="4" width="7.7109375" style="2" customWidth="1"/>
    <col min="5" max="5" width="10.140625" style="6" customWidth="1"/>
    <col min="6" max="6" width="7.7109375" style="2" customWidth="1"/>
    <col min="7" max="7" width="10.140625" style="6" customWidth="1"/>
    <col min="8" max="8" width="7.7109375" style="2" customWidth="1"/>
    <col min="9" max="9" width="10.140625" style="6" customWidth="1"/>
    <col min="10" max="10" width="7.7109375" style="5" customWidth="1"/>
  </cols>
  <sheetData>
    <row r="1" spans="1:10" ht="15.75">
      <c r="A1" s="8"/>
      <c r="B1" s="9" t="s">
        <v>0</v>
      </c>
      <c r="C1" s="12" t="s">
        <v>18</v>
      </c>
      <c r="D1" s="3"/>
      <c r="E1" s="7"/>
      <c r="F1" s="3"/>
      <c r="G1" s="7"/>
      <c r="H1" s="3"/>
      <c r="I1" s="7"/>
      <c r="J1" s="4"/>
    </row>
    <row r="2" spans="1:2" ht="12.75">
      <c r="A2" s="8" t="s">
        <v>1</v>
      </c>
      <c r="B2" s="9" t="s">
        <v>2</v>
      </c>
    </row>
    <row r="3" spans="1:10" ht="12.75">
      <c r="A3" s="8" t="s">
        <v>3</v>
      </c>
      <c r="B3" s="9" t="s">
        <v>4</v>
      </c>
      <c r="C3" s="10" t="s">
        <v>21</v>
      </c>
      <c r="D3" s="11"/>
      <c r="E3" s="10" t="s">
        <v>22</v>
      </c>
      <c r="F3" s="11"/>
      <c r="G3" s="10" t="s">
        <v>23</v>
      </c>
      <c r="H3" s="11"/>
      <c r="I3" s="10" t="s">
        <v>24</v>
      </c>
      <c r="J3" s="11"/>
    </row>
    <row r="4" spans="1:10" ht="13.5" thickBot="1">
      <c r="A4" s="16" t="s">
        <v>5</v>
      </c>
      <c r="B4" s="17" t="s">
        <v>6</v>
      </c>
      <c r="C4" s="18" t="s">
        <v>7</v>
      </c>
      <c r="D4" s="19" t="s">
        <v>8</v>
      </c>
      <c r="E4" s="18" t="s">
        <v>7</v>
      </c>
      <c r="F4" s="19" t="s">
        <v>8</v>
      </c>
      <c r="G4" s="18" t="s">
        <v>7</v>
      </c>
      <c r="H4" s="19" t="s">
        <v>8</v>
      </c>
      <c r="I4" s="18" t="s">
        <v>7</v>
      </c>
      <c r="J4" s="19" t="s">
        <v>8</v>
      </c>
    </row>
    <row r="5" spans="1:12" ht="12.75">
      <c r="A5" s="13">
        <v>15</v>
      </c>
      <c r="B5" s="14">
        <f>AVERAGE(F5,H5,J5)</f>
        <v>0.16664241012952977</v>
      </c>
      <c r="C5" s="13"/>
      <c r="D5" s="61">
        <v>0.15776451753747642</v>
      </c>
      <c r="E5" s="59"/>
      <c r="F5" s="59">
        <v>0.19851549992723022</v>
      </c>
      <c r="G5" s="59"/>
      <c r="H5" s="59">
        <v>0.15805559598311725</v>
      </c>
      <c r="I5" s="59"/>
      <c r="J5" s="59">
        <v>0.1433561344782418</v>
      </c>
      <c r="L5" s="1"/>
    </row>
    <row r="6" spans="1:12" ht="12.75">
      <c r="A6" s="13">
        <v>7</v>
      </c>
      <c r="B6" s="14">
        <f aca="true" t="shared" si="0" ref="B6:B12">AVERAGE(F6,H6,J6)</f>
        <v>0.20360937272594967</v>
      </c>
      <c r="C6" s="13"/>
      <c r="D6" s="62">
        <v>0.16664241012952977</v>
      </c>
      <c r="E6" s="15"/>
      <c r="F6" s="15">
        <v>0.22456702081210897</v>
      </c>
      <c r="G6" s="15"/>
      <c r="H6" s="15">
        <v>0.19953427448697436</v>
      </c>
      <c r="I6" s="15"/>
      <c r="J6" s="15">
        <v>0.1867268228787656</v>
      </c>
      <c r="L6" s="1"/>
    </row>
    <row r="7" spans="1:12" ht="12.75">
      <c r="A7" s="13">
        <v>3</v>
      </c>
      <c r="B7" s="14">
        <f t="shared" si="0"/>
        <v>0.2199582787561247</v>
      </c>
      <c r="C7" s="13"/>
      <c r="D7" s="62">
        <v>0.1675156454664531</v>
      </c>
      <c r="E7" s="15"/>
      <c r="F7" s="15">
        <v>0.23417260951826524</v>
      </c>
      <c r="G7" s="15"/>
      <c r="H7" s="15">
        <v>0.22631349148595523</v>
      </c>
      <c r="I7" s="15"/>
      <c r="J7" s="15">
        <v>0.19938873526415354</v>
      </c>
      <c r="L7" s="1"/>
    </row>
    <row r="8" spans="1:12" ht="12.75">
      <c r="A8" s="13">
        <v>1</v>
      </c>
      <c r="B8" s="14">
        <f t="shared" si="0"/>
        <v>0.23431814874108567</v>
      </c>
      <c r="C8" s="13"/>
      <c r="D8" s="62">
        <v>0.16984427303158225</v>
      </c>
      <c r="E8" s="15"/>
      <c r="F8" s="15">
        <v>0.2513462378110903</v>
      </c>
      <c r="G8" s="15"/>
      <c r="H8" s="15">
        <v>0.23664677630621442</v>
      </c>
      <c r="I8" s="15"/>
      <c r="J8" s="15">
        <v>0.2149614321059523</v>
      </c>
      <c r="L8" s="1"/>
    </row>
    <row r="9" spans="1:10" ht="12.75">
      <c r="A9" s="13">
        <v>0.66</v>
      </c>
      <c r="B9" s="14">
        <f t="shared" si="0"/>
        <v>0.2548876922330568</v>
      </c>
      <c r="C9" s="13"/>
      <c r="D9" s="62">
        <v>0.18818221510697145</v>
      </c>
      <c r="E9" s="15"/>
      <c r="F9" s="15">
        <v>0.2714306505603261</v>
      </c>
      <c r="G9" s="15"/>
      <c r="H9" s="15">
        <v>0.2532382477077573</v>
      </c>
      <c r="I9" s="15"/>
      <c r="J9" s="15">
        <v>0.23999417843108692</v>
      </c>
    </row>
    <row r="10" spans="1:10" ht="12.75">
      <c r="A10" s="13">
        <v>0.33</v>
      </c>
      <c r="B10" s="14">
        <f t="shared" si="0"/>
        <v>0.2689564837723767</v>
      </c>
      <c r="C10" s="13"/>
      <c r="D10" s="62">
        <v>0.1957502546936398</v>
      </c>
      <c r="E10" s="15"/>
      <c r="F10" s="15">
        <v>0.28103623926648236</v>
      </c>
      <c r="G10" s="15"/>
      <c r="H10" s="15">
        <v>0.26662785620724777</v>
      </c>
      <c r="I10" s="15"/>
      <c r="J10" s="15">
        <v>0.2592053558433999</v>
      </c>
    </row>
    <row r="11" spans="1:10" ht="12.75">
      <c r="A11" s="13">
        <v>0.16</v>
      </c>
      <c r="B11" s="14">
        <f t="shared" si="0"/>
        <v>0.2875369912191335</v>
      </c>
      <c r="C11" s="13"/>
      <c r="D11" s="62">
        <v>0.21859991267646647</v>
      </c>
      <c r="E11" s="15"/>
      <c r="F11" s="15">
        <v>0.29588123999417865</v>
      </c>
      <c r="G11" s="15"/>
      <c r="H11" s="15">
        <v>0.2858390336195603</v>
      </c>
      <c r="I11" s="15"/>
      <c r="J11" s="15">
        <v>0.28089070004366157</v>
      </c>
    </row>
    <row r="12" spans="1:10" ht="12.75">
      <c r="A12" s="13">
        <v>0.001</v>
      </c>
      <c r="B12" s="14">
        <f t="shared" si="0"/>
        <v>0.34361810507931884</v>
      </c>
      <c r="C12" s="13"/>
      <c r="D12" s="62">
        <v>0.3735991849803525</v>
      </c>
      <c r="E12" s="15"/>
      <c r="F12" s="15">
        <v>0.3572987920244508</v>
      </c>
      <c r="G12" s="15"/>
      <c r="H12" s="15">
        <v>0.3348857517100858</v>
      </c>
      <c r="I12" s="15"/>
      <c r="J12" s="15">
        <v>0.3386697715034199</v>
      </c>
    </row>
    <row r="14" ht="12.75">
      <c r="L14" s="1"/>
    </row>
    <row r="15" spans="1:12" ht="15.75">
      <c r="A15" s="8"/>
      <c r="B15" s="9" t="s">
        <v>0</v>
      </c>
      <c r="C15" s="12" t="s">
        <v>19</v>
      </c>
      <c r="D15" s="3"/>
      <c r="E15" s="7"/>
      <c r="F15" s="3"/>
      <c r="G15" s="7"/>
      <c r="H15" s="3"/>
      <c r="I15" s="7"/>
      <c r="J15" s="4"/>
      <c r="L15" s="1"/>
    </row>
    <row r="16" spans="1:2" ht="12.75">
      <c r="A16" s="8" t="s">
        <v>1</v>
      </c>
      <c r="B16" s="9" t="s">
        <v>2</v>
      </c>
    </row>
    <row r="17" spans="1:10" ht="12.75">
      <c r="A17" s="8" t="s">
        <v>3</v>
      </c>
      <c r="B17" s="9" t="s">
        <v>4</v>
      </c>
      <c r="C17" s="10" t="s">
        <v>25</v>
      </c>
      <c r="D17" s="11"/>
      <c r="E17" s="10" t="s">
        <v>26</v>
      </c>
      <c r="F17" s="11"/>
      <c r="G17" s="10" t="s">
        <v>27</v>
      </c>
      <c r="H17" s="11"/>
      <c r="I17" s="10" t="s">
        <v>28</v>
      </c>
      <c r="J17" s="11"/>
    </row>
    <row r="18" spans="1:10" ht="13.5" thickBot="1">
      <c r="A18" s="16" t="s">
        <v>5</v>
      </c>
      <c r="B18" s="17" t="s">
        <v>6</v>
      </c>
      <c r="C18" s="18" t="s">
        <v>7</v>
      </c>
      <c r="D18" s="19" t="s">
        <v>8</v>
      </c>
      <c r="E18" s="18" t="s">
        <v>7</v>
      </c>
      <c r="F18" s="19" t="s">
        <v>8</v>
      </c>
      <c r="G18" s="18" t="s">
        <v>7</v>
      </c>
      <c r="H18" s="19" t="s">
        <v>8</v>
      </c>
      <c r="I18" s="18" t="s">
        <v>7</v>
      </c>
      <c r="J18" s="19" t="s">
        <v>8</v>
      </c>
    </row>
    <row r="19" spans="1:12" ht="12.75" customHeight="1">
      <c r="A19" s="13">
        <v>15</v>
      </c>
      <c r="B19" s="14">
        <f aca="true" t="shared" si="1" ref="B19:B26">AVERAGE(D19,F19,H19,J19)</f>
        <v>0.1425556687527289</v>
      </c>
      <c r="C19" s="13"/>
      <c r="D19" s="59">
        <v>0.16445932178722183</v>
      </c>
      <c r="E19" s="60"/>
      <c r="F19" s="59">
        <v>0.11468490758259345</v>
      </c>
      <c r="G19" s="59"/>
      <c r="H19" s="59">
        <v>0.12851113375054596</v>
      </c>
      <c r="I19" s="59"/>
      <c r="J19" s="59">
        <v>0.16256731189055434</v>
      </c>
      <c r="L19" s="1"/>
    </row>
    <row r="20" spans="1:12" ht="12.75">
      <c r="A20" s="13">
        <v>7</v>
      </c>
      <c r="B20" s="14">
        <f t="shared" si="1"/>
        <v>0.17169989812254402</v>
      </c>
      <c r="C20" s="13"/>
      <c r="D20" s="15">
        <v>0.1729005967108135</v>
      </c>
      <c r="E20" s="58"/>
      <c r="F20" s="15">
        <v>0.157618978314656</v>
      </c>
      <c r="G20" s="15"/>
      <c r="H20" s="15">
        <v>0.17260951826517268</v>
      </c>
      <c r="I20" s="15"/>
      <c r="J20" s="15">
        <v>0.18367049919953393</v>
      </c>
      <c r="L20" s="1"/>
    </row>
    <row r="21" spans="1:12" ht="12.75">
      <c r="A21" s="13">
        <v>3</v>
      </c>
      <c r="B21" s="14">
        <f t="shared" si="1"/>
        <v>0.1983699607044099</v>
      </c>
      <c r="C21" s="13"/>
      <c r="D21" s="15">
        <v>0.19269393101440854</v>
      </c>
      <c r="E21" s="58"/>
      <c r="F21" s="15">
        <v>0.18512589142773977</v>
      </c>
      <c r="G21" s="15"/>
      <c r="H21" s="15">
        <v>0.20360937272594978</v>
      </c>
      <c r="I21" s="15"/>
      <c r="J21" s="15">
        <v>0.21205064764954148</v>
      </c>
      <c r="L21" s="1"/>
    </row>
    <row r="22" spans="1:12" ht="12.75">
      <c r="A22" s="13">
        <v>1</v>
      </c>
      <c r="B22" s="14">
        <f t="shared" si="1"/>
        <v>0.22413040314364724</v>
      </c>
      <c r="C22" s="13"/>
      <c r="D22" s="15">
        <v>0.2076844709649252</v>
      </c>
      <c r="E22" s="58"/>
      <c r="F22" s="15">
        <v>0.21146849075825938</v>
      </c>
      <c r="G22" s="15"/>
      <c r="H22" s="15">
        <v>0.22194731480133897</v>
      </c>
      <c r="I22" s="15"/>
      <c r="J22" s="15">
        <v>0.2554213360500653</v>
      </c>
      <c r="L22" s="1"/>
    </row>
    <row r="23" spans="1:12" ht="12.75">
      <c r="A23" s="13">
        <v>0.66</v>
      </c>
      <c r="B23" s="14">
        <f t="shared" si="1"/>
        <v>0.25760442439237374</v>
      </c>
      <c r="C23" s="13"/>
      <c r="D23" s="15">
        <v>0.24348711977878026</v>
      </c>
      <c r="E23" s="58"/>
      <c r="F23" s="15">
        <v>0.23824770775724066</v>
      </c>
      <c r="G23" s="15"/>
      <c r="H23" s="15">
        <v>0.2555668752728861</v>
      </c>
      <c r="I23" s="15"/>
      <c r="J23" s="15">
        <v>0.2931159947605878</v>
      </c>
      <c r="L23" s="1"/>
    </row>
    <row r="24" spans="1:12" ht="12.75">
      <c r="A24" s="13">
        <v>0.33</v>
      </c>
      <c r="B24" s="14">
        <f t="shared" si="1"/>
        <v>0.2801630039295592</v>
      </c>
      <c r="C24" s="13"/>
      <c r="D24" s="15">
        <v>0.2800174647067386</v>
      </c>
      <c r="E24" s="58"/>
      <c r="F24" s="15">
        <v>0.254984718381604</v>
      </c>
      <c r="G24" s="15"/>
      <c r="H24" s="15">
        <v>0.26313491485955487</v>
      </c>
      <c r="I24" s="15"/>
      <c r="J24" s="15">
        <v>0.3225149177703391</v>
      </c>
      <c r="L24" s="1"/>
    </row>
    <row r="25" spans="1:10" ht="12.75">
      <c r="A25" s="13">
        <v>0.16</v>
      </c>
      <c r="B25" s="14">
        <f t="shared" si="1"/>
        <v>0.3060689855916169</v>
      </c>
      <c r="C25" s="13"/>
      <c r="D25" s="15">
        <v>0.32295153543880073</v>
      </c>
      <c r="E25" s="58"/>
      <c r="F25" s="15">
        <v>0.27841653325571236</v>
      </c>
      <c r="G25" s="15"/>
      <c r="H25" s="15">
        <v>0.2714306505603261</v>
      </c>
      <c r="I25" s="15"/>
      <c r="J25" s="15">
        <v>0.35147722311162827</v>
      </c>
    </row>
    <row r="26" spans="1:10" ht="12.75">
      <c r="A26" s="13">
        <v>0.001</v>
      </c>
      <c r="B26" s="14">
        <f t="shared" si="1"/>
        <v>0.3854606316402269</v>
      </c>
      <c r="C26" s="13"/>
      <c r="D26" s="15">
        <v>0.4230825207393392</v>
      </c>
      <c r="E26" s="58"/>
      <c r="F26" s="15">
        <v>0.3543880075680395</v>
      </c>
      <c r="G26" s="15"/>
      <c r="H26" s="15">
        <v>0.3306651142482899</v>
      </c>
      <c r="I26" s="15"/>
      <c r="J26" s="15">
        <v>0.4337068840052392</v>
      </c>
    </row>
    <row r="29" spans="1:10" ht="15.75">
      <c r="A29" s="8"/>
      <c r="B29" s="9" t="s">
        <v>0</v>
      </c>
      <c r="C29" s="12" t="s">
        <v>20</v>
      </c>
      <c r="D29" s="3"/>
      <c r="E29" s="7"/>
      <c r="F29" s="3"/>
      <c r="G29" s="7"/>
      <c r="H29" s="3"/>
      <c r="I29" s="7"/>
      <c r="J29" s="4"/>
    </row>
    <row r="30" spans="1:2" ht="12.75">
      <c r="A30" s="8" t="s">
        <v>1</v>
      </c>
      <c r="B30" s="9" t="s">
        <v>2</v>
      </c>
    </row>
    <row r="31" spans="1:10" ht="12.75">
      <c r="A31" s="8" t="s">
        <v>3</v>
      </c>
      <c r="B31" s="9" t="s">
        <v>4</v>
      </c>
      <c r="C31" s="10" t="s">
        <v>29</v>
      </c>
      <c r="D31" s="11"/>
      <c r="E31" s="10" t="s">
        <v>30</v>
      </c>
      <c r="F31" s="11"/>
      <c r="G31" s="10" t="s">
        <v>31</v>
      </c>
      <c r="H31" s="11"/>
      <c r="I31" s="10" t="s">
        <v>32</v>
      </c>
      <c r="J31" s="11"/>
    </row>
    <row r="32" spans="1:10" ht="13.5" thickBot="1">
      <c r="A32" s="16" t="s">
        <v>5</v>
      </c>
      <c r="B32" s="17" t="s">
        <v>6</v>
      </c>
      <c r="C32" s="18" t="s">
        <v>7</v>
      </c>
      <c r="D32" s="19" t="s">
        <v>8</v>
      </c>
      <c r="E32" s="18" t="s">
        <v>7</v>
      </c>
      <c r="F32" s="19" t="s">
        <v>8</v>
      </c>
      <c r="G32" s="18" t="s">
        <v>7</v>
      </c>
      <c r="H32" s="19" t="s">
        <v>8</v>
      </c>
      <c r="I32" s="18" t="s">
        <v>7</v>
      </c>
      <c r="J32" s="19" t="s">
        <v>8</v>
      </c>
    </row>
    <row r="33" spans="1:10" ht="12.75">
      <c r="A33" s="13">
        <v>15</v>
      </c>
      <c r="B33" s="14">
        <f aca="true" t="shared" si="2" ref="B33:B40">AVERAGE(D33,F33,H33,J33)</f>
        <v>0.28489302867122696</v>
      </c>
      <c r="C33" s="13"/>
      <c r="D33" s="59">
        <v>0.3562800174647066</v>
      </c>
      <c r="E33" s="60"/>
      <c r="F33" s="59">
        <v>0.31087177994469534</v>
      </c>
      <c r="G33" s="60"/>
      <c r="H33" s="59">
        <v>0.24712560034929443</v>
      </c>
      <c r="I33" s="59"/>
      <c r="J33" s="59">
        <v>0.22529471692621147</v>
      </c>
    </row>
    <row r="34" spans="1:10" ht="12.75">
      <c r="A34" s="13">
        <v>7</v>
      </c>
      <c r="B34" s="14">
        <f t="shared" si="2"/>
        <v>0.2917333721437928</v>
      </c>
      <c r="C34" s="13"/>
      <c r="D34" s="15">
        <v>0.3562800174647066</v>
      </c>
      <c r="E34" s="58"/>
      <c r="F34" s="15">
        <v>0.31087177994469534</v>
      </c>
      <c r="G34" s="58"/>
      <c r="H34" s="15">
        <v>0.26182506185416987</v>
      </c>
      <c r="I34" s="15"/>
      <c r="J34" s="15">
        <v>0.23795662931159942</v>
      </c>
    </row>
    <row r="35" spans="1:10" ht="12.75">
      <c r="A35" s="13">
        <v>3</v>
      </c>
      <c r="B35" s="14">
        <f t="shared" si="2"/>
        <v>0.2956993159656528</v>
      </c>
      <c r="C35" s="13"/>
      <c r="D35" s="15">
        <v>0.356425556687527</v>
      </c>
      <c r="E35" s="58"/>
      <c r="F35" s="15">
        <v>0.31538349585213243</v>
      </c>
      <c r="G35" s="58"/>
      <c r="H35" s="15">
        <v>0.26721001309853026</v>
      </c>
      <c r="I35" s="15"/>
      <c r="J35" s="15">
        <v>0.2437781982244215</v>
      </c>
    </row>
    <row r="36" spans="1:10" ht="12.75">
      <c r="A36" s="13">
        <v>1</v>
      </c>
      <c r="B36" s="14">
        <f t="shared" si="2"/>
        <v>0.30272158346674427</v>
      </c>
      <c r="C36" s="13"/>
      <c r="D36" s="15">
        <v>0.3587541842526558</v>
      </c>
      <c r="E36" s="58"/>
      <c r="F36" s="15">
        <v>0.32149614321059533</v>
      </c>
      <c r="G36" s="58"/>
      <c r="H36" s="15">
        <v>0.2759423664677632</v>
      </c>
      <c r="I36" s="15"/>
      <c r="J36" s="15">
        <v>0.2546936399359628</v>
      </c>
    </row>
    <row r="37" spans="1:10" ht="12.75">
      <c r="A37" s="13">
        <v>0.66</v>
      </c>
      <c r="B37" s="14">
        <f t="shared" si="2"/>
        <v>0.3161839615776453</v>
      </c>
      <c r="C37" s="13"/>
      <c r="D37" s="15">
        <v>0.3686508514044533</v>
      </c>
      <c r="E37" s="58"/>
      <c r="F37" s="15">
        <v>0.33212050647649577</v>
      </c>
      <c r="G37" s="58"/>
      <c r="H37" s="15">
        <v>0.2909329064182799</v>
      </c>
      <c r="I37" s="15"/>
      <c r="J37" s="15">
        <v>0.27303158201135197</v>
      </c>
    </row>
    <row r="38" spans="1:10" ht="12.75">
      <c r="A38" s="13">
        <v>0.33</v>
      </c>
      <c r="B38" s="14">
        <f t="shared" si="2"/>
        <v>0.3204773686508514</v>
      </c>
      <c r="C38" s="13"/>
      <c r="D38" s="15">
        <v>0.3701062436326587</v>
      </c>
      <c r="E38" s="58"/>
      <c r="F38" s="15">
        <v>0.33619560471547116</v>
      </c>
      <c r="G38" s="58"/>
      <c r="H38" s="15">
        <v>0.2950080046572553</v>
      </c>
      <c r="I38" s="15"/>
      <c r="J38" s="15">
        <v>0.2805996215980207</v>
      </c>
    </row>
    <row r="39" spans="1:10" ht="12.75">
      <c r="A39" s="13">
        <v>0.16</v>
      </c>
      <c r="B39" s="14">
        <f t="shared" si="2"/>
        <v>0.3263717071750837</v>
      </c>
      <c r="C39" s="13"/>
      <c r="D39" s="15">
        <v>0.37374472420317245</v>
      </c>
      <c r="E39" s="58"/>
      <c r="F39" s="15">
        <v>0.3370688400523941</v>
      </c>
      <c r="G39" s="58"/>
      <c r="H39" s="15">
        <v>0.3022849657982828</v>
      </c>
      <c r="I39" s="15"/>
      <c r="J39" s="15">
        <v>0.2923882986464853</v>
      </c>
    </row>
    <row r="40" spans="1:10" ht="12.75">
      <c r="A40" s="13">
        <v>0.001</v>
      </c>
      <c r="B40" s="14">
        <f t="shared" si="2"/>
        <v>0.3797846019502256</v>
      </c>
      <c r="C40" s="13"/>
      <c r="D40" s="15">
        <v>0.4227914422936979</v>
      </c>
      <c r="E40" s="58"/>
      <c r="F40" s="15">
        <v>0.37985737156163624</v>
      </c>
      <c r="G40" s="58"/>
      <c r="H40" s="15">
        <v>0.3543880075680395</v>
      </c>
      <c r="I40" s="15"/>
      <c r="J40" s="15">
        <v>0.3621015863775287</v>
      </c>
    </row>
    <row r="43" ht="12.75">
      <c r="A43" s="6" t="s">
        <v>37</v>
      </c>
    </row>
  </sheetData>
  <printOptions/>
  <pageMargins left="1" right="0.5" top="1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H10" sqref="H10"/>
    </sheetView>
  </sheetViews>
  <sheetFormatPr defaultColWidth="9.140625" defaultRowHeight="12.75"/>
  <cols>
    <col min="1" max="1" width="13.7109375" style="0" customWidth="1"/>
    <col min="2" max="4" width="11.7109375" style="0" customWidth="1"/>
    <col min="5" max="5" width="11.7109375" style="6" customWidth="1"/>
    <col min="6" max="7" width="11.7109375" style="0" customWidth="1"/>
  </cols>
  <sheetData>
    <row r="1" spans="1:6" ht="12.75">
      <c r="A1" s="20" t="s">
        <v>9</v>
      </c>
      <c r="B1" s="20"/>
      <c r="C1" s="20"/>
      <c r="D1" s="20"/>
      <c r="E1" s="21"/>
      <c r="F1" s="20"/>
    </row>
    <row r="2" spans="1:6" ht="12.75">
      <c r="A2" s="20"/>
      <c r="B2" s="20"/>
      <c r="C2" s="20"/>
      <c r="D2" s="20"/>
      <c r="E2" s="21"/>
      <c r="F2" s="20"/>
    </row>
    <row r="3" spans="1:7" ht="12.75">
      <c r="A3" s="20" t="s">
        <v>33</v>
      </c>
      <c r="B3" s="25" t="s">
        <v>34</v>
      </c>
      <c r="C3" s="26"/>
      <c r="D3" s="25" t="s">
        <v>35</v>
      </c>
      <c r="E3" s="39"/>
      <c r="F3" s="25" t="s">
        <v>36</v>
      </c>
      <c r="G3" s="39"/>
    </row>
    <row r="4" spans="1:7" ht="12.75">
      <c r="A4" s="20"/>
      <c r="B4" s="27"/>
      <c r="C4" s="28"/>
      <c r="D4" s="27"/>
      <c r="E4" s="40"/>
      <c r="F4" s="27"/>
      <c r="G4" s="34"/>
    </row>
    <row r="5" spans="1:7" ht="12.75">
      <c r="A5" s="22"/>
      <c r="B5" s="29" t="s">
        <v>10</v>
      </c>
      <c r="C5" s="30" t="s">
        <v>11</v>
      </c>
      <c r="D5" s="29" t="s">
        <v>10</v>
      </c>
      <c r="E5" s="30" t="s">
        <v>11</v>
      </c>
      <c r="F5" s="29" t="s">
        <v>10</v>
      </c>
      <c r="G5" s="30" t="s">
        <v>11</v>
      </c>
    </row>
    <row r="6" spans="2:7" ht="12.75">
      <c r="B6" s="29" t="s">
        <v>12</v>
      </c>
      <c r="C6" s="30" t="s">
        <v>13</v>
      </c>
      <c r="D6" s="29" t="s">
        <v>12</v>
      </c>
      <c r="E6" s="30" t="s">
        <v>13</v>
      </c>
      <c r="F6" s="29" t="s">
        <v>12</v>
      </c>
      <c r="G6" s="30" t="s">
        <v>13</v>
      </c>
    </row>
    <row r="7" spans="1:7" ht="12.75">
      <c r="A7" s="46" t="s">
        <v>14</v>
      </c>
      <c r="B7" s="47">
        <v>0</v>
      </c>
      <c r="C7" s="48">
        <v>0</v>
      </c>
      <c r="D7" s="49">
        <v>0</v>
      </c>
      <c r="E7" s="48">
        <v>0</v>
      </c>
      <c r="F7" s="49">
        <v>0.23191</v>
      </c>
      <c r="G7" s="50">
        <v>0.22888</v>
      </c>
    </row>
    <row r="8" spans="1:7" ht="12.75">
      <c r="A8" s="51" t="s">
        <v>15</v>
      </c>
      <c r="B8" s="31">
        <v>0.3443</v>
      </c>
      <c r="C8" s="32">
        <v>0.344</v>
      </c>
      <c r="D8" s="41">
        <v>0.38519</v>
      </c>
      <c r="E8" s="32">
        <v>0.385</v>
      </c>
      <c r="F8" s="41">
        <v>0.38278</v>
      </c>
      <c r="G8" s="42">
        <v>0.38</v>
      </c>
    </row>
    <row r="9" spans="1:7" ht="14.25">
      <c r="A9" s="51" t="s">
        <v>16</v>
      </c>
      <c r="B9" s="31">
        <v>25.13071</v>
      </c>
      <c r="C9" s="32">
        <v>30.51785</v>
      </c>
      <c r="D9" s="41">
        <v>18.44018</v>
      </c>
      <c r="E9" s="32">
        <v>23.35219</v>
      </c>
      <c r="F9" s="41">
        <v>215.78141</v>
      </c>
      <c r="G9" s="42">
        <v>203.74405</v>
      </c>
    </row>
    <row r="10" spans="1:7" ht="12.75">
      <c r="A10" s="52" t="s">
        <v>17</v>
      </c>
      <c r="B10" s="53">
        <v>1.11059</v>
      </c>
      <c r="C10" s="54">
        <v>0.10601</v>
      </c>
      <c r="D10" s="55">
        <v>1.17018</v>
      </c>
      <c r="E10" s="54">
        <v>0.16106</v>
      </c>
      <c r="F10" s="55">
        <v>1.12897</v>
      </c>
      <c r="G10" s="56">
        <v>0.12326</v>
      </c>
    </row>
    <row r="11" spans="1:7" ht="12.75">
      <c r="A11" s="22"/>
      <c r="B11" s="33"/>
      <c r="C11" s="34"/>
      <c r="D11" s="27"/>
      <c r="E11" s="40"/>
      <c r="F11" s="27"/>
      <c r="G11" s="34"/>
    </row>
    <row r="12" spans="1:7" ht="12.75">
      <c r="A12" s="22"/>
      <c r="B12" s="29" t="s">
        <v>2</v>
      </c>
      <c r="C12" s="30" t="s">
        <v>2</v>
      </c>
      <c r="D12" s="29" t="s">
        <v>2</v>
      </c>
      <c r="E12" s="30" t="s">
        <v>2</v>
      </c>
      <c r="F12" s="29" t="s">
        <v>2</v>
      </c>
      <c r="G12" s="30" t="s">
        <v>2</v>
      </c>
    </row>
    <row r="13" spans="1:7" ht="12.75">
      <c r="A13" s="23" t="s">
        <v>3</v>
      </c>
      <c r="B13" s="29" t="s">
        <v>4</v>
      </c>
      <c r="C13" s="30" t="s">
        <v>4</v>
      </c>
      <c r="D13" s="29" t="s">
        <v>4</v>
      </c>
      <c r="E13" s="30" t="s">
        <v>4</v>
      </c>
      <c r="F13" s="29" t="s">
        <v>4</v>
      </c>
      <c r="G13" s="30" t="s">
        <v>4</v>
      </c>
    </row>
    <row r="14" spans="1:7" ht="12.75">
      <c r="A14" s="43" t="s">
        <v>5</v>
      </c>
      <c r="B14" s="44" t="s">
        <v>6</v>
      </c>
      <c r="C14" s="45" t="s">
        <v>6</v>
      </c>
      <c r="D14" s="44" t="s">
        <v>6</v>
      </c>
      <c r="E14" s="45" t="s">
        <v>6</v>
      </c>
      <c r="F14" s="44" t="s">
        <v>6</v>
      </c>
      <c r="G14" s="45" t="s">
        <v>6</v>
      </c>
    </row>
    <row r="15" spans="1:7" ht="12.75">
      <c r="A15" s="24">
        <v>100</v>
      </c>
      <c r="B15" s="35">
        <f>$B$7+($B$8-$B$7)*(1/(1+($B$9*A15)^$B$10)^(1-(1/$B$10)))</f>
        <v>0.14484421002636297</v>
      </c>
      <c r="C15" s="36">
        <f>IF(A15&gt;1/$C$9,$C$7+($C$8-$C$7)*($C$9*A15)^(-$C$10),$C$8)</f>
        <v>0.14694705274037048</v>
      </c>
      <c r="D15" s="35">
        <f>$D$7+($D$8-$D$7)*(1/(1+($D$9*A15)^$D$10)^(1-(1/$D$10)))</f>
        <v>0.10712665991645504</v>
      </c>
      <c r="E15" s="36">
        <f>IF(A15&gt;1/$E$9,$E$7+($E$8-$E$7)*($E$9*A15)^(-$E$10),$E$8)</f>
        <v>0.11039715556903006</v>
      </c>
      <c r="F15" s="35">
        <f>$F$7+($F$8-$F$7)*(1/(1+($F$9*A15)^$F$10)^(1-(1/$F$10)))</f>
        <v>0.2735628254666364</v>
      </c>
      <c r="G15" s="36">
        <f>IF(A15&gt;1/$G$9,$G$7+($G$8-$G$7)*($G$9*A15)^(-$G$10),$G$8)</f>
        <v>0.2733619825972534</v>
      </c>
    </row>
    <row r="16" spans="1:7" ht="12.75">
      <c r="A16" s="24">
        <v>79.4328234724282</v>
      </c>
      <c r="B16" s="35">
        <f aca="true" t="shared" si="0" ref="B16:B31">$B$7+($B$8-$B$7)*(1/(1+($B$9*A16)^$B$10)^(1-(1/$B$10)))</f>
        <v>0.14857920502364685</v>
      </c>
      <c r="C16" s="36">
        <f aca="true" t="shared" si="1" ref="C16:C31">IF(A16&gt;1/$C$9,$C$7+($C$8-$C$7)*($C$9*A16)^(-$C$10),$C$8)</f>
        <v>0.15057812327376305</v>
      </c>
      <c r="D16" s="35">
        <f aca="true" t="shared" si="2" ref="D16:D31">$D$7+($D$8-$D$7)*(1/(1+($D$9*A16)^$D$10)^(1-(1/$D$10)))</f>
        <v>0.11140703578617452</v>
      </c>
      <c r="E16" s="36">
        <f aca="true" t="shared" si="3" ref="E16:E31">IF(A16&gt;1/$E$9,$E$7+($E$8-$E$7)*($E$9*A16)^(-$E$10),$E$8)</f>
        <v>0.114568145623944</v>
      </c>
      <c r="F16" s="35">
        <f aca="true" t="shared" si="4" ref="F16:F31">$F$7+($F$8-$F$7)*(1/(1+($F$9*A16)^$F$10)^(1-(1/$F$10)))</f>
        <v>0.274818297007995</v>
      </c>
      <c r="G16" s="36">
        <f aca="true" t="shared" si="5" ref="G16:G31">IF(A16&gt;1/$G$9,$G$7+($G$8-$G$7)*($G$9*A16)^(-$G$10),$G$8)</f>
        <v>0.2746425415129608</v>
      </c>
    </row>
    <row r="17" spans="1:7" ht="12.75">
      <c r="A17" s="24">
        <v>63.095734448019364</v>
      </c>
      <c r="B17" s="35">
        <f t="shared" si="0"/>
        <v>0.15241029605677875</v>
      </c>
      <c r="C17" s="36">
        <f t="shared" si="1"/>
        <v>0.15429891777897137</v>
      </c>
      <c r="D17" s="35">
        <f t="shared" si="2"/>
        <v>0.1158581963590566</v>
      </c>
      <c r="E17" s="36">
        <f t="shared" si="3"/>
        <v>0.11889672269229613</v>
      </c>
      <c r="F17" s="35">
        <f t="shared" si="4"/>
        <v>0.2761116044371807</v>
      </c>
      <c r="G17" s="36">
        <f t="shared" si="5"/>
        <v>0.2759599654926975</v>
      </c>
    </row>
    <row r="18" spans="1:7" ht="12.75">
      <c r="A18" s="24">
        <v>50.11872336272726</v>
      </c>
      <c r="B18" s="35">
        <f t="shared" si="0"/>
        <v>0.15633988554846054</v>
      </c>
      <c r="C18" s="36">
        <f t="shared" si="1"/>
        <v>0.15811165334074875</v>
      </c>
      <c r="D18" s="35">
        <f t="shared" si="2"/>
        <v>0.12048686805674051</v>
      </c>
      <c r="E18" s="36">
        <f t="shared" si="3"/>
        <v>0.1233888406762721</v>
      </c>
      <c r="F18" s="35">
        <f t="shared" si="4"/>
        <v>0.27744388609375725</v>
      </c>
      <c r="G18" s="36">
        <f t="shared" si="5"/>
        <v>0.277315315817541</v>
      </c>
    </row>
    <row r="19" spans="1:7" ht="12.75">
      <c r="A19" s="24">
        <v>39.810717055349755</v>
      </c>
      <c r="B19" s="35">
        <f t="shared" si="0"/>
        <v>0.1603704132299379</v>
      </c>
      <c r="C19" s="36">
        <f t="shared" si="1"/>
        <v>0.16201860182814676</v>
      </c>
      <c r="D19" s="35">
        <f t="shared" si="2"/>
        <v>0.125300010466209</v>
      </c>
      <c r="E19" s="36">
        <f t="shared" si="3"/>
        <v>0.1280506784264874</v>
      </c>
      <c r="F19" s="35">
        <f t="shared" si="4"/>
        <v>0.2788163139229692</v>
      </c>
      <c r="G19" s="36">
        <f t="shared" si="5"/>
        <v>0.2787096843210053</v>
      </c>
    </row>
    <row r="20" spans="1:7" ht="12.75">
      <c r="A20" s="24">
        <v>31.622776601683817</v>
      </c>
      <c r="B20" s="35">
        <f t="shared" si="0"/>
        <v>0.16450434911941653</v>
      </c>
      <c r="C20" s="36">
        <f t="shared" si="1"/>
        <v>0.16602209124823794</v>
      </c>
      <c r="D20" s="35">
        <f t="shared" si="2"/>
        <v>0.13030481280067377</v>
      </c>
      <c r="E20" s="36">
        <f t="shared" si="3"/>
        <v>0.13288864824091712</v>
      </c>
      <c r="F20" s="35">
        <f t="shared" si="4"/>
        <v>0.2802300942515699</v>
      </c>
      <c r="G20" s="36">
        <f t="shared" si="5"/>
        <v>0.2801441942685922</v>
      </c>
    </row>
    <row r="21" spans="1:7" ht="12.75">
      <c r="A21" s="24">
        <v>25.118864315095824</v>
      </c>
      <c r="B21" s="35">
        <f t="shared" si="0"/>
        <v>0.16874418374195785</v>
      </c>
      <c r="C21" s="36">
        <f t="shared" si="1"/>
        <v>0.17012450713329008</v>
      </c>
      <c r="D21" s="35">
        <f t="shared" si="2"/>
        <v>0.13550868559414164</v>
      </c>
      <c r="E21" s="36">
        <f t="shared" si="3"/>
        <v>0.13790940468492932</v>
      </c>
      <c r="F21" s="35">
        <f t="shared" si="4"/>
        <v>0.28168646850741125</v>
      </c>
      <c r="G21" s="36">
        <f t="shared" si="5"/>
        <v>0.2816200012626639</v>
      </c>
    </row>
    <row r="22" spans="1:7" ht="12.75">
      <c r="A22" s="24">
        <v>19.952623149688815</v>
      </c>
      <c r="B22" s="35">
        <f t="shared" si="0"/>
        <v>0.1730924146933985</v>
      </c>
      <c r="C22" s="36">
        <f t="shared" si="1"/>
        <v>0.17432829396221725</v>
      </c>
      <c r="D22" s="35">
        <f t="shared" si="2"/>
        <v>0.14091924578553694</v>
      </c>
      <c r="E22" s="36">
        <f t="shared" si="3"/>
        <v>0.1431198537445545</v>
      </c>
      <c r="F22" s="35">
        <f t="shared" si="4"/>
        <v>0.2831867138543734</v>
      </c>
      <c r="G22" s="36">
        <f t="shared" si="5"/>
        <v>0.28313829417336467</v>
      </c>
    </row>
    <row r="23" spans="1:7" ht="12.75">
      <c r="A23" s="24">
        <v>15.84893192461115</v>
      </c>
      <c r="B23" s="35">
        <f t="shared" si="0"/>
        <v>0.17755152836687496</v>
      </c>
      <c r="C23" s="36">
        <f t="shared" si="1"/>
        <v>0.17863595661715462</v>
      </c>
      <c r="D23" s="35">
        <f t="shared" si="2"/>
        <v>0.14654429269109592</v>
      </c>
      <c r="E23" s="36">
        <f t="shared" si="3"/>
        <v>0.1485271623255805</v>
      </c>
      <c r="F23" s="35">
        <f t="shared" si="4"/>
        <v>0.2847321437043989</v>
      </c>
      <c r="G23" s="36">
        <f t="shared" si="5"/>
        <v>0.2847002960963425</v>
      </c>
    </row>
    <row r="24" spans="1:7" ht="12.75">
      <c r="A24" s="24">
        <v>12.589254117941685</v>
      </c>
      <c r="B24" s="35">
        <f t="shared" si="0"/>
        <v>0.18212397528983784</v>
      </c>
      <c r="C24" s="36">
        <f t="shared" si="1"/>
        <v>0.18305006187602627</v>
      </c>
      <c r="D24" s="35">
        <f t="shared" si="2"/>
        <v>0.15239177148057798</v>
      </c>
      <c r="E24" s="36">
        <f t="shared" si="3"/>
        <v>0.15413876811153956</v>
      </c>
      <c r="F24" s="35">
        <f t="shared" si="4"/>
        <v>0.28632410805528474</v>
      </c>
      <c r="G24" s="36">
        <f t="shared" si="5"/>
        <v>0.28630726533804196</v>
      </c>
    </row>
    <row r="25" spans="1:7" ht="12.75">
      <c r="A25" s="24">
        <v>10</v>
      </c>
      <c r="B25" s="35">
        <f t="shared" si="0"/>
        <v>0.18681213703769445</v>
      </c>
      <c r="C25" s="36">
        <f t="shared" si="1"/>
        <v>0.18757323994199318</v>
      </c>
      <c r="D25" s="35">
        <f t="shared" si="2"/>
        <v>0.15846971959105893</v>
      </c>
      <c r="E25" s="36">
        <f t="shared" si="3"/>
        <v>0.1599623897941464</v>
      </c>
      <c r="F25" s="35">
        <f t="shared" si="4"/>
        <v>0.2879639935853895</v>
      </c>
      <c r="G25" s="36">
        <f t="shared" si="5"/>
        <v>0.2879604964293617</v>
      </c>
    </row>
    <row r="26" spans="1:7" ht="12.75">
      <c r="A26" s="24">
        <v>7.943282347242825</v>
      </c>
      <c r="B26" s="35">
        <f t="shared" si="0"/>
        <v>0.1916182820678692</v>
      </c>
      <c r="C26" s="36">
        <f t="shared" si="1"/>
        <v>0.1922081860106954</v>
      </c>
      <c r="D26" s="35">
        <f t="shared" si="2"/>
        <v>0.16478618993982921</v>
      </c>
      <c r="E26" s="36">
        <f t="shared" si="3"/>
        <v>0.16600603769025965</v>
      </c>
      <c r="F26" s="35">
        <f t="shared" si="4"/>
        <v>0.2896532234130696</v>
      </c>
      <c r="G26" s="36">
        <f t="shared" si="5"/>
        <v>0.2896613211684935</v>
      </c>
    </row>
    <row r="27" spans="1:7" ht="12.75">
      <c r="A27" s="24">
        <v>6.3095734448019405</v>
      </c>
      <c r="B27" s="35">
        <f t="shared" si="0"/>
        <v>0.19654450702047954</v>
      </c>
      <c r="C27" s="36">
        <f t="shared" si="1"/>
        <v>0.19695766187621944</v>
      </c>
      <c r="D27" s="35">
        <f t="shared" si="2"/>
        <v>0.17134914272241786</v>
      </c>
      <c r="E27" s="36">
        <f t="shared" si="3"/>
        <v>0.17227802475996992</v>
      </c>
      <c r="F27" s="35">
        <f t="shared" si="4"/>
        <v>0.291393256397541</v>
      </c>
      <c r="G27" s="36">
        <f t="shared" si="5"/>
        <v>0.2914111096937828</v>
      </c>
    </row>
    <row r="28" spans="1:7" ht="12.75">
      <c r="A28" s="24">
        <v>5.011872336272729</v>
      </c>
      <c r="B28" s="35">
        <f t="shared" si="0"/>
        <v>0.20159265902060258</v>
      </c>
      <c r="C28" s="36">
        <f t="shared" si="1"/>
        <v>0.20182449757675047</v>
      </c>
      <c r="D28" s="35">
        <f t="shared" si="2"/>
        <v>0.1781662948707936</v>
      </c>
      <c r="E28" s="36">
        <f t="shared" si="3"/>
        <v>0.1787869780409695</v>
      </c>
      <c r="F28" s="35">
        <f t="shared" si="4"/>
        <v>0.29318558581640214</v>
      </c>
      <c r="G28" s="36">
        <f t="shared" si="5"/>
        <v>0.2932112715874749</v>
      </c>
    </row>
    <row r="29" spans="1:7" ht="12.75">
      <c r="A29" s="24">
        <v>3.981071705534978</v>
      </c>
      <c r="B29" s="35">
        <f t="shared" si="0"/>
        <v>0.20676423325394724</v>
      </c>
      <c r="C29" s="36">
        <f t="shared" si="1"/>
        <v>0.20681159308088765</v>
      </c>
      <c r="D29" s="35">
        <f t="shared" si="2"/>
        <v>0.18524491275743862</v>
      </c>
      <c r="E29" s="36">
        <f t="shared" si="3"/>
        <v>0.18554185051493208</v>
      </c>
      <c r="F29" s="35">
        <f t="shared" si="4"/>
        <v>0.2950317371998859</v>
      </c>
      <c r="G29" s="36">
        <f t="shared" si="5"/>
        <v>0.2950632570112366</v>
      </c>
    </row>
    <row r="30" spans="1:7" ht="12.75">
      <c r="A30" s="24">
        <v>3.162277660168384</v>
      </c>
      <c r="B30" s="35">
        <f t="shared" si="0"/>
        <v>0.21206023854252484</v>
      </c>
      <c r="C30" s="36">
        <f t="shared" si="1"/>
        <v>0.21192192001562912</v>
      </c>
      <c r="D30" s="35">
        <f t="shared" si="2"/>
        <v>0.19259152933223084</v>
      </c>
      <c r="E30" s="36">
        <f t="shared" si="3"/>
        <v>0.1925519334222241</v>
      </c>
      <c r="F30" s="35">
        <f t="shared" si="4"/>
        <v>0.29693326502856876</v>
      </c>
      <c r="G30" s="36">
        <f t="shared" si="5"/>
        <v>0.2969685578743669</v>
      </c>
    </row>
    <row r="31" spans="1:7" ht="12.75">
      <c r="A31" s="24">
        <v>2.5118864315095837</v>
      </c>
      <c r="B31" s="35">
        <f t="shared" si="0"/>
        <v>0.21748102181342455</v>
      </c>
      <c r="C31" s="36">
        <f t="shared" si="1"/>
        <v>0.21715852343705544</v>
      </c>
      <c r="D31" s="35">
        <f t="shared" si="2"/>
        <v>0.20021156150038152</v>
      </c>
      <c r="E31" s="36">
        <f t="shared" si="3"/>
        <v>0.1998268690418866</v>
      </c>
      <c r="F31" s="35">
        <f t="shared" si="4"/>
        <v>0.2988917479039467</v>
      </c>
      <c r="G31" s="36">
        <f t="shared" si="5"/>
        <v>0.29892870903563873</v>
      </c>
    </row>
    <row r="32" spans="1:7" ht="12.75">
      <c r="A32" s="24">
        <v>1.9952623149688824</v>
      </c>
      <c r="B32" s="35">
        <f aca="true" t="shared" si="6" ref="B32:B47">$B$7+($B$8-$B$7)*(1/(1+($B$9*A32)^$B$10)^(1-(1/$B$10)))</f>
        <v>0.2230260402778982</v>
      </c>
      <c r="C32" s="36">
        <f aca="true" t="shared" si="7" ref="C32:C47">IF(A32&gt;1/$C$9,$C$7+($C$8-$C$7)*($C$9*A32)^(-$C$10),$C$8)</f>
        <v>0.22252452364476635</v>
      </c>
      <c r="D32" s="35">
        <f aca="true" t="shared" si="8" ref="D32:D47">$D$7+($D$8-$D$7)*(1/(1+($D$9*A32)^$D$10)^(1-(1/$D$10)))</f>
        <v>0.20810879727460682</v>
      </c>
      <c r="E32" s="36">
        <f aca="true" t="shared" si="9" ref="E32:E47">IF(A32&gt;1/$E$9,$E$7+($E$8-$E$7)*($E$9*A32)^(-$E$10),$E$8)</f>
        <v>0.20737666395446602</v>
      </c>
      <c r="F32" s="35">
        <f aca="true" t="shared" si="10" ref="F32:F47">$F$7+($F$8-$F$7)*(1/(1+($F$9*A32)^$F$10)^(1-(1/$F$10)))</f>
        <v>0.30090878167240354</v>
      </c>
      <c r="G32" s="36">
        <f aca="true" t="shared" si="11" ref="G32:G47">IF(A32&gt;1/$G$9,$G$7+($G$8-$G$7)*($G$9*A32)^(-$G$10),$G$8)</f>
        <v>0.3009452895397397</v>
      </c>
    </row>
    <row r="33" spans="1:7" ht="12.75">
      <c r="A33" s="24">
        <v>1.5848931924611156</v>
      </c>
      <c r="B33" s="35">
        <f t="shared" si="6"/>
        <v>0.22869356796538992</v>
      </c>
      <c r="C33" s="36">
        <f t="shared" si="7"/>
        <v>0.22802311804115305</v>
      </c>
      <c r="D33" s="35">
        <f t="shared" si="8"/>
        <v>0.2162847154691299</v>
      </c>
      <c r="E33" s="36">
        <f t="shared" si="9"/>
        <v>0.2152117028059377</v>
      </c>
      <c r="F33" s="35">
        <f t="shared" si="10"/>
        <v>0.30298596981288195</v>
      </c>
      <c r="G33" s="36">
        <f t="shared" si="11"/>
        <v>0.30301992388930776</v>
      </c>
    </row>
    <row r="34" spans="1:7" ht="12.75">
      <c r="A34" s="24">
        <v>1.2589254117941688</v>
      </c>
      <c r="B34" s="35">
        <f t="shared" si="6"/>
        <v>0.23448032131068003</v>
      </c>
      <c r="C34" s="36">
        <f t="shared" si="7"/>
        <v>0.2336575830366124</v>
      </c>
      <c r="D34" s="35">
        <f t="shared" si="8"/>
        <v>0.22473759445840882</v>
      </c>
      <c r="E34" s="36">
        <f t="shared" si="9"/>
        <v>0.22334276259165278</v>
      </c>
      <c r="F34" s="35">
        <f t="shared" si="10"/>
        <v>0.30512491017456594</v>
      </c>
      <c r="G34" s="36">
        <f t="shared" si="11"/>
        <v>0.3051542833535863</v>
      </c>
    </row>
    <row r="35" spans="1:7" ht="12.75">
      <c r="A35" s="24">
        <v>1</v>
      </c>
      <c r="B35" s="35">
        <f t="shared" si="6"/>
        <v>0.24038098738885322</v>
      </c>
      <c r="C35" s="36">
        <f t="shared" si="7"/>
        <v>0.2394312760018399</v>
      </c>
      <c r="D35" s="35">
        <f t="shared" si="8"/>
        <v>0.23346136286095054</v>
      </c>
      <c r="E35" s="36">
        <f t="shared" si="9"/>
        <v>0.231781027479957</v>
      </c>
      <c r="F35" s="35">
        <f t="shared" si="10"/>
        <v>0.30732717685749117</v>
      </c>
      <c r="G35" s="36">
        <f t="shared" si="11"/>
        <v>0.30735008731475366</v>
      </c>
    </row>
    <row r="36" spans="1:7" ht="12.75">
      <c r="A36" s="24">
        <v>0.7943282347242825</v>
      </c>
      <c r="B36" s="35">
        <f t="shared" si="6"/>
        <v>0.2463876392077478</v>
      </c>
      <c r="C36" s="36">
        <f t="shared" si="7"/>
        <v>0.24534763726836306</v>
      </c>
      <c r="D36" s="35">
        <f t="shared" si="8"/>
        <v>0.24244414767326836</v>
      </c>
      <c r="E36" s="36">
        <f t="shared" si="9"/>
        <v>0.2405381041958705</v>
      </c>
      <c r="F36" s="35">
        <f t="shared" si="10"/>
        <v>0.30959429564712804</v>
      </c>
      <c r="G36" s="36">
        <f t="shared" si="11"/>
        <v>0.3096091046530107</v>
      </c>
    </row>
    <row r="37" spans="1:7" ht="12.75">
      <c r="A37" s="24">
        <v>0.630957344480194</v>
      </c>
      <c r="B37" s="35">
        <f t="shared" si="6"/>
        <v>0.2524890269379354</v>
      </c>
      <c r="C37" s="36">
        <f t="shared" si="7"/>
        <v>0.2514101921785093</v>
      </c>
      <c r="D37" s="35">
        <f t="shared" si="8"/>
        <v>0.25166649057197976</v>
      </c>
      <c r="E37" s="36">
        <f t="shared" si="9"/>
        <v>0.24962603798598973</v>
      </c>
      <c r="F37" s="35">
        <f t="shared" si="10"/>
        <v>0.31192771092114185</v>
      </c>
      <c r="G37" s="36">
        <f t="shared" si="11"/>
        <v>0.31193315517154296</v>
      </c>
    </row>
    <row r="38" spans="1:7" ht="12.75">
      <c r="A38" s="24">
        <v>0.5011872336272729</v>
      </c>
      <c r="B38" s="35">
        <f t="shared" si="6"/>
        <v>0.25866974467769316</v>
      </c>
      <c r="C38" s="36">
        <f t="shared" si="7"/>
        <v>0.2576225531860273</v>
      </c>
      <c r="D38" s="35">
        <f t="shared" si="8"/>
        <v>0.2610992401277341</v>
      </c>
      <c r="E38" s="36">
        <f t="shared" si="9"/>
        <v>0.25905732918656876</v>
      </c>
      <c r="F38" s="35">
        <f t="shared" si="10"/>
        <v>0.31432874131774546</v>
      </c>
      <c r="G38" s="36">
        <f t="shared" si="11"/>
        <v>0.31432411106250446</v>
      </c>
    </row>
    <row r="39" spans="1:7" ht="12.75">
      <c r="A39" s="24">
        <v>0.3981071705534977</v>
      </c>
      <c r="B39" s="35">
        <f t="shared" si="6"/>
        <v>0.2649092928088537</v>
      </c>
      <c r="C39" s="36">
        <f t="shared" si="7"/>
        <v>0.2639884220086155</v>
      </c>
      <c r="D39" s="35">
        <f t="shared" si="8"/>
        <v>0.27070119876009935</v>
      </c>
      <c r="E39" s="36">
        <f t="shared" si="9"/>
        <v>0.26884495041757156</v>
      </c>
      <c r="F39" s="35">
        <f t="shared" si="10"/>
        <v>0.31679852066552683</v>
      </c>
      <c r="G39" s="36">
        <f t="shared" si="11"/>
        <v>0.3167838984152053</v>
      </c>
    </row>
    <row r="40" spans="1:7" ht="12.75">
      <c r="A40" s="24">
        <v>0.31622776601683833</v>
      </c>
      <c r="B40" s="35">
        <f t="shared" si="6"/>
        <v>0.27118109021521847</v>
      </c>
      <c r="C40" s="36">
        <f t="shared" si="7"/>
        <v>0.27051159183364015</v>
      </c>
      <c r="D40" s="35">
        <f t="shared" si="8"/>
        <v>0.2804167211160746</v>
      </c>
      <c r="E40" s="36">
        <f t="shared" si="9"/>
        <v>0.27900236442634424</v>
      </c>
      <c r="F40" s="35">
        <f t="shared" si="10"/>
        <v>0.3193379197054438</v>
      </c>
      <c r="G40" s="36">
        <f t="shared" si="11"/>
        <v>0.319314498767717</v>
      </c>
    </row>
    <row r="41" spans="1:7" ht="12.75">
      <c r="A41" s="24">
        <v>0.25118864315095835</v>
      </c>
      <c r="B41" s="35">
        <f t="shared" si="6"/>
        <v>0.27745154185731463</v>
      </c>
      <c r="C41" s="36">
        <f t="shared" si="7"/>
        <v>0.277195949578356</v>
      </c>
      <c r="D41" s="35">
        <f t="shared" si="8"/>
        <v>0.29017363142382496</v>
      </c>
      <c r="E41" s="36">
        <f t="shared" si="9"/>
        <v>0.2895435426054515</v>
      </c>
      <c r="F41" s="35">
        <f t="shared" si="10"/>
        <v>0.3219474429850273</v>
      </c>
      <c r="G41" s="36">
        <f t="shared" si="11"/>
        <v>0.3219179507031458</v>
      </c>
    </row>
    <row r="42" spans="1:7" ht="12.75">
      <c r="A42" s="24">
        <v>0.19952623149688822</v>
      </c>
      <c r="B42" s="35">
        <f t="shared" si="6"/>
        <v>0.2836793350882218</v>
      </c>
      <c r="C42" s="36">
        <f t="shared" si="7"/>
        <v>0.28404547820597736</v>
      </c>
      <c r="D42" s="35">
        <f t="shared" si="8"/>
        <v>0.299882037388477</v>
      </c>
      <c r="E42" s="36">
        <f t="shared" si="9"/>
        <v>0.3004829842101471</v>
      </c>
      <c r="F42" s="35">
        <f t="shared" si="10"/>
        <v>0.3246270940081758</v>
      </c>
      <c r="G42" s="36">
        <f t="shared" si="11"/>
        <v>0.32459635149186017</v>
      </c>
    </row>
    <row r="43" spans="1:7" ht="12.75">
      <c r="A43" s="24">
        <v>0.15848931924611157</v>
      </c>
      <c r="B43" s="35">
        <f t="shared" si="6"/>
        <v>0.2898152140087939</v>
      </c>
      <c r="C43" s="36">
        <f t="shared" si="7"/>
        <v>0.2910642590989798</v>
      </c>
      <c r="D43" s="35">
        <f t="shared" si="8"/>
        <v>0.3094348138005815</v>
      </c>
      <c r="E43" s="36">
        <f t="shared" si="9"/>
        <v>0.3118357363019138</v>
      </c>
      <c r="F43" s="35">
        <f t="shared" si="10"/>
        <v>0.32737620038845017</v>
      </c>
      <c r="G43" s="36">
        <f t="shared" si="11"/>
        <v>0.3273518587809946</v>
      </c>
    </row>
    <row r="44" spans="1:7" ht="12.75">
      <c r="A44" s="24">
        <v>0.12589254117941692</v>
      </c>
      <c r="B44" s="35">
        <f t="shared" si="6"/>
        <v>0.29580254235155523</v>
      </c>
      <c r="C44" s="36">
        <f t="shared" si="7"/>
        <v>0.2982564744910461</v>
      </c>
      <c r="D44" s="35">
        <f t="shared" si="8"/>
        <v>0.31871060105163646</v>
      </c>
      <c r="E44" s="36">
        <f t="shared" si="9"/>
        <v>0.32361741444550296</v>
      </c>
      <c r="F44" s="35">
        <f t="shared" si="10"/>
        <v>0.3301931896139534</v>
      </c>
      <c r="G44" s="36">
        <f t="shared" si="11"/>
        <v>0.3301866923325924</v>
      </c>
    </row>
    <row r="45" spans="1:7" ht="12.75">
      <c r="A45" s="24">
        <v>0.1</v>
      </c>
      <c r="B45" s="35">
        <f t="shared" si="6"/>
        <v>0.30157897170071124</v>
      </c>
      <c r="C45" s="36">
        <f t="shared" si="7"/>
        <v>0.30562640995910517</v>
      </c>
      <c r="D45" s="35">
        <f t="shared" si="8"/>
        <v>0.32757995872107626</v>
      </c>
      <c r="E45" s="36">
        <f t="shared" si="9"/>
        <v>0.33584422418794385</v>
      </c>
      <c r="F45" s="35">
        <f t="shared" si="10"/>
        <v>0.33307530553325226</v>
      </c>
      <c r="G45" s="36">
        <f t="shared" si="11"/>
        <v>0.33310313581178524</v>
      </c>
    </row>
    <row r="46" spans="1:7" ht="12.75">
      <c r="A46" s="24">
        <v>0.07943282347242828</v>
      </c>
      <c r="B46" s="35">
        <f t="shared" si="6"/>
        <v>0.3070794320617815</v>
      </c>
      <c r="C46" s="36">
        <f t="shared" si="7"/>
        <v>0.31317845697695046</v>
      </c>
      <c r="D46" s="35">
        <f t="shared" si="8"/>
        <v>0.3359147037997927</v>
      </c>
      <c r="E46" s="36">
        <f t="shared" si="9"/>
        <v>0.34853298334906463</v>
      </c>
      <c r="F46" s="35">
        <f t="shared" si="10"/>
        <v>0.33601825658639944</v>
      </c>
      <c r="G46" s="36">
        <f t="shared" si="11"/>
        <v>0.33610353862645215</v>
      </c>
    </row>
    <row r="47" spans="1:7" ht="12.75">
      <c r="A47" s="24">
        <v>0.06309573444801943</v>
      </c>
      <c r="B47" s="35">
        <f t="shared" si="6"/>
        <v>0.3122404174311984</v>
      </c>
      <c r="C47" s="36">
        <f t="shared" si="7"/>
        <v>0.32091711553195773</v>
      </c>
      <c r="D47" s="35">
        <f t="shared" si="8"/>
        <v>0.34359947452089534</v>
      </c>
      <c r="E47" s="36">
        <f t="shared" si="9"/>
        <v>0.3617011451541888</v>
      </c>
      <c r="F47" s="35">
        <f t="shared" si="10"/>
        <v>0.339015790367298</v>
      </c>
      <c r="G47" s="36">
        <f t="shared" si="11"/>
        <v>0.33919031781983905</v>
      </c>
    </row>
    <row r="48" spans="1:7" ht="12.75">
      <c r="A48" s="24">
        <v>0.05011872336272732</v>
      </c>
      <c r="B48" s="35">
        <f aca="true" t="shared" si="12" ref="B48:B63">$B$7+($B$8-$B$7)*(1/(1+($B$9*A48)^$B$10)^(1-(1/$B$10)))</f>
        <v>0.3170051650454148</v>
      </c>
      <c r="C48" s="36">
        <f aca="true" t="shared" si="13" ref="C48:C63">IF(A48&gt;1/$C$9,$C$7+($C$8-$C$7)*($C$9*A48)^(-$C$10),$C$8)</f>
        <v>0.3288469968064619</v>
      </c>
      <c r="D48" s="35">
        <f aca="true" t="shared" si="14" ref="D48:D63">$D$7+($D$8-$D$7)*(1/(1+($D$9*A48)^$D$10)^(1-(1/$D$10)))</f>
        <v>0.35054349700091886</v>
      </c>
      <c r="E48" s="36">
        <f aca="true" t="shared" si="15" ref="E48:E63">IF(A48&gt;1/$E$9,$E$7+($E$8-$E$7)*($E$9*A48)^(-$E$10),$E$8)</f>
        <v>0.3753668222408214</v>
      </c>
      <c r="F48" s="35">
        <f aca="true" t="shared" si="16" ref="F48:F63">$F$7+($F$8-$F$7)*(1/(1+($F$9*A48)^$F$10)^(1-(1/$F$10)))</f>
        <v>0.3420591971198097</v>
      </c>
      <c r="G48" s="36">
        <f aca="true" t="shared" si="17" ref="G48:G63">IF(A48&gt;1/$G$9,$G$7+($G$8-$G$7)*($G$9*A48)^(-$G$10),$G$8)</f>
        <v>0.34236596001766306</v>
      </c>
    </row>
    <row r="49" spans="1:7" ht="12.75">
      <c r="A49" s="24">
        <v>0.0398107170553498</v>
      </c>
      <c r="B49" s="35">
        <f t="shared" si="12"/>
        <v>0.32132892707505645</v>
      </c>
      <c r="C49" s="36">
        <f t="shared" si="13"/>
        <v>0.3369728259253916</v>
      </c>
      <c r="D49" s="35">
        <f t="shared" si="14"/>
        <v>0.3566899283703894</v>
      </c>
      <c r="E49" s="36">
        <f t="shared" si="15"/>
        <v>0.385</v>
      </c>
      <c r="F49" s="35">
        <f t="shared" si="16"/>
        <v>0.34513675958424894</v>
      </c>
      <c r="G49" s="36">
        <f t="shared" si="17"/>
        <v>0.345633023431271</v>
      </c>
    </row>
    <row r="50" spans="1:7" ht="12.75">
      <c r="A50" s="24">
        <v>0.031622776601683854</v>
      </c>
      <c r="B50" s="35">
        <f t="shared" si="12"/>
        <v>0.3251832880020864</v>
      </c>
      <c r="C50" s="36">
        <f t="shared" si="13"/>
        <v>0.344</v>
      </c>
      <c r="D50" s="35">
        <f t="shared" si="14"/>
        <v>0.3620204797322695</v>
      </c>
      <c r="E50" s="36">
        <f t="shared" si="15"/>
        <v>0.385</v>
      </c>
      <c r="F50" s="35">
        <f t="shared" si="16"/>
        <v>0.3482331906929632</v>
      </c>
      <c r="G50" s="36">
        <f t="shared" si="17"/>
        <v>0.3489941399184651</v>
      </c>
    </row>
    <row r="51" spans="1:7" ht="12.75">
      <c r="A51" s="24">
        <v>0.02511886431509585</v>
      </c>
      <c r="B51" s="35">
        <f t="shared" si="12"/>
        <v>0.32855856006662437</v>
      </c>
      <c r="C51" s="36">
        <f t="shared" si="13"/>
        <v>0.344</v>
      </c>
      <c r="D51" s="35">
        <f t="shared" si="14"/>
        <v>0.36655430552890694</v>
      </c>
      <c r="E51" s="36">
        <f t="shared" si="15"/>
        <v>0.385</v>
      </c>
      <c r="F51" s="35">
        <f t="shared" si="16"/>
        <v>0.35132913540186983</v>
      </c>
      <c r="G51" s="36">
        <f t="shared" si="17"/>
        <v>0.35245201710365637</v>
      </c>
    </row>
    <row r="52" spans="1:7" ht="12.75">
      <c r="A52" s="24">
        <v>0.019952623149688837</v>
      </c>
      <c r="B52" s="35">
        <f t="shared" si="12"/>
        <v>0.3314637293366727</v>
      </c>
      <c r="C52" s="36">
        <f t="shared" si="13"/>
        <v>0.344</v>
      </c>
      <c r="D52" s="35">
        <f t="shared" si="14"/>
        <v>0.3703418286314513</v>
      </c>
      <c r="E52" s="36">
        <f t="shared" si="15"/>
        <v>0.385</v>
      </c>
      <c r="F52" s="35">
        <f t="shared" si="16"/>
        <v>0.3544008565495839</v>
      </c>
      <c r="G52" s="36">
        <f t="shared" si="17"/>
        <v>0.3560094405590535</v>
      </c>
    </row>
    <row r="53" spans="1:7" ht="12.75">
      <c r="A53" s="24">
        <v>0.01584893192461117</v>
      </c>
      <c r="B53" s="35">
        <f t="shared" si="12"/>
        <v>0.33392406845534967</v>
      </c>
      <c r="C53" s="36">
        <f t="shared" si="13"/>
        <v>0.344</v>
      </c>
      <c r="D53" s="35">
        <f t="shared" si="14"/>
        <v>0.37345546106953315</v>
      </c>
      <c r="E53" s="36">
        <f t="shared" si="15"/>
        <v>0.385</v>
      </c>
      <c r="F53" s="35">
        <f t="shared" si="16"/>
        <v>0.3574202683891031</v>
      </c>
      <c r="G53" s="36">
        <f t="shared" si="17"/>
        <v>0.3596692760486443</v>
      </c>
    </row>
    <row r="54" spans="1:7" ht="12.75">
      <c r="A54" s="24">
        <v>0.0125892541179417</v>
      </c>
      <c r="B54" s="35">
        <f t="shared" si="12"/>
        <v>0.33597710481748244</v>
      </c>
      <c r="C54" s="36">
        <f t="shared" si="13"/>
        <v>0.344</v>
      </c>
      <c r="D54" s="35">
        <f t="shared" si="14"/>
        <v>0.37597957890341</v>
      </c>
      <c r="E54" s="36">
        <f t="shared" si="15"/>
        <v>0.385</v>
      </c>
      <c r="F54" s="35">
        <f t="shared" si="16"/>
        <v>0.36035550649819514</v>
      </c>
      <c r="G54" s="36">
        <f t="shared" si="17"/>
        <v>0.36343447183677785</v>
      </c>
    </row>
    <row r="55" spans="1:7" ht="12.75">
      <c r="A55" s="24">
        <v>0.01</v>
      </c>
      <c r="B55" s="35">
        <f t="shared" si="12"/>
        <v>0.33766791184539136</v>
      </c>
      <c r="C55" s="36">
        <f t="shared" si="13"/>
        <v>0.344</v>
      </c>
      <c r="D55" s="35">
        <f t="shared" si="14"/>
        <v>0.378001665104464</v>
      </c>
      <c r="E55" s="36">
        <f t="shared" si="15"/>
        <v>0.385</v>
      </c>
      <c r="F55" s="35">
        <f t="shared" si="16"/>
        <v>0.36317220022096824</v>
      </c>
      <c r="G55" s="36">
        <f t="shared" si="17"/>
        <v>0.36730806106320607</v>
      </c>
    </row>
    <row r="56" spans="1:7" ht="12.75">
      <c r="A56" s="24">
        <v>0.007943282347242833</v>
      </c>
      <c r="B56" s="35">
        <f t="shared" si="12"/>
        <v>0.3390446262629174</v>
      </c>
      <c r="C56" s="36">
        <f t="shared" si="13"/>
        <v>0.344</v>
      </c>
      <c r="D56" s="35">
        <f t="shared" si="14"/>
        <v>0.3796056723237352</v>
      </c>
      <c r="E56" s="36">
        <f t="shared" si="15"/>
        <v>0.385</v>
      </c>
      <c r="F56" s="35">
        <f t="shared" si="16"/>
        <v>0.36583551357415833</v>
      </c>
      <c r="G56" s="36">
        <f t="shared" si="17"/>
        <v>0.37129316418649894</v>
      </c>
    </row>
    <row r="57" spans="1:7" ht="12.75">
      <c r="A57" s="24">
        <v>0.006309573444801948</v>
      </c>
      <c r="B57" s="35">
        <f t="shared" si="12"/>
        <v>0.340154798837331</v>
      </c>
      <c r="C57" s="36">
        <f t="shared" si="13"/>
        <v>0.344</v>
      </c>
      <c r="D57" s="35">
        <f t="shared" si="14"/>
        <v>0.38086782890409954</v>
      </c>
      <c r="E57" s="36">
        <f t="shared" si="15"/>
        <v>0.385</v>
      </c>
      <c r="F57" s="35">
        <f t="shared" si="16"/>
        <v>0.36831283266340253</v>
      </c>
      <c r="G57" s="36">
        <f t="shared" si="17"/>
        <v>0.3753929914978019</v>
      </c>
    </row>
    <row r="58" spans="1:7" ht="12.75">
      <c r="A58" s="24">
        <v>0.005011872336272735</v>
      </c>
      <c r="B58" s="35">
        <f t="shared" si="12"/>
        <v>0.34104283155447057</v>
      </c>
      <c r="C58" s="36">
        <f t="shared" si="13"/>
        <v>0.344</v>
      </c>
      <c r="D58" s="35">
        <f t="shared" si="14"/>
        <v>0.38185456531145123</v>
      </c>
      <c r="E58" s="36">
        <f t="shared" si="15"/>
        <v>0.385</v>
      </c>
      <c r="F58" s="35">
        <f t="shared" si="16"/>
        <v>0.3705767386303671</v>
      </c>
      <c r="G58" s="36">
        <f t="shared" si="17"/>
        <v>0.3796108457069589</v>
      </c>
    </row>
    <row r="59" spans="1:7" ht="12.75">
      <c r="A59" s="24">
        <v>0.003981071705534982</v>
      </c>
      <c r="B59" s="35">
        <f t="shared" si="12"/>
        <v>0.3417484703474456</v>
      </c>
      <c r="C59" s="36">
        <f t="shared" si="13"/>
        <v>0.344</v>
      </c>
      <c r="D59" s="35">
        <f t="shared" si="14"/>
        <v>0.38262200524924056</v>
      </c>
      <c r="E59" s="36">
        <f t="shared" si="15"/>
        <v>0.385</v>
      </c>
      <c r="F59" s="35">
        <f t="shared" si="16"/>
        <v>0.37260770737034865</v>
      </c>
      <c r="G59" s="36">
        <f t="shared" si="17"/>
        <v>0.38</v>
      </c>
    </row>
    <row r="60" spans="1:7" ht="12.75">
      <c r="A60" s="24">
        <v>0.0031622776601683876</v>
      </c>
      <c r="B60" s="35">
        <f t="shared" si="12"/>
        <v>0.3423061595689631</v>
      </c>
      <c r="C60" s="36">
        <f t="shared" si="13"/>
        <v>0.344</v>
      </c>
      <c r="D60" s="35">
        <f t="shared" si="14"/>
        <v>0.38321645705368784</v>
      </c>
      <c r="E60" s="36">
        <f t="shared" si="15"/>
        <v>0.385</v>
      </c>
      <c r="F60" s="35">
        <f t="shared" si="16"/>
        <v>0.3743959352098656</v>
      </c>
      <c r="G60" s="36">
        <f t="shared" si="17"/>
        <v>0.38</v>
      </c>
    </row>
    <row r="61" spans="1:7" ht="12.75">
      <c r="A61" s="24">
        <v>0.002511886431509587</v>
      </c>
      <c r="B61" s="35">
        <f t="shared" si="12"/>
        <v>0.3427450104690382</v>
      </c>
      <c r="C61" s="36">
        <f t="shared" si="13"/>
        <v>0.344</v>
      </c>
      <c r="D61" s="35">
        <f t="shared" si="14"/>
        <v>0.38367544551213434</v>
      </c>
      <c r="E61" s="36">
        <f t="shared" si="15"/>
        <v>0.385</v>
      </c>
      <c r="F61" s="35">
        <f t="shared" si="16"/>
        <v>0.37594186649093153</v>
      </c>
      <c r="G61" s="36">
        <f t="shared" si="17"/>
        <v>0.38</v>
      </c>
    </row>
    <row r="62" spans="1:7" ht="12.75">
      <c r="A62" s="24">
        <v>0.001995262314968885</v>
      </c>
      <c r="B62" s="35">
        <f t="shared" si="12"/>
        <v>0.34308915247193195</v>
      </c>
      <c r="C62" s="36">
        <f t="shared" si="13"/>
        <v>0.344</v>
      </c>
      <c r="D62" s="35">
        <f t="shared" si="14"/>
        <v>0.38402895948379623</v>
      </c>
      <c r="E62" s="36">
        <f t="shared" si="15"/>
        <v>0.385</v>
      </c>
      <c r="F62" s="35">
        <f t="shared" si="16"/>
        <v>0.3772553448216067</v>
      </c>
      <c r="G62" s="36">
        <f t="shared" si="17"/>
        <v>0.38</v>
      </c>
    </row>
    <row r="63" spans="1:7" ht="12.75">
      <c r="A63" s="24">
        <v>0.0015848931924611178</v>
      </c>
      <c r="B63" s="35">
        <f t="shared" si="12"/>
        <v>0.3433582848798301</v>
      </c>
      <c r="C63" s="36">
        <f t="shared" si="13"/>
        <v>0.344</v>
      </c>
      <c r="D63" s="35">
        <f t="shared" si="14"/>
        <v>0.38430071214626904</v>
      </c>
      <c r="E63" s="36">
        <f t="shared" si="15"/>
        <v>0.385</v>
      </c>
      <c r="F63" s="35">
        <f t="shared" si="16"/>
        <v>0.37835367592026165</v>
      </c>
      <c r="G63" s="36">
        <f t="shared" si="17"/>
        <v>0.38</v>
      </c>
    </row>
    <row r="64" spans="1:7" ht="12.75">
      <c r="A64" s="24">
        <v>0.0012589254117941707</v>
      </c>
      <c r="B64" s="35">
        <f>$B$7+($B$8-$B$7)*(1/(1+($B$9*A64)^$B$10)^(1-(1/$B$10)))</f>
        <v>0.3435683015843012</v>
      </c>
      <c r="C64" s="36">
        <f>IF(A64&gt;1/$C$9,$C$7+($C$8-$C$7)*($C$9*A64)^(-$C$10),$C$8)</f>
        <v>0.344</v>
      </c>
      <c r="D64" s="35">
        <f>$D$7+($D$8-$D$7)*(1/(1+($D$9*A64)^$D$10)^(1-(1/$D$10)))</f>
        <v>0.38450930232647246</v>
      </c>
      <c r="E64" s="36">
        <f>IF(A64&gt;1/$E$9,$E$7+($E$8-$E$7)*($E$9*A64)^(-$E$10),$E$8)</f>
        <v>0.385</v>
      </c>
      <c r="F64" s="35">
        <f>$F$7+($F$8-$F$7)*(1/(1+($F$9*A64)^$F$10)^(1-(1/$F$10)))</f>
        <v>0.3792591202861745</v>
      </c>
      <c r="G64" s="36">
        <f>IF(A64&gt;1/$G$9,$G$7+($G$8-$G$7)*($G$9*A64)^(-$G$10),$G$8)</f>
        <v>0.38</v>
      </c>
    </row>
    <row r="65" spans="1:7" ht="12.75">
      <c r="A65" s="57">
        <v>0.0010000000000000002</v>
      </c>
      <c r="B65" s="37">
        <f>$B$7+($B$8-$B$7)*(1/(1+($B$9*A65)^$B$10)^(1-(1/$B$10)))</f>
        <v>0.3437319089588262</v>
      </c>
      <c r="C65" s="38">
        <f>IF(A65&gt;1/$C$9,$C$7+($C$8-$C$7)*($C$9*A65)^(-$C$10),$C$8)</f>
        <v>0.344</v>
      </c>
      <c r="D65" s="37">
        <f>$D$7+($D$8-$D$7)*(1/(1+($D$9*A65)^$D$10)^(1-(1/$D$10)))</f>
        <v>0.3846692269002952</v>
      </c>
      <c r="E65" s="38">
        <f>IF(A65&gt;1/$E$9,$E$7+($E$8-$E$7)*($E$9*A65)^(-$E$10),$E$8)</f>
        <v>0.385</v>
      </c>
      <c r="F65" s="37">
        <f>$F$7+($F$8-$F$7)*(1/(1+($F$9*A65)^$F$10)^(1-(1/$F$10)))</f>
        <v>0.3799963593809778</v>
      </c>
      <c r="G65" s="38">
        <f>IF(A65&gt;1/$G$9,$G$7+($G$8-$G$7)*($G$9*A65)^(-$G$10),$G$8)</f>
        <v>0.38</v>
      </c>
    </row>
    <row r="67" ht="12.75">
      <c r="A67" s="20" t="str">
        <f>A3</f>
        <v>SEMINOLE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Ron Elliott</dc:creator>
  <cp:keywords/>
  <dc:description/>
  <cp:lastModifiedBy>relliot</cp:lastModifiedBy>
  <cp:lastPrinted>1998-05-30T21:17:10Z</cp:lastPrinted>
  <dcterms:created xsi:type="dcterms:W3CDTF">1997-01-08T15:00:20Z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