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Calculation" sheetId="1" r:id="rId1"/>
  </sheets>
  <definedNames>
    <definedName name="_xlnm.Print_Area" localSheetId="0">'Calculation'!$A$1:$P$29</definedName>
  </definedNames>
  <calcPr fullCalcOnLoad="1"/>
</workbook>
</file>

<file path=xl/sharedStrings.xml><?xml version="1.0" encoding="utf-8"?>
<sst xmlns="http://schemas.openxmlformats.org/spreadsheetml/2006/main" count="268" uniqueCount="71">
  <si>
    <t xml:space="preserve">Stream </t>
  </si>
  <si>
    <t>Gage Station #</t>
  </si>
  <si>
    <t>Date</t>
  </si>
  <si>
    <t>Equation Type</t>
  </si>
  <si>
    <t>B0</t>
  </si>
  <si>
    <t>B1</t>
  </si>
  <si>
    <t>B2</t>
  </si>
  <si>
    <t xml:space="preserve">Form </t>
  </si>
  <si>
    <t>Equation Name</t>
  </si>
  <si>
    <t>Enter Equation Number (1 or 2)</t>
  </si>
  <si>
    <t>Dimensional</t>
  </si>
  <si>
    <t>Dimensionless</t>
  </si>
  <si>
    <t>Reference Condition</t>
  </si>
  <si>
    <t>Cross Sectional Area: Reference Condition</t>
  </si>
  <si>
    <t>Surface Width: Reference Condition</t>
  </si>
  <si>
    <t>Mean Depth: Reference Condition</t>
  </si>
  <si>
    <t>Mean Velocity: Reference Condition</t>
  </si>
  <si>
    <t>Stream Power</t>
  </si>
  <si>
    <t>Flow Duration Curve</t>
  </si>
  <si>
    <t>Calculate</t>
  </si>
  <si>
    <t>WinXSPro Hydraulic Geometry</t>
  </si>
  <si>
    <t>Measure</t>
  </si>
  <si>
    <t>From WinXSPro</t>
  </si>
  <si>
    <t>From Flow Duration</t>
  </si>
  <si>
    <t>Hide these columns</t>
  </si>
  <si>
    <t>Reference Condition From Sedtrans</t>
  </si>
  <si>
    <t>Altered Condition</t>
  </si>
  <si>
    <t>Exceed Probability</t>
  </si>
  <si>
    <t>Daily Mean Discharge</t>
  </si>
  <si>
    <t>Mid-Ordinate Stream Flow</t>
  </si>
  <si>
    <t>Area</t>
  </si>
  <si>
    <t>Width</t>
  </si>
  <si>
    <t>Depth</t>
  </si>
  <si>
    <t>Velocity</t>
  </si>
  <si>
    <t>Slope</t>
  </si>
  <si>
    <t>Shear Stress</t>
  </si>
  <si>
    <t>Unit Power</t>
  </si>
  <si>
    <t>Daily Mean Bedload Transport</t>
  </si>
  <si>
    <t>Time Increment</t>
  </si>
  <si>
    <t>Time Adjusted Bedload Transport</t>
  </si>
  <si>
    <t>Discharge</t>
  </si>
  <si>
    <t>Interpolation Tables</t>
  </si>
  <si>
    <t>Unit Stream Power</t>
  </si>
  <si>
    <t>Bedload Transport</t>
  </si>
  <si>
    <t>(%)</t>
  </si>
  <si>
    <t>(cfs)</t>
  </si>
  <si>
    <r>
      <t>(ft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</si>
  <si>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(ft)</t>
  </si>
  <si>
    <t>(ft/s)</t>
  </si>
  <si>
    <t>(ft/ft)</t>
  </si>
  <si>
    <r>
      <t>lb/ft</t>
    </r>
    <r>
      <rPr>
        <vertAlign val="superscript"/>
        <sz val="8"/>
        <rFont val="Arial"/>
        <family val="2"/>
      </rPr>
      <t>2</t>
    </r>
  </si>
  <si>
    <t>(kg/s)</t>
  </si>
  <si>
    <t>(kg/m/s)</t>
  </si>
  <si>
    <t>(tons/day)</t>
  </si>
  <si>
    <t>(tons)</t>
  </si>
  <si>
    <t>cfs</t>
  </si>
  <si>
    <t>Lower</t>
  </si>
  <si>
    <t>Upper</t>
  </si>
  <si>
    <t>ft</t>
  </si>
  <si>
    <t>kg/m/s</t>
  </si>
  <si>
    <t>kg/s</t>
  </si>
  <si>
    <t>Total Bedload Yield (tons/year):</t>
  </si>
  <si>
    <t>Cross Sectional Area: Altered Condition</t>
  </si>
  <si>
    <t>Surface Width: Altered Condition</t>
  </si>
  <si>
    <t>Mean Depth: Altered Condition</t>
  </si>
  <si>
    <t>Mean Velocity: Altered Condition</t>
  </si>
  <si>
    <r>
      <t>ft</t>
    </r>
    <r>
      <rPr>
        <vertAlign val="superscript"/>
        <sz val="10"/>
        <rFont val="Arial"/>
        <family val="2"/>
      </rPr>
      <t>2</t>
    </r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</si>
  <si>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</si>
  <si>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Bankfull Discharge (cfs)</t>
  </si>
  <si>
    <t>Bankfull Bedload (kg/s)</t>
  </si>
  <si>
    <t>Exceed-ance Probability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</si>
</sst>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mmddyy"/>
    <numFmt numFmtId="170" formatCode="0.0000000"/>
    <numFmt numFmtId="171" formatCode="mm/dd/yy"/>
    <numFmt numFmtId="172" formatCode="0.0%"/>
  </numFmts>
  <fonts count="15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0.75"/>
      <name val="Arial"/>
      <family val="0"/>
    </font>
    <font>
      <sz val="9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13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66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Hydraulic Geometry: Width vs Discharge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9675"/>
          <c:w val="0.947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v>XS 0+89 (C)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Calculation!$AE$10:$AE$28</c:f>
              <c:numCache/>
            </c:numRef>
          </c:xVal>
          <c:yVal>
            <c:numRef>
              <c:f>Calculation!$AF$10:$AF$28</c:f>
              <c:numCache/>
            </c:numRef>
          </c:yVal>
          <c:smooth val="0"/>
        </c:ser>
        <c:ser>
          <c:idx val="1"/>
          <c:order val="1"/>
          <c:tx>
            <c:v>XS45+51 (D)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Calculation!$AE$38:$AE$56</c:f>
              <c:numCache/>
            </c:numRef>
          </c:xVal>
          <c:yVal>
            <c:numRef>
              <c:f>Calculation!$AF$38:$AF$56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Calculation!$AG$10:$AG$16</c:f>
              <c:numCache/>
            </c:numRef>
          </c:xVal>
          <c:yVal>
            <c:numRef>
              <c:f>Calculation!$AP$10:$AP$16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Calculation!$AG$38:$AG$44</c:f>
              <c:numCache/>
            </c:numRef>
          </c:xVal>
          <c:yVal>
            <c:numRef>
              <c:f>Calculation!$AP$38:$AP$44</c:f>
              <c:numCache/>
            </c:numRef>
          </c:yVal>
          <c:smooth val="0"/>
        </c:ser>
        <c:axId val="16990182"/>
        <c:axId val="18693911"/>
      </c:scatterChart>
      <c:valAx>
        <c:axId val="1699018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crossBetween val="midCat"/>
        <c:dispUnits/>
        <c:minorUnit val="25"/>
      </c:valAx>
      <c:valAx>
        <c:axId val="1869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Width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12225"/>
          <c:w val="0.15825"/>
          <c:h val="0.1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Hydraulic Geometry: Depth vs Discharge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575"/>
          <c:w val="0.9485"/>
          <c:h val="0.82325"/>
        </c:manualLayout>
      </c:layout>
      <c:scatterChart>
        <c:scatterStyle val="lineMarker"/>
        <c:varyColors val="0"/>
        <c:ser>
          <c:idx val="0"/>
          <c:order val="0"/>
          <c:tx>
            <c:v>XS 0+89 (C)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Calculation!$AR$10:$AR$28</c:f>
              <c:numCache/>
            </c:numRef>
          </c:xVal>
          <c:yVal>
            <c:numRef>
              <c:f>Calculation!$AS$10:$AS$28</c:f>
              <c:numCache/>
            </c:numRef>
          </c:yVal>
          <c:smooth val="0"/>
        </c:ser>
        <c:ser>
          <c:idx val="1"/>
          <c:order val="1"/>
          <c:tx>
            <c:v>XS45+51 (D)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Calculation!$AR$38:$AR$56</c:f>
              <c:numCache/>
            </c:numRef>
          </c:xVal>
          <c:yVal>
            <c:numRef>
              <c:f>Calculation!$AS$38:$AS$56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Calculation!$AT$10:$AT$16</c:f>
              <c:numCache/>
            </c:numRef>
          </c:xVal>
          <c:yVal>
            <c:numRef>
              <c:f>Calculation!$BC$10:$BC$16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Calculation!$AT$38:$AT$44</c:f>
              <c:numCache/>
            </c:numRef>
          </c:xVal>
          <c:yVal>
            <c:numRef>
              <c:f>Calculation!$BC$38:$BC$44</c:f>
              <c:numCache/>
            </c:numRef>
          </c:yVal>
          <c:smooth val="0"/>
        </c:ser>
        <c:axId val="34027472"/>
        <c:axId val="37811793"/>
      </c:scatterChart>
      <c:valAx>
        <c:axId val="3402747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11793"/>
        <c:crosses val="autoZero"/>
        <c:crossBetween val="midCat"/>
        <c:dispUnits/>
        <c:minorUnit val="25"/>
      </c:valAx>
      <c:valAx>
        <c:axId val="37811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27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"/>
          <c:y val="0.129"/>
          <c:w val="0.1555"/>
          <c:h val="0.1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Hydraulic Geometry: Velocity vs Discharge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525"/>
          <c:w val="0.9485"/>
          <c:h val="0.824"/>
        </c:manualLayout>
      </c:layout>
      <c:scatterChart>
        <c:scatterStyle val="lineMarker"/>
        <c:varyColors val="0"/>
        <c:ser>
          <c:idx val="0"/>
          <c:order val="0"/>
          <c:tx>
            <c:v>XS 0+89 (C)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Calculation!$BE$10:$BE$28</c:f>
              <c:numCache/>
            </c:numRef>
          </c:xVal>
          <c:yVal>
            <c:numRef>
              <c:f>Calculation!$BF$10:$BF$28</c:f>
              <c:numCache/>
            </c:numRef>
          </c:yVal>
          <c:smooth val="0"/>
        </c:ser>
        <c:ser>
          <c:idx val="1"/>
          <c:order val="1"/>
          <c:tx>
            <c:v>XS45+51 (D)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Calculation!$BE$38:$BE$56</c:f>
              <c:numCache/>
            </c:numRef>
          </c:xVal>
          <c:yVal>
            <c:numRef>
              <c:f>Calculation!$BF$38:$BF$56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Calculation!$BG$10:$BG$16</c:f>
              <c:numCache/>
            </c:numRef>
          </c:xVal>
          <c:yVal>
            <c:numRef>
              <c:f>Calculation!$BP$10:$BP$16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Calculation!$BG$38:$BG$44</c:f>
              <c:numCache/>
            </c:numRef>
          </c:xVal>
          <c:yVal>
            <c:numRef>
              <c:f>Calculation!$BP$38:$BP$44</c:f>
              <c:numCache/>
            </c:numRef>
          </c:yVal>
          <c:smooth val="0"/>
        </c:ser>
        <c:axId val="4761818"/>
        <c:axId val="42856363"/>
      </c:scatterChart>
      <c:valAx>
        <c:axId val="476181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56363"/>
        <c:crosses val="autoZero"/>
        <c:crossBetween val="midCat"/>
        <c:dispUnits/>
        <c:minorUnit val="25"/>
      </c:valAx>
      <c:valAx>
        <c:axId val="4285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285"/>
          <c:w val="0.15575"/>
          <c:h val="0.1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Unit Stream Power vs Bedload Transport : 
Reference Condition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65"/>
          <c:w val="0.9587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v>XS 0+89 (C)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Calculation!$BR$9:$BR$20</c:f>
              <c:numCache/>
            </c:numRef>
          </c:xVal>
          <c:yVal>
            <c:numRef>
              <c:f>Calculation!$BS$9:$BS$20</c:f>
              <c:numCache/>
            </c:numRef>
          </c:yVal>
          <c:smooth val="0"/>
        </c:ser>
        <c:ser>
          <c:idx val="2"/>
          <c:order val="1"/>
          <c:tx>
            <c:v>XS 45+51 (D)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Calculation!$BT$10:$BT$20</c:f>
              <c:numCache/>
            </c:numRef>
          </c:xVal>
          <c:yVal>
            <c:numRef>
              <c:f>Calculation!$CC$10:$CC$20</c:f>
              <c:numCache/>
            </c:numRef>
          </c:yVal>
          <c:smooth val="0"/>
        </c:ser>
        <c:axId val="50162948"/>
        <c:axId val="48813349"/>
      </c:scatterChart>
      <c:valAx>
        <c:axId val="501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Stream Power (kg/m/s)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3349"/>
        <c:crosses val="autoZero"/>
        <c:crossBetween val="midCat"/>
        <c:dispUnits/>
      </c:valAx>
      <c:valAx>
        <c:axId val="488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Bedload Transport (kg/s)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12575"/>
          <c:w val="0.1435"/>
          <c:h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Unit Stream Power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25"/>
          <c:w val="0.96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Reference Condition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Calculation!$D$10:$D$20</c:f>
              <c:numCache/>
            </c:numRef>
          </c:xVal>
          <c:yVal>
            <c:numRef>
              <c:f>Calculation!$L$10:$L$20</c:f>
              <c:numCache/>
            </c:numRef>
          </c:yVal>
          <c:smooth val="0"/>
        </c:ser>
        <c:ser>
          <c:idx val="1"/>
          <c:order val="1"/>
          <c:tx>
            <c:v>Altered Condition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Calculation!$D$38:$D$48</c:f>
              <c:numCache/>
            </c:numRef>
          </c:xVal>
          <c:yVal>
            <c:numRef>
              <c:f>Calculation!$L$38:$L$48</c:f>
              <c:numCache/>
            </c:numRef>
          </c:yVal>
          <c:smooth val="0"/>
        </c:ser>
        <c:axId val="36666958"/>
        <c:axId val="61567167"/>
      </c:scatterChart>
      <c:valAx>
        <c:axId val="366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crossBetween val="midCat"/>
        <c:dispUnits/>
      </c:valAx>
      <c:valAx>
        <c:axId val="61567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Stream Power (kg/m/s)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14025"/>
          <c:w val="0.20725"/>
          <c:h val="0.0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Bedload Transport Comparison 
(Altered condition derived from reference stream power vs bedload transport relationship)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05"/>
          <c:w val="0.959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Reference Condition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Calculation!$D$10:$D$20</c:f>
              <c:numCache/>
            </c:numRef>
          </c:xVal>
          <c:yVal>
            <c:numRef>
              <c:f>Calculation!$M$10:$M$20</c:f>
              <c:numCache/>
            </c:numRef>
          </c:yVal>
          <c:smooth val="0"/>
        </c:ser>
        <c:ser>
          <c:idx val="1"/>
          <c:order val="1"/>
          <c:tx>
            <c:v>Altered Condition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Calculation!$D$38:$D$48</c:f>
              <c:numCache/>
            </c:numRef>
          </c:xVal>
          <c:yVal>
            <c:numRef>
              <c:f>Calculation!$M$38:$M$48</c:f>
              <c:numCache/>
            </c:numRef>
          </c:yVal>
          <c:smooth val="0"/>
        </c:ser>
        <c:axId val="17233592"/>
        <c:axId val="20884601"/>
      </c:scatterChart>
      <c:valAx>
        <c:axId val="1723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84601"/>
        <c:crosses val="autoZero"/>
        <c:crossBetween val="midCat"/>
        <c:dispUnits/>
      </c:valAx>
      <c:valAx>
        <c:axId val="2088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Bedload Transport (kg/s)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335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139"/>
          <c:w val="0.2192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Hydraulic Geometry: Cross Sectional Area vs Discharge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985"/>
          <c:w val="0.958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XS0+89 (C)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Calculation!$R$9:$R$28</c:f>
              <c:numCache/>
            </c:numRef>
          </c:xVal>
          <c:yVal>
            <c:numRef>
              <c:f>Calculation!$S$9:$S$28</c:f>
              <c:numCache/>
            </c:numRef>
          </c:yVal>
          <c:smooth val="0"/>
        </c:ser>
        <c:ser>
          <c:idx val="1"/>
          <c:order val="1"/>
          <c:tx>
            <c:v>XS45+51 (D)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Calculation!$R$37:$R$56</c:f>
              <c:numCache/>
            </c:numRef>
          </c:xVal>
          <c:yVal>
            <c:numRef>
              <c:f>Calculation!$S$37:$S$56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Calculation!$T$10:$T$16</c:f>
              <c:numCache/>
            </c:numRef>
          </c:xVal>
          <c:yVal>
            <c:numRef>
              <c:f>Calculation!$AC$10:$AC$16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Calculation!$T$38:$T$44</c:f>
              <c:numCache/>
            </c:numRef>
          </c:xVal>
          <c:yVal>
            <c:numRef>
              <c:f>Calculation!$AC$38:$AC$44</c:f>
              <c:numCache/>
            </c:numRef>
          </c:yVal>
          <c:smooth val="0"/>
        </c:ser>
        <c:axId val="53743682"/>
        <c:axId val="13931091"/>
      </c:scatterChart>
      <c:valAx>
        <c:axId val="5374368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931091"/>
        <c:crosses val="autoZero"/>
        <c:crossBetween val="midCat"/>
        <c:dispUnits/>
        <c:minorUnit val="25"/>
      </c:valAx>
      <c:valAx>
        <c:axId val="1393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Cross Sectional Area ft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743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"/>
          <c:y val="0.126"/>
          <c:w val="0.15875"/>
          <c:h val="0.13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60</xdr:row>
      <xdr:rowOff>28575</xdr:rowOff>
    </xdr:from>
    <xdr:to>
      <xdr:col>41</xdr:col>
      <xdr:colOff>600075</xdr:colOff>
      <xdr:row>92</xdr:row>
      <xdr:rowOff>133350</xdr:rowOff>
    </xdr:to>
    <xdr:graphicFrame>
      <xdr:nvGraphicFramePr>
        <xdr:cNvPr id="1" name="Chart 2"/>
        <xdr:cNvGraphicFramePr/>
      </xdr:nvGraphicFramePr>
      <xdr:xfrm>
        <a:off x="16049625" y="11477625"/>
        <a:ext cx="78486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28575</xdr:colOff>
      <xdr:row>60</xdr:row>
      <xdr:rowOff>38100</xdr:rowOff>
    </xdr:from>
    <xdr:to>
      <xdr:col>54</xdr:col>
      <xdr:colOff>590550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23945850" y="11487150"/>
        <a:ext cx="79819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55</xdr:col>
      <xdr:colOff>38100</xdr:colOff>
      <xdr:row>60</xdr:row>
      <xdr:rowOff>9525</xdr:rowOff>
    </xdr:from>
    <xdr:to>
      <xdr:col>67</xdr:col>
      <xdr:colOff>590550</xdr:colOff>
      <xdr:row>92</xdr:row>
      <xdr:rowOff>142875</xdr:rowOff>
    </xdr:to>
    <xdr:graphicFrame>
      <xdr:nvGraphicFramePr>
        <xdr:cNvPr id="3" name="Chart 4"/>
        <xdr:cNvGraphicFramePr/>
      </xdr:nvGraphicFramePr>
      <xdr:xfrm>
        <a:off x="32032575" y="11458575"/>
        <a:ext cx="7972425" cy="564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68</xdr:col>
      <xdr:colOff>28575</xdr:colOff>
      <xdr:row>29</xdr:row>
      <xdr:rowOff>38100</xdr:rowOff>
    </xdr:from>
    <xdr:to>
      <xdr:col>80</xdr:col>
      <xdr:colOff>571500</xdr:colOff>
      <xdr:row>59</xdr:row>
      <xdr:rowOff>123825</xdr:rowOff>
    </xdr:to>
    <xdr:graphicFrame>
      <xdr:nvGraphicFramePr>
        <xdr:cNvPr id="4" name="Chart 5"/>
        <xdr:cNvGraphicFramePr/>
      </xdr:nvGraphicFramePr>
      <xdr:xfrm>
        <a:off x="40052625" y="5715000"/>
        <a:ext cx="7858125" cy="569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60</xdr:row>
      <xdr:rowOff>76200</xdr:rowOff>
    </xdr:from>
    <xdr:to>
      <xdr:col>15</xdr:col>
      <xdr:colOff>533400</xdr:colOff>
      <xdr:row>92</xdr:row>
      <xdr:rowOff>152400</xdr:rowOff>
    </xdr:to>
    <xdr:graphicFrame>
      <xdr:nvGraphicFramePr>
        <xdr:cNvPr id="5" name="Chart 6"/>
        <xdr:cNvGraphicFramePr/>
      </xdr:nvGraphicFramePr>
      <xdr:xfrm>
        <a:off x="0" y="11525250"/>
        <a:ext cx="8124825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68</xdr:col>
      <xdr:colOff>0</xdr:colOff>
      <xdr:row>60</xdr:row>
      <xdr:rowOff>28575</xdr:rowOff>
    </xdr:from>
    <xdr:to>
      <xdr:col>80</xdr:col>
      <xdr:colOff>590550</xdr:colOff>
      <xdr:row>92</xdr:row>
      <xdr:rowOff>152400</xdr:rowOff>
    </xdr:to>
    <xdr:graphicFrame>
      <xdr:nvGraphicFramePr>
        <xdr:cNvPr id="6" name="Chart 7"/>
        <xdr:cNvGraphicFramePr/>
      </xdr:nvGraphicFramePr>
      <xdr:xfrm>
        <a:off x="40024050" y="11477625"/>
        <a:ext cx="7905750" cy="563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19050</xdr:colOff>
      <xdr:row>60</xdr:row>
      <xdr:rowOff>28575</xdr:rowOff>
    </xdr:from>
    <xdr:to>
      <xdr:col>28</xdr:col>
      <xdr:colOff>571500</xdr:colOff>
      <xdr:row>92</xdr:row>
      <xdr:rowOff>114300</xdr:rowOff>
    </xdr:to>
    <xdr:graphicFrame>
      <xdr:nvGraphicFramePr>
        <xdr:cNvPr id="7" name="Chart 8"/>
        <xdr:cNvGraphicFramePr/>
      </xdr:nvGraphicFramePr>
      <xdr:xfrm>
        <a:off x="8172450" y="11477625"/>
        <a:ext cx="7820025" cy="560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3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2.7109375" style="0" customWidth="1"/>
    <col min="2" max="4" width="8.421875" style="95" customWidth="1"/>
    <col min="5" max="8" width="6.7109375" style="95" customWidth="1"/>
    <col min="9" max="17" width="8.421875" style="0" customWidth="1"/>
    <col min="30" max="30" width="8.421875" style="0" customWidth="1"/>
    <col min="42" max="42" width="9.28125" style="0" bestFit="1" customWidth="1"/>
    <col min="44" max="54" width="9.28125" style="0" bestFit="1" customWidth="1"/>
    <col min="55" max="55" width="9.8515625" style="0" bestFit="1" customWidth="1"/>
    <col min="57" max="67" width="9.28125" style="0" bestFit="1" customWidth="1"/>
  </cols>
  <sheetData>
    <row r="1" spans="1:42" ht="12.75">
      <c r="A1" s="1" t="s">
        <v>0</v>
      </c>
      <c r="B1" s="2"/>
      <c r="C1" s="2"/>
      <c r="D1" s="2"/>
      <c r="E1" s="2"/>
      <c r="F1" s="2"/>
      <c r="G1" s="1" t="s">
        <v>1</v>
      </c>
      <c r="H1" s="1"/>
      <c r="I1" s="1"/>
      <c r="J1" s="1"/>
      <c r="K1" s="1" t="s">
        <v>2</v>
      </c>
      <c r="L1" s="1"/>
      <c r="M1" s="1"/>
      <c r="N1" s="1"/>
      <c r="O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5.5" customHeight="1">
      <c r="A2" s="4" t="s">
        <v>3</v>
      </c>
      <c r="B2" s="5"/>
      <c r="C2" s="6"/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6"/>
      <c r="K2" s="117" t="s">
        <v>9</v>
      </c>
      <c r="L2" s="118"/>
      <c r="M2" s="121" t="s">
        <v>68</v>
      </c>
      <c r="N2" s="118"/>
      <c r="O2" s="115" t="s">
        <v>69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.75">
      <c r="A3" s="10">
        <v>1</v>
      </c>
      <c r="B3" s="11" t="s">
        <v>10</v>
      </c>
      <c r="C3" s="12"/>
      <c r="D3" s="13"/>
      <c r="E3" s="13"/>
      <c r="F3" s="13"/>
      <c r="G3" s="13"/>
      <c r="H3" s="4"/>
      <c r="I3" s="5"/>
      <c r="J3" s="6"/>
      <c r="K3" s="119"/>
      <c r="L3" s="120"/>
      <c r="M3" s="119"/>
      <c r="N3" s="120"/>
      <c r="O3" s="116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5"/>
      <c r="AG3" s="14"/>
      <c r="AH3" s="15"/>
      <c r="AI3" s="15"/>
      <c r="AJ3" s="15"/>
      <c r="AK3" s="15"/>
      <c r="AL3" s="15"/>
      <c r="AM3" s="15"/>
      <c r="AN3" s="15"/>
      <c r="AO3" s="15"/>
      <c r="AP3" s="14"/>
    </row>
    <row r="4" spans="1:42" ht="12.75">
      <c r="A4" s="16">
        <v>2</v>
      </c>
      <c r="B4" s="17" t="s">
        <v>11</v>
      </c>
      <c r="C4" s="18"/>
      <c r="D4" s="19"/>
      <c r="E4" s="19"/>
      <c r="F4" s="19"/>
      <c r="G4" s="19"/>
      <c r="H4" s="4"/>
      <c r="I4" s="5"/>
      <c r="J4" s="6"/>
      <c r="K4" s="4"/>
      <c r="L4" s="6"/>
      <c r="M4" s="4"/>
      <c r="N4" s="6"/>
      <c r="O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2"/>
      <c r="AI4" s="22"/>
      <c r="AJ4" s="22"/>
      <c r="AK4" s="22"/>
      <c r="AL4" s="22"/>
      <c r="AM4" s="22"/>
      <c r="AN4" s="22"/>
      <c r="AO4" s="22"/>
      <c r="AP4" s="21"/>
    </row>
    <row r="5" spans="2:70" ht="12.75">
      <c r="B5" s="23" t="s">
        <v>12</v>
      </c>
      <c r="C5" s="3"/>
      <c r="D5" s="3"/>
      <c r="E5" s="3"/>
      <c r="F5" s="21"/>
      <c r="G5" s="24"/>
      <c r="H5"/>
      <c r="Q5" s="3"/>
      <c r="R5" t="s">
        <v>13</v>
      </c>
      <c r="AD5" s="3"/>
      <c r="AE5" t="s">
        <v>14</v>
      </c>
      <c r="AR5" t="s">
        <v>15</v>
      </c>
      <c r="BE5" t="s">
        <v>16</v>
      </c>
      <c r="BR5" t="s">
        <v>17</v>
      </c>
    </row>
    <row r="6" spans="2:81" ht="38.25">
      <c r="B6" s="4" t="s">
        <v>18</v>
      </c>
      <c r="C6" s="6"/>
      <c r="D6" s="7" t="s">
        <v>19</v>
      </c>
      <c r="E6" s="4" t="s">
        <v>20</v>
      </c>
      <c r="F6" s="25"/>
      <c r="G6" s="5"/>
      <c r="H6" s="6"/>
      <c r="I6" s="26" t="s">
        <v>21</v>
      </c>
      <c r="J6" s="4" t="s">
        <v>19</v>
      </c>
      <c r="K6" s="5"/>
      <c r="L6" s="5"/>
      <c r="M6" s="5"/>
      <c r="N6" s="5"/>
      <c r="O6" s="5"/>
      <c r="P6" s="27"/>
      <c r="Q6" s="28"/>
      <c r="R6" s="29" t="s">
        <v>22</v>
      </c>
      <c r="S6" s="30"/>
      <c r="T6" s="31" t="s">
        <v>23</v>
      </c>
      <c r="U6" s="29" t="s">
        <v>24</v>
      </c>
      <c r="V6" s="32"/>
      <c r="W6" s="32"/>
      <c r="X6" s="32"/>
      <c r="Y6" s="32"/>
      <c r="Z6" s="32"/>
      <c r="AA6" s="32"/>
      <c r="AB6" s="30"/>
      <c r="AC6" s="31" t="s">
        <v>19</v>
      </c>
      <c r="AD6" s="28"/>
      <c r="AE6" s="33" t="s">
        <v>22</v>
      </c>
      <c r="AF6" s="30"/>
      <c r="AG6" s="31" t="s">
        <v>23</v>
      </c>
      <c r="AH6" s="29" t="s">
        <v>24</v>
      </c>
      <c r="AI6" s="32"/>
      <c r="AJ6" s="32"/>
      <c r="AK6" s="32"/>
      <c r="AL6" s="32"/>
      <c r="AM6" s="32"/>
      <c r="AN6" s="32"/>
      <c r="AO6" s="30"/>
      <c r="AP6" s="31" t="s">
        <v>19</v>
      </c>
      <c r="AR6" s="29" t="s">
        <v>22</v>
      </c>
      <c r="AS6" s="30"/>
      <c r="AT6" s="31" t="s">
        <v>23</v>
      </c>
      <c r="AU6" s="29" t="s">
        <v>24</v>
      </c>
      <c r="AV6" s="32"/>
      <c r="AW6" s="32"/>
      <c r="AX6" s="32"/>
      <c r="AY6" s="32"/>
      <c r="AZ6" s="32"/>
      <c r="BA6" s="32"/>
      <c r="BB6" s="30"/>
      <c r="BC6" s="31" t="s">
        <v>19</v>
      </c>
      <c r="BE6" s="29" t="s">
        <v>22</v>
      </c>
      <c r="BF6" s="30"/>
      <c r="BG6" s="31" t="s">
        <v>23</v>
      </c>
      <c r="BH6" s="29" t="s">
        <v>24</v>
      </c>
      <c r="BI6" s="32"/>
      <c r="BJ6" s="32"/>
      <c r="BK6" s="32"/>
      <c r="BL6" s="32"/>
      <c r="BM6" s="32"/>
      <c r="BN6" s="32"/>
      <c r="BO6" s="30"/>
      <c r="BP6" s="31" t="s">
        <v>19</v>
      </c>
      <c r="BR6" s="34" t="s">
        <v>25</v>
      </c>
      <c r="BS6" s="30"/>
      <c r="BT6" s="31" t="s">
        <v>26</v>
      </c>
      <c r="BU6" s="29" t="s">
        <v>24</v>
      </c>
      <c r="BV6" s="32"/>
      <c r="BW6" s="32"/>
      <c r="BX6" s="32"/>
      <c r="BY6" s="32"/>
      <c r="BZ6" s="32"/>
      <c r="CA6" s="32"/>
      <c r="CB6" s="30"/>
      <c r="CC6" s="31" t="s">
        <v>19</v>
      </c>
    </row>
    <row r="7" spans="2:81" ht="51.75" customHeight="1">
      <c r="B7" s="35" t="s">
        <v>70</v>
      </c>
      <c r="C7" s="35" t="s">
        <v>28</v>
      </c>
      <c r="D7" s="35" t="s">
        <v>29</v>
      </c>
      <c r="E7" s="36" t="s">
        <v>30</v>
      </c>
      <c r="F7" s="36" t="s">
        <v>31</v>
      </c>
      <c r="G7" s="37" t="s">
        <v>32</v>
      </c>
      <c r="H7" s="37" t="s">
        <v>33</v>
      </c>
      <c r="I7" s="37" t="s">
        <v>34</v>
      </c>
      <c r="J7" s="37" t="s">
        <v>35</v>
      </c>
      <c r="K7" s="37" t="s">
        <v>17</v>
      </c>
      <c r="L7" s="37" t="s">
        <v>36</v>
      </c>
      <c r="M7" s="37" t="s">
        <v>37</v>
      </c>
      <c r="N7" s="37" t="s">
        <v>37</v>
      </c>
      <c r="O7" s="38" t="s">
        <v>38</v>
      </c>
      <c r="P7" s="39" t="s">
        <v>39</v>
      </c>
      <c r="Q7" s="40"/>
      <c r="R7" s="41" t="s">
        <v>40</v>
      </c>
      <c r="S7" s="41" t="s">
        <v>30</v>
      </c>
      <c r="T7" s="41" t="s">
        <v>40</v>
      </c>
      <c r="U7" s="29" t="s">
        <v>41</v>
      </c>
      <c r="V7" s="29"/>
      <c r="W7" s="32"/>
      <c r="X7" s="32"/>
      <c r="Y7" s="32"/>
      <c r="Z7" s="32"/>
      <c r="AA7" s="32"/>
      <c r="AB7" s="30"/>
      <c r="AC7" s="41" t="s">
        <v>30</v>
      </c>
      <c r="AD7" s="40"/>
      <c r="AE7" s="41" t="s">
        <v>40</v>
      </c>
      <c r="AF7" s="42" t="s">
        <v>31</v>
      </c>
      <c r="AG7" s="41" t="s">
        <v>40</v>
      </c>
      <c r="AH7" s="29" t="s">
        <v>41</v>
      </c>
      <c r="AI7" s="29"/>
      <c r="AJ7" s="32"/>
      <c r="AK7" s="32"/>
      <c r="AL7" s="32"/>
      <c r="AM7" s="30"/>
      <c r="AN7" s="32"/>
      <c r="AO7" s="30"/>
      <c r="AP7" s="41" t="s">
        <v>31</v>
      </c>
      <c r="AR7" s="43" t="s">
        <v>40</v>
      </c>
      <c r="AS7" s="43" t="s">
        <v>32</v>
      </c>
      <c r="AT7" s="43" t="s">
        <v>40</v>
      </c>
      <c r="AU7" s="44" t="s">
        <v>41</v>
      </c>
      <c r="AV7" s="44"/>
      <c r="AW7" s="44"/>
      <c r="AX7" s="44"/>
      <c r="AY7" s="44"/>
      <c r="AZ7" s="44"/>
      <c r="BA7" s="44"/>
      <c r="BB7" s="44"/>
      <c r="BC7" s="43" t="s">
        <v>32</v>
      </c>
      <c r="BE7" s="43" t="s">
        <v>40</v>
      </c>
      <c r="BF7" s="43" t="s">
        <v>33</v>
      </c>
      <c r="BG7" s="43" t="s">
        <v>40</v>
      </c>
      <c r="BH7" s="45" t="s">
        <v>41</v>
      </c>
      <c r="BI7" s="45"/>
      <c r="BJ7" s="25"/>
      <c r="BK7" s="25"/>
      <c r="BL7" s="25"/>
      <c r="BM7" s="27"/>
      <c r="BN7" s="25"/>
      <c r="BO7" s="27"/>
      <c r="BP7" s="43" t="s">
        <v>33</v>
      </c>
      <c r="BR7" s="46" t="s">
        <v>42</v>
      </c>
      <c r="BS7" s="46" t="s">
        <v>43</v>
      </c>
      <c r="BT7" s="46" t="s">
        <v>42</v>
      </c>
      <c r="BU7" s="34" t="s">
        <v>41</v>
      </c>
      <c r="BV7" s="34"/>
      <c r="BW7" s="47"/>
      <c r="BX7" s="47"/>
      <c r="BY7" s="47"/>
      <c r="BZ7" s="48"/>
      <c r="CA7" s="47"/>
      <c r="CB7" s="48"/>
      <c r="CC7" s="31" t="s">
        <v>43</v>
      </c>
    </row>
    <row r="8" spans="1:81" ht="12.75" customHeight="1">
      <c r="A8" s="49"/>
      <c r="B8" s="35" t="s">
        <v>44</v>
      </c>
      <c r="C8" s="35" t="s">
        <v>45</v>
      </c>
      <c r="D8" s="2" t="s">
        <v>45</v>
      </c>
      <c r="E8" s="7" t="s">
        <v>46</v>
      </c>
      <c r="F8" s="37" t="s">
        <v>47</v>
      </c>
      <c r="G8" s="37" t="s">
        <v>47</v>
      </c>
      <c r="H8" s="37" t="s">
        <v>48</v>
      </c>
      <c r="I8" s="37" t="s">
        <v>49</v>
      </c>
      <c r="J8" s="37" t="s">
        <v>50</v>
      </c>
      <c r="K8" s="37" t="s">
        <v>51</v>
      </c>
      <c r="L8" s="37" t="s">
        <v>52</v>
      </c>
      <c r="M8" s="37" t="s">
        <v>51</v>
      </c>
      <c r="N8" s="37" t="s">
        <v>53</v>
      </c>
      <c r="O8" s="50" t="s">
        <v>44</v>
      </c>
      <c r="P8" s="39" t="s">
        <v>54</v>
      </c>
      <c r="Q8" s="40"/>
      <c r="R8" s="51" t="s">
        <v>55</v>
      </c>
      <c r="S8" s="51" t="s">
        <v>66</v>
      </c>
      <c r="T8" s="51" t="s">
        <v>55</v>
      </c>
      <c r="U8" s="45" t="s">
        <v>30</v>
      </c>
      <c r="V8" s="27"/>
      <c r="W8" s="44" t="s">
        <v>56</v>
      </c>
      <c r="X8" s="44" t="s">
        <v>57</v>
      </c>
      <c r="Y8" s="45" t="s">
        <v>40</v>
      </c>
      <c r="Z8" s="27"/>
      <c r="AA8" s="44" t="s">
        <v>56</v>
      </c>
      <c r="AB8" s="44" t="s">
        <v>57</v>
      </c>
      <c r="AC8" s="52" t="s">
        <v>67</v>
      </c>
      <c r="AD8" s="40"/>
      <c r="AE8" s="53" t="s">
        <v>55</v>
      </c>
      <c r="AF8" s="54" t="s">
        <v>58</v>
      </c>
      <c r="AG8" s="53" t="s">
        <v>55</v>
      </c>
      <c r="AH8" s="45" t="s">
        <v>31</v>
      </c>
      <c r="AI8" s="27"/>
      <c r="AJ8" s="44" t="s">
        <v>56</v>
      </c>
      <c r="AK8" s="44" t="s">
        <v>57</v>
      </c>
      <c r="AL8" s="45" t="s">
        <v>40</v>
      </c>
      <c r="AM8" s="27"/>
      <c r="AN8" s="44" t="s">
        <v>56</v>
      </c>
      <c r="AO8" s="44" t="s">
        <v>57</v>
      </c>
      <c r="AP8" s="52" t="s">
        <v>58</v>
      </c>
      <c r="AR8" s="51" t="s">
        <v>55</v>
      </c>
      <c r="AS8" s="51" t="s">
        <v>58</v>
      </c>
      <c r="AT8" s="51" t="s">
        <v>55</v>
      </c>
      <c r="AU8" s="44" t="s">
        <v>32</v>
      </c>
      <c r="AV8" s="44"/>
      <c r="AW8" s="44" t="s">
        <v>56</v>
      </c>
      <c r="AX8" s="44" t="s">
        <v>57</v>
      </c>
      <c r="AY8" s="44" t="s">
        <v>40</v>
      </c>
      <c r="AZ8" s="44"/>
      <c r="BA8" s="44" t="s">
        <v>56</v>
      </c>
      <c r="BB8" s="44" t="s">
        <v>57</v>
      </c>
      <c r="BC8" s="52" t="s">
        <v>47</v>
      </c>
      <c r="BE8" s="51" t="s">
        <v>55</v>
      </c>
      <c r="BF8" s="52" t="s">
        <v>48</v>
      </c>
      <c r="BG8" s="51" t="s">
        <v>55</v>
      </c>
      <c r="BH8" s="45" t="s">
        <v>33</v>
      </c>
      <c r="BI8" s="27"/>
      <c r="BJ8" s="44" t="s">
        <v>56</v>
      </c>
      <c r="BK8" s="44" t="s">
        <v>57</v>
      </c>
      <c r="BL8" s="45" t="s">
        <v>40</v>
      </c>
      <c r="BM8" s="27"/>
      <c r="BN8" s="44" t="s">
        <v>56</v>
      </c>
      <c r="BO8" s="44" t="s">
        <v>57</v>
      </c>
      <c r="BP8" s="52" t="s">
        <v>48</v>
      </c>
      <c r="BR8" s="51" t="s">
        <v>59</v>
      </c>
      <c r="BS8" s="51" t="s">
        <v>60</v>
      </c>
      <c r="BT8" s="51" t="s">
        <v>55</v>
      </c>
      <c r="BU8" s="45" t="s">
        <v>43</v>
      </c>
      <c r="BV8" s="27"/>
      <c r="BW8" s="44" t="s">
        <v>56</v>
      </c>
      <c r="BX8" s="44" t="s">
        <v>57</v>
      </c>
      <c r="BY8" s="45" t="s">
        <v>42</v>
      </c>
      <c r="BZ8" s="27"/>
      <c r="CA8" s="44" t="s">
        <v>56</v>
      </c>
      <c r="CB8" s="44" t="s">
        <v>57</v>
      </c>
      <c r="CC8" s="51" t="s">
        <v>60</v>
      </c>
    </row>
    <row r="9" spans="1:81" ht="12.75">
      <c r="A9" s="55"/>
      <c r="B9" s="13"/>
      <c r="C9" s="13"/>
      <c r="D9" s="13"/>
      <c r="E9" s="13"/>
      <c r="F9" s="13"/>
      <c r="G9" s="13"/>
      <c r="H9" s="13"/>
      <c r="I9" s="13"/>
      <c r="J9" s="13"/>
      <c r="K9" s="13"/>
      <c r="L9" s="56"/>
      <c r="M9" s="13"/>
      <c r="N9" s="13"/>
      <c r="O9" s="57"/>
      <c r="P9" s="13"/>
      <c r="Q9" s="58"/>
      <c r="R9" s="59">
        <v>2.08</v>
      </c>
      <c r="S9" s="59">
        <v>2.09</v>
      </c>
      <c r="T9" s="43">
        <v>0</v>
      </c>
      <c r="U9" s="60">
        <f aca="true" t="shared" si="0" ref="U9:U28">IF(S9="","",S9)</f>
        <v>2.09</v>
      </c>
      <c r="V9" s="59">
        <f aca="true" t="shared" si="1" ref="V9:V27">U10</f>
        <v>4.08</v>
      </c>
      <c r="W9" s="59"/>
      <c r="X9" s="59"/>
      <c r="Y9" s="59">
        <f aca="true" t="shared" si="2" ref="Y9:Y28">IF(R9="","",R9)</f>
        <v>2.08</v>
      </c>
      <c r="Z9" s="59">
        <f aca="true" t="shared" si="3" ref="Z9:Z27">Y10</f>
        <v>6.07</v>
      </c>
      <c r="AA9" s="59"/>
      <c r="AB9" s="59"/>
      <c r="AC9" s="61"/>
      <c r="AD9" s="58"/>
      <c r="AE9" s="59">
        <v>2.08</v>
      </c>
      <c r="AF9" s="62">
        <v>8.65</v>
      </c>
      <c r="AG9" s="43">
        <v>0</v>
      </c>
      <c r="AH9" s="60">
        <f aca="true" t="shared" si="4" ref="AH9:AH28">IF(AF9="","",AF9)</f>
        <v>8.65</v>
      </c>
      <c r="AI9" s="59">
        <f aca="true" t="shared" si="5" ref="AI9:AI27">AH10</f>
        <v>11.25</v>
      </c>
      <c r="AJ9" s="59"/>
      <c r="AK9" s="59"/>
      <c r="AL9" s="59">
        <f aca="true" t="shared" si="6" ref="AL9:AL28">IF(AE9="","",AE9)</f>
        <v>2.08</v>
      </c>
      <c r="AM9" s="59">
        <f aca="true" t="shared" si="7" ref="AM9:AM27">AL10</f>
        <v>6.07</v>
      </c>
      <c r="AN9" s="59"/>
      <c r="AO9" s="59"/>
      <c r="AP9" s="61"/>
      <c r="AR9" s="59">
        <v>2.08</v>
      </c>
      <c r="AS9" s="59">
        <v>0.24</v>
      </c>
      <c r="AT9" s="43">
        <v>0</v>
      </c>
      <c r="AU9" s="59">
        <f aca="true" t="shared" si="8" ref="AU9:AU28">IF(AS9="","",AS9)</f>
        <v>0.24</v>
      </c>
      <c r="AV9" s="59">
        <f aca="true" t="shared" si="9" ref="AV9:AV27">AU10</f>
        <v>0.36</v>
      </c>
      <c r="AW9" s="59"/>
      <c r="AX9" s="59"/>
      <c r="AY9" s="59">
        <f aca="true" t="shared" si="10" ref="AY9:AY28">IF(AR9="","",AR9)</f>
        <v>2.08</v>
      </c>
      <c r="AZ9" s="59">
        <f aca="true" t="shared" si="11" ref="AZ9:AZ27">AY10</f>
        <v>6.07</v>
      </c>
      <c r="BA9" s="59"/>
      <c r="BB9" s="59"/>
      <c r="BC9" s="61"/>
      <c r="BE9" s="59">
        <v>2.08</v>
      </c>
      <c r="BF9" s="59">
        <v>1</v>
      </c>
      <c r="BG9" s="43">
        <v>0</v>
      </c>
      <c r="BH9" s="59">
        <f aca="true" t="shared" si="12" ref="BH9:BH28">IF(BF9="","",BF9)</f>
        <v>1</v>
      </c>
      <c r="BI9" s="59">
        <f aca="true" t="shared" si="13" ref="BI9:BI27">BH10</f>
        <v>1.49</v>
      </c>
      <c r="BJ9" s="59"/>
      <c r="BK9" s="59"/>
      <c r="BL9" s="59">
        <f aca="true" t="shared" si="14" ref="BL9:BL28">IF(BE9="","",BE9)</f>
        <v>2.08</v>
      </c>
      <c r="BM9" s="59">
        <f aca="true" t="shared" si="15" ref="BM9:BM27">BL10</f>
        <v>6.07</v>
      </c>
      <c r="BN9" s="59"/>
      <c r="BO9" s="59"/>
      <c r="BP9" s="61"/>
      <c r="BR9" s="63">
        <v>0</v>
      </c>
      <c r="BS9" s="64">
        <v>0</v>
      </c>
      <c r="BT9" s="43">
        <v>0</v>
      </c>
      <c r="BU9" s="65">
        <f aca="true" t="shared" si="16" ref="BU9:BU28">IF(BS9="","",BS9)</f>
        <v>0</v>
      </c>
      <c r="BV9" s="64">
        <f aca="true" t="shared" si="17" ref="BV9:BV27">BU10</f>
      </c>
      <c r="BW9" s="63"/>
      <c r="BX9" s="63"/>
      <c r="BY9" s="63">
        <f aca="true" t="shared" si="18" ref="BY9:BY28">IF(BR9="","",BR9)</f>
        <v>0</v>
      </c>
      <c r="BZ9" s="63">
        <f aca="true" t="shared" si="19" ref="BZ9:BZ18">BY10</f>
      </c>
      <c r="CA9" s="63"/>
      <c r="CB9" s="63"/>
      <c r="CC9" s="66"/>
    </row>
    <row r="10" spans="1:81" ht="12.75">
      <c r="A10" s="55"/>
      <c r="B10" s="67"/>
      <c r="C10" s="67"/>
      <c r="D10" s="67">
        <f aca="true" t="shared" si="20" ref="D10:D28">IF(C10="","",AVERAGE(C9:C10))</f>
      </c>
      <c r="E10" s="68">
        <f aca="true" t="shared" si="21" ref="E10:E28">AC10</f>
      </c>
      <c r="F10" s="69">
        <f aca="true" t="shared" si="22" ref="F10:F28">AP10</f>
      </c>
      <c r="G10" s="70">
        <f aca="true" t="shared" si="23" ref="G10:G28">BC10</f>
      </c>
      <c r="H10" s="70">
        <f aca="true" t="shared" si="24" ref="H10:H28">IF(E10="","",D10/E10)</f>
      </c>
      <c r="I10" s="71"/>
      <c r="J10" s="70">
        <f aca="true" t="shared" si="25" ref="J10:J28">IF(G10="","",G10*I10*62.37)</f>
      </c>
      <c r="K10" s="68">
        <f aca="true" t="shared" si="26" ref="K10:K28">IF(ISNUMBER(D10),D10*I10*62.37*0.45359,"")</f>
      </c>
      <c r="L10" s="68">
        <f aca="true" t="shared" si="27" ref="L10:L28">IF(ISNUMBER(K10),K10/(F10*0.3048),"")</f>
      </c>
      <c r="M10" s="72">
        <f aca="true" t="shared" si="28" ref="M10:M28">IF(ISBLANK(C10),"",IF(AND($K$4=1,D10^$F$3*$E$3+$D$3&gt;0),D10^$F$3*$E$3+$D$3,IF(AND($K$4=1,D10^$F$3*$E$3+$D$3&lt;0),0,IF(AND($K$4=2,((D10/$M$4)^$F$4*$E$4+$D$4)*$O$4&lt;0),0,IF(AND($K$4=2,((D10/$M$4)^$F$4*$E$4+$D$4)*$O$4&gt;0),((D10/$M$4)^$F$4*$E$4+$D$4)*$O$4)))))</f>
      </c>
      <c r="N10" s="68">
        <f aca="true" t="shared" si="29" ref="N10:N28">IF(ISNUMBER(M10),M10*95.23872,"")</f>
      </c>
      <c r="O10" s="73">
        <f aca="true" t="shared" si="30" ref="O10:O28">IF(B10="","",B9-B10)</f>
      </c>
      <c r="P10" s="68">
        <f aca="true" t="shared" si="31" ref="P10:P28">IF(ISNUMBER(N10),(O10/100)*N10,"")</f>
      </c>
      <c r="Q10" s="74"/>
      <c r="R10" s="75">
        <v>6.07</v>
      </c>
      <c r="S10" s="75">
        <v>4.08</v>
      </c>
      <c r="T10" s="76">
        <f aca="true" t="shared" si="32" ref="T10:T28">D10</f>
      </c>
      <c r="U10" s="77">
        <f t="shared" si="0"/>
        <v>4.08</v>
      </c>
      <c r="V10" s="75">
        <f t="shared" si="1"/>
        <v>7.05</v>
      </c>
      <c r="W10" s="75">
        <f aca="true" t="shared" si="33" ref="W10:W28">IF(T10="","",VLOOKUP(T10,$R$9:$S$28,2))</f>
      </c>
      <c r="X10" s="75">
        <f aca="true" t="shared" si="34" ref="X10:X28">VLOOKUP(W10,$U$9:$V$28,2)</f>
        <v>0</v>
      </c>
      <c r="Y10" s="75">
        <f t="shared" si="2"/>
        <v>6.07</v>
      </c>
      <c r="Z10" s="75">
        <f t="shared" si="3"/>
        <v>13.36</v>
      </c>
      <c r="AA10" s="75">
        <f aca="true" t="shared" si="35" ref="AA10:AA28">IF(T10="","",VLOOKUP(T10,$R$9:$R$28,1))</f>
      </c>
      <c r="AB10" s="75">
        <f aca="true" t="shared" si="36" ref="AB10:AB28">VLOOKUP(AA10,$Y$9:$Z$28,2)</f>
        <v>0</v>
      </c>
      <c r="AC10" s="75">
        <f aca="true" t="shared" si="37" ref="AC10:AC28">IF(T10="","",X10-(((AB10-T10)*(X10-W10))/(AB10-AA10)))</f>
      </c>
      <c r="AD10" s="74"/>
      <c r="AE10" s="75">
        <v>6.07</v>
      </c>
      <c r="AF10" s="78">
        <v>11.25</v>
      </c>
      <c r="AG10" s="76">
        <f aca="true" t="shared" si="38" ref="AG10:AG28">D10</f>
      </c>
      <c r="AH10" s="77">
        <f t="shared" si="4"/>
        <v>11.25</v>
      </c>
      <c r="AI10" s="75">
        <f t="shared" si="5"/>
        <v>15.79</v>
      </c>
      <c r="AJ10" s="75">
        <f aca="true" t="shared" si="39" ref="AJ10:AJ28">IF(AG10="","",VLOOKUP(AG10,$AE$9:$AF$28,2))</f>
      </c>
      <c r="AK10" s="75">
        <f aca="true" t="shared" si="40" ref="AK10:AK28">VLOOKUP(AJ10,$AH$9:$AI$28,2)</f>
        <v>0</v>
      </c>
      <c r="AL10" s="75">
        <f t="shared" si="6"/>
        <v>6.07</v>
      </c>
      <c r="AM10" s="75">
        <f t="shared" si="7"/>
        <v>13.36</v>
      </c>
      <c r="AN10" s="75">
        <f aca="true" t="shared" si="41" ref="AN10:AN28">IF(AG10="","",VLOOKUP(AG10,$AE$9:$AE$28,1))</f>
      </c>
      <c r="AO10" s="75">
        <f aca="true" t="shared" si="42" ref="AO10:AO28">VLOOKUP(AN10,$AL$9:$AM$28,2)</f>
        <v>0</v>
      </c>
      <c r="AP10" s="75">
        <f aca="true" t="shared" si="43" ref="AP10:AP28">IF(AG10="","",AK10-(((AO10-AG10)*(AK10-AJ10))/(AO10-AN10)))</f>
      </c>
      <c r="AR10" s="75">
        <v>6.07</v>
      </c>
      <c r="AS10" s="75">
        <v>0.36</v>
      </c>
      <c r="AT10" s="76">
        <f aca="true" t="shared" si="44" ref="AT10:AT28">D10</f>
      </c>
      <c r="AU10" s="75">
        <f t="shared" si="8"/>
        <v>0.36</v>
      </c>
      <c r="AV10" s="75">
        <f t="shared" si="9"/>
        <v>0.45</v>
      </c>
      <c r="AW10" s="75">
        <f aca="true" t="shared" si="45" ref="AW10:AW28">IF(AT10="","",VLOOKUP(AT10,$AR$9:$AS$28,2))</f>
      </c>
      <c r="AX10" s="75">
        <f aca="true" t="shared" si="46" ref="AX10:AX28">VLOOKUP(AW10,$AU$9:$AV$28,2)</f>
        <v>0</v>
      </c>
      <c r="AY10" s="75">
        <f t="shared" si="10"/>
        <v>6.07</v>
      </c>
      <c r="AZ10" s="75">
        <f t="shared" si="11"/>
        <v>13.36</v>
      </c>
      <c r="BA10" s="75">
        <f aca="true" t="shared" si="47" ref="BA10:BA28">IF(AT10="","",VLOOKUP(AT10,$AR$9:$AR$28,1))</f>
      </c>
      <c r="BB10" s="75">
        <f aca="true" t="shared" si="48" ref="BB10:BB28">VLOOKUP(BA10,$AY$9:$AZ$28,2)</f>
        <v>0</v>
      </c>
      <c r="BC10" s="75">
        <f aca="true" t="shared" si="49" ref="BC10:BC28">IF(AT10="","",AX10-(((BB10-AT10)*(AX10-AW10))/(BB10-BA10)))</f>
      </c>
      <c r="BE10" s="75">
        <v>6.07</v>
      </c>
      <c r="BF10" s="75">
        <v>1.49</v>
      </c>
      <c r="BG10" s="76">
        <f aca="true" t="shared" si="50" ref="BG10:BG28">D10</f>
      </c>
      <c r="BH10" s="75">
        <f t="shared" si="12"/>
        <v>1.49</v>
      </c>
      <c r="BI10" s="75">
        <f t="shared" si="13"/>
        <v>1.9</v>
      </c>
      <c r="BJ10" s="75">
        <f aca="true" t="shared" si="51" ref="BJ10:BJ28">IF(BG10="","",VLOOKUP(BG10,$BE$9:$BF$28,2))</f>
      </c>
      <c r="BK10" s="75">
        <f aca="true" t="shared" si="52" ref="BK10:BK28">VLOOKUP(BJ10,$BH$9:$BI$28,2)</f>
        <v>0</v>
      </c>
      <c r="BL10" s="75">
        <f t="shared" si="14"/>
        <v>6.07</v>
      </c>
      <c r="BM10" s="75">
        <f t="shared" si="15"/>
        <v>13.36</v>
      </c>
      <c r="BN10" s="75">
        <f aca="true" t="shared" si="53" ref="BN10:BN28">IF(BG10="","",VLOOKUP(BG10,$BE$9:$BE$28,1))</f>
      </c>
      <c r="BO10" s="75">
        <f aca="true" t="shared" si="54" ref="BO10:BO28">VLOOKUP(BN10,$BL$9:$BM$28,2)</f>
        <v>0</v>
      </c>
      <c r="BP10" s="75">
        <f aca="true" t="shared" si="55" ref="BP10:BP28">IF(BG10="","",BK10-(((BO10-BG10)*(BK10-BJ10))/(BO10-BN10)))</f>
      </c>
      <c r="BR10" s="79">
        <f aca="true" t="shared" si="56" ref="BR10:BR28">L10</f>
      </c>
      <c r="BS10" s="80">
        <f aca="true" t="shared" si="57" ref="BS10:BS28">M10</f>
      </c>
      <c r="BT10" s="79">
        <f aca="true" t="shared" si="58" ref="BT10:BT28">L38</f>
      </c>
      <c r="BU10" s="81">
        <f t="shared" si="16"/>
      </c>
      <c r="BV10" s="80">
        <f t="shared" si="17"/>
      </c>
      <c r="BW10" s="79">
        <f aca="true" t="shared" si="59" ref="BW10:BW28">IF(BT10="","",VLOOKUP(BT10,$BR$9:$BS$28,2))</f>
      </c>
      <c r="BX10" s="80">
        <f>VLOOKUP(BW10,$BU$9:$BV$28,2)</f>
        <v>0</v>
      </c>
      <c r="BY10" s="79">
        <f t="shared" si="18"/>
      </c>
      <c r="BZ10" s="79">
        <f t="shared" si="19"/>
      </c>
      <c r="CA10" s="79">
        <f aca="true" t="shared" si="60" ref="CA10:CA28">IF(BT10="","",VLOOKUP(BT10,$BR$9:$BR$28,1))</f>
      </c>
      <c r="CB10" s="79">
        <f aca="true" t="shared" si="61" ref="CB10:CB28">VLOOKUP(CA10,$BY$9:$BZ$28,2)</f>
        <v>0</v>
      </c>
      <c r="CC10" s="79">
        <f aca="true" t="shared" si="62" ref="CC10:CC28">IF(BT10="","",IF(VLOOKUP(CB10,$BR$9:$BS$28,2)=0,0,BX10-(((CB10-BT10)*(BX10-BW10))/(CB10-CA10))))</f>
      </c>
    </row>
    <row r="11" spans="1:81" ht="12.75">
      <c r="A11" s="55"/>
      <c r="B11" s="67"/>
      <c r="C11" s="67"/>
      <c r="D11" s="67">
        <f t="shared" si="20"/>
      </c>
      <c r="E11" s="68">
        <f t="shared" si="21"/>
      </c>
      <c r="F11" s="69">
        <f t="shared" si="22"/>
      </c>
      <c r="G11" s="70">
        <f t="shared" si="23"/>
      </c>
      <c r="H11" s="70">
        <f t="shared" si="24"/>
      </c>
      <c r="I11" s="71"/>
      <c r="J11" s="70">
        <f t="shared" si="25"/>
      </c>
      <c r="K11" s="68">
        <f t="shared" si="26"/>
      </c>
      <c r="L11" s="68">
        <f t="shared" si="27"/>
      </c>
      <c r="M11" s="72">
        <f t="shared" si="28"/>
      </c>
      <c r="N11" s="68">
        <f t="shared" si="29"/>
      </c>
      <c r="O11" s="73">
        <f t="shared" si="30"/>
      </c>
      <c r="P11" s="68">
        <f t="shared" si="31"/>
      </c>
      <c r="Q11" s="74"/>
      <c r="R11" s="75">
        <v>13.36</v>
      </c>
      <c r="S11" s="75">
        <v>7.05</v>
      </c>
      <c r="T11" s="76">
        <f t="shared" si="32"/>
      </c>
      <c r="U11" s="77">
        <f t="shared" si="0"/>
        <v>7.05</v>
      </c>
      <c r="V11" s="75">
        <f t="shared" si="1"/>
        <v>10.31</v>
      </c>
      <c r="W11" s="75">
        <f t="shared" si="33"/>
      </c>
      <c r="X11" s="75">
        <f t="shared" si="34"/>
        <v>0</v>
      </c>
      <c r="Y11" s="75">
        <f t="shared" si="2"/>
        <v>13.36</v>
      </c>
      <c r="Z11" s="75">
        <f t="shared" si="3"/>
        <v>26.61</v>
      </c>
      <c r="AA11" s="75">
        <f t="shared" si="35"/>
      </c>
      <c r="AB11" s="75">
        <f t="shared" si="36"/>
        <v>0</v>
      </c>
      <c r="AC11" s="75">
        <f t="shared" si="37"/>
      </c>
      <c r="AD11" s="74"/>
      <c r="AE11" s="75">
        <v>13.36</v>
      </c>
      <c r="AF11" s="78">
        <v>15.79</v>
      </c>
      <c r="AG11" s="76">
        <f t="shared" si="38"/>
      </c>
      <c r="AH11" s="77">
        <f t="shared" si="4"/>
        <v>15.79</v>
      </c>
      <c r="AI11" s="75">
        <f t="shared" si="5"/>
        <v>16.84</v>
      </c>
      <c r="AJ11" s="75">
        <f t="shared" si="39"/>
      </c>
      <c r="AK11" s="75">
        <f t="shared" si="40"/>
        <v>0</v>
      </c>
      <c r="AL11" s="75">
        <f t="shared" si="6"/>
        <v>13.36</v>
      </c>
      <c r="AM11" s="75">
        <f t="shared" si="7"/>
        <v>26.61</v>
      </c>
      <c r="AN11" s="75">
        <f t="shared" si="41"/>
      </c>
      <c r="AO11" s="75">
        <f t="shared" si="42"/>
        <v>0</v>
      </c>
      <c r="AP11" s="75">
        <f t="shared" si="43"/>
      </c>
      <c r="AR11" s="75">
        <v>13.36</v>
      </c>
      <c r="AS11" s="75">
        <v>0.45</v>
      </c>
      <c r="AT11" s="76">
        <f t="shared" si="44"/>
      </c>
      <c r="AU11" s="75">
        <f t="shared" si="8"/>
        <v>0.45</v>
      </c>
      <c r="AV11" s="75">
        <f t="shared" si="9"/>
        <v>0.61</v>
      </c>
      <c r="AW11" s="75">
        <f t="shared" si="45"/>
      </c>
      <c r="AX11" s="75">
        <f t="shared" si="46"/>
        <v>0</v>
      </c>
      <c r="AY11" s="75">
        <f t="shared" si="10"/>
        <v>13.36</v>
      </c>
      <c r="AZ11" s="75">
        <f t="shared" si="11"/>
        <v>26.61</v>
      </c>
      <c r="BA11" s="75">
        <f t="shared" si="47"/>
      </c>
      <c r="BB11" s="75">
        <f t="shared" si="48"/>
        <v>0</v>
      </c>
      <c r="BC11" s="75">
        <f t="shared" si="49"/>
      </c>
      <c r="BE11" s="75">
        <v>13.36</v>
      </c>
      <c r="BF11" s="75">
        <v>1.9</v>
      </c>
      <c r="BG11" s="76">
        <f t="shared" si="50"/>
      </c>
      <c r="BH11" s="75">
        <f t="shared" si="12"/>
        <v>1.9</v>
      </c>
      <c r="BI11" s="75">
        <f t="shared" si="13"/>
        <v>2.58</v>
      </c>
      <c r="BJ11" s="75">
        <f t="shared" si="51"/>
      </c>
      <c r="BK11" s="75">
        <f t="shared" si="52"/>
        <v>0</v>
      </c>
      <c r="BL11" s="75">
        <f t="shared" si="14"/>
        <v>13.36</v>
      </c>
      <c r="BM11" s="75">
        <f t="shared" si="15"/>
        <v>26.61</v>
      </c>
      <c r="BN11" s="75">
        <f t="shared" si="53"/>
      </c>
      <c r="BO11" s="75">
        <f t="shared" si="54"/>
        <v>0</v>
      </c>
      <c r="BP11" s="75">
        <f t="shared" si="55"/>
      </c>
      <c r="BR11" s="79">
        <f t="shared" si="56"/>
      </c>
      <c r="BS11" s="80">
        <f t="shared" si="57"/>
      </c>
      <c r="BT11" s="79">
        <f t="shared" si="58"/>
      </c>
      <c r="BU11" s="81">
        <f t="shared" si="16"/>
      </c>
      <c r="BV11" s="80">
        <f t="shared" si="17"/>
      </c>
      <c r="BW11" s="79">
        <f t="shared" si="59"/>
      </c>
      <c r="BX11" s="80">
        <f aca="true" t="shared" si="63" ref="BX11:BX28">VLOOKUP(BW11,$BU$5:$BV$24,2)</f>
      </c>
      <c r="BY11" s="79">
        <f t="shared" si="18"/>
      </c>
      <c r="BZ11" s="79">
        <f t="shared" si="19"/>
      </c>
      <c r="CA11" s="79">
        <f t="shared" si="60"/>
      </c>
      <c r="CB11" s="79">
        <f t="shared" si="61"/>
        <v>0</v>
      </c>
      <c r="CC11" s="79">
        <f t="shared" si="62"/>
      </c>
    </row>
    <row r="12" spans="1:81" ht="12.75">
      <c r="A12" s="55"/>
      <c r="B12" s="67"/>
      <c r="C12" s="67"/>
      <c r="D12" s="67">
        <f t="shared" si="20"/>
      </c>
      <c r="E12" s="68">
        <f t="shared" si="21"/>
      </c>
      <c r="F12" s="69">
        <f t="shared" si="22"/>
      </c>
      <c r="G12" s="70">
        <f t="shared" si="23"/>
      </c>
      <c r="H12" s="70">
        <f t="shared" si="24"/>
      </c>
      <c r="I12" s="71"/>
      <c r="J12" s="70">
        <f t="shared" si="25"/>
      </c>
      <c r="K12" s="68">
        <f t="shared" si="26"/>
      </c>
      <c r="L12" s="68">
        <f t="shared" si="27"/>
      </c>
      <c r="M12" s="72">
        <f t="shared" si="28"/>
      </c>
      <c r="N12" s="68">
        <f t="shared" si="29"/>
      </c>
      <c r="O12" s="73">
        <f t="shared" si="30"/>
      </c>
      <c r="P12" s="68">
        <f t="shared" si="31"/>
      </c>
      <c r="Q12" s="74"/>
      <c r="R12" s="75">
        <v>26.61</v>
      </c>
      <c r="S12" s="75">
        <v>10.31</v>
      </c>
      <c r="T12" s="76">
        <f t="shared" si="32"/>
      </c>
      <c r="U12" s="77">
        <f t="shared" si="0"/>
        <v>10.31</v>
      </c>
      <c r="V12" s="75">
        <f t="shared" si="1"/>
        <v>13.79</v>
      </c>
      <c r="W12" s="75">
        <f t="shared" si="33"/>
      </c>
      <c r="X12" s="75">
        <f t="shared" si="34"/>
        <v>0</v>
      </c>
      <c r="Y12" s="75">
        <f t="shared" si="2"/>
        <v>26.61</v>
      </c>
      <c r="Z12" s="75">
        <f t="shared" si="3"/>
        <v>43.41</v>
      </c>
      <c r="AA12" s="75">
        <f t="shared" si="35"/>
      </c>
      <c r="AB12" s="75">
        <f t="shared" si="36"/>
        <v>0</v>
      </c>
      <c r="AC12" s="75">
        <f t="shared" si="37"/>
      </c>
      <c r="AD12" s="74"/>
      <c r="AE12" s="75">
        <v>26.61</v>
      </c>
      <c r="AF12" s="78">
        <v>16.84</v>
      </c>
      <c r="AG12" s="76">
        <f t="shared" si="38"/>
      </c>
      <c r="AH12" s="77">
        <f t="shared" si="4"/>
        <v>16.84</v>
      </c>
      <c r="AI12" s="75">
        <f t="shared" si="5"/>
        <v>18.22</v>
      </c>
      <c r="AJ12" s="75">
        <f t="shared" si="39"/>
      </c>
      <c r="AK12" s="75">
        <f t="shared" si="40"/>
        <v>0</v>
      </c>
      <c r="AL12" s="75">
        <f t="shared" si="6"/>
        <v>26.61</v>
      </c>
      <c r="AM12" s="75">
        <f t="shared" si="7"/>
        <v>43.41</v>
      </c>
      <c r="AN12" s="75">
        <f t="shared" si="41"/>
      </c>
      <c r="AO12" s="75">
        <f t="shared" si="42"/>
        <v>0</v>
      </c>
      <c r="AP12" s="75">
        <f t="shared" si="43"/>
      </c>
      <c r="AR12" s="75">
        <v>26.61</v>
      </c>
      <c r="AS12" s="75">
        <v>0.61</v>
      </c>
      <c r="AT12" s="76">
        <f t="shared" si="44"/>
      </c>
      <c r="AU12" s="75">
        <f t="shared" si="8"/>
        <v>0.61</v>
      </c>
      <c r="AV12" s="75">
        <f t="shared" si="9"/>
        <v>0.76</v>
      </c>
      <c r="AW12" s="75">
        <f t="shared" si="45"/>
      </c>
      <c r="AX12" s="75">
        <f t="shared" si="46"/>
        <v>0</v>
      </c>
      <c r="AY12" s="75">
        <f t="shared" si="10"/>
        <v>26.61</v>
      </c>
      <c r="AZ12" s="75">
        <f t="shared" si="11"/>
        <v>43.41</v>
      </c>
      <c r="BA12" s="75">
        <f t="shared" si="47"/>
      </c>
      <c r="BB12" s="75">
        <f t="shared" si="48"/>
        <v>0</v>
      </c>
      <c r="BC12" s="75">
        <f t="shared" si="49"/>
      </c>
      <c r="BE12" s="75">
        <v>26.61</v>
      </c>
      <c r="BF12" s="75">
        <v>2.58</v>
      </c>
      <c r="BG12" s="76">
        <f t="shared" si="50"/>
      </c>
      <c r="BH12" s="75">
        <f t="shared" si="12"/>
        <v>2.58</v>
      </c>
      <c r="BI12" s="75">
        <f t="shared" si="13"/>
        <v>3.15</v>
      </c>
      <c r="BJ12" s="75">
        <f t="shared" si="51"/>
      </c>
      <c r="BK12" s="75">
        <f t="shared" si="52"/>
        <v>0</v>
      </c>
      <c r="BL12" s="75">
        <f t="shared" si="14"/>
        <v>26.61</v>
      </c>
      <c r="BM12" s="75">
        <f t="shared" si="15"/>
        <v>43.41</v>
      </c>
      <c r="BN12" s="75">
        <f t="shared" si="53"/>
      </c>
      <c r="BO12" s="75">
        <f t="shared" si="54"/>
        <v>0</v>
      </c>
      <c r="BP12" s="75">
        <f t="shared" si="55"/>
      </c>
      <c r="BR12" s="79">
        <f t="shared" si="56"/>
      </c>
      <c r="BS12" s="80">
        <f t="shared" si="57"/>
      </c>
      <c r="BT12" s="79">
        <f t="shared" si="58"/>
      </c>
      <c r="BU12" s="81">
        <f t="shared" si="16"/>
      </c>
      <c r="BV12" s="80">
        <f t="shared" si="17"/>
      </c>
      <c r="BW12" s="79">
        <f t="shared" si="59"/>
      </c>
      <c r="BX12" s="80">
        <f t="shared" si="63"/>
      </c>
      <c r="BY12" s="79">
        <f t="shared" si="18"/>
      </c>
      <c r="BZ12" s="79">
        <f t="shared" si="19"/>
      </c>
      <c r="CA12" s="79">
        <f t="shared" si="60"/>
      </c>
      <c r="CB12" s="79">
        <f t="shared" si="61"/>
        <v>0</v>
      </c>
      <c r="CC12" s="79">
        <f t="shared" si="62"/>
      </c>
    </row>
    <row r="13" spans="1:81" ht="12.75">
      <c r="A13" s="55"/>
      <c r="B13" s="67"/>
      <c r="C13" s="67"/>
      <c r="D13" s="67">
        <f t="shared" si="20"/>
      </c>
      <c r="E13" s="68">
        <f t="shared" si="21"/>
      </c>
      <c r="F13" s="69">
        <f t="shared" si="22"/>
      </c>
      <c r="G13" s="70">
        <f t="shared" si="23"/>
      </c>
      <c r="H13" s="70">
        <f t="shared" si="24"/>
      </c>
      <c r="I13" s="71"/>
      <c r="J13" s="70">
        <f t="shared" si="25"/>
      </c>
      <c r="K13" s="68">
        <f t="shared" si="26"/>
      </c>
      <c r="L13" s="68">
        <f t="shared" si="27"/>
      </c>
      <c r="M13" s="72">
        <f t="shared" si="28"/>
      </c>
      <c r="N13" s="68">
        <f t="shared" si="29"/>
      </c>
      <c r="O13" s="73">
        <f t="shared" si="30"/>
      </c>
      <c r="P13" s="68">
        <f t="shared" si="31"/>
      </c>
      <c r="Q13" s="74"/>
      <c r="R13" s="75">
        <v>43.41</v>
      </c>
      <c r="S13" s="75">
        <v>13.79</v>
      </c>
      <c r="T13" s="76">
        <f t="shared" si="32"/>
      </c>
      <c r="U13" s="77">
        <f t="shared" si="0"/>
        <v>13.79</v>
      </c>
      <c r="V13" s="75">
        <f t="shared" si="1"/>
        <v>17.67</v>
      </c>
      <c r="W13" s="75">
        <f t="shared" si="33"/>
      </c>
      <c r="X13" s="75">
        <f t="shared" si="34"/>
        <v>0</v>
      </c>
      <c r="Y13" s="75">
        <f t="shared" si="2"/>
        <v>43.41</v>
      </c>
      <c r="Z13" s="75">
        <f t="shared" si="3"/>
        <v>62.72</v>
      </c>
      <c r="AA13" s="75">
        <f t="shared" si="35"/>
      </c>
      <c r="AB13" s="75">
        <f t="shared" si="36"/>
        <v>0</v>
      </c>
      <c r="AC13" s="75">
        <f t="shared" si="37"/>
      </c>
      <c r="AD13" s="74"/>
      <c r="AE13" s="75">
        <v>43.41</v>
      </c>
      <c r="AF13" s="78">
        <v>18.22</v>
      </c>
      <c r="AG13" s="76">
        <f t="shared" si="38"/>
      </c>
      <c r="AH13" s="77">
        <f t="shared" si="4"/>
        <v>18.22</v>
      </c>
      <c r="AI13" s="75">
        <f t="shared" si="5"/>
        <v>20.59</v>
      </c>
      <c r="AJ13" s="75">
        <f t="shared" si="39"/>
      </c>
      <c r="AK13" s="75">
        <f t="shared" si="40"/>
        <v>0</v>
      </c>
      <c r="AL13" s="75">
        <f t="shared" si="6"/>
        <v>43.41</v>
      </c>
      <c r="AM13" s="75">
        <f t="shared" si="7"/>
        <v>62.72</v>
      </c>
      <c r="AN13" s="75">
        <f t="shared" si="41"/>
      </c>
      <c r="AO13" s="75">
        <f t="shared" si="42"/>
        <v>0</v>
      </c>
      <c r="AP13" s="75">
        <f t="shared" si="43"/>
      </c>
      <c r="AR13" s="75">
        <v>43.41</v>
      </c>
      <c r="AS13" s="75">
        <v>0.76</v>
      </c>
      <c r="AT13" s="76">
        <f t="shared" si="44"/>
      </c>
      <c r="AU13" s="75">
        <f t="shared" si="8"/>
        <v>0.76</v>
      </c>
      <c r="AV13" s="75">
        <f t="shared" si="9"/>
        <v>0.86</v>
      </c>
      <c r="AW13" s="75">
        <f t="shared" si="45"/>
      </c>
      <c r="AX13" s="75">
        <f t="shared" si="46"/>
        <v>0</v>
      </c>
      <c r="AY13" s="75">
        <f t="shared" si="10"/>
        <v>43.41</v>
      </c>
      <c r="AZ13" s="75">
        <f t="shared" si="11"/>
        <v>62.72</v>
      </c>
      <c r="BA13" s="75">
        <f t="shared" si="47"/>
      </c>
      <c r="BB13" s="75">
        <f t="shared" si="48"/>
        <v>0</v>
      </c>
      <c r="BC13" s="75">
        <f t="shared" si="49"/>
      </c>
      <c r="BE13" s="75">
        <v>43.41</v>
      </c>
      <c r="BF13" s="75">
        <v>3.15</v>
      </c>
      <c r="BG13" s="76">
        <f t="shared" si="50"/>
      </c>
      <c r="BH13" s="75">
        <f t="shared" si="12"/>
        <v>3.15</v>
      </c>
      <c r="BI13" s="75">
        <f t="shared" si="13"/>
        <v>3.55</v>
      </c>
      <c r="BJ13" s="75">
        <f t="shared" si="51"/>
      </c>
      <c r="BK13" s="75">
        <f t="shared" si="52"/>
        <v>0</v>
      </c>
      <c r="BL13" s="75">
        <f t="shared" si="14"/>
        <v>43.41</v>
      </c>
      <c r="BM13" s="75">
        <f t="shared" si="15"/>
        <v>62.72</v>
      </c>
      <c r="BN13" s="75">
        <f t="shared" si="53"/>
      </c>
      <c r="BO13" s="75">
        <f t="shared" si="54"/>
        <v>0</v>
      </c>
      <c r="BP13" s="75">
        <f t="shared" si="55"/>
      </c>
      <c r="BR13" s="79">
        <f t="shared" si="56"/>
      </c>
      <c r="BS13" s="80">
        <f t="shared" si="57"/>
      </c>
      <c r="BT13" s="79">
        <f t="shared" si="58"/>
      </c>
      <c r="BU13" s="81">
        <f t="shared" si="16"/>
      </c>
      <c r="BV13" s="80">
        <f t="shared" si="17"/>
      </c>
      <c r="BW13" s="79">
        <f t="shared" si="59"/>
      </c>
      <c r="BX13" s="80">
        <f t="shared" si="63"/>
      </c>
      <c r="BY13" s="79">
        <f t="shared" si="18"/>
      </c>
      <c r="BZ13" s="79">
        <f t="shared" si="19"/>
      </c>
      <c r="CA13" s="79">
        <f t="shared" si="60"/>
      </c>
      <c r="CB13" s="79">
        <f t="shared" si="61"/>
        <v>0</v>
      </c>
      <c r="CC13" s="79">
        <f t="shared" si="62"/>
      </c>
    </row>
    <row r="14" spans="1:81" ht="12.75">
      <c r="A14" s="55"/>
      <c r="B14" s="67"/>
      <c r="C14" s="67"/>
      <c r="D14" s="67">
        <f t="shared" si="20"/>
      </c>
      <c r="E14" s="68">
        <f t="shared" si="21"/>
      </c>
      <c r="F14" s="69">
        <f t="shared" si="22"/>
      </c>
      <c r="G14" s="70">
        <f t="shared" si="23"/>
      </c>
      <c r="H14" s="70">
        <f t="shared" si="24"/>
      </c>
      <c r="I14" s="71"/>
      <c r="J14" s="70">
        <f t="shared" si="25"/>
      </c>
      <c r="K14" s="68">
        <f t="shared" si="26"/>
      </c>
      <c r="L14" s="68">
        <f t="shared" si="27"/>
      </c>
      <c r="M14" s="72">
        <f t="shared" si="28"/>
      </c>
      <c r="N14" s="68">
        <f t="shared" si="29"/>
      </c>
      <c r="O14" s="73">
        <f t="shared" si="30"/>
      </c>
      <c r="P14" s="68">
        <f t="shared" si="31"/>
      </c>
      <c r="Q14" s="74"/>
      <c r="R14" s="75">
        <v>62.72</v>
      </c>
      <c r="S14" s="75">
        <v>17.67</v>
      </c>
      <c r="T14" s="76">
        <f t="shared" si="32"/>
      </c>
      <c r="U14" s="77">
        <f t="shared" si="0"/>
        <v>17.67</v>
      </c>
      <c r="V14" s="75">
        <f t="shared" si="1"/>
        <v>21.95</v>
      </c>
      <c r="W14" s="75">
        <f t="shared" si="33"/>
      </c>
      <c r="X14" s="75">
        <f t="shared" si="34"/>
        <v>0</v>
      </c>
      <c r="Y14" s="75">
        <f t="shared" si="2"/>
        <v>62.72</v>
      </c>
      <c r="Z14" s="75">
        <f t="shared" si="3"/>
        <v>89.28</v>
      </c>
      <c r="AA14" s="75">
        <f t="shared" si="35"/>
      </c>
      <c r="AB14" s="75">
        <f t="shared" si="36"/>
        <v>0</v>
      </c>
      <c r="AC14" s="75">
        <f t="shared" si="37"/>
      </c>
      <c r="AD14" s="74"/>
      <c r="AE14" s="75">
        <v>62.72</v>
      </c>
      <c r="AF14" s="78">
        <v>20.59</v>
      </c>
      <c r="AG14" s="76">
        <f t="shared" si="38"/>
      </c>
      <c r="AH14" s="77">
        <f t="shared" si="4"/>
        <v>20.59</v>
      </c>
      <c r="AI14" s="75">
        <f t="shared" si="5"/>
        <v>21.91</v>
      </c>
      <c r="AJ14" s="75">
        <f t="shared" si="39"/>
      </c>
      <c r="AK14" s="75">
        <f t="shared" si="40"/>
        <v>0</v>
      </c>
      <c r="AL14" s="75">
        <f t="shared" si="6"/>
        <v>62.72</v>
      </c>
      <c r="AM14" s="75">
        <f t="shared" si="7"/>
        <v>89.28</v>
      </c>
      <c r="AN14" s="75">
        <f t="shared" si="41"/>
      </c>
      <c r="AO14" s="75">
        <f t="shared" si="42"/>
        <v>0</v>
      </c>
      <c r="AP14" s="75">
        <f t="shared" si="43"/>
      </c>
      <c r="AR14" s="75">
        <v>62.72</v>
      </c>
      <c r="AS14" s="75">
        <v>0.86</v>
      </c>
      <c r="AT14" s="76">
        <f t="shared" si="44"/>
      </c>
      <c r="AU14" s="75">
        <f t="shared" si="8"/>
        <v>0.86</v>
      </c>
      <c r="AV14" s="75">
        <f t="shared" si="9"/>
        <v>1</v>
      </c>
      <c r="AW14" s="75">
        <f t="shared" si="45"/>
      </c>
      <c r="AX14" s="75">
        <f t="shared" si="46"/>
        <v>0</v>
      </c>
      <c r="AY14" s="75">
        <f t="shared" si="10"/>
        <v>62.72</v>
      </c>
      <c r="AZ14" s="75">
        <f t="shared" si="11"/>
        <v>89.28</v>
      </c>
      <c r="BA14" s="75">
        <f t="shared" si="47"/>
      </c>
      <c r="BB14" s="75">
        <f t="shared" si="48"/>
        <v>0</v>
      </c>
      <c r="BC14" s="75">
        <f t="shared" si="49"/>
      </c>
      <c r="BE14" s="75">
        <v>62.72</v>
      </c>
      <c r="BF14" s="75">
        <v>3.55</v>
      </c>
      <c r="BG14" s="76">
        <f t="shared" si="50"/>
      </c>
      <c r="BH14" s="75">
        <f t="shared" si="12"/>
        <v>3.55</v>
      </c>
      <c r="BI14" s="75">
        <f t="shared" si="13"/>
        <v>4.07</v>
      </c>
      <c r="BJ14" s="75">
        <f t="shared" si="51"/>
      </c>
      <c r="BK14" s="75">
        <f t="shared" si="52"/>
        <v>0</v>
      </c>
      <c r="BL14" s="75">
        <f t="shared" si="14"/>
        <v>62.72</v>
      </c>
      <c r="BM14" s="75">
        <f t="shared" si="15"/>
        <v>89.28</v>
      </c>
      <c r="BN14" s="75">
        <f t="shared" si="53"/>
      </c>
      <c r="BO14" s="75">
        <f t="shared" si="54"/>
        <v>0</v>
      </c>
      <c r="BP14" s="75">
        <f t="shared" si="55"/>
      </c>
      <c r="BR14" s="79">
        <f t="shared" si="56"/>
      </c>
      <c r="BS14" s="80">
        <f t="shared" si="57"/>
      </c>
      <c r="BT14" s="79">
        <f t="shared" si="58"/>
      </c>
      <c r="BU14" s="81">
        <f t="shared" si="16"/>
      </c>
      <c r="BV14" s="80">
        <f t="shared" si="17"/>
      </c>
      <c r="BW14" s="79">
        <f t="shared" si="59"/>
      </c>
      <c r="BX14" s="80">
        <f t="shared" si="63"/>
      </c>
      <c r="BY14" s="79">
        <f t="shared" si="18"/>
      </c>
      <c r="BZ14" s="79">
        <f t="shared" si="19"/>
      </c>
      <c r="CA14" s="79">
        <f t="shared" si="60"/>
      </c>
      <c r="CB14" s="79">
        <f t="shared" si="61"/>
        <v>0</v>
      </c>
      <c r="CC14" s="79">
        <f t="shared" si="62"/>
      </c>
    </row>
    <row r="15" spans="1:81" ht="12.75">
      <c r="A15" s="55"/>
      <c r="B15" s="67"/>
      <c r="C15" s="67"/>
      <c r="D15" s="67">
        <f t="shared" si="20"/>
      </c>
      <c r="E15" s="68">
        <f t="shared" si="21"/>
      </c>
      <c r="F15" s="69">
        <f t="shared" si="22"/>
      </c>
      <c r="G15" s="70">
        <f t="shared" si="23"/>
      </c>
      <c r="H15" s="70">
        <f t="shared" si="24"/>
      </c>
      <c r="I15" s="71"/>
      <c r="J15" s="70">
        <f t="shared" si="25"/>
      </c>
      <c r="K15" s="68">
        <f t="shared" si="26"/>
      </c>
      <c r="L15" s="68">
        <f t="shared" si="27"/>
      </c>
      <c r="M15" s="72">
        <f t="shared" si="28"/>
      </c>
      <c r="N15" s="68">
        <f t="shared" si="29"/>
      </c>
      <c r="O15" s="73">
        <f t="shared" si="30"/>
      </c>
      <c r="P15" s="68">
        <f t="shared" si="31"/>
      </c>
      <c r="Q15" s="74"/>
      <c r="R15" s="75">
        <v>89.28</v>
      </c>
      <c r="S15" s="75">
        <v>21.95</v>
      </c>
      <c r="T15" s="76">
        <f t="shared" si="32"/>
      </c>
      <c r="U15" s="77">
        <f t="shared" si="0"/>
        <v>21.95</v>
      </c>
      <c r="V15" s="75">
        <f t="shared" si="1"/>
        <v>26.42</v>
      </c>
      <c r="W15" s="75">
        <f t="shared" si="33"/>
      </c>
      <c r="X15" s="75">
        <f t="shared" si="34"/>
        <v>0</v>
      </c>
      <c r="Y15" s="75">
        <f t="shared" si="2"/>
        <v>89.28</v>
      </c>
      <c r="Z15" s="75">
        <f t="shared" si="3"/>
        <v>121.64</v>
      </c>
      <c r="AA15" s="75">
        <f t="shared" si="35"/>
      </c>
      <c r="AB15" s="75">
        <f t="shared" si="36"/>
        <v>0</v>
      </c>
      <c r="AC15" s="75">
        <f t="shared" si="37"/>
      </c>
      <c r="AD15" s="74"/>
      <c r="AE15" s="75">
        <v>89.28</v>
      </c>
      <c r="AF15" s="78">
        <v>21.91</v>
      </c>
      <c r="AG15" s="76">
        <f t="shared" si="38"/>
      </c>
      <c r="AH15" s="77">
        <f t="shared" si="4"/>
        <v>21.91</v>
      </c>
      <c r="AI15" s="75">
        <f t="shared" si="5"/>
        <v>22.77</v>
      </c>
      <c r="AJ15" s="75">
        <f t="shared" si="39"/>
      </c>
      <c r="AK15" s="75">
        <f t="shared" si="40"/>
        <v>0</v>
      </c>
      <c r="AL15" s="75">
        <f t="shared" si="6"/>
        <v>89.28</v>
      </c>
      <c r="AM15" s="75">
        <f t="shared" si="7"/>
        <v>121.64</v>
      </c>
      <c r="AN15" s="75">
        <f t="shared" si="41"/>
      </c>
      <c r="AO15" s="75">
        <f t="shared" si="42"/>
        <v>0</v>
      </c>
      <c r="AP15" s="75">
        <f t="shared" si="43"/>
      </c>
      <c r="AR15" s="75">
        <v>89.28</v>
      </c>
      <c r="AS15" s="75">
        <v>1</v>
      </c>
      <c r="AT15" s="76">
        <f t="shared" si="44"/>
      </c>
      <c r="AU15" s="75">
        <f t="shared" si="8"/>
        <v>1</v>
      </c>
      <c r="AV15" s="75">
        <f t="shared" si="9"/>
        <v>1.16</v>
      </c>
      <c r="AW15" s="75">
        <f t="shared" si="45"/>
      </c>
      <c r="AX15" s="75">
        <f t="shared" si="46"/>
        <v>0</v>
      </c>
      <c r="AY15" s="75">
        <f t="shared" si="10"/>
        <v>89.28</v>
      </c>
      <c r="AZ15" s="75">
        <f t="shared" si="11"/>
        <v>121.64</v>
      </c>
      <c r="BA15" s="75">
        <f t="shared" si="47"/>
      </c>
      <c r="BB15" s="75">
        <f t="shared" si="48"/>
        <v>0</v>
      </c>
      <c r="BC15" s="75">
        <f t="shared" si="49"/>
      </c>
      <c r="BE15" s="75">
        <v>89.28</v>
      </c>
      <c r="BF15" s="75">
        <v>4.07</v>
      </c>
      <c r="BG15" s="76">
        <f t="shared" si="50"/>
      </c>
      <c r="BH15" s="75">
        <f t="shared" si="12"/>
        <v>4.07</v>
      </c>
      <c r="BI15" s="75">
        <f t="shared" si="13"/>
        <v>4.6</v>
      </c>
      <c r="BJ15" s="75">
        <f t="shared" si="51"/>
      </c>
      <c r="BK15" s="75">
        <f t="shared" si="52"/>
        <v>0</v>
      </c>
      <c r="BL15" s="75">
        <f t="shared" si="14"/>
        <v>89.28</v>
      </c>
      <c r="BM15" s="75">
        <f t="shared" si="15"/>
        <v>121.64</v>
      </c>
      <c r="BN15" s="75">
        <f t="shared" si="53"/>
      </c>
      <c r="BO15" s="75">
        <f t="shared" si="54"/>
        <v>0</v>
      </c>
      <c r="BP15" s="75">
        <f t="shared" si="55"/>
      </c>
      <c r="BR15" s="79">
        <f t="shared" si="56"/>
      </c>
      <c r="BS15" s="80">
        <f t="shared" si="57"/>
      </c>
      <c r="BT15" s="79">
        <f t="shared" si="58"/>
      </c>
      <c r="BU15" s="81">
        <f t="shared" si="16"/>
      </c>
      <c r="BV15" s="80">
        <f t="shared" si="17"/>
      </c>
      <c r="BW15" s="79">
        <f t="shared" si="59"/>
      </c>
      <c r="BX15" s="80">
        <f t="shared" si="63"/>
      </c>
      <c r="BY15" s="79">
        <f t="shared" si="18"/>
      </c>
      <c r="BZ15" s="79">
        <f t="shared" si="19"/>
      </c>
      <c r="CA15" s="79">
        <f t="shared" si="60"/>
      </c>
      <c r="CB15" s="79">
        <f t="shared" si="61"/>
        <v>0</v>
      </c>
      <c r="CC15" s="79">
        <f t="shared" si="62"/>
      </c>
    </row>
    <row r="16" spans="1:81" ht="12.75">
      <c r="A16" s="55"/>
      <c r="B16" s="67"/>
      <c r="C16" s="67"/>
      <c r="D16" s="67">
        <f t="shared" si="20"/>
      </c>
      <c r="E16" s="68">
        <f t="shared" si="21"/>
      </c>
      <c r="F16" s="69">
        <f t="shared" si="22"/>
      </c>
      <c r="G16" s="70">
        <f t="shared" si="23"/>
      </c>
      <c r="H16" s="70">
        <f t="shared" si="24"/>
      </c>
      <c r="I16" s="71"/>
      <c r="J16" s="70">
        <f t="shared" si="25"/>
      </c>
      <c r="K16" s="68">
        <f t="shared" si="26"/>
      </c>
      <c r="L16" s="68">
        <f t="shared" si="27"/>
      </c>
      <c r="M16" s="72">
        <f t="shared" si="28"/>
      </c>
      <c r="N16" s="68">
        <f t="shared" si="29"/>
      </c>
      <c r="O16" s="73">
        <f t="shared" si="30"/>
      </c>
      <c r="P16" s="68">
        <f t="shared" si="31"/>
      </c>
      <c r="Q16" s="74"/>
      <c r="R16" s="75">
        <v>121.64</v>
      </c>
      <c r="S16" s="75">
        <v>26.42</v>
      </c>
      <c r="T16" s="76">
        <f t="shared" si="32"/>
      </c>
      <c r="U16" s="77">
        <f t="shared" si="0"/>
        <v>26.42</v>
      </c>
      <c r="V16" s="75">
        <f t="shared" si="1"/>
        <v>32.09</v>
      </c>
      <c r="W16" s="75">
        <f t="shared" si="33"/>
      </c>
      <c r="X16" s="75">
        <f t="shared" si="34"/>
        <v>0</v>
      </c>
      <c r="Y16" s="75">
        <f t="shared" si="2"/>
        <v>121.64</v>
      </c>
      <c r="Z16" s="75">
        <f t="shared" si="3"/>
        <v>145.02</v>
      </c>
      <c r="AA16" s="75">
        <f t="shared" si="35"/>
      </c>
      <c r="AB16" s="75">
        <f t="shared" si="36"/>
        <v>0</v>
      </c>
      <c r="AC16" s="75">
        <f t="shared" si="37"/>
      </c>
      <c r="AD16" s="74"/>
      <c r="AE16" s="75">
        <v>121.64</v>
      </c>
      <c r="AF16" s="78">
        <v>22.77</v>
      </c>
      <c r="AG16" s="76">
        <f t="shared" si="38"/>
      </c>
      <c r="AH16" s="77">
        <f t="shared" si="4"/>
        <v>22.77</v>
      </c>
      <c r="AI16" s="75">
        <f t="shared" si="5"/>
        <v>28.91</v>
      </c>
      <c r="AJ16" s="75">
        <f t="shared" si="39"/>
      </c>
      <c r="AK16" s="75">
        <f t="shared" si="40"/>
        <v>0</v>
      </c>
      <c r="AL16" s="75">
        <f t="shared" si="6"/>
        <v>121.64</v>
      </c>
      <c r="AM16" s="75">
        <f t="shared" si="7"/>
        <v>145.02</v>
      </c>
      <c r="AN16" s="75">
        <f t="shared" si="41"/>
      </c>
      <c r="AO16" s="75">
        <f t="shared" si="42"/>
        <v>0</v>
      </c>
      <c r="AP16" s="75">
        <f t="shared" si="43"/>
      </c>
      <c r="AR16" s="75">
        <v>121.64</v>
      </c>
      <c r="AS16" s="75">
        <v>1.16</v>
      </c>
      <c r="AT16" s="76">
        <f t="shared" si="44"/>
      </c>
      <c r="AU16" s="75">
        <f t="shared" si="8"/>
        <v>1.16</v>
      </c>
      <c r="AV16" s="75">
        <f t="shared" si="9"/>
        <v>1.11</v>
      </c>
      <c r="AW16" s="75">
        <f t="shared" si="45"/>
      </c>
      <c r="AX16" s="75">
        <f t="shared" si="46"/>
        <v>0</v>
      </c>
      <c r="AY16" s="75">
        <f t="shared" si="10"/>
        <v>121.64</v>
      </c>
      <c r="AZ16" s="75">
        <f t="shared" si="11"/>
        <v>145.02</v>
      </c>
      <c r="BA16" s="75">
        <f t="shared" si="47"/>
      </c>
      <c r="BB16" s="75">
        <f t="shared" si="48"/>
        <v>0</v>
      </c>
      <c r="BC16" s="79">
        <f t="shared" si="49"/>
      </c>
      <c r="BE16" s="75">
        <v>121.64</v>
      </c>
      <c r="BF16" s="75">
        <v>4.6</v>
      </c>
      <c r="BG16" s="76">
        <f t="shared" si="50"/>
      </c>
      <c r="BH16" s="75">
        <f t="shared" si="12"/>
        <v>4.6</v>
      </c>
      <c r="BI16" s="75">
        <f t="shared" si="13"/>
        <v>4.52</v>
      </c>
      <c r="BJ16" s="75">
        <f t="shared" si="51"/>
      </c>
      <c r="BK16" s="75">
        <f t="shared" si="52"/>
        <v>0</v>
      </c>
      <c r="BL16" s="75">
        <f t="shared" si="14"/>
        <v>121.64</v>
      </c>
      <c r="BM16" s="75">
        <f t="shared" si="15"/>
        <v>145.02</v>
      </c>
      <c r="BN16" s="75">
        <f t="shared" si="53"/>
      </c>
      <c r="BO16" s="75">
        <f t="shared" si="54"/>
        <v>0</v>
      </c>
      <c r="BP16" s="75">
        <f t="shared" si="55"/>
      </c>
      <c r="BR16" s="79">
        <f t="shared" si="56"/>
      </c>
      <c r="BS16" s="80">
        <f t="shared" si="57"/>
      </c>
      <c r="BT16" s="79">
        <f t="shared" si="58"/>
      </c>
      <c r="BU16" s="81">
        <f t="shared" si="16"/>
      </c>
      <c r="BV16" s="80">
        <f t="shared" si="17"/>
      </c>
      <c r="BW16" s="79">
        <f t="shared" si="59"/>
      </c>
      <c r="BX16" s="80">
        <f t="shared" si="63"/>
      </c>
      <c r="BY16" s="79">
        <f t="shared" si="18"/>
      </c>
      <c r="BZ16" s="79">
        <f t="shared" si="19"/>
      </c>
      <c r="CA16" s="79">
        <f t="shared" si="60"/>
      </c>
      <c r="CB16" s="79">
        <f t="shared" si="61"/>
        <v>0</v>
      </c>
      <c r="CC16" s="79">
        <f t="shared" si="62"/>
      </c>
    </row>
    <row r="17" spans="1:81" ht="12.75">
      <c r="A17" s="55"/>
      <c r="B17" s="67"/>
      <c r="C17" s="67"/>
      <c r="D17" s="67">
        <f t="shared" si="20"/>
      </c>
      <c r="E17" s="68">
        <f t="shared" si="21"/>
      </c>
      <c r="F17" s="69">
        <f t="shared" si="22"/>
      </c>
      <c r="G17" s="70">
        <f t="shared" si="23"/>
      </c>
      <c r="H17" s="70">
        <f t="shared" si="24"/>
      </c>
      <c r="I17" s="71"/>
      <c r="J17" s="70">
        <f t="shared" si="25"/>
      </c>
      <c r="K17" s="68">
        <f t="shared" si="26"/>
      </c>
      <c r="L17" s="68">
        <f t="shared" si="27"/>
      </c>
      <c r="M17" s="72">
        <f t="shared" si="28"/>
      </c>
      <c r="N17" s="68">
        <f t="shared" si="29"/>
      </c>
      <c r="O17" s="73">
        <f t="shared" si="30"/>
      </c>
      <c r="P17" s="68">
        <f t="shared" si="31"/>
      </c>
      <c r="Q17" s="74"/>
      <c r="R17" s="75">
        <v>145.02</v>
      </c>
      <c r="S17" s="75">
        <v>32.09</v>
      </c>
      <c r="T17" s="76">
        <f t="shared" si="32"/>
      </c>
      <c r="U17" s="77">
        <f t="shared" si="0"/>
        <v>32.09</v>
      </c>
      <c r="V17" s="75">
        <f t="shared" si="1"/>
        <v>37.98</v>
      </c>
      <c r="W17" s="75">
        <f t="shared" si="33"/>
      </c>
      <c r="X17" s="75">
        <f t="shared" si="34"/>
        <v>0</v>
      </c>
      <c r="Y17" s="75">
        <f t="shared" si="2"/>
        <v>145.02</v>
      </c>
      <c r="Z17" s="75">
        <f t="shared" si="3"/>
        <v>191.24</v>
      </c>
      <c r="AA17" s="75">
        <f t="shared" si="35"/>
      </c>
      <c r="AB17" s="75">
        <f t="shared" si="36"/>
        <v>0</v>
      </c>
      <c r="AC17" s="75">
        <f t="shared" si="37"/>
      </c>
      <c r="AD17" s="74"/>
      <c r="AE17" s="75">
        <v>145.02</v>
      </c>
      <c r="AF17" s="78">
        <v>28.91</v>
      </c>
      <c r="AG17" s="76">
        <f t="shared" si="38"/>
      </c>
      <c r="AH17" s="77">
        <f t="shared" si="4"/>
        <v>28.91</v>
      </c>
      <c r="AI17" s="75">
        <f t="shared" si="5"/>
        <v>30.04</v>
      </c>
      <c r="AJ17" s="75">
        <f t="shared" si="39"/>
      </c>
      <c r="AK17" s="75">
        <f t="shared" si="40"/>
        <v>0</v>
      </c>
      <c r="AL17" s="75">
        <f t="shared" si="6"/>
        <v>145.02</v>
      </c>
      <c r="AM17" s="75">
        <f t="shared" si="7"/>
        <v>191.24</v>
      </c>
      <c r="AN17" s="75">
        <f t="shared" si="41"/>
      </c>
      <c r="AO17" s="75">
        <f t="shared" si="42"/>
        <v>0</v>
      </c>
      <c r="AP17" s="75">
        <f t="shared" si="43"/>
      </c>
      <c r="AR17" s="75">
        <v>145.02</v>
      </c>
      <c r="AS17" s="75">
        <v>1.11</v>
      </c>
      <c r="AT17" s="76">
        <f t="shared" si="44"/>
      </c>
      <c r="AU17" s="75">
        <f t="shared" si="8"/>
        <v>1.11</v>
      </c>
      <c r="AV17" s="75">
        <f t="shared" si="9"/>
        <v>1.26</v>
      </c>
      <c r="AW17" s="75">
        <f t="shared" si="45"/>
      </c>
      <c r="AX17" s="75">
        <f t="shared" si="46"/>
        <v>0</v>
      </c>
      <c r="AY17" s="75">
        <f t="shared" si="10"/>
        <v>145.02</v>
      </c>
      <c r="AZ17" s="75">
        <f t="shared" si="11"/>
        <v>191.24</v>
      </c>
      <c r="BA17" s="75">
        <f t="shared" si="47"/>
      </c>
      <c r="BB17" s="75">
        <f t="shared" si="48"/>
        <v>0</v>
      </c>
      <c r="BC17" s="75">
        <f t="shared" si="49"/>
      </c>
      <c r="BE17" s="75">
        <v>145.02</v>
      </c>
      <c r="BF17" s="75">
        <v>4.52</v>
      </c>
      <c r="BG17" s="76">
        <f t="shared" si="50"/>
      </c>
      <c r="BH17" s="75">
        <f t="shared" si="12"/>
        <v>4.52</v>
      </c>
      <c r="BI17" s="75">
        <f t="shared" si="13"/>
        <v>5.03</v>
      </c>
      <c r="BJ17" s="75">
        <f t="shared" si="51"/>
      </c>
      <c r="BK17" s="75">
        <f t="shared" si="52"/>
        <v>0</v>
      </c>
      <c r="BL17" s="75">
        <f t="shared" si="14"/>
        <v>145.02</v>
      </c>
      <c r="BM17" s="75">
        <f t="shared" si="15"/>
        <v>191.24</v>
      </c>
      <c r="BN17" s="75">
        <f t="shared" si="53"/>
      </c>
      <c r="BO17" s="75">
        <f t="shared" si="54"/>
        <v>0</v>
      </c>
      <c r="BP17" s="75">
        <f t="shared" si="55"/>
      </c>
      <c r="BR17" s="79">
        <f t="shared" si="56"/>
      </c>
      <c r="BS17" s="79">
        <f t="shared" si="57"/>
      </c>
      <c r="BT17" s="79">
        <f t="shared" si="58"/>
      </c>
      <c r="BU17" s="82">
        <f t="shared" si="16"/>
      </c>
      <c r="BV17" s="79">
        <f t="shared" si="17"/>
      </c>
      <c r="BW17" s="79">
        <f t="shared" si="59"/>
      </c>
      <c r="BX17" s="80">
        <f t="shared" si="63"/>
      </c>
      <c r="BY17" s="79">
        <f t="shared" si="18"/>
      </c>
      <c r="BZ17" s="79">
        <f t="shared" si="19"/>
      </c>
      <c r="CA17" s="79">
        <f t="shared" si="60"/>
      </c>
      <c r="CB17" s="79">
        <f t="shared" si="61"/>
        <v>0</v>
      </c>
      <c r="CC17" s="79">
        <f t="shared" si="62"/>
      </c>
    </row>
    <row r="18" spans="1:81" ht="12.75">
      <c r="A18" s="55"/>
      <c r="B18" s="67"/>
      <c r="C18" s="67"/>
      <c r="D18" s="67">
        <f t="shared" si="20"/>
      </c>
      <c r="E18" s="68">
        <f t="shared" si="21"/>
      </c>
      <c r="F18" s="69">
        <f t="shared" si="22"/>
      </c>
      <c r="G18" s="70">
        <f t="shared" si="23"/>
      </c>
      <c r="H18" s="70">
        <f t="shared" si="24"/>
      </c>
      <c r="I18" s="71"/>
      <c r="J18" s="70">
        <f t="shared" si="25"/>
      </c>
      <c r="K18" s="68">
        <f t="shared" si="26"/>
      </c>
      <c r="L18" s="68">
        <f t="shared" si="27"/>
      </c>
      <c r="M18" s="72">
        <f t="shared" si="28"/>
      </c>
      <c r="N18" s="68">
        <f t="shared" si="29"/>
      </c>
      <c r="O18" s="73">
        <f t="shared" si="30"/>
      </c>
      <c r="P18" s="68">
        <f t="shared" si="31"/>
      </c>
      <c r="Q18" s="74"/>
      <c r="R18" s="75">
        <v>191.24</v>
      </c>
      <c r="S18" s="75">
        <v>37.98</v>
      </c>
      <c r="T18" s="76">
        <f t="shared" si="32"/>
      </c>
      <c r="U18" s="77">
        <f t="shared" si="0"/>
        <v>37.98</v>
      </c>
      <c r="V18" s="75">
        <f t="shared" si="1"/>
        <v>44.11</v>
      </c>
      <c r="W18" s="75">
        <f t="shared" si="33"/>
      </c>
      <c r="X18" s="75">
        <f t="shared" si="34"/>
        <v>0</v>
      </c>
      <c r="Y18" s="75">
        <f t="shared" si="2"/>
        <v>191.24</v>
      </c>
      <c r="Z18" s="75">
        <f t="shared" si="3"/>
        <v>241.74</v>
      </c>
      <c r="AA18" s="75">
        <f t="shared" si="35"/>
      </c>
      <c r="AB18" s="75">
        <f t="shared" si="36"/>
        <v>0</v>
      </c>
      <c r="AC18" s="75">
        <f t="shared" si="37"/>
      </c>
      <c r="AD18" s="74"/>
      <c r="AE18" s="75">
        <v>191.24</v>
      </c>
      <c r="AF18" s="78">
        <v>30.04</v>
      </c>
      <c r="AG18" s="76">
        <f t="shared" si="38"/>
      </c>
      <c r="AH18" s="77">
        <f t="shared" si="4"/>
        <v>30.04</v>
      </c>
      <c r="AI18" s="75">
        <f t="shared" si="5"/>
        <v>31.5</v>
      </c>
      <c r="AJ18" s="75">
        <f t="shared" si="39"/>
      </c>
      <c r="AK18" s="75">
        <f t="shared" si="40"/>
        <v>0</v>
      </c>
      <c r="AL18" s="75">
        <f t="shared" si="6"/>
        <v>191.24</v>
      </c>
      <c r="AM18" s="75">
        <f t="shared" si="7"/>
        <v>241.74</v>
      </c>
      <c r="AN18" s="75">
        <f t="shared" si="41"/>
      </c>
      <c r="AO18" s="75">
        <f t="shared" si="42"/>
        <v>0</v>
      </c>
      <c r="AP18" s="75">
        <f t="shared" si="43"/>
      </c>
      <c r="AR18" s="75">
        <v>191.24</v>
      </c>
      <c r="AS18" s="75">
        <v>1.26</v>
      </c>
      <c r="AT18" s="76">
        <f t="shared" si="44"/>
      </c>
      <c r="AU18" s="77">
        <f t="shared" si="8"/>
        <v>1.26</v>
      </c>
      <c r="AV18" s="75">
        <f t="shared" si="9"/>
        <v>1.4</v>
      </c>
      <c r="AW18" s="75">
        <f t="shared" si="45"/>
      </c>
      <c r="AX18" s="75">
        <f t="shared" si="46"/>
        <v>0</v>
      </c>
      <c r="AY18" s="75">
        <f t="shared" si="10"/>
        <v>191.24</v>
      </c>
      <c r="AZ18" s="75">
        <f t="shared" si="11"/>
        <v>241.74</v>
      </c>
      <c r="BA18" s="75">
        <f t="shared" si="47"/>
      </c>
      <c r="BB18" s="75">
        <f t="shared" si="48"/>
        <v>0</v>
      </c>
      <c r="BC18" s="75">
        <f t="shared" si="49"/>
      </c>
      <c r="BE18" s="75">
        <v>191.24</v>
      </c>
      <c r="BF18" s="75">
        <v>5.03</v>
      </c>
      <c r="BG18" s="76">
        <f t="shared" si="50"/>
      </c>
      <c r="BH18" s="77">
        <f t="shared" si="12"/>
        <v>5.03</v>
      </c>
      <c r="BI18" s="75">
        <f t="shared" si="13"/>
        <v>5.48</v>
      </c>
      <c r="BJ18" s="75">
        <f t="shared" si="51"/>
      </c>
      <c r="BK18" s="75">
        <f t="shared" si="52"/>
        <v>0</v>
      </c>
      <c r="BL18" s="75">
        <f t="shared" si="14"/>
        <v>191.24</v>
      </c>
      <c r="BM18" s="75">
        <f t="shared" si="15"/>
        <v>241.74</v>
      </c>
      <c r="BN18" s="75">
        <f t="shared" si="53"/>
      </c>
      <c r="BO18" s="75">
        <f t="shared" si="54"/>
        <v>0</v>
      </c>
      <c r="BP18" s="75">
        <f t="shared" si="55"/>
      </c>
      <c r="BR18" s="79">
        <f t="shared" si="56"/>
      </c>
      <c r="BS18" s="79">
        <f t="shared" si="57"/>
      </c>
      <c r="BT18" s="79">
        <f t="shared" si="58"/>
      </c>
      <c r="BU18" s="82">
        <f t="shared" si="16"/>
      </c>
      <c r="BV18" s="79">
        <f t="shared" si="17"/>
      </c>
      <c r="BW18" s="79">
        <f t="shared" si="59"/>
      </c>
      <c r="BX18" s="80">
        <f t="shared" si="63"/>
      </c>
      <c r="BY18" s="79">
        <f t="shared" si="18"/>
      </c>
      <c r="BZ18" s="79">
        <f t="shared" si="19"/>
      </c>
      <c r="CA18" s="79">
        <f t="shared" si="60"/>
      </c>
      <c r="CB18" s="79">
        <f t="shared" si="61"/>
        <v>0</v>
      </c>
      <c r="CC18" s="79">
        <f t="shared" si="62"/>
      </c>
    </row>
    <row r="19" spans="1:81" ht="12.75">
      <c r="A19" s="55"/>
      <c r="B19" s="67"/>
      <c r="C19" s="67"/>
      <c r="D19" s="67">
        <f t="shared" si="20"/>
      </c>
      <c r="E19" s="68">
        <f t="shared" si="21"/>
      </c>
      <c r="F19" s="69">
        <f t="shared" si="22"/>
      </c>
      <c r="G19" s="70">
        <f t="shared" si="23"/>
      </c>
      <c r="H19" s="70">
        <f t="shared" si="24"/>
      </c>
      <c r="I19" s="71"/>
      <c r="J19" s="70">
        <f t="shared" si="25"/>
      </c>
      <c r="K19" s="68">
        <f t="shared" si="26"/>
      </c>
      <c r="L19" s="68">
        <f t="shared" si="27"/>
      </c>
      <c r="M19" s="72">
        <f t="shared" si="28"/>
      </c>
      <c r="N19" s="68">
        <f t="shared" si="29"/>
      </c>
      <c r="O19" s="73">
        <f t="shared" si="30"/>
      </c>
      <c r="P19" s="68">
        <f t="shared" si="31"/>
      </c>
      <c r="Q19" s="74"/>
      <c r="R19" s="75">
        <v>241.74</v>
      </c>
      <c r="S19" s="75">
        <v>44.11</v>
      </c>
      <c r="T19" s="76">
        <f t="shared" si="32"/>
      </c>
      <c r="U19" s="77">
        <f t="shared" si="0"/>
        <v>44.11</v>
      </c>
      <c r="V19" s="75">
        <f t="shared" si="1"/>
        <v>50.66</v>
      </c>
      <c r="W19" s="75">
        <f t="shared" si="33"/>
      </c>
      <c r="X19" s="75">
        <f t="shared" si="34"/>
        <v>0</v>
      </c>
      <c r="Y19" s="75">
        <f t="shared" si="2"/>
        <v>241.74</v>
      </c>
      <c r="Z19" s="75">
        <f t="shared" si="3"/>
        <v>293.49</v>
      </c>
      <c r="AA19" s="75">
        <f t="shared" si="35"/>
      </c>
      <c r="AB19" s="75">
        <f t="shared" si="36"/>
        <v>0</v>
      </c>
      <c r="AC19" s="75">
        <f t="shared" si="37"/>
      </c>
      <c r="AD19" s="74"/>
      <c r="AE19" s="75">
        <v>241.74</v>
      </c>
      <c r="AF19" s="78">
        <v>31.5</v>
      </c>
      <c r="AG19" s="76">
        <f t="shared" si="38"/>
      </c>
      <c r="AH19" s="77">
        <f t="shared" si="4"/>
        <v>31.5</v>
      </c>
      <c r="AI19" s="75">
        <f t="shared" si="5"/>
        <v>33.95</v>
      </c>
      <c r="AJ19" s="75">
        <f t="shared" si="39"/>
      </c>
      <c r="AK19" s="75">
        <f t="shared" si="40"/>
        <v>0</v>
      </c>
      <c r="AL19" s="75">
        <f t="shared" si="6"/>
        <v>241.74</v>
      </c>
      <c r="AM19" s="75">
        <f t="shared" si="7"/>
        <v>293.49</v>
      </c>
      <c r="AN19" s="75">
        <f t="shared" si="41"/>
      </c>
      <c r="AO19" s="75">
        <f t="shared" si="42"/>
        <v>0</v>
      </c>
      <c r="AP19" s="75">
        <f t="shared" si="43"/>
      </c>
      <c r="AR19" s="75">
        <v>241.74</v>
      </c>
      <c r="AS19" s="75">
        <v>1.4</v>
      </c>
      <c r="AT19" s="76">
        <f t="shared" si="44"/>
      </c>
      <c r="AU19" s="77">
        <f t="shared" si="8"/>
        <v>1.4</v>
      </c>
      <c r="AV19" s="75">
        <f t="shared" si="9"/>
        <v>1.49</v>
      </c>
      <c r="AW19" s="75">
        <f t="shared" si="45"/>
      </c>
      <c r="AX19" s="75">
        <f t="shared" si="46"/>
        <v>0</v>
      </c>
      <c r="AY19" s="75">
        <f t="shared" si="10"/>
        <v>241.74</v>
      </c>
      <c r="AZ19" s="75">
        <f t="shared" si="11"/>
        <v>293.49</v>
      </c>
      <c r="BA19" s="75">
        <f t="shared" si="47"/>
      </c>
      <c r="BB19" s="75">
        <f t="shared" si="48"/>
        <v>0</v>
      </c>
      <c r="BC19" s="75">
        <f t="shared" si="49"/>
      </c>
      <c r="BE19" s="75">
        <v>241.74</v>
      </c>
      <c r="BF19" s="75">
        <v>5.48</v>
      </c>
      <c r="BG19" s="76">
        <f t="shared" si="50"/>
      </c>
      <c r="BH19" s="77">
        <f t="shared" si="12"/>
        <v>5.48</v>
      </c>
      <c r="BI19" s="75">
        <f t="shared" si="13"/>
        <v>5.79</v>
      </c>
      <c r="BJ19" s="75">
        <f t="shared" si="51"/>
      </c>
      <c r="BK19" s="75">
        <f t="shared" si="52"/>
        <v>0</v>
      </c>
      <c r="BL19" s="75">
        <f t="shared" si="14"/>
        <v>241.74</v>
      </c>
      <c r="BM19" s="75">
        <f t="shared" si="15"/>
        <v>293.49</v>
      </c>
      <c r="BN19" s="75">
        <f t="shared" si="53"/>
      </c>
      <c r="BO19" s="75">
        <f t="shared" si="54"/>
        <v>0</v>
      </c>
      <c r="BP19" s="75">
        <f t="shared" si="55"/>
      </c>
      <c r="BR19" s="79">
        <f t="shared" si="56"/>
      </c>
      <c r="BS19" s="79">
        <f t="shared" si="57"/>
      </c>
      <c r="BT19" s="79">
        <f t="shared" si="58"/>
      </c>
      <c r="BU19" s="82">
        <f t="shared" si="16"/>
      </c>
      <c r="BV19" s="79">
        <f t="shared" si="17"/>
      </c>
      <c r="BW19" s="79">
        <f t="shared" si="59"/>
      </c>
      <c r="BX19" s="80">
        <f t="shared" si="63"/>
      </c>
      <c r="BY19" s="79">
        <f t="shared" si="18"/>
      </c>
      <c r="BZ19" s="79"/>
      <c r="CA19" s="79">
        <f t="shared" si="60"/>
      </c>
      <c r="CB19" s="79">
        <f t="shared" si="61"/>
        <v>0</v>
      </c>
      <c r="CC19" s="79">
        <f t="shared" si="62"/>
      </c>
    </row>
    <row r="20" spans="1:81" ht="12.75">
      <c r="A20" s="55"/>
      <c r="B20" s="67"/>
      <c r="C20" s="67"/>
      <c r="D20" s="67">
        <f t="shared" si="20"/>
      </c>
      <c r="E20" s="68">
        <f t="shared" si="21"/>
      </c>
      <c r="F20" s="69">
        <f t="shared" si="22"/>
      </c>
      <c r="G20" s="70">
        <f t="shared" si="23"/>
      </c>
      <c r="H20" s="70">
        <f t="shared" si="24"/>
      </c>
      <c r="I20" s="71"/>
      <c r="J20" s="70">
        <f t="shared" si="25"/>
      </c>
      <c r="K20" s="68">
        <f t="shared" si="26"/>
      </c>
      <c r="L20" s="68">
        <f t="shared" si="27"/>
      </c>
      <c r="M20" s="72">
        <f t="shared" si="28"/>
      </c>
      <c r="N20" s="68">
        <f t="shared" si="29"/>
      </c>
      <c r="O20" s="73">
        <f t="shared" si="30"/>
      </c>
      <c r="P20" s="68">
        <f t="shared" si="31"/>
      </c>
      <c r="Q20" s="74"/>
      <c r="R20" s="75">
        <v>293.49</v>
      </c>
      <c r="S20" s="75">
        <v>50.66</v>
      </c>
      <c r="T20" s="76">
        <f t="shared" si="32"/>
      </c>
      <c r="U20" s="77">
        <f t="shared" si="0"/>
        <v>50.66</v>
      </c>
      <c r="V20" s="75">
        <f t="shared" si="1"/>
        <v>57.69</v>
      </c>
      <c r="W20" s="75">
        <f t="shared" si="33"/>
      </c>
      <c r="X20" s="75">
        <f t="shared" si="34"/>
        <v>0</v>
      </c>
      <c r="Y20" s="75">
        <f t="shared" si="2"/>
        <v>293.49</v>
      </c>
      <c r="Z20" s="75">
        <f t="shared" si="3"/>
        <v>352.17</v>
      </c>
      <c r="AA20" s="75">
        <f t="shared" si="35"/>
      </c>
      <c r="AB20" s="75">
        <f t="shared" si="36"/>
        <v>0</v>
      </c>
      <c r="AC20" s="75">
        <f t="shared" si="37"/>
      </c>
      <c r="AD20" s="74"/>
      <c r="AE20" s="75">
        <v>293.49</v>
      </c>
      <c r="AF20" s="78">
        <v>33.95</v>
      </c>
      <c r="AG20" s="76">
        <f t="shared" si="38"/>
      </c>
      <c r="AH20" s="77">
        <f t="shared" si="4"/>
        <v>33.95</v>
      </c>
      <c r="AI20" s="75">
        <f t="shared" si="5"/>
        <v>36.39</v>
      </c>
      <c r="AJ20" s="75">
        <f t="shared" si="39"/>
      </c>
      <c r="AK20" s="75">
        <f t="shared" si="40"/>
        <v>0</v>
      </c>
      <c r="AL20" s="75">
        <f t="shared" si="6"/>
        <v>293.49</v>
      </c>
      <c r="AM20" s="75">
        <f t="shared" si="7"/>
        <v>352.17</v>
      </c>
      <c r="AN20" s="75">
        <f t="shared" si="41"/>
      </c>
      <c r="AO20" s="75">
        <f t="shared" si="42"/>
        <v>0</v>
      </c>
      <c r="AP20" s="75">
        <f t="shared" si="43"/>
      </c>
      <c r="AR20" s="75">
        <v>293.49</v>
      </c>
      <c r="AS20" s="75">
        <v>1.49</v>
      </c>
      <c r="AT20" s="76">
        <f t="shared" si="44"/>
      </c>
      <c r="AU20" s="77">
        <f t="shared" si="8"/>
        <v>1.49</v>
      </c>
      <c r="AV20" s="75">
        <f t="shared" si="9"/>
        <v>1.59</v>
      </c>
      <c r="AW20" s="75">
        <f t="shared" si="45"/>
      </c>
      <c r="AX20" s="75">
        <f t="shared" si="46"/>
        <v>0</v>
      </c>
      <c r="AY20" s="75">
        <f t="shared" si="10"/>
        <v>293.49</v>
      </c>
      <c r="AZ20" s="75">
        <f t="shared" si="11"/>
        <v>352.17</v>
      </c>
      <c r="BA20" s="75">
        <f t="shared" si="47"/>
      </c>
      <c r="BB20" s="75">
        <f t="shared" si="48"/>
        <v>0</v>
      </c>
      <c r="BC20" s="75">
        <f t="shared" si="49"/>
      </c>
      <c r="BE20" s="75">
        <v>293.49</v>
      </c>
      <c r="BF20" s="75">
        <v>5.79</v>
      </c>
      <c r="BG20" s="76">
        <f t="shared" si="50"/>
      </c>
      <c r="BH20" s="77">
        <f t="shared" si="12"/>
        <v>5.79</v>
      </c>
      <c r="BI20" s="75">
        <f t="shared" si="13"/>
        <v>6.1</v>
      </c>
      <c r="BJ20" s="75">
        <f t="shared" si="51"/>
      </c>
      <c r="BK20" s="75">
        <f t="shared" si="52"/>
        <v>0</v>
      </c>
      <c r="BL20" s="75">
        <f t="shared" si="14"/>
        <v>293.49</v>
      </c>
      <c r="BM20" s="75">
        <f t="shared" si="15"/>
        <v>352.17</v>
      </c>
      <c r="BN20" s="75">
        <f t="shared" si="53"/>
      </c>
      <c r="BO20" s="75">
        <f t="shared" si="54"/>
        <v>0</v>
      </c>
      <c r="BP20" s="75">
        <f t="shared" si="55"/>
      </c>
      <c r="BR20" s="79">
        <f t="shared" si="56"/>
      </c>
      <c r="BS20" s="79">
        <f t="shared" si="57"/>
      </c>
      <c r="BT20" s="79">
        <f t="shared" si="58"/>
      </c>
      <c r="BU20" s="82">
        <f t="shared" si="16"/>
      </c>
      <c r="BV20" s="79">
        <f t="shared" si="17"/>
      </c>
      <c r="BW20" s="79">
        <f t="shared" si="59"/>
      </c>
      <c r="BX20" s="80">
        <f t="shared" si="63"/>
      </c>
      <c r="BY20" s="79">
        <f t="shared" si="18"/>
      </c>
      <c r="BZ20" s="79"/>
      <c r="CA20" s="79">
        <f t="shared" si="60"/>
      </c>
      <c r="CB20" s="79">
        <f t="shared" si="61"/>
        <v>0</v>
      </c>
      <c r="CC20" s="79">
        <f t="shared" si="62"/>
      </c>
    </row>
    <row r="21" spans="1:81" ht="12.75">
      <c r="A21" s="55"/>
      <c r="B21" s="67"/>
      <c r="C21" s="67"/>
      <c r="D21" s="67">
        <f t="shared" si="20"/>
      </c>
      <c r="E21" s="68">
        <f t="shared" si="21"/>
      </c>
      <c r="F21" s="69">
        <f t="shared" si="22"/>
      </c>
      <c r="G21" s="70">
        <f t="shared" si="23"/>
      </c>
      <c r="H21" s="70">
        <f t="shared" si="24"/>
      </c>
      <c r="I21" s="71"/>
      <c r="J21" s="70">
        <f t="shared" si="25"/>
      </c>
      <c r="K21" s="68">
        <f t="shared" si="26"/>
      </c>
      <c r="L21" s="68">
        <f t="shared" si="27"/>
      </c>
      <c r="M21" s="72">
        <f t="shared" si="28"/>
      </c>
      <c r="N21" s="68">
        <f t="shared" si="29"/>
      </c>
      <c r="O21" s="73">
        <f t="shared" si="30"/>
      </c>
      <c r="P21" s="68">
        <f t="shared" si="31"/>
      </c>
      <c r="Q21" s="74"/>
      <c r="R21" s="75">
        <v>352.17</v>
      </c>
      <c r="S21" s="75">
        <v>57.69</v>
      </c>
      <c r="T21" s="76">
        <f t="shared" si="32"/>
      </c>
      <c r="U21" s="77">
        <f t="shared" si="0"/>
        <v>57.69</v>
      </c>
      <c r="V21" s="75">
        <f t="shared" si="1"/>
        <v>61.38</v>
      </c>
      <c r="W21" s="75">
        <f t="shared" si="33"/>
      </c>
      <c r="X21" s="75">
        <f t="shared" si="34"/>
        <v>0</v>
      </c>
      <c r="Y21" s="75">
        <f t="shared" si="2"/>
        <v>352.17</v>
      </c>
      <c r="Z21" s="75">
        <f t="shared" si="3"/>
        <v>387.54</v>
      </c>
      <c r="AA21" s="75">
        <f t="shared" si="35"/>
      </c>
      <c r="AB21" s="75">
        <f t="shared" si="36"/>
        <v>0</v>
      </c>
      <c r="AC21" s="75">
        <f t="shared" si="37"/>
      </c>
      <c r="AD21" s="74"/>
      <c r="AE21" s="75">
        <v>352.17</v>
      </c>
      <c r="AF21" s="78">
        <v>36.39</v>
      </c>
      <c r="AG21" s="76">
        <f t="shared" si="38"/>
      </c>
      <c r="AH21" s="77">
        <f t="shared" si="4"/>
        <v>36.39</v>
      </c>
      <c r="AI21" s="75">
        <f t="shared" si="5"/>
        <v>37.12</v>
      </c>
      <c r="AJ21" s="75">
        <f t="shared" si="39"/>
      </c>
      <c r="AK21" s="75">
        <f t="shared" si="40"/>
        <v>0</v>
      </c>
      <c r="AL21" s="75">
        <f t="shared" si="6"/>
        <v>352.17</v>
      </c>
      <c r="AM21" s="75">
        <f t="shared" si="7"/>
        <v>387.54</v>
      </c>
      <c r="AN21" s="75">
        <f t="shared" si="41"/>
      </c>
      <c r="AO21" s="75">
        <f t="shared" si="42"/>
        <v>0</v>
      </c>
      <c r="AP21" s="75">
        <f t="shared" si="43"/>
      </c>
      <c r="AR21" s="75">
        <v>352.17</v>
      </c>
      <c r="AS21" s="75">
        <v>1.59</v>
      </c>
      <c r="AT21" s="76">
        <f t="shared" si="44"/>
      </c>
      <c r="AU21" s="77">
        <f t="shared" si="8"/>
        <v>1.59</v>
      </c>
      <c r="AV21" s="75">
        <f t="shared" si="9"/>
        <v>1.65</v>
      </c>
      <c r="AW21" s="75">
        <f t="shared" si="45"/>
      </c>
      <c r="AX21" s="75">
        <f t="shared" si="46"/>
        <v>0</v>
      </c>
      <c r="AY21" s="75">
        <f t="shared" si="10"/>
        <v>352.17</v>
      </c>
      <c r="AZ21" s="75">
        <f t="shared" si="11"/>
        <v>387.54</v>
      </c>
      <c r="BA21" s="75">
        <f t="shared" si="47"/>
      </c>
      <c r="BB21" s="75">
        <f t="shared" si="48"/>
        <v>0</v>
      </c>
      <c r="BC21" s="75">
        <f t="shared" si="49"/>
      </c>
      <c r="BE21" s="75">
        <v>352.17</v>
      </c>
      <c r="BF21" s="75">
        <v>6.1</v>
      </c>
      <c r="BG21" s="76">
        <f t="shared" si="50"/>
      </c>
      <c r="BH21" s="77">
        <f t="shared" si="12"/>
        <v>6.1</v>
      </c>
      <c r="BI21" s="75">
        <f t="shared" si="13"/>
        <v>6.31</v>
      </c>
      <c r="BJ21" s="75">
        <f t="shared" si="51"/>
      </c>
      <c r="BK21" s="75">
        <f t="shared" si="52"/>
        <v>0</v>
      </c>
      <c r="BL21" s="75">
        <f t="shared" si="14"/>
        <v>352.17</v>
      </c>
      <c r="BM21" s="75">
        <f t="shared" si="15"/>
        <v>387.54</v>
      </c>
      <c r="BN21" s="75">
        <f t="shared" si="53"/>
      </c>
      <c r="BO21" s="75">
        <f t="shared" si="54"/>
        <v>0</v>
      </c>
      <c r="BP21" s="75">
        <f t="shared" si="55"/>
      </c>
      <c r="BR21" s="79">
        <f t="shared" si="56"/>
      </c>
      <c r="BS21" s="79">
        <f t="shared" si="57"/>
      </c>
      <c r="BT21" s="79">
        <f t="shared" si="58"/>
      </c>
      <c r="BU21" s="82">
        <f t="shared" si="16"/>
      </c>
      <c r="BV21" s="79">
        <f t="shared" si="17"/>
      </c>
      <c r="BW21" s="79">
        <f t="shared" si="59"/>
      </c>
      <c r="BX21" s="80">
        <f t="shared" si="63"/>
      </c>
      <c r="BY21" s="79">
        <f t="shared" si="18"/>
      </c>
      <c r="BZ21" s="79"/>
      <c r="CA21" s="79">
        <f t="shared" si="60"/>
      </c>
      <c r="CB21" s="79">
        <f t="shared" si="61"/>
        <v>0</v>
      </c>
      <c r="CC21" s="79">
        <f t="shared" si="62"/>
      </c>
    </row>
    <row r="22" spans="1:81" ht="12.75">
      <c r="A22" s="49"/>
      <c r="B22" s="76"/>
      <c r="C22" s="67"/>
      <c r="D22" s="67">
        <f t="shared" si="20"/>
      </c>
      <c r="E22" s="68">
        <f t="shared" si="21"/>
      </c>
      <c r="F22" s="69">
        <f t="shared" si="22"/>
      </c>
      <c r="G22" s="70">
        <f t="shared" si="23"/>
      </c>
      <c r="H22" s="70">
        <f t="shared" si="24"/>
      </c>
      <c r="I22" s="71"/>
      <c r="J22" s="70">
        <f t="shared" si="25"/>
      </c>
      <c r="K22" s="68">
        <f t="shared" si="26"/>
      </c>
      <c r="L22" s="68">
        <f t="shared" si="27"/>
      </c>
      <c r="M22" s="72">
        <f t="shared" si="28"/>
      </c>
      <c r="N22" s="68">
        <f t="shared" si="29"/>
      </c>
      <c r="O22" s="73">
        <f t="shared" si="30"/>
      </c>
      <c r="P22" s="68">
        <f t="shared" si="31"/>
      </c>
      <c r="Q22" s="74"/>
      <c r="R22" s="75">
        <v>387.54</v>
      </c>
      <c r="S22" s="75">
        <v>61.38</v>
      </c>
      <c r="T22" s="76">
        <f t="shared" si="32"/>
      </c>
      <c r="U22" s="77">
        <f t="shared" si="0"/>
        <v>61.38</v>
      </c>
      <c r="V22" s="75">
        <f t="shared" si="1"/>
      </c>
      <c r="W22" s="75">
        <f t="shared" si="33"/>
      </c>
      <c r="X22" s="75">
        <f t="shared" si="34"/>
        <v>0</v>
      </c>
      <c r="Y22" s="75">
        <f t="shared" si="2"/>
        <v>387.54</v>
      </c>
      <c r="Z22" s="75">
        <f t="shared" si="3"/>
      </c>
      <c r="AA22" s="75">
        <f t="shared" si="35"/>
      </c>
      <c r="AB22" s="75">
        <f t="shared" si="36"/>
        <v>0</v>
      </c>
      <c r="AC22" s="75">
        <f t="shared" si="37"/>
      </c>
      <c r="AD22" s="74"/>
      <c r="AE22" s="75">
        <v>387.54</v>
      </c>
      <c r="AF22" s="78">
        <v>37.12</v>
      </c>
      <c r="AG22" s="76">
        <f t="shared" si="38"/>
      </c>
      <c r="AH22" s="77">
        <f t="shared" si="4"/>
        <v>37.12</v>
      </c>
      <c r="AI22" s="75">
        <f t="shared" si="5"/>
      </c>
      <c r="AJ22" s="75">
        <f t="shared" si="39"/>
      </c>
      <c r="AK22" s="75">
        <f t="shared" si="40"/>
        <v>0</v>
      </c>
      <c r="AL22" s="75">
        <f t="shared" si="6"/>
        <v>387.54</v>
      </c>
      <c r="AM22" s="75">
        <f t="shared" si="7"/>
      </c>
      <c r="AN22" s="75">
        <f t="shared" si="41"/>
      </c>
      <c r="AO22" s="75">
        <f t="shared" si="42"/>
        <v>0</v>
      </c>
      <c r="AP22" s="75">
        <f t="shared" si="43"/>
      </c>
      <c r="AR22" s="75">
        <v>387.54</v>
      </c>
      <c r="AS22" s="75">
        <v>1.65</v>
      </c>
      <c r="AT22" s="76">
        <f t="shared" si="44"/>
      </c>
      <c r="AU22" s="77">
        <f t="shared" si="8"/>
        <v>1.65</v>
      </c>
      <c r="AV22" s="75">
        <f t="shared" si="9"/>
      </c>
      <c r="AW22" s="75">
        <f t="shared" si="45"/>
      </c>
      <c r="AX22" s="75">
        <f t="shared" si="46"/>
        <v>0</v>
      </c>
      <c r="AY22" s="75">
        <f t="shared" si="10"/>
        <v>387.54</v>
      </c>
      <c r="AZ22" s="75">
        <f t="shared" si="11"/>
      </c>
      <c r="BA22" s="75">
        <f t="shared" si="47"/>
      </c>
      <c r="BB22" s="75">
        <f t="shared" si="48"/>
        <v>0</v>
      </c>
      <c r="BC22" s="75">
        <f t="shared" si="49"/>
      </c>
      <c r="BE22" s="75">
        <v>387.54</v>
      </c>
      <c r="BF22" s="75">
        <v>6.31</v>
      </c>
      <c r="BG22" s="76">
        <f t="shared" si="50"/>
      </c>
      <c r="BH22" s="77">
        <f t="shared" si="12"/>
        <v>6.31</v>
      </c>
      <c r="BI22" s="75">
        <f t="shared" si="13"/>
      </c>
      <c r="BJ22" s="75">
        <f t="shared" si="51"/>
      </c>
      <c r="BK22" s="75">
        <f t="shared" si="52"/>
        <v>0</v>
      </c>
      <c r="BL22" s="75">
        <f t="shared" si="14"/>
        <v>387.54</v>
      </c>
      <c r="BM22" s="75">
        <f t="shared" si="15"/>
      </c>
      <c r="BN22" s="75">
        <f t="shared" si="53"/>
      </c>
      <c r="BO22" s="75">
        <f t="shared" si="54"/>
        <v>0</v>
      </c>
      <c r="BP22" s="75">
        <f t="shared" si="55"/>
      </c>
      <c r="BR22" s="79">
        <f t="shared" si="56"/>
      </c>
      <c r="BS22" s="79">
        <f t="shared" si="57"/>
      </c>
      <c r="BT22" s="79">
        <f t="shared" si="58"/>
      </c>
      <c r="BU22" s="82">
        <f t="shared" si="16"/>
      </c>
      <c r="BV22" s="79">
        <f t="shared" si="17"/>
      </c>
      <c r="BW22" s="79">
        <f t="shared" si="59"/>
      </c>
      <c r="BX22" s="80">
        <f t="shared" si="63"/>
      </c>
      <c r="BY22" s="79">
        <f t="shared" si="18"/>
      </c>
      <c r="BZ22" s="79"/>
      <c r="CA22" s="79">
        <f t="shared" si="60"/>
      </c>
      <c r="CB22" s="79">
        <f t="shared" si="61"/>
        <v>0</v>
      </c>
      <c r="CC22" s="79">
        <f t="shared" si="62"/>
      </c>
    </row>
    <row r="23" spans="1:81" ht="12.75">
      <c r="A23" s="49"/>
      <c r="B23" s="76"/>
      <c r="C23" s="67"/>
      <c r="D23" s="67">
        <f t="shared" si="20"/>
      </c>
      <c r="E23" s="68">
        <f t="shared" si="21"/>
      </c>
      <c r="F23" s="69">
        <f t="shared" si="22"/>
      </c>
      <c r="G23" s="70">
        <f t="shared" si="23"/>
      </c>
      <c r="H23" s="70">
        <f t="shared" si="24"/>
      </c>
      <c r="I23" s="71"/>
      <c r="J23" s="70">
        <f t="shared" si="25"/>
      </c>
      <c r="K23" s="68">
        <f t="shared" si="26"/>
      </c>
      <c r="L23" s="68">
        <f t="shared" si="27"/>
      </c>
      <c r="M23" s="72">
        <f t="shared" si="28"/>
      </c>
      <c r="N23" s="68">
        <f t="shared" si="29"/>
      </c>
      <c r="O23" s="73">
        <f t="shared" si="30"/>
      </c>
      <c r="P23" s="68">
        <f t="shared" si="31"/>
      </c>
      <c r="Q23" s="74"/>
      <c r="R23" s="75"/>
      <c r="S23" s="75"/>
      <c r="T23" s="76">
        <f t="shared" si="32"/>
      </c>
      <c r="U23" s="77">
        <f t="shared" si="0"/>
      </c>
      <c r="V23" s="75">
        <f t="shared" si="1"/>
      </c>
      <c r="W23" s="75">
        <f t="shared" si="33"/>
      </c>
      <c r="X23" s="75">
        <f t="shared" si="34"/>
        <v>0</v>
      </c>
      <c r="Y23" s="75">
        <f t="shared" si="2"/>
      </c>
      <c r="Z23" s="75">
        <f t="shared" si="3"/>
      </c>
      <c r="AA23" s="75">
        <f t="shared" si="35"/>
      </c>
      <c r="AB23" s="75">
        <f t="shared" si="36"/>
        <v>0</v>
      </c>
      <c r="AC23" s="75">
        <f t="shared" si="37"/>
      </c>
      <c r="AD23" s="74"/>
      <c r="AE23" s="75"/>
      <c r="AF23" s="78"/>
      <c r="AG23" s="76">
        <f t="shared" si="38"/>
      </c>
      <c r="AH23" s="77">
        <f t="shared" si="4"/>
      </c>
      <c r="AI23" s="75">
        <f t="shared" si="5"/>
      </c>
      <c r="AJ23" s="75">
        <f t="shared" si="39"/>
      </c>
      <c r="AK23" s="75">
        <f t="shared" si="40"/>
        <v>0</v>
      </c>
      <c r="AL23" s="75">
        <f t="shared" si="6"/>
      </c>
      <c r="AM23" s="75">
        <f t="shared" si="7"/>
      </c>
      <c r="AN23" s="75">
        <f t="shared" si="41"/>
      </c>
      <c r="AO23" s="75">
        <f t="shared" si="42"/>
        <v>0</v>
      </c>
      <c r="AP23" s="75">
        <f t="shared" si="43"/>
      </c>
      <c r="AR23" s="75"/>
      <c r="AS23" s="75"/>
      <c r="AT23" s="76">
        <f t="shared" si="44"/>
      </c>
      <c r="AU23" s="77">
        <f t="shared" si="8"/>
      </c>
      <c r="AV23" s="75">
        <f t="shared" si="9"/>
      </c>
      <c r="AW23" s="75">
        <f t="shared" si="45"/>
      </c>
      <c r="AX23" s="75">
        <f t="shared" si="46"/>
        <v>0</v>
      </c>
      <c r="AY23" s="75">
        <f t="shared" si="10"/>
      </c>
      <c r="AZ23" s="75">
        <f t="shared" si="11"/>
      </c>
      <c r="BA23" s="75">
        <f t="shared" si="47"/>
      </c>
      <c r="BB23" s="75">
        <f t="shared" si="48"/>
        <v>0</v>
      </c>
      <c r="BC23" s="75">
        <f t="shared" si="49"/>
      </c>
      <c r="BE23" s="75"/>
      <c r="BF23" s="75"/>
      <c r="BG23" s="76">
        <f t="shared" si="50"/>
      </c>
      <c r="BH23" s="77">
        <f t="shared" si="12"/>
      </c>
      <c r="BI23" s="75">
        <f t="shared" si="13"/>
      </c>
      <c r="BJ23" s="75">
        <f t="shared" si="51"/>
      </c>
      <c r="BK23" s="75">
        <f t="shared" si="52"/>
        <v>0</v>
      </c>
      <c r="BL23" s="75">
        <f t="shared" si="14"/>
      </c>
      <c r="BM23" s="75">
        <f t="shared" si="15"/>
      </c>
      <c r="BN23" s="75">
        <f t="shared" si="53"/>
      </c>
      <c r="BO23" s="75">
        <f t="shared" si="54"/>
        <v>0</v>
      </c>
      <c r="BP23" s="75">
        <f t="shared" si="55"/>
      </c>
      <c r="BR23" s="79">
        <f t="shared" si="56"/>
      </c>
      <c r="BS23" s="79">
        <f t="shared" si="57"/>
      </c>
      <c r="BT23" s="79">
        <f t="shared" si="58"/>
      </c>
      <c r="BU23" s="82">
        <f t="shared" si="16"/>
      </c>
      <c r="BV23" s="79">
        <f t="shared" si="17"/>
      </c>
      <c r="BW23" s="79">
        <f t="shared" si="59"/>
      </c>
      <c r="BX23" s="80">
        <f t="shared" si="63"/>
      </c>
      <c r="BY23" s="79">
        <f t="shared" si="18"/>
      </c>
      <c r="BZ23" s="79"/>
      <c r="CA23" s="79">
        <f t="shared" si="60"/>
      </c>
      <c r="CB23" s="79">
        <f t="shared" si="61"/>
        <v>0</v>
      </c>
      <c r="CC23" s="79">
        <f t="shared" si="62"/>
      </c>
    </row>
    <row r="24" spans="1:81" ht="12.75">
      <c r="A24" s="49"/>
      <c r="B24" s="76"/>
      <c r="C24" s="67"/>
      <c r="D24" s="67">
        <f t="shared" si="20"/>
      </c>
      <c r="E24" s="68">
        <f t="shared" si="21"/>
      </c>
      <c r="F24" s="69">
        <f t="shared" si="22"/>
      </c>
      <c r="G24" s="70">
        <f t="shared" si="23"/>
      </c>
      <c r="H24" s="70">
        <f t="shared" si="24"/>
      </c>
      <c r="I24" s="71"/>
      <c r="J24" s="70">
        <f t="shared" si="25"/>
      </c>
      <c r="K24" s="68">
        <f t="shared" si="26"/>
      </c>
      <c r="L24" s="68">
        <f t="shared" si="27"/>
      </c>
      <c r="M24" s="72">
        <f t="shared" si="28"/>
      </c>
      <c r="N24" s="68">
        <f t="shared" si="29"/>
      </c>
      <c r="O24" s="73">
        <f t="shared" si="30"/>
      </c>
      <c r="P24" s="68">
        <f t="shared" si="31"/>
      </c>
      <c r="Q24" s="74"/>
      <c r="R24" s="75"/>
      <c r="S24" s="75"/>
      <c r="T24" s="76">
        <f t="shared" si="32"/>
      </c>
      <c r="U24" s="77">
        <f t="shared" si="0"/>
      </c>
      <c r="V24" s="75">
        <f t="shared" si="1"/>
      </c>
      <c r="W24" s="75">
        <f t="shared" si="33"/>
      </c>
      <c r="X24" s="75">
        <f t="shared" si="34"/>
        <v>0</v>
      </c>
      <c r="Y24" s="75">
        <f t="shared" si="2"/>
      </c>
      <c r="Z24" s="75">
        <f t="shared" si="3"/>
      </c>
      <c r="AA24" s="75">
        <f t="shared" si="35"/>
      </c>
      <c r="AB24" s="75">
        <f t="shared" si="36"/>
        <v>0</v>
      </c>
      <c r="AC24" s="75">
        <f t="shared" si="37"/>
      </c>
      <c r="AD24" s="74"/>
      <c r="AE24" s="75"/>
      <c r="AF24" s="78"/>
      <c r="AG24" s="76">
        <f t="shared" si="38"/>
      </c>
      <c r="AH24" s="77">
        <f t="shared" si="4"/>
      </c>
      <c r="AI24" s="75">
        <f t="shared" si="5"/>
      </c>
      <c r="AJ24" s="75">
        <f t="shared" si="39"/>
      </c>
      <c r="AK24" s="75">
        <f t="shared" si="40"/>
        <v>0</v>
      </c>
      <c r="AL24" s="75">
        <f t="shared" si="6"/>
      </c>
      <c r="AM24" s="75">
        <f t="shared" si="7"/>
      </c>
      <c r="AN24" s="75">
        <f t="shared" si="41"/>
      </c>
      <c r="AO24" s="75">
        <f t="shared" si="42"/>
        <v>0</v>
      </c>
      <c r="AP24" s="75">
        <f t="shared" si="43"/>
      </c>
      <c r="AR24" s="75"/>
      <c r="AS24" s="75"/>
      <c r="AT24" s="76">
        <f t="shared" si="44"/>
      </c>
      <c r="AU24" s="77">
        <f t="shared" si="8"/>
      </c>
      <c r="AV24" s="75">
        <f t="shared" si="9"/>
      </c>
      <c r="AW24" s="75">
        <f t="shared" si="45"/>
      </c>
      <c r="AX24" s="75">
        <f t="shared" si="46"/>
        <v>0</v>
      </c>
      <c r="AY24" s="75">
        <f t="shared" si="10"/>
      </c>
      <c r="AZ24" s="75">
        <f t="shared" si="11"/>
      </c>
      <c r="BA24" s="75">
        <f t="shared" si="47"/>
      </c>
      <c r="BB24" s="75">
        <f t="shared" si="48"/>
        <v>0</v>
      </c>
      <c r="BC24" s="75">
        <f t="shared" si="49"/>
      </c>
      <c r="BE24" s="75"/>
      <c r="BF24" s="75"/>
      <c r="BG24" s="76">
        <f t="shared" si="50"/>
      </c>
      <c r="BH24" s="77">
        <f t="shared" si="12"/>
      </c>
      <c r="BI24" s="75">
        <f t="shared" si="13"/>
      </c>
      <c r="BJ24" s="75">
        <f t="shared" si="51"/>
      </c>
      <c r="BK24" s="75">
        <f t="shared" si="52"/>
        <v>0</v>
      </c>
      <c r="BL24" s="75">
        <f t="shared" si="14"/>
      </c>
      <c r="BM24" s="75">
        <f t="shared" si="15"/>
      </c>
      <c r="BN24" s="75">
        <f t="shared" si="53"/>
      </c>
      <c r="BO24" s="75">
        <f t="shared" si="54"/>
        <v>0</v>
      </c>
      <c r="BP24" s="75">
        <f t="shared" si="55"/>
      </c>
      <c r="BR24" s="79">
        <f t="shared" si="56"/>
      </c>
      <c r="BS24" s="79">
        <f t="shared" si="57"/>
      </c>
      <c r="BT24" s="79">
        <f t="shared" si="58"/>
      </c>
      <c r="BU24" s="82">
        <f t="shared" si="16"/>
      </c>
      <c r="BV24" s="79">
        <f t="shared" si="17"/>
      </c>
      <c r="BW24" s="79">
        <f t="shared" si="59"/>
      </c>
      <c r="BX24" s="80">
        <f t="shared" si="63"/>
      </c>
      <c r="BY24" s="79">
        <f t="shared" si="18"/>
      </c>
      <c r="BZ24" s="79"/>
      <c r="CA24" s="79">
        <f t="shared" si="60"/>
      </c>
      <c r="CB24" s="79">
        <f t="shared" si="61"/>
        <v>0</v>
      </c>
      <c r="CC24" s="79">
        <f t="shared" si="62"/>
      </c>
    </row>
    <row r="25" spans="1:81" ht="12.75">
      <c r="A25" s="49"/>
      <c r="B25" s="76"/>
      <c r="C25" s="67"/>
      <c r="D25" s="67">
        <f t="shared" si="20"/>
      </c>
      <c r="E25" s="68">
        <f t="shared" si="21"/>
      </c>
      <c r="F25" s="69">
        <f t="shared" si="22"/>
      </c>
      <c r="G25" s="70">
        <f t="shared" si="23"/>
      </c>
      <c r="H25" s="70">
        <f t="shared" si="24"/>
      </c>
      <c r="I25" s="71"/>
      <c r="J25" s="70">
        <f t="shared" si="25"/>
      </c>
      <c r="K25" s="68">
        <f t="shared" si="26"/>
      </c>
      <c r="L25" s="68">
        <f t="shared" si="27"/>
      </c>
      <c r="M25" s="72">
        <f t="shared" si="28"/>
      </c>
      <c r="N25" s="68">
        <f t="shared" si="29"/>
      </c>
      <c r="O25" s="73">
        <f t="shared" si="30"/>
      </c>
      <c r="P25" s="68">
        <f t="shared" si="31"/>
      </c>
      <c r="Q25" s="74"/>
      <c r="R25" s="75"/>
      <c r="S25" s="75"/>
      <c r="T25" s="76">
        <f t="shared" si="32"/>
      </c>
      <c r="U25" s="77">
        <f t="shared" si="0"/>
      </c>
      <c r="V25" s="75">
        <f t="shared" si="1"/>
      </c>
      <c r="W25" s="75">
        <f t="shared" si="33"/>
      </c>
      <c r="X25" s="75">
        <f t="shared" si="34"/>
        <v>0</v>
      </c>
      <c r="Y25" s="75">
        <f t="shared" si="2"/>
      </c>
      <c r="Z25" s="75">
        <f t="shared" si="3"/>
      </c>
      <c r="AA25" s="75">
        <f t="shared" si="35"/>
      </c>
      <c r="AB25" s="75">
        <f t="shared" si="36"/>
        <v>0</v>
      </c>
      <c r="AC25" s="75">
        <f t="shared" si="37"/>
      </c>
      <c r="AD25" s="74"/>
      <c r="AE25" s="75"/>
      <c r="AF25" s="78"/>
      <c r="AG25" s="76">
        <f t="shared" si="38"/>
      </c>
      <c r="AH25" s="77">
        <f t="shared" si="4"/>
      </c>
      <c r="AI25" s="75">
        <f t="shared" si="5"/>
      </c>
      <c r="AJ25" s="75">
        <f t="shared" si="39"/>
      </c>
      <c r="AK25" s="75">
        <f t="shared" si="40"/>
        <v>0</v>
      </c>
      <c r="AL25" s="75">
        <f t="shared" si="6"/>
      </c>
      <c r="AM25" s="75">
        <f t="shared" si="7"/>
      </c>
      <c r="AN25" s="75">
        <f t="shared" si="41"/>
      </c>
      <c r="AO25" s="75">
        <f t="shared" si="42"/>
        <v>0</v>
      </c>
      <c r="AP25" s="75">
        <f t="shared" si="43"/>
      </c>
      <c r="AR25" s="75"/>
      <c r="AS25" s="75"/>
      <c r="AT25" s="76">
        <f t="shared" si="44"/>
      </c>
      <c r="AU25" s="77">
        <f t="shared" si="8"/>
      </c>
      <c r="AV25" s="75">
        <f t="shared" si="9"/>
      </c>
      <c r="AW25" s="75">
        <f t="shared" si="45"/>
      </c>
      <c r="AX25" s="75">
        <f t="shared" si="46"/>
        <v>0</v>
      </c>
      <c r="AY25" s="75">
        <f t="shared" si="10"/>
      </c>
      <c r="AZ25" s="75">
        <f t="shared" si="11"/>
      </c>
      <c r="BA25" s="75">
        <f t="shared" si="47"/>
      </c>
      <c r="BB25" s="75">
        <f t="shared" si="48"/>
        <v>0</v>
      </c>
      <c r="BC25" s="75">
        <f t="shared" si="49"/>
      </c>
      <c r="BE25" s="75"/>
      <c r="BF25" s="75"/>
      <c r="BG25" s="76">
        <f t="shared" si="50"/>
      </c>
      <c r="BH25" s="77">
        <f t="shared" si="12"/>
      </c>
      <c r="BI25" s="75">
        <f t="shared" si="13"/>
      </c>
      <c r="BJ25" s="75">
        <f t="shared" si="51"/>
      </c>
      <c r="BK25" s="75">
        <f t="shared" si="52"/>
        <v>0</v>
      </c>
      <c r="BL25" s="75">
        <f t="shared" si="14"/>
      </c>
      <c r="BM25" s="75">
        <f t="shared" si="15"/>
      </c>
      <c r="BN25" s="75">
        <f t="shared" si="53"/>
      </c>
      <c r="BO25" s="75">
        <f t="shared" si="54"/>
        <v>0</v>
      </c>
      <c r="BP25" s="75">
        <f t="shared" si="55"/>
      </c>
      <c r="BR25" s="79">
        <f t="shared" si="56"/>
      </c>
      <c r="BS25" s="79">
        <f t="shared" si="57"/>
      </c>
      <c r="BT25" s="79">
        <f t="shared" si="58"/>
      </c>
      <c r="BU25" s="82">
        <f t="shared" si="16"/>
      </c>
      <c r="BV25" s="79">
        <f t="shared" si="17"/>
      </c>
      <c r="BW25" s="79">
        <f t="shared" si="59"/>
      </c>
      <c r="BX25" s="80">
        <f t="shared" si="63"/>
      </c>
      <c r="BY25" s="79">
        <f t="shared" si="18"/>
      </c>
      <c r="BZ25" s="79"/>
      <c r="CA25" s="79">
        <f t="shared" si="60"/>
      </c>
      <c r="CB25" s="79">
        <f t="shared" si="61"/>
        <v>0</v>
      </c>
      <c r="CC25" s="79">
        <f t="shared" si="62"/>
      </c>
    </row>
    <row r="26" spans="1:81" ht="12.75">
      <c r="A26" s="49"/>
      <c r="B26" s="76"/>
      <c r="C26" s="67"/>
      <c r="D26" s="67">
        <f t="shared" si="20"/>
      </c>
      <c r="E26" s="68">
        <f t="shared" si="21"/>
      </c>
      <c r="F26" s="69">
        <f t="shared" si="22"/>
      </c>
      <c r="G26" s="70">
        <f t="shared" si="23"/>
      </c>
      <c r="H26" s="70">
        <f t="shared" si="24"/>
      </c>
      <c r="I26" s="71"/>
      <c r="J26" s="70">
        <f t="shared" si="25"/>
      </c>
      <c r="K26" s="68">
        <f t="shared" si="26"/>
      </c>
      <c r="L26" s="68">
        <f t="shared" si="27"/>
      </c>
      <c r="M26" s="72">
        <f t="shared" si="28"/>
      </c>
      <c r="N26" s="68">
        <f t="shared" si="29"/>
      </c>
      <c r="O26" s="73">
        <f t="shared" si="30"/>
      </c>
      <c r="P26" s="68">
        <f t="shared" si="31"/>
      </c>
      <c r="Q26" s="74"/>
      <c r="R26" s="75"/>
      <c r="S26" s="75"/>
      <c r="T26" s="76">
        <f t="shared" si="32"/>
      </c>
      <c r="U26" s="77">
        <f t="shared" si="0"/>
      </c>
      <c r="V26" s="75">
        <f t="shared" si="1"/>
      </c>
      <c r="W26" s="75">
        <f t="shared" si="33"/>
      </c>
      <c r="X26" s="75">
        <f t="shared" si="34"/>
        <v>0</v>
      </c>
      <c r="Y26" s="75">
        <f t="shared" si="2"/>
      </c>
      <c r="Z26" s="75">
        <f t="shared" si="3"/>
      </c>
      <c r="AA26" s="75">
        <f t="shared" si="35"/>
      </c>
      <c r="AB26" s="75">
        <f t="shared" si="36"/>
        <v>0</v>
      </c>
      <c r="AC26" s="75">
        <f t="shared" si="37"/>
      </c>
      <c r="AD26" s="74"/>
      <c r="AE26" s="75"/>
      <c r="AF26" s="78"/>
      <c r="AG26" s="76">
        <f t="shared" si="38"/>
      </c>
      <c r="AH26" s="77">
        <f t="shared" si="4"/>
      </c>
      <c r="AI26" s="75">
        <f t="shared" si="5"/>
      </c>
      <c r="AJ26" s="75">
        <f t="shared" si="39"/>
      </c>
      <c r="AK26" s="75">
        <f t="shared" si="40"/>
        <v>0</v>
      </c>
      <c r="AL26" s="75">
        <f t="shared" si="6"/>
      </c>
      <c r="AM26" s="75">
        <f t="shared" si="7"/>
      </c>
      <c r="AN26" s="75">
        <f t="shared" si="41"/>
      </c>
      <c r="AO26" s="75">
        <f t="shared" si="42"/>
        <v>0</v>
      </c>
      <c r="AP26" s="75">
        <f t="shared" si="43"/>
      </c>
      <c r="AR26" s="75"/>
      <c r="AS26" s="75"/>
      <c r="AT26" s="76">
        <f t="shared" si="44"/>
      </c>
      <c r="AU26" s="77">
        <f t="shared" si="8"/>
      </c>
      <c r="AV26" s="75">
        <f t="shared" si="9"/>
      </c>
      <c r="AW26" s="75">
        <f t="shared" si="45"/>
      </c>
      <c r="AX26" s="75">
        <f t="shared" si="46"/>
        <v>0</v>
      </c>
      <c r="AY26" s="75">
        <f t="shared" si="10"/>
      </c>
      <c r="AZ26" s="75">
        <f t="shared" si="11"/>
      </c>
      <c r="BA26" s="75">
        <f t="shared" si="47"/>
      </c>
      <c r="BB26" s="75">
        <f t="shared" si="48"/>
        <v>0</v>
      </c>
      <c r="BC26" s="75">
        <f t="shared" si="49"/>
      </c>
      <c r="BE26" s="75"/>
      <c r="BF26" s="75"/>
      <c r="BG26" s="76">
        <f t="shared" si="50"/>
      </c>
      <c r="BH26" s="77">
        <f t="shared" si="12"/>
      </c>
      <c r="BI26" s="75">
        <f t="shared" si="13"/>
      </c>
      <c r="BJ26" s="75">
        <f t="shared" si="51"/>
      </c>
      <c r="BK26" s="75">
        <f t="shared" si="52"/>
        <v>0</v>
      </c>
      <c r="BL26" s="75">
        <f t="shared" si="14"/>
      </c>
      <c r="BM26" s="75">
        <f t="shared" si="15"/>
      </c>
      <c r="BN26" s="75">
        <f t="shared" si="53"/>
      </c>
      <c r="BO26" s="75">
        <f t="shared" si="54"/>
        <v>0</v>
      </c>
      <c r="BP26" s="75">
        <f t="shared" si="55"/>
      </c>
      <c r="BR26" s="79">
        <f t="shared" si="56"/>
      </c>
      <c r="BS26" s="79">
        <f t="shared" si="57"/>
      </c>
      <c r="BT26" s="79">
        <f t="shared" si="58"/>
      </c>
      <c r="BU26" s="82">
        <f t="shared" si="16"/>
      </c>
      <c r="BV26" s="79">
        <f t="shared" si="17"/>
      </c>
      <c r="BW26" s="79">
        <f t="shared" si="59"/>
      </c>
      <c r="BX26" s="80">
        <f t="shared" si="63"/>
      </c>
      <c r="BY26" s="79">
        <f t="shared" si="18"/>
      </c>
      <c r="BZ26" s="79"/>
      <c r="CA26" s="79">
        <f t="shared" si="60"/>
      </c>
      <c r="CB26" s="79">
        <f t="shared" si="61"/>
        <v>0</v>
      </c>
      <c r="CC26" s="79">
        <f t="shared" si="62"/>
      </c>
    </row>
    <row r="27" spans="2:81" ht="12.75">
      <c r="B27" s="76"/>
      <c r="C27" s="67"/>
      <c r="D27" s="67">
        <f t="shared" si="20"/>
      </c>
      <c r="E27" s="68">
        <f t="shared" si="21"/>
      </c>
      <c r="F27" s="69">
        <f t="shared" si="22"/>
      </c>
      <c r="G27" s="70">
        <f t="shared" si="23"/>
      </c>
      <c r="H27" s="70">
        <f t="shared" si="24"/>
      </c>
      <c r="I27" s="71"/>
      <c r="J27" s="70">
        <f t="shared" si="25"/>
      </c>
      <c r="K27" s="68">
        <f t="shared" si="26"/>
      </c>
      <c r="L27" s="68">
        <f t="shared" si="27"/>
      </c>
      <c r="M27" s="72">
        <f t="shared" si="28"/>
      </c>
      <c r="N27" s="68">
        <f t="shared" si="29"/>
      </c>
      <c r="O27" s="73">
        <f t="shared" si="30"/>
      </c>
      <c r="P27" s="68">
        <f t="shared" si="31"/>
      </c>
      <c r="Q27" s="74"/>
      <c r="R27" s="75"/>
      <c r="S27" s="75"/>
      <c r="T27" s="76">
        <f t="shared" si="32"/>
      </c>
      <c r="U27" s="77">
        <f t="shared" si="0"/>
      </c>
      <c r="V27" s="75">
        <f t="shared" si="1"/>
      </c>
      <c r="W27" s="75">
        <f t="shared" si="33"/>
      </c>
      <c r="X27" s="75">
        <f t="shared" si="34"/>
        <v>0</v>
      </c>
      <c r="Y27" s="75">
        <f t="shared" si="2"/>
      </c>
      <c r="Z27" s="75">
        <f t="shared" si="3"/>
      </c>
      <c r="AA27" s="75">
        <f t="shared" si="35"/>
      </c>
      <c r="AB27" s="75">
        <f t="shared" si="36"/>
        <v>0</v>
      </c>
      <c r="AC27" s="75">
        <f t="shared" si="37"/>
      </c>
      <c r="AD27" s="74"/>
      <c r="AE27" s="75"/>
      <c r="AF27" s="78"/>
      <c r="AG27" s="76">
        <f t="shared" si="38"/>
      </c>
      <c r="AH27" s="77">
        <f t="shared" si="4"/>
      </c>
      <c r="AI27" s="75">
        <f t="shared" si="5"/>
      </c>
      <c r="AJ27" s="75">
        <f t="shared" si="39"/>
      </c>
      <c r="AK27" s="75">
        <f t="shared" si="40"/>
        <v>0</v>
      </c>
      <c r="AL27" s="75">
        <f t="shared" si="6"/>
      </c>
      <c r="AM27" s="75">
        <f t="shared" si="7"/>
      </c>
      <c r="AN27" s="75">
        <f t="shared" si="41"/>
      </c>
      <c r="AO27" s="75">
        <f t="shared" si="42"/>
        <v>0</v>
      </c>
      <c r="AP27" s="75">
        <f t="shared" si="43"/>
      </c>
      <c r="AR27" s="75"/>
      <c r="AS27" s="75"/>
      <c r="AT27" s="76">
        <f t="shared" si="44"/>
      </c>
      <c r="AU27" s="77">
        <f t="shared" si="8"/>
      </c>
      <c r="AV27" s="75">
        <f t="shared" si="9"/>
      </c>
      <c r="AW27" s="75">
        <f t="shared" si="45"/>
      </c>
      <c r="AX27" s="75">
        <f t="shared" si="46"/>
        <v>0</v>
      </c>
      <c r="AY27" s="75">
        <f t="shared" si="10"/>
      </c>
      <c r="AZ27" s="75">
        <f t="shared" si="11"/>
      </c>
      <c r="BA27" s="75">
        <f t="shared" si="47"/>
      </c>
      <c r="BB27" s="75">
        <f t="shared" si="48"/>
        <v>0</v>
      </c>
      <c r="BC27" s="75">
        <f t="shared" si="49"/>
      </c>
      <c r="BE27" s="75"/>
      <c r="BF27" s="75"/>
      <c r="BG27" s="76">
        <f t="shared" si="50"/>
      </c>
      <c r="BH27" s="77">
        <f t="shared" si="12"/>
      </c>
      <c r="BI27" s="75">
        <f t="shared" si="13"/>
      </c>
      <c r="BJ27" s="75">
        <f t="shared" si="51"/>
      </c>
      <c r="BK27" s="75">
        <f t="shared" si="52"/>
        <v>0</v>
      </c>
      <c r="BL27" s="75">
        <f t="shared" si="14"/>
      </c>
      <c r="BM27" s="75">
        <f t="shared" si="15"/>
      </c>
      <c r="BN27" s="75">
        <f t="shared" si="53"/>
      </c>
      <c r="BO27" s="75">
        <f t="shared" si="54"/>
        <v>0</v>
      </c>
      <c r="BP27" s="75">
        <f t="shared" si="55"/>
      </c>
      <c r="BR27" s="79">
        <f t="shared" si="56"/>
      </c>
      <c r="BS27" s="79">
        <f t="shared" si="57"/>
      </c>
      <c r="BT27" s="79">
        <f t="shared" si="58"/>
      </c>
      <c r="BU27" s="82">
        <f t="shared" si="16"/>
      </c>
      <c r="BV27" s="79">
        <f t="shared" si="17"/>
      </c>
      <c r="BW27" s="79">
        <f t="shared" si="59"/>
      </c>
      <c r="BX27" s="80">
        <f t="shared" si="63"/>
      </c>
      <c r="BY27" s="79">
        <f t="shared" si="18"/>
      </c>
      <c r="BZ27" s="79"/>
      <c r="CA27" s="79">
        <f t="shared" si="60"/>
      </c>
      <c r="CB27" s="79">
        <f t="shared" si="61"/>
        <v>0</v>
      </c>
      <c r="CC27" s="79">
        <f t="shared" si="62"/>
      </c>
    </row>
    <row r="28" spans="2:81" ht="12.75">
      <c r="B28" s="51"/>
      <c r="C28" s="19"/>
      <c r="D28" s="19">
        <f t="shared" si="20"/>
      </c>
      <c r="E28" s="83">
        <f t="shared" si="21"/>
      </c>
      <c r="F28" s="84">
        <f t="shared" si="22"/>
      </c>
      <c r="G28" s="85">
        <f t="shared" si="23"/>
      </c>
      <c r="H28" s="85">
        <f t="shared" si="24"/>
      </c>
      <c r="I28" s="86"/>
      <c r="J28" s="85">
        <f t="shared" si="25"/>
      </c>
      <c r="K28" s="83">
        <f t="shared" si="26"/>
      </c>
      <c r="L28" s="83">
        <f t="shared" si="27"/>
      </c>
      <c r="M28" s="87">
        <f t="shared" si="28"/>
      </c>
      <c r="N28" s="83">
        <f t="shared" si="29"/>
      </c>
      <c r="O28" s="88">
        <f t="shared" si="30"/>
      </c>
      <c r="P28" s="83">
        <f t="shared" si="31"/>
      </c>
      <c r="Q28" s="74"/>
      <c r="R28" s="89"/>
      <c r="S28" s="89"/>
      <c r="T28" s="51">
        <f t="shared" si="32"/>
      </c>
      <c r="U28" s="90">
        <f t="shared" si="0"/>
      </c>
      <c r="V28" s="89"/>
      <c r="W28" s="89">
        <f t="shared" si="33"/>
      </c>
      <c r="X28" s="89">
        <f t="shared" si="34"/>
        <v>0</v>
      </c>
      <c r="Y28" s="89">
        <f t="shared" si="2"/>
      </c>
      <c r="Z28" s="89"/>
      <c r="AA28" s="89">
        <f t="shared" si="35"/>
      </c>
      <c r="AB28" s="89">
        <f t="shared" si="36"/>
        <v>0</v>
      </c>
      <c r="AC28" s="89">
        <f t="shared" si="37"/>
      </c>
      <c r="AD28" s="74"/>
      <c r="AE28" s="89"/>
      <c r="AF28" s="91"/>
      <c r="AG28" s="51">
        <f t="shared" si="38"/>
      </c>
      <c r="AH28" s="90">
        <f t="shared" si="4"/>
      </c>
      <c r="AI28" s="89"/>
      <c r="AJ28" s="89">
        <f t="shared" si="39"/>
      </c>
      <c r="AK28" s="89">
        <f t="shared" si="40"/>
        <v>0</v>
      </c>
      <c r="AL28" s="89">
        <f t="shared" si="6"/>
      </c>
      <c r="AM28" s="89"/>
      <c r="AN28" s="89">
        <f t="shared" si="41"/>
      </c>
      <c r="AO28" s="89">
        <f t="shared" si="42"/>
        <v>0</v>
      </c>
      <c r="AP28" s="89">
        <f t="shared" si="43"/>
      </c>
      <c r="AR28" s="89"/>
      <c r="AS28" s="89"/>
      <c r="AT28" s="51">
        <f t="shared" si="44"/>
      </c>
      <c r="AU28" s="90">
        <f t="shared" si="8"/>
      </c>
      <c r="AV28" s="89"/>
      <c r="AW28" s="89">
        <f t="shared" si="45"/>
      </c>
      <c r="AX28" s="89">
        <f t="shared" si="46"/>
        <v>0</v>
      </c>
      <c r="AY28" s="89">
        <f t="shared" si="10"/>
      </c>
      <c r="AZ28" s="89"/>
      <c r="BA28" s="89">
        <f t="shared" si="47"/>
      </c>
      <c r="BB28" s="89">
        <f t="shared" si="48"/>
        <v>0</v>
      </c>
      <c r="BC28" s="89">
        <f t="shared" si="49"/>
      </c>
      <c r="BE28" s="89"/>
      <c r="BF28" s="89"/>
      <c r="BG28" s="51">
        <f t="shared" si="50"/>
      </c>
      <c r="BH28" s="90">
        <f t="shared" si="12"/>
      </c>
      <c r="BI28" s="89"/>
      <c r="BJ28" s="89">
        <f t="shared" si="51"/>
      </c>
      <c r="BK28" s="89">
        <f t="shared" si="52"/>
        <v>0</v>
      </c>
      <c r="BL28" s="89">
        <f t="shared" si="14"/>
      </c>
      <c r="BM28" s="89"/>
      <c r="BN28" s="89">
        <f t="shared" si="53"/>
      </c>
      <c r="BO28" s="89">
        <f t="shared" si="54"/>
        <v>0</v>
      </c>
      <c r="BP28" s="89">
        <f t="shared" si="55"/>
      </c>
      <c r="BR28" s="92">
        <f t="shared" si="56"/>
      </c>
      <c r="BS28" s="92">
        <f t="shared" si="57"/>
      </c>
      <c r="BT28" s="92">
        <f t="shared" si="58"/>
      </c>
      <c r="BU28" s="93">
        <f t="shared" si="16"/>
      </c>
      <c r="BV28" s="92"/>
      <c r="BW28" s="92">
        <f t="shared" si="59"/>
      </c>
      <c r="BX28" s="94">
        <f t="shared" si="63"/>
      </c>
      <c r="BY28" s="92">
        <f t="shared" si="18"/>
      </c>
      <c r="BZ28" s="92"/>
      <c r="CA28" s="92">
        <f t="shared" si="60"/>
      </c>
      <c r="CB28" s="92">
        <f t="shared" si="61"/>
        <v>0</v>
      </c>
      <c r="CC28" s="92">
        <f t="shared" si="62"/>
      </c>
    </row>
    <row r="29" spans="13:42" ht="12.75">
      <c r="M29" s="16"/>
      <c r="N29" s="17"/>
      <c r="O29" s="96" t="s">
        <v>61</v>
      </c>
      <c r="P29" s="84">
        <f>SUM(P10:P28)*365</f>
        <v>0</v>
      </c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15"/>
      <c r="AF29" s="15"/>
      <c r="AG29" s="14"/>
      <c r="AH29" s="15"/>
      <c r="AI29" s="15"/>
      <c r="AJ29" s="15"/>
      <c r="AK29" s="15"/>
      <c r="AL29" s="15"/>
      <c r="AM29" s="15"/>
      <c r="AN29" s="15"/>
      <c r="AO29" s="15"/>
      <c r="AP29" s="14"/>
    </row>
    <row r="30" spans="13:42" ht="12.75">
      <c r="M30" s="98"/>
      <c r="N30" s="98"/>
      <c r="O30" s="99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21"/>
      <c r="AF30" s="21"/>
      <c r="AG30" s="21"/>
      <c r="AH30" s="22"/>
      <c r="AI30" s="22"/>
      <c r="AJ30" s="22"/>
      <c r="AK30" s="22"/>
      <c r="AL30" s="22"/>
      <c r="AM30" s="22"/>
      <c r="AN30" s="22"/>
      <c r="AO30" s="22"/>
      <c r="AP30" s="21"/>
    </row>
    <row r="31" spans="13:42" ht="12.75">
      <c r="M31" s="98"/>
      <c r="N31" s="98"/>
      <c r="O31" s="99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21"/>
      <c r="AF31" s="21"/>
      <c r="AG31" s="21"/>
      <c r="AH31" s="22"/>
      <c r="AI31" s="22"/>
      <c r="AJ31" s="22"/>
      <c r="AK31" s="22"/>
      <c r="AL31" s="22"/>
      <c r="AM31" s="22"/>
      <c r="AN31" s="22"/>
      <c r="AO31" s="22"/>
      <c r="AP31" s="100"/>
    </row>
    <row r="32" spans="13:42" ht="12.75">
      <c r="M32" s="98"/>
      <c r="N32" s="98"/>
      <c r="O32" s="99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21"/>
      <c r="AF32" s="101"/>
      <c r="AG32" s="21"/>
      <c r="AH32" s="102"/>
      <c r="AI32" s="101"/>
      <c r="AJ32" s="101"/>
      <c r="AK32" s="101"/>
      <c r="AL32" s="101"/>
      <c r="AM32" s="101"/>
      <c r="AN32" s="101"/>
      <c r="AO32" s="101"/>
      <c r="AP32" s="3"/>
    </row>
    <row r="33" spans="2:57" ht="12.75">
      <c r="B33" s="23" t="s">
        <v>26</v>
      </c>
      <c r="C33" s="3"/>
      <c r="D33" s="3"/>
      <c r="E33" s="3"/>
      <c r="F33" s="21"/>
      <c r="G33" s="24"/>
      <c r="H33"/>
      <c r="R33" t="s">
        <v>62</v>
      </c>
      <c r="AE33" t="s">
        <v>63</v>
      </c>
      <c r="AR33" t="s">
        <v>64</v>
      </c>
      <c r="BE33" t="s">
        <v>65</v>
      </c>
    </row>
    <row r="34" spans="2:68" ht="38.25">
      <c r="B34" s="4" t="s">
        <v>18</v>
      </c>
      <c r="C34" s="6"/>
      <c r="D34" s="7" t="s">
        <v>19</v>
      </c>
      <c r="E34" s="4" t="s">
        <v>20</v>
      </c>
      <c r="F34" s="25"/>
      <c r="G34" s="5"/>
      <c r="H34" s="6"/>
      <c r="I34" s="7" t="s">
        <v>21</v>
      </c>
      <c r="J34" s="4" t="s">
        <v>19</v>
      </c>
      <c r="K34" s="5"/>
      <c r="L34" s="5"/>
      <c r="M34" s="5"/>
      <c r="N34" s="5"/>
      <c r="O34" s="5"/>
      <c r="P34" s="27"/>
      <c r="Q34" s="28"/>
      <c r="R34" s="29" t="s">
        <v>22</v>
      </c>
      <c r="S34" s="30"/>
      <c r="T34" s="31" t="s">
        <v>23</v>
      </c>
      <c r="U34" s="29" t="s">
        <v>24</v>
      </c>
      <c r="V34" s="32"/>
      <c r="W34" s="32"/>
      <c r="X34" s="32"/>
      <c r="Y34" s="32"/>
      <c r="Z34" s="32"/>
      <c r="AA34" s="32"/>
      <c r="AB34" s="30"/>
      <c r="AC34" s="31" t="s">
        <v>19</v>
      </c>
      <c r="AD34" s="28"/>
      <c r="AE34" s="29" t="s">
        <v>22</v>
      </c>
      <c r="AF34" s="30"/>
      <c r="AG34" s="31" t="s">
        <v>23</v>
      </c>
      <c r="AH34" s="29" t="s">
        <v>24</v>
      </c>
      <c r="AI34" s="32"/>
      <c r="AJ34" s="32"/>
      <c r="AK34" s="32"/>
      <c r="AL34" s="32"/>
      <c r="AM34" s="32"/>
      <c r="AN34" s="32"/>
      <c r="AO34" s="30"/>
      <c r="AP34" s="31" t="s">
        <v>19</v>
      </c>
      <c r="AR34" s="29" t="s">
        <v>22</v>
      </c>
      <c r="AS34" s="30"/>
      <c r="AT34" s="31" t="s">
        <v>23</v>
      </c>
      <c r="AU34" s="29" t="s">
        <v>24</v>
      </c>
      <c r="AV34" s="32"/>
      <c r="AW34" s="32"/>
      <c r="AX34" s="32"/>
      <c r="AY34" s="32"/>
      <c r="AZ34" s="32"/>
      <c r="BA34" s="32"/>
      <c r="BB34" s="30"/>
      <c r="BC34" s="31" t="s">
        <v>19</v>
      </c>
      <c r="BE34" s="29" t="s">
        <v>22</v>
      </c>
      <c r="BF34" s="30"/>
      <c r="BG34" s="31" t="s">
        <v>23</v>
      </c>
      <c r="BH34" s="29" t="s">
        <v>24</v>
      </c>
      <c r="BI34" s="32"/>
      <c r="BJ34" s="32"/>
      <c r="BK34" s="32"/>
      <c r="BL34" s="32"/>
      <c r="BM34" s="32"/>
      <c r="BN34" s="32"/>
      <c r="BO34" s="30"/>
      <c r="BP34" s="31" t="s">
        <v>19</v>
      </c>
    </row>
    <row r="35" spans="2:68" ht="45">
      <c r="B35" s="35" t="s">
        <v>27</v>
      </c>
      <c r="C35" s="35" t="s">
        <v>28</v>
      </c>
      <c r="D35" s="35" t="s">
        <v>29</v>
      </c>
      <c r="E35" s="36" t="s">
        <v>30</v>
      </c>
      <c r="F35" s="36" t="s">
        <v>31</v>
      </c>
      <c r="G35" s="37" t="s">
        <v>32</v>
      </c>
      <c r="H35" s="37" t="s">
        <v>33</v>
      </c>
      <c r="I35" s="37" t="s">
        <v>34</v>
      </c>
      <c r="J35" s="37" t="s">
        <v>35</v>
      </c>
      <c r="K35" s="37" t="s">
        <v>17</v>
      </c>
      <c r="L35" s="37" t="s">
        <v>36</v>
      </c>
      <c r="M35" s="37" t="s">
        <v>37</v>
      </c>
      <c r="N35" s="37" t="s">
        <v>37</v>
      </c>
      <c r="O35" s="37" t="s">
        <v>38</v>
      </c>
      <c r="P35" s="39" t="s">
        <v>39</v>
      </c>
      <c r="Q35" s="40"/>
      <c r="R35" s="43" t="s">
        <v>40</v>
      </c>
      <c r="S35" s="43" t="s">
        <v>30</v>
      </c>
      <c r="T35" s="43" t="s">
        <v>40</v>
      </c>
      <c r="U35" s="45" t="s">
        <v>41</v>
      </c>
      <c r="V35" s="45"/>
      <c r="W35" s="25"/>
      <c r="X35" s="25"/>
      <c r="Y35" s="25"/>
      <c r="Z35" s="27"/>
      <c r="AA35" s="25"/>
      <c r="AB35" s="27"/>
      <c r="AC35" s="43" t="s">
        <v>30</v>
      </c>
      <c r="AD35" s="40"/>
      <c r="AE35" s="43" t="s">
        <v>40</v>
      </c>
      <c r="AF35" s="103" t="s">
        <v>31</v>
      </c>
      <c r="AG35" s="43" t="s">
        <v>40</v>
      </c>
      <c r="AH35" s="45" t="s">
        <v>41</v>
      </c>
      <c r="AI35" s="45"/>
      <c r="AJ35" s="25"/>
      <c r="AK35" s="25"/>
      <c r="AL35" s="25"/>
      <c r="AM35" s="27"/>
      <c r="AN35" s="25"/>
      <c r="AO35" s="27"/>
      <c r="AP35" s="43" t="s">
        <v>31</v>
      </c>
      <c r="AR35" s="43" t="s">
        <v>40</v>
      </c>
      <c r="AS35" s="43" t="s">
        <v>32</v>
      </c>
      <c r="AT35" s="43" t="s">
        <v>40</v>
      </c>
      <c r="AU35" s="45" t="s">
        <v>41</v>
      </c>
      <c r="AV35" s="45"/>
      <c r="AW35" s="25"/>
      <c r="AX35" s="25"/>
      <c r="AY35" s="25"/>
      <c r="AZ35" s="27"/>
      <c r="BA35" s="25"/>
      <c r="BB35" s="27"/>
      <c r="BC35" s="43" t="s">
        <v>32</v>
      </c>
      <c r="BE35" s="43" t="s">
        <v>40</v>
      </c>
      <c r="BF35" s="43" t="s">
        <v>33</v>
      </c>
      <c r="BG35" s="43" t="s">
        <v>40</v>
      </c>
      <c r="BH35" s="45" t="s">
        <v>41</v>
      </c>
      <c r="BI35" s="45"/>
      <c r="BJ35" s="25"/>
      <c r="BK35" s="25"/>
      <c r="BL35" s="25"/>
      <c r="BM35" s="27"/>
      <c r="BN35" s="25"/>
      <c r="BO35" s="27"/>
      <c r="BP35" s="43" t="s">
        <v>33</v>
      </c>
    </row>
    <row r="36" spans="2:68" ht="14.25">
      <c r="B36" s="35" t="s">
        <v>44</v>
      </c>
      <c r="C36" s="35" t="s">
        <v>45</v>
      </c>
      <c r="D36" s="35" t="s">
        <v>45</v>
      </c>
      <c r="E36" s="7" t="s">
        <v>46</v>
      </c>
      <c r="F36" s="37" t="s">
        <v>47</v>
      </c>
      <c r="G36" s="37" t="s">
        <v>47</v>
      </c>
      <c r="H36" s="37" t="s">
        <v>48</v>
      </c>
      <c r="I36" s="37" t="s">
        <v>49</v>
      </c>
      <c r="J36" s="37" t="s">
        <v>50</v>
      </c>
      <c r="K36" s="37" t="s">
        <v>51</v>
      </c>
      <c r="L36" s="37" t="s">
        <v>52</v>
      </c>
      <c r="M36" s="37" t="s">
        <v>51</v>
      </c>
      <c r="N36" s="37" t="s">
        <v>53</v>
      </c>
      <c r="O36" s="35" t="s">
        <v>44</v>
      </c>
      <c r="P36" s="39" t="s">
        <v>54</v>
      </c>
      <c r="Q36" s="40"/>
      <c r="R36" s="51" t="s">
        <v>55</v>
      </c>
      <c r="S36" s="51" t="s">
        <v>66</v>
      </c>
      <c r="T36" s="51" t="s">
        <v>55</v>
      </c>
      <c r="U36" s="45" t="s">
        <v>30</v>
      </c>
      <c r="V36" s="27"/>
      <c r="W36" s="44" t="s">
        <v>56</v>
      </c>
      <c r="X36" s="44" t="s">
        <v>57</v>
      </c>
      <c r="Y36" s="45" t="s">
        <v>40</v>
      </c>
      <c r="Z36" s="27"/>
      <c r="AA36" s="44" t="s">
        <v>56</v>
      </c>
      <c r="AB36" s="44" t="s">
        <v>57</v>
      </c>
      <c r="AC36" s="52" t="s">
        <v>67</v>
      </c>
      <c r="AD36" s="40"/>
      <c r="AE36" s="51" t="s">
        <v>55</v>
      </c>
      <c r="AF36" s="104" t="s">
        <v>58</v>
      </c>
      <c r="AG36" s="51" t="s">
        <v>55</v>
      </c>
      <c r="AH36" s="45" t="s">
        <v>30</v>
      </c>
      <c r="AI36" s="27"/>
      <c r="AJ36" s="44" t="s">
        <v>56</v>
      </c>
      <c r="AK36" s="44" t="s">
        <v>57</v>
      </c>
      <c r="AL36" s="45" t="s">
        <v>40</v>
      </c>
      <c r="AM36" s="27"/>
      <c r="AN36" s="44" t="s">
        <v>56</v>
      </c>
      <c r="AO36" s="44" t="s">
        <v>57</v>
      </c>
      <c r="AP36" s="52" t="s">
        <v>58</v>
      </c>
      <c r="AR36" s="51" t="s">
        <v>55</v>
      </c>
      <c r="AS36" s="51" t="s">
        <v>58</v>
      </c>
      <c r="AT36" s="51" t="s">
        <v>55</v>
      </c>
      <c r="AU36" s="45" t="s">
        <v>32</v>
      </c>
      <c r="AV36" s="27"/>
      <c r="AW36" s="44" t="s">
        <v>56</v>
      </c>
      <c r="AX36" s="44" t="s">
        <v>57</v>
      </c>
      <c r="AY36" s="45" t="s">
        <v>40</v>
      </c>
      <c r="AZ36" s="27"/>
      <c r="BA36" s="44" t="s">
        <v>56</v>
      </c>
      <c r="BB36" s="44" t="s">
        <v>57</v>
      </c>
      <c r="BC36" s="52" t="s">
        <v>58</v>
      </c>
      <c r="BE36" s="51" t="s">
        <v>55</v>
      </c>
      <c r="BF36" s="52" t="s">
        <v>48</v>
      </c>
      <c r="BG36" s="51" t="s">
        <v>55</v>
      </c>
      <c r="BH36" s="45" t="s">
        <v>33</v>
      </c>
      <c r="BI36" s="27"/>
      <c r="BJ36" s="44" t="s">
        <v>56</v>
      </c>
      <c r="BK36" s="44" t="s">
        <v>57</v>
      </c>
      <c r="BL36" s="45" t="s">
        <v>40</v>
      </c>
      <c r="BM36" s="27"/>
      <c r="BN36" s="44" t="s">
        <v>56</v>
      </c>
      <c r="BO36" s="44" t="s">
        <v>57</v>
      </c>
      <c r="BP36" s="52" t="s">
        <v>48</v>
      </c>
    </row>
    <row r="37" spans="2:68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56"/>
      <c r="M37" s="13"/>
      <c r="N37" s="13"/>
      <c r="O37" s="13"/>
      <c r="P37" s="13"/>
      <c r="Q37" s="58"/>
      <c r="R37" s="43">
        <v>0.77</v>
      </c>
      <c r="S37" s="59">
        <v>1.15</v>
      </c>
      <c r="T37" s="43">
        <v>0</v>
      </c>
      <c r="U37" s="60">
        <f aca="true" t="shared" si="64" ref="U37:U56">IF(S37="","",S37)</f>
        <v>1.15</v>
      </c>
      <c r="V37" s="59">
        <f aca="true" t="shared" si="65" ref="V37:V55">U38</f>
        <v>2.26</v>
      </c>
      <c r="W37" s="59"/>
      <c r="X37" s="59"/>
      <c r="Y37" s="59">
        <f aca="true" t="shared" si="66" ref="Y37:Y56">IF(R37="","",R37)</f>
        <v>0.77</v>
      </c>
      <c r="Z37" s="59">
        <f aca="true" t="shared" si="67" ref="Z37:Z55">Y38</f>
        <v>2</v>
      </c>
      <c r="AA37" s="59"/>
      <c r="AB37" s="59"/>
      <c r="AC37" s="61"/>
      <c r="AD37" s="58"/>
      <c r="AE37" s="43">
        <v>0.77</v>
      </c>
      <c r="AF37" s="59">
        <v>4.61</v>
      </c>
      <c r="AG37" s="43">
        <v>0</v>
      </c>
      <c r="AH37" s="60">
        <f aca="true" t="shared" si="68" ref="AH37:AH56">IF(AF37="","",AF37)</f>
        <v>4.61</v>
      </c>
      <c r="AI37" s="59">
        <f aca="true" t="shared" si="69" ref="AI37:AI55">AH38</f>
        <v>6.45</v>
      </c>
      <c r="AJ37" s="59"/>
      <c r="AK37" s="59"/>
      <c r="AL37" s="59">
        <f aca="true" t="shared" si="70" ref="AL37:AL56">IF(AE37="","",AE37)</f>
        <v>0.77</v>
      </c>
      <c r="AM37" s="59">
        <f aca="true" t="shared" si="71" ref="AM37:AM55">AL38</f>
        <v>2</v>
      </c>
      <c r="AN37" s="59"/>
      <c r="AO37" s="59"/>
      <c r="AP37" s="61"/>
      <c r="AR37" s="43">
        <v>0.77</v>
      </c>
      <c r="AS37" s="59">
        <v>0.25</v>
      </c>
      <c r="AT37" s="43">
        <v>0</v>
      </c>
      <c r="AU37" s="60">
        <f aca="true" t="shared" si="72" ref="AU37:AU56">IF(AS37="","",AS37)</f>
        <v>0.25</v>
      </c>
      <c r="AV37" s="59">
        <f aca="true" t="shared" si="73" ref="AV37:AV55">AU38</f>
        <v>0.35</v>
      </c>
      <c r="AW37" s="59"/>
      <c r="AX37" s="59"/>
      <c r="AY37" s="59">
        <f aca="true" t="shared" si="74" ref="AY37:AY56">IF(AR37="","",AR37)</f>
        <v>0.77</v>
      </c>
      <c r="AZ37" s="59">
        <f aca="true" t="shared" si="75" ref="AZ37:AZ55">AY38</f>
        <v>2</v>
      </c>
      <c r="BA37" s="59"/>
      <c r="BB37" s="59"/>
      <c r="BC37" s="61"/>
      <c r="BE37" s="43">
        <v>0.77</v>
      </c>
      <c r="BF37" s="59">
        <v>0.67</v>
      </c>
      <c r="BG37" s="43">
        <v>0</v>
      </c>
      <c r="BH37" s="60">
        <f aca="true" t="shared" si="76" ref="BH37:BH56">IF(BF37="","",BF37)</f>
        <v>0.67</v>
      </c>
      <c r="BI37" s="59">
        <f aca="true" t="shared" si="77" ref="BI37:BI55">BH38</f>
        <v>0.89</v>
      </c>
      <c r="BJ37" s="59"/>
      <c r="BK37" s="59"/>
      <c r="BL37" s="59">
        <f aca="true" t="shared" si="78" ref="BL37:BL56">IF(BE37="","",BE37)</f>
        <v>0.77</v>
      </c>
      <c r="BM37" s="59">
        <f aca="true" t="shared" si="79" ref="BM37:BM55">BL38</f>
        <v>2</v>
      </c>
      <c r="BN37" s="59"/>
      <c r="BO37" s="59"/>
      <c r="BP37" s="61"/>
    </row>
    <row r="38" spans="2:68" ht="12.75">
      <c r="B38" s="67"/>
      <c r="C38" s="67"/>
      <c r="D38" s="67">
        <f aca="true" t="shared" si="80" ref="D38:D56">IF(C38="","",AVERAGE(C37:C38))</f>
      </c>
      <c r="E38" s="68">
        <f aca="true" t="shared" si="81" ref="E38:E56">AC38</f>
      </c>
      <c r="F38" s="68">
        <f aca="true" t="shared" si="82" ref="F38:F56">AP38</f>
      </c>
      <c r="G38" s="70">
        <f aca="true" t="shared" si="83" ref="G38:G45">BC38</f>
      </c>
      <c r="H38" s="70">
        <f aca="true" t="shared" si="84" ref="H38:H56">IF(E38="","",D38/E38)</f>
      </c>
      <c r="I38" s="71"/>
      <c r="J38" s="70">
        <f aca="true" t="shared" si="85" ref="J38:J56">IF(G38="","",G38*I38*62.37)</f>
      </c>
      <c r="K38" s="68">
        <f aca="true" t="shared" si="86" ref="K38:K56">IF(ISNUMBER(D38),D38*I38*62.37*0.45359,"")</f>
      </c>
      <c r="L38" s="68">
        <f aca="true" t="shared" si="87" ref="L38:L56">IF(ISNUMBER(K38),K38/(F38*0.3048),"")</f>
      </c>
      <c r="M38" s="72">
        <f aca="true" t="shared" si="88" ref="M38:M56">CC10</f>
      </c>
      <c r="N38" s="68">
        <f aca="true" t="shared" si="89" ref="N38:N56">IF(ISNUMBER(M38),M38*95.23872,"")</f>
      </c>
      <c r="O38" s="67">
        <f aca="true" t="shared" si="90" ref="O38:O56">IF(B38="","",B37-B38)</f>
      </c>
      <c r="P38" s="68">
        <f aca="true" t="shared" si="91" ref="P38:P56">IF(ISNUMBER(N38),(O38/100)*N38,"")</f>
      </c>
      <c r="Q38" s="74"/>
      <c r="R38" s="76">
        <v>2</v>
      </c>
      <c r="S38" s="75">
        <v>2.26</v>
      </c>
      <c r="T38" s="76">
        <f aca="true" t="shared" si="92" ref="T38:T56">D38</f>
      </c>
      <c r="U38" s="77">
        <f t="shared" si="64"/>
        <v>2.26</v>
      </c>
      <c r="V38" s="75">
        <f t="shared" si="65"/>
        <v>3.73</v>
      </c>
      <c r="W38" s="75">
        <f aca="true" t="shared" si="93" ref="W38:W56">IF(T38="","",VLOOKUP(T38,$R$37:$S$56,2))</f>
      </c>
      <c r="X38" s="75">
        <f aca="true" t="shared" si="94" ref="X38:X56">VLOOKUP(W38,$U$37:$V$56,2)</f>
        <v>0</v>
      </c>
      <c r="Y38" s="75">
        <f t="shared" si="66"/>
        <v>2</v>
      </c>
      <c r="Z38" s="75">
        <f t="shared" si="67"/>
        <v>4.08</v>
      </c>
      <c r="AA38" s="75">
        <f aca="true" t="shared" si="95" ref="AA38:AA56">IF(T38="","",VLOOKUP(T38,$R$37:$R$56,1))</f>
      </c>
      <c r="AB38" s="75">
        <f aca="true" t="shared" si="96" ref="AB38:AB56">VLOOKUP(AA38,$Y$37:$Z$56,2)</f>
        <v>0</v>
      </c>
      <c r="AC38" s="75">
        <f aca="true" t="shared" si="97" ref="AC38:AC56">IF(T38="","",X38-(((AB38-T38)*(X38-W38))/(AB38-AA38)))</f>
      </c>
      <c r="AD38" s="74"/>
      <c r="AE38" s="76">
        <v>2</v>
      </c>
      <c r="AF38" s="75">
        <v>6.45</v>
      </c>
      <c r="AG38" s="76">
        <f aca="true" t="shared" si="98" ref="AG38:AG56">D38</f>
      </c>
      <c r="AH38" s="77">
        <f t="shared" si="68"/>
        <v>6.45</v>
      </c>
      <c r="AI38" s="75">
        <f t="shared" si="69"/>
        <v>8.29</v>
      </c>
      <c r="AJ38" s="75">
        <f aca="true" t="shared" si="99" ref="AJ38:AJ56">IF(AG38="","",VLOOKUP(AG38,$AE$37:$AF$56,2))</f>
      </c>
      <c r="AK38" s="75">
        <f aca="true" t="shared" si="100" ref="AK38:AK56">VLOOKUP(AJ38,$AH$37:$AI$56,2)</f>
        <v>0</v>
      </c>
      <c r="AL38" s="75">
        <f t="shared" si="70"/>
        <v>2</v>
      </c>
      <c r="AM38" s="75">
        <f t="shared" si="71"/>
        <v>4.08</v>
      </c>
      <c r="AN38" s="75">
        <f aca="true" t="shared" si="101" ref="AN38:AN56">IF(AG38="","",VLOOKUP(AG38,$AE$37:$AE$56,1))</f>
      </c>
      <c r="AO38" s="75">
        <f aca="true" t="shared" si="102" ref="AO38:AO56">VLOOKUP(AN38,$AL$37:$AM$56,2)</f>
        <v>0</v>
      </c>
      <c r="AP38" s="75">
        <f aca="true" t="shared" si="103" ref="AP38:AP56">IF(AG38="","",AK38-(((AO38-AG38)*(AK38-AJ38))/(AO38-AN38)))</f>
      </c>
      <c r="AR38" s="76">
        <v>2</v>
      </c>
      <c r="AS38" s="75">
        <v>0.35</v>
      </c>
      <c r="AT38" s="76">
        <f aca="true" t="shared" si="104" ref="AT38:AT56">D38</f>
      </c>
      <c r="AU38" s="77">
        <f t="shared" si="72"/>
        <v>0.35</v>
      </c>
      <c r="AV38" s="75">
        <f t="shared" si="73"/>
        <v>0.45</v>
      </c>
      <c r="AW38" s="75">
        <f aca="true" t="shared" si="105" ref="AW38:AW56">IF(AT38="","",VLOOKUP(AT38,$AR$37:$AS$56,2))</f>
      </c>
      <c r="AX38" s="75">
        <f aca="true" t="shared" si="106" ref="AX38:AX56">VLOOKUP(AW38,$AU$37:$AV$56,2)</f>
        <v>0</v>
      </c>
      <c r="AY38" s="75">
        <f t="shared" si="74"/>
        <v>2</v>
      </c>
      <c r="AZ38" s="75">
        <f t="shared" si="75"/>
        <v>4.08</v>
      </c>
      <c r="BA38" s="75">
        <f aca="true" t="shared" si="107" ref="BA38:BA56">IF(AT38="","",VLOOKUP(AT38,$AR$37:$AR$56,1))</f>
      </c>
      <c r="BB38" s="75">
        <f aca="true" t="shared" si="108" ref="BB38:BB56">VLOOKUP(BA38,$AY$37:$AZ$56,2)</f>
        <v>0</v>
      </c>
      <c r="BC38" s="75">
        <f aca="true" t="shared" si="109" ref="BC38:BC56">IF(AT38="","",AX38-(((BB38-AT38)*(AX38-AW38))/(BB38-BA38)))</f>
      </c>
      <c r="BE38" s="76">
        <v>2</v>
      </c>
      <c r="BF38" s="75">
        <v>0.89</v>
      </c>
      <c r="BG38" s="76">
        <f aca="true" t="shared" si="110" ref="BG38:BG56">D38</f>
      </c>
      <c r="BH38" s="77">
        <f t="shared" si="76"/>
        <v>0.89</v>
      </c>
      <c r="BI38" s="75">
        <f t="shared" si="77"/>
        <v>1.09</v>
      </c>
      <c r="BJ38" s="75">
        <f aca="true" t="shared" si="111" ref="BJ38:BJ56">IF(BG38="","",VLOOKUP(BG38,$BE$37:$BF$56,2))</f>
      </c>
      <c r="BK38" s="75">
        <f aca="true" t="shared" si="112" ref="BK38:BK56">VLOOKUP(BJ38,$BH$37:$BI$56,2)</f>
        <v>0</v>
      </c>
      <c r="BL38" s="75">
        <f t="shared" si="78"/>
        <v>2</v>
      </c>
      <c r="BM38" s="75">
        <f t="shared" si="79"/>
        <v>4.08</v>
      </c>
      <c r="BN38" s="75">
        <f aca="true" t="shared" si="113" ref="BN38:BN56">IF(BG38="","",VLOOKUP(BG38,$BE$37:$BE$56,1))</f>
      </c>
      <c r="BO38" s="75">
        <f aca="true" t="shared" si="114" ref="BO38:BO56">VLOOKUP(BN38,$BL$37:$BM$56,2)</f>
        <v>0</v>
      </c>
      <c r="BP38" s="75">
        <f aca="true" t="shared" si="115" ref="BP38:BP56">IF(BG38="","",BK38-(((BO38-BG38)*(BK38-BJ38))/(BO38-BN38)))</f>
      </c>
    </row>
    <row r="39" spans="2:68" ht="12.75">
      <c r="B39" s="67"/>
      <c r="C39" s="67"/>
      <c r="D39" s="67">
        <f t="shared" si="80"/>
      </c>
      <c r="E39" s="68">
        <f t="shared" si="81"/>
      </c>
      <c r="F39" s="68">
        <f t="shared" si="82"/>
      </c>
      <c r="G39" s="70">
        <f t="shared" si="83"/>
      </c>
      <c r="H39" s="70">
        <f t="shared" si="84"/>
      </c>
      <c r="I39" s="71"/>
      <c r="J39" s="70">
        <f t="shared" si="85"/>
      </c>
      <c r="K39" s="68">
        <f t="shared" si="86"/>
      </c>
      <c r="L39" s="68">
        <f t="shared" si="87"/>
      </c>
      <c r="M39" s="72">
        <f t="shared" si="88"/>
      </c>
      <c r="N39" s="68">
        <f t="shared" si="89"/>
      </c>
      <c r="O39" s="67">
        <f t="shared" si="90"/>
      </c>
      <c r="P39" s="68">
        <f t="shared" si="91"/>
      </c>
      <c r="Q39" s="74"/>
      <c r="R39" s="76">
        <v>4.08</v>
      </c>
      <c r="S39" s="75">
        <v>3.73</v>
      </c>
      <c r="T39" s="76">
        <f t="shared" si="92"/>
      </c>
      <c r="U39" s="77">
        <f t="shared" si="64"/>
        <v>3.73</v>
      </c>
      <c r="V39" s="75">
        <f t="shared" si="65"/>
        <v>5.57</v>
      </c>
      <c r="W39" s="75">
        <f t="shared" si="93"/>
      </c>
      <c r="X39" s="75">
        <f t="shared" si="94"/>
        <v>0</v>
      </c>
      <c r="Y39" s="75">
        <f t="shared" si="66"/>
        <v>4.08</v>
      </c>
      <c r="Z39" s="75">
        <f t="shared" si="67"/>
        <v>7.19</v>
      </c>
      <c r="AA39" s="75">
        <f t="shared" si="95"/>
      </c>
      <c r="AB39" s="75">
        <f t="shared" si="96"/>
        <v>0</v>
      </c>
      <c r="AC39" s="75">
        <f t="shared" si="97"/>
      </c>
      <c r="AD39" s="74"/>
      <c r="AE39" s="76">
        <v>4.08</v>
      </c>
      <c r="AF39" s="75">
        <v>8.29</v>
      </c>
      <c r="AG39" s="76">
        <f t="shared" si="98"/>
      </c>
      <c r="AH39" s="77">
        <f t="shared" si="68"/>
        <v>8.29</v>
      </c>
      <c r="AI39" s="75">
        <f t="shared" si="69"/>
        <v>10.13</v>
      </c>
      <c r="AJ39" s="75">
        <f t="shared" si="99"/>
      </c>
      <c r="AK39" s="75">
        <f t="shared" si="100"/>
        <v>0</v>
      </c>
      <c r="AL39" s="75">
        <f t="shared" si="70"/>
        <v>4.08</v>
      </c>
      <c r="AM39" s="75">
        <f t="shared" si="71"/>
        <v>7.19</v>
      </c>
      <c r="AN39" s="75">
        <f t="shared" si="101"/>
      </c>
      <c r="AO39" s="75">
        <f t="shared" si="102"/>
        <v>0</v>
      </c>
      <c r="AP39" s="75">
        <f t="shared" si="103"/>
      </c>
      <c r="AR39" s="76">
        <v>4.08</v>
      </c>
      <c r="AS39" s="75">
        <v>0.45</v>
      </c>
      <c r="AT39" s="76">
        <f t="shared" si="104"/>
      </c>
      <c r="AU39" s="77">
        <f t="shared" si="72"/>
        <v>0.45</v>
      </c>
      <c r="AV39" s="75">
        <f t="shared" si="73"/>
        <v>0.55</v>
      </c>
      <c r="AW39" s="75">
        <f t="shared" si="105"/>
      </c>
      <c r="AX39" s="75">
        <f t="shared" si="106"/>
        <v>0</v>
      </c>
      <c r="AY39" s="75">
        <f t="shared" si="74"/>
        <v>4.08</v>
      </c>
      <c r="AZ39" s="75">
        <f t="shared" si="75"/>
        <v>7.19</v>
      </c>
      <c r="BA39" s="75">
        <f t="shared" si="107"/>
      </c>
      <c r="BB39" s="75">
        <f t="shared" si="108"/>
        <v>0</v>
      </c>
      <c r="BC39" s="75">
        <f t="shared" si="109"/>
      </c>
      <c r="BE39" s="76">
        <v>4.08</v>
      </c>
      <c r="BF39" s="75">
        <v>1.09</v>
      </c>
      <c r="BG39" s="76">
        <f t="shared" si="110"/>
      </c>
      <c r="BH39" s="77">
        <f t="shared" si="76"/>
        <v>1.09</v>
      </c>
      <c r="BI39" s="75">
        <f t="shared" si="77"/>
        <v>1.29</v>
      </c>
      <c r="BJ39" s="75">
        <f t="shared" si="111"/>
      </c>
      <c r="BK39" s="75">
        <f t="shared" si="112"/>
        <v>0</v>
      </c>
      <c r="BL39" s="75">
        <f t="shared" si="78"/>
        <v>4.08</v>
      </c>
      <c r="BM39" s="75">
        <f t="shared" si="79"/>
        <v>7.19</v>
      </c>
      <c r="BN39" s="75">
        <f t="shared" si="113"/>
      </c>
      <c r="BO39" s="75">
        <f t="shared" si="114"/>
        <v>0</v>
      </c>
      <c r="BP39" s="75">
        <f t="shared" si="115"/>
      </c>
    </row>
    <row r="40" spans="2:68" ht="12.75">
      <c r="B40" s="67"/>
      <c r="C40" s="67"/>
      <c r="D40" s="67">
        <f t="shared" si="80"/>
      </c>
      <c r="E40" s="68">
        <f t="shared" si="81"/>
      </c>
      <c r="F40" s="68">
        <f t="shared" si="82"/>
      </c>
      <c r="G40" s="70">
        <f t="shared" si="83"/>
      </c>
      <c r="H40" s="70">
        <f t="shared" si="84"/>
      </c>
      <c r="I40" s="71"/>
      <c r="J40" s="70">
        <f t="shared" si="85"/>
      </c>
      <c r="K40" s="68">
        <f t="shared" si="86"/>
      </c>
      <c r="L40" s="68">
        <f t="shared" si="87"/>
      </c>
      <c r="M40" s="72">
        <f t="shared" si="88"/>
      </c>
      <c r="N40" s="68">
        <f t="shared" si="89"/>
      </c>
      <c r="O40" s="67">
        <f t="shared" si="90"/>
      </c>
      <c r="P40" s="68">
        <f t="shared" si="91"/>
      </c>
      <c r="Q40" s="74"/>
      <c r="R40" s="76">
        <v>7.19</v>
      </c>
      <c r="S40" s="75">
        <v>5.57</v>
      </c>
      <c r="T40" s="76">
        <f t="shared" si="92"/>
      </c>
      <c r="U40" s="77">
        <f t="shared" si="64"/>
        <v>5.57</v>
      </c>
      <c r="V40" s="75">
        <f t="shared" si="65"/>
        <v>7.78</v>
      </c>
      <c r="W40" s="75">
        <f t="shared" si="93"/>
      </c>
      <c r="X40" s="75">
        <f t="shared" si="94"/>
        <v>0</v>
      </c>
      <c r="Y40" s="75">
        <f t="shared" si="66"/>
        <v>7.19</v>
      </c>
      <c r="Z40" s="75">
        <f t="shared" si="67"/>
        <v>11.54</v>
      </c>
      <c r="AA40" s="75">
        <f t="shared" si="95"/>
      </c>
      <c r="AB40" s="75">
        <f t="shared" si="96"/>
        <v>0</v>
      </c>
      <c r="AC40" s="75">
        <f t="shared" si="97"/>
      </c>
      <c r="AD40" s="74"/>
      <c r="AE40" s="76">
        <v>7.19</v>
      </c>
      <c r="AF40" s="75">
        <v>10.13</v>
      </c>
      <c r="AG40" s="76">
        <f t="shared" si="98"/>
      </c>
      <c r="AH40" s="77">
        <f t="shared" si="68"/>
        <v>10.13</v>
      </c>
      <c r="AI40" s="75">
        <f t="shared" si="69"/>
        <v>11.97</v>
      </c>
      <c r="AJ40" s="75">
        <f t="shared" si="99"/>
      </c>
      <c r="AK40" s="75">
        <f t="shared" si="100"/>
        <v>0</v>
      </c>
      <c r="AL40" s="75">
        <f t="shared" si="70"/>
        <v>7.19</v>
      </c>
      <c r="AM40" s="75">
        <f t="shared" si="71"/>
        <v>11.54</v>
      </c>
      <c r="AN40" s="75">
        <f t="shared" si="101"/>
      </c>
      <c r="AO40" s="75">
        <f t="shared" si="102"/>
        <v>0</v>
      </c>
      <c r="AP40" s="75">
        <f t="shared" si="103"/>
      </c>
      <c r="AR40" s="76">
        <v>7.19</v>
      </c>
      <c r="AS40" s="75">
        <v>0.55</v>
      </c>
      <c r="AT40" s="76">
        <f t="shared" si="104"/>
      </c>
      <c r="AU40" s="77">
        <f t="shared" si="72"/>
        <v>0.55</v>
      </c>
      <c r="AV40" s="75">
        <f t="shared" si="73"/>
        <v>0.65</v>
      </c>
      <c r="AW40" s="75">
        <f t="shared" si="105"/>
      </c>
      <c r="AX40" s="75">
        <f t="shared" si="106"/>
        <v>0</v>
      </c>
      <c r="AY40" s="75">
        <f t="shared" si="74"/>
        <v>7.19</v>
      </c>
      <c r="AZ40" s="75">
        <f t="shared" si="75"/>
        <v>11.54</v>
      </c>
      <c r="BA40" s="75">
        <f t="shared" si="107"/>
      </c>
      <c r="BB40" s="75">
        <f t="shared" si="108"/>
        <v>0</v>
      </c>
      <c r="BC40" s="75">
        <f t="shared" si="109"/>
      </c>
      <c r="BE40" s="76">
        <v>7.19</v>
      </c>
      <c r="BF40" s="75">
        <v>1.29</v>
      </c>
      <c r="BG40" s="76">
        <f t="shared" si="110"/>
      </c>
      <c r="BH40" s="77">
        <f t="shared" si="76"/>
        <v>1.29</v>
      </c>
      <c r="BI40" s="75">
        <f t="shared" si="77"/>
        <v>1.48</v>
      </c>
      <c r="BJ40" s="75">
        <f t="shared" si="111"/>
      </c>
      <c r="BK40" s="75">
        <f t="shared" si="112"/>
        <v>0</v>
      </c>
      <c r="BL40" s="75">
        <f t="shared" si="78"/>
        <v>7.19</v>
      </c>
      <c r="BM40" s="75">
        <f t="shared" si="79"/>
        <v>11.54</v>
      </c>
      <c r="BN40" s="75">
        <f t="shared" si="113"/>
      </c>
      <c r="BO40" s="75">
        <f t="shared" si="114"/>
        <v>0</v>
      </c>
      <c r="BP40" s="75">
        <f t="shared" si="115"/>
      </c>
    </row>
    <row r="41" spans="2:68" ht="12.75">
      <c r="B41" s="67"/>
      <c r="C41" s="67"/>
      <c r="D41" s="67">
        <f t="shared" si="80"/>
      </c>
      <c r="E41" s="68">
        <f t="shared" si="81"/>
      </c>
      <c r="F41" s="68">
        <f t="shared" si="82"/>
      </c>
      <c r="G41" s="70">
        <f t="shared" si="83"/>
      </c>
      <c r="H41" s="70">
        <f t="shared" si="84"/>
      </c>
      <c r="I41" s="71"/>
      <c r="J41" s="70">
        <f t="shared" si="85"/>
      </c>
      <c r="K41" s="68">
        <f t="shared" si="86"/>
      </c>
      <c r="L41" s="68">
        <f t="shared" si="87"/>
      </c>
      <c r="M41" s="72">
        <f t="shared" si="88"/>
      </c>
      <c r="N41" s="68">
        <f t="shared" si="89"/>
      </c>
      <c r="O41" s="67">
        <f t="shared" si="90"/>
      </c>
      <c r="P41" s="68">
        <f t="shared" si="91"/>
      </c>
      <c r="Q41" s="74"/>
      <c r="R41" s="76">
        <v>11.54</v>
      </c>
      <c r="S41" s="75">
        <v>7.78</v>
      </c>
      <c r="T41" s="76">
        <f t="shared" si="92"/>
      </c>
      <c r="U41" s="77">
        <f t="shared" si="64"/>
        <v>7.78</v>
      </c>
      <c r="V41" s="75">
        <f t="shared" si="65"/>
        <v>10.46</v>
      </c>
      <c r="W41" s="75">
        <f t="shared" si="93"/>
      </c>
      <c r="X41" s="75">
        <f t="shared" si="94"/>
        <v>0</v>
      </c>
      <c r="Y41" s="75">
        <f t="shared" si="66"/>
        <v>11.54</v>
      </c>
      <c r="Z41" s="75">
        <f t="shared" si="67"/>
        <v>15.55</v>
      </c>
      <c r="AA41" s="75">
        <f t="shared" si="95"/>
      </c>
      <c r="AB41" s="75">
        <f t="shared" si="96"/>
        <v>0</v>
      </c>
      <c r="AC41" s="75">
        <f t="shared" si="97"/>
      </c>
      <c r="AD41" s="74"/>
      <c r="AE41" s="76">
        <v>11.54</v>
      </c>
      <c r="AF41" s="75">
        <v>11.97</v>
      </c>
      <c r="AG41" s="76">
        <f t="shared" si="98"/>
      </c>
      <c r="AH41" s="77">
        <f t="shared" si="68"/>
        <v>11.97</v>
      </c>
      <c r="AI41" s="75">
        <f t="shared" si="69"/>
        <v>16.1</v>
      </c>
      <c r="AJ41" s="75">
        <f t="shared" si="99"/>
      </c>
      <c r="AK41" s="75">
        <f t="shared" si="100"/>
        <v>0</v>
      </c>
      <c r="AL41" s="75">
        <f t="shared" si="70"/>
        <v>11.54</v>
      </c>
      <c r="AM41" s="75">
        <f t="shared" si="71"/>
        <v>15.55</v>
      </c>
      <c r="AN41" s="75">
        <f t="shared" si="101"/>
      </c>
      <c r="AO41" s="75">
        <f t="shared" si="102"/>
        <v>0</v>
      </c>
      <c r="AP41" s="75">
        <f t="shared" si="103"/>
      </c>
      <c r="AR41" s="76">
        <v>11.54</v>
      </c>
      <c r="AS41" s="75">
        <v>0.65</v>
      </c>
      <c r="AT41" s="76">
        <f t="shared" si="104"/>
      </c>
      <c r="AU41" s="77">
        <f t="shared" si="72"/>
        <v>0.65</v>
      </c>
      <c r="AV41" s="75">
        <f t="shared" si="73"/>
        <v>0.65</v>
      </c>
      <c r="AW41" s="75">
        <f t="shared" si="105"/>
      </c>
      <c r="AX41" s="75">
        <f t="shared" si="106"/>
        <v>0</v>
      </c>
      <c r="AY41" s="75">
        <f t="shared" si="74"/>
        <v>11.54</v>
      </c>
      <c r="AZ41" s="75">
        <f t="shared" si="75"/>
        <v>15.55</v>
      </c>
      <c r="BA41" s="75">
        <f t="shared" si="107"/>
      </c>
      <c r="BB41" s="75">
        <f t="shared" si="108"/>
        <v>0</v>
      </c>
      <c r="BC41" s="75">
        <f t="shared" si="109"/>
      </c>
      <c r="BE41" s="76">
        <v>11.54</v>
      </c>
      <c r="BF41" s="75">
        <v>1.48</v>
      </c>
      <c r="BG41" s="76">
        <f t="shared" si="110"/>
      </c>
      <c r="BH41" s="77">
        <f t="shared" si="76"/>
        <v>1.48</v>
      </c>
      <c r="BI41" s="75">
        <f t="shared" si="77"/>
        <v>1.49</v>
      </c>
      <c r="BJ41" s="75">
        <f t="shared" si="111"/>
      </c>
      <c r="BK41" s="75">
        <f t="shared" si="112"/>
        <v>0</v>
      </c>
      <c r="BL41" s="75">
        <f t="shared" si="78"/>
        <v>11.54</v>
      </c>
      <c r="BM41" s="75">
        <f t="shared" si="79"/>
        <v>15.55</v>
      </c>
      <c r="BN41" s="75">
        <f t="shared" si="113"/>
      </c>
      <c r="BO41" s="75">
        <f t="shared" si="114"/>
        <v>0</v>
      </c>
      <c r="BP41" s="75">
        <f t="shared" si="115"/>
      </c>
    </row>
    <row r="42" spans="2:68" ht="12.75">
      <c r="B42" s="67"/>
      <c r="C42" s="67"/>
      <c r="D42" s="67">
        <f t="shared" si="80"/>
      </c>
      <c r="E42" s="68">
        <f t="shared" si="81"/>
      </c>
      <c r="F42" s="68">
        <f t="shared" si="82"/>
      </c>
      <c r="G42" s="70">
        <f t="shared" si="83"/>
      </c>
      <c r="H42" s="70">
        <f t="shared" si="84"/>
      </c>
      <c r="I42" s="71"/>
      <c r="J42" s="70">
        <f t="shared" si="85"/>
      </c>
      <c r="K42" s="68">
        <f t="shared" si="86"/>
      </c>
      <c r="L42" s="68">
        <f t="shared" si="87"/>
      </c>
      <c r="M42" s="72">
        <f t="shared" si="88"/>
      </c>
      <c r="N42" s="68">
        <f t="shared" si="89"/>
      </c>
      <c r="O42" s="67">
        <f t="shared" si="90"/>
      </c>
      <c r="P42" s="68">
        <f t="shared" si="91"/>
      </c>
      <c r="Q42" s="74"/>
      <c r="R42" s="76">
        <v>15.55</v>
      </c>
      <c r="S42" s="75">
        <v>10.46</v>
      </c>
      <c r="T42" s="76">
        <f t="shared" si="92"/>
      </c>
      <c r="U42" s="77">
        <f t="shared" si="64"/>
        <v>10.46</v>
      </c>
      <c r="V42" s="75">
        <f t="shared" si="65"/>
        <v>14.17</v>
      </c>
      <c r="W42" s="75">
        <f t="shared" si="93"/>
      </c>
      <c r="X42" s="75">
        <f t="shared" si="94"/>
        <v>0</v>
      </c>
      <c r="Y42" s="75">
        <f t="shared" si="66"/>
        <v>15.55</v>
      </c>
      <c r="Z42" s="75">
        <f t="shared" si="67"/>
        <v>22</v>
      </c>
      <c r="AA42" s="75">
        <f t="shared" si="95"/>
      </c>
      <c r="AB42" s="75">
        <f t="shared" si="96"/>
        <v>0</v>
      </c>
      <c r="AC42" s="75">
        <f t="shared" si="97"/>
      </c>
      <c r="AD42" s="74"/>
      <c r="AE42" s="76">
        <v>15.55</v>
      </c>
      <c r="AF42" s="75">
        <v>16.1</v>
      </c>
      <c r="AG42" s="76">
        <f t="shared" si="98"/>
      </c>
      <c r="AH42" s="77">
        <f t="shared" si="68"/>
        <v>16.1</v>
      </c>
      <c r="AI42" s="75">
        <f t="shared" si="69"/>
        <v>20.53</v>
      </c>
      <c r="AJ42" s="75">
        <f t="shared" si="99"/>
      </c>
      <c r="AK42" s="75">
        <f t="shared" si="100"/>
        <v>0</v>
      </c>
      <c r="AL42" s="75">
        <f t="shared" si="70"/>
        <v>15.55</v>
      </c>
      <c r="AM42" s="75">
        <f t="shared" si="71"/>
        <v>22</v>
      </c>
      <c r="AN42" s="75">
        <f t="shared" si="101"/>
      </c>
      <c r="AO42" s="75">
        <f t="shared" si="102"/>
        <v>0</v>
      </c>
      <c r="AP42" s="75">
        <f t="shared" si="103"/>
      </c>
      <c r="AR42" s="76">
        <v>15.55</v>
      </c>
      <c r="AS42" s="75">
        <v>0.65</v>
      </c>
      <c r="AT42" s="76">
        <f t="shared" si="104"/>
      </c>
      <c r="AU42" s="77">
        <f t="shared" si="72"/>
        <v>0.65</v>
      </c>
      <c r="AV42" s="75">
        <f t="shared" si="73"/>
        <v>0.69</v>
      </c>
      <c r="AW42" s="75">
        <f t="shared" si="105"/>
      </c>
      <c r="AX42" s="75">
        <f t="shared" si="106"/>
        <v>0</v>
      </c>
      <c r="AY42" s="75">
        <f t="shared" si="74"/>
        <v>15.55</v>
      </c>
      <c r="AZ42" s="75">
        <f t="shared" si="75"/>
        <v>22</v>
      </c>
      <c r="BA42" s="75">
        <f t="shared" si="107"/>
      </c>
      <c r="BB42" s="75">
        <f t="shared" si="108"/>
        <v>0</v>
      </c>
      <c r="BC42" s="75">
        <f t="shared" si="109"/>
      </c>
      <c r="BE42" s="76">
        <v>15.55</v>
      </c>
      <c r="BF42" s="75">
        <v>1.49</v>
      </c>
      <c r="BG42" s="76">
        <f t="shared" si="110"/>
      </c>
      <c r="BH42" s="77">
        <f t="shared" si="76"/>
        <v>1.49</v>
      </c>
      <c r="BI42" s="75">
        <f t="shared" si="77"/>
        <v>1.55</v>
      </c>
      <c r="BJ42" s="75">
        <f t="shared" si="111"/>
      </c>
      <c r="BK42" s="75">
        <f t="shared" si="112"/>
        <v>0</v>
      </c>
      <c r="BL42" s="75">
        <f t="shared" si="78"/>
        <v>15.55</v>
      </c>
      <c r="BM42" s="75">
        <f t="shared" si="79"/>
        <v>22</v>
      </c>
      <c r="BN42" s="75">
        <f t="shared" si="113"/>
      </c>
      <c r="BO42" s="75">
        <f t="shared" si="114"/>
        <v>0</v>
      </c>
      <c r="BP42" s="75">
        <f t="shared" si="115"/>
      </c>
    </row>
    <row r="43" spans="2:68" ht="12.75">
      <c r="B43" s="67"/>
      <c r="C43" s="67"/>
      <c r="D43" s="67">
        <f t="shared" si="80"/>
      </c>
      <c r="E43" s="68">
        <f t="shared" si="81"/>
      </c>
      <c r="F43" s="68">
        <f t="shared" si="82"/>
      </c>
      <c r="G43" s="70">
        <f t="shared" si="83"/>
      </c>
      <c r="H43" s="70">
        <f t="shared" si="84"/>
      </c>
      <c r="I43" s="71"/>
      <c r="J43" s="70">
        <f t="shared" si="85"/>
      </c>
      <c r="K43" s="68">
        <f t="shared" si="86"/>
      </c>
      <c r="L43" s="68">
        <f t="shared" si="87"/>
      </c>
      <c r="M43" s="72">
        <f t="shared" si="88"/>
      </c>
      <c r="N43" s="68">
        <f t="shared" si="89"/>
      </c>
      <c r="O43" s="67">
        <f t="shared" si="90"/>
      </c>
      <c r="P43" s="68">
        <f t="shared" si="91"/>
      </c>
      <c r="Q43" s="74"/>
      <c r="R43" s="76">
        <v>22</v>
      </c>
      <c r="S43" s="75">
        <v>14.17</v>
      </c>
      <c r="T43" s="76">
        <f t="shared" si="92"/>
      </c>
      <c r="U43" s="77">
        <f t="shared" si="64"/>
        <v>14.17</v>
      </c>
      <c r="V43" s="75">
        <f t="shared" si="65"/>
        <v>19.05</v>
      </c>
      <c r="W43" s="75">
        <f t="shared" si="93"/>
      </c>
      <c r="X43" s="75">
        <f t="shared" si="94"/>
        <v>0</v>
      </c>
      <c r="Y43" s="75">
        <f t="shared" si="66"/>
        <v>22</v>
      </c>
      <c r="Z43" s="75">
        <f t="shared" si="67"/>
        <v>24.96</v>
      </c>
      <c r="AA43" s="75">
        <f t="shared" si="95"/>
      </c>
      <c r="AB43" s="75">
        <f t="shared" si="96"/>
        <v>0</v>
      </c>
      <c r="AC43" s="75">
        <f t="shared" si="97"/>
      </c>
      <c r="AD43" s="74"/>
      <c r="AE43" s="76">
        <v>22</v>
      </c>
      <c r="AF43" s="75">
        <v>20.53</v>
      </c>
      <c r="AG43" s="76">
        <f t="shared" si="98"/>
      </c>
      <c r="AH43" s="77">
        <f t="shared" si="68"/>
        <v>20.53</v>
      </c>
      <c r="AI43" s="75">
        <f t="shared" si="69"/>
        <v>33.9</v>
      </c>
      <c r="AJ43" s="75">
        <f t="shared" si="99"/>
      </c>
      <c r="AK43" s="75">
        <f t="shared" si="100"/>
        <v>0</v>
      </c>
      <c r="AL43" s="75">
        <f t="shared" si="70"/>
        <v>22</v>
      </c>
      <c r="AM43" s="75">
        <f t="shared" si="71"/>
        <v>24.96</v>
      </c>
      <c r="AN43" s="75">
        <f t="shared" si="101"/>
      </c>
      <c r="AO43" s="75">
        <f t="shared" si="102"/>
        <v>0</v>
      </c>
      <c r="AP43" s="75">
        <f t="shared" si="103"/>
      </c>
      <c r="AR43" s="76">
        <v>22</v>
      </c>
      <c r="AS43" s="75">
        <v>0.69</v>
      </c>
      <c r="AT43" s="76">
        <f t="shared" si="104"/>
      </c>
      <c r="AU43" s="77">
        <f t="shared" si="72"/>
        <v>0.69</v>
      </c>
      <c r="AV43" s="75">
        <f t="shared" si="73"/>
        <v>0.56</v>
      </c>
      <c r="AW43" s="75">
        <f t="shared" si="105"/>
      </c>
      <c r="AX43" s="75">
        <f t="shared" si="106"/>
        <v>0</v>
      </c>
      <c r="AY43" s="75">
        <f t="shared" si="74"/>
        <v>22</v>
      </c>
      <c r="AZ43" s="75">
        <f t="shared" si="75"/>
        <v>24.96</v>
      </c>
      <c r="BA43" s="75">
        <f t="shared" si="107"/>
      </c>
      <c r="BB43" s="75">
        <f t="shared" si="108"/>
        <v>0</v>
      </c>
      <c r="BC43" s="75">
        <f t="shared" si="109"/>
      </c>
      <c r="BE43" s="76">
        <v>22</v>
      </c>
      <c r="BF43" s="75">
        <v>1.55</v>
      </c>
      <c r="BG43" s="76">
        <f t="shared" si="110"/>
      </c>
      <c r="BH43" s="77">
        <f t="shared" si="76"/>
        <v>1.55</v>
      </c>
      <c r="BI43" s="75">
        <f t="shared" si="77"/>
        <v>1.31</v>
      </c>
      <c r="BJ43" s="75">
        <f t="shared" si="111"/>
      </c>
      <c r="BK43" s="75">
        <f t="shared" si="112"/>
        <v>0</v>
      </c>
      <c r="BL43" s="75">
        <f t="shared" si="78"/>
        <v>22</v>
      </c>
      <c r="BM43" s="75">
        <f t="shared" si="79"/>
        <v>24.96</v>
      </c>
      <c r="BN43" s="75">
        <f t="shared" si="113"/>
      </c>
      <c r="BO43" s="75">
        <f t="shared" si="114"/>
        <v>0</v>
      </c>
      <c r="BP43" s="75">
        <f t="shared" si="115"/>
      </c>
    </row>
    <row r="44" spans="2:68" ht="12.75">
      <c r="B44" s="67"/>
      <c r="C44" s="67"/>
      <c r="D44" s="67">
        <f t="shared" si="80"/>
      </c>
      <c r="E44" s="68">
        <f t="shared" si="81"/>
      </c>
      <c r="F44" s="68">
        <f t="shared" si="82"/>
      </c>
      <c r="G44" s="70">
        <f t="shared" si="83"/>
      </c>
      <c r="H44" s="70">
        <f t="shared" si="84"/>
      </c>
      <c r="I44" s="71"/>
      <c r="J44" s="70">
        <f t="shared" si="85"/>
      </c>
      <c r="K44" s="68">
        <f t="shared" si="86"/>
      </c>
      <c r="L44" s="68">
        <f t="shared" si="87"/>
      </c>
      <c r="M44" s="72">
        <f t="shared" si="88"/>
      </c>
      <c r="N44" s="68">
        <f t="shared" si="89"/>
      </c>
      <c r="O44" s="67">
        <f t="shared" si="90"/>
      </c>
      <c r="P44" s="68">
        <f t="shared" si="91"/>
      </c>
      <c r="Q44" s="74"/>
      <c r="R44" s="76">
        <v>24.96</v>
      </c>
      <c r="S44" s="75">
        <v>19.05</v>
      </c>
      <c r="T44" s="76">
        <f t="shared" si="92"/>
      </c>
      <c r="U44" s="77">
        <f t="shared" si="64"/>
        <v>19.05</v>
      </c>
      <c r="V44" s="75">
        <f t="shared" si="65"/>
        <v>27.46</v>
      </c>
      <c r="W44" s="75">
        <f t="shared" si="93"/>
      </c>
      <c r="X44" s="75">
        <f t="shared" si="94"/>
        <v>0</v>
      </c>
      <c r="Y44" s="75">
        <f t="shared" si="66"/>
        <v>24.96</v>
      </c>
      <c r="Z44" s="75">
        <f t="shared" si="67"/>
        <v>36.6</v>
      </c>
      <c r="AA44" s="75">
        <f t="shared" si="95"/>
      </c>
      <c r="AB44" s="75">
        <f t="shared" si="96"/>
        <v>0</v>
      </c>
      <c r="AC44" s="75">
        <f t="shared" si="97"/>
      </c>
      <c r="AD44" s="74"/>
      <c r="AE44" s="76">
        <v>24.96</v>
      </c>
      <c r="AF44" s="75">
        <v>33.9</v>
      </c>
      <c r="AG44" s="76">
        <f t="shared" si="98"/>
      </c>
      <c r="AH44" s="77">
        <f t="shared" si="68"/>
        <v>33.9</v>
      </c>
      <c r="AI44" s="75">
        <f t="shared" si="69"/>
        <v>47.89</v>
      </c>
      <c r="AJ44" s="75">
        <f t="shared" si="99"/>
      </c>
      <c r="AK44" s="75">
        <f t="shared" si="100"/>
        <v>0</v>
      </c>
      <c r="AL44" s="75">
        <f t="shared" si="70"/>
        <v>24.96</v>
      </c>
      <c r="AM44" s="75">
        <f t="shared" si="71"/>
        <v>36.6</v>
      </c>
      <c r="AN44" s="75">
        <f t="shared" si="101"/>
      </c>
      <c r="AO44" s="75">
        <f t="shared" si="102"/>
        <v>0</v>
      </c>
      <c r="AP44" s="75">
        <f t="shared" si="103"/>
      </c>
      <c r="AR44" s="76">
        <v>24.96</v>
      </c>
      <c r="AS44" s="75">
        <v>0.56</v>
      </c>
      <c r="AT44" s="76">
        <f t="shared" si="104"/>
      </c>
      <c r="AU44" s="77">
        <f t="shared" si="72"/>
        <v>0.56</v>
      </c>
      <c r="AV44" s="75">
        <f t="shared" si="73"/>
        <v>0.57</v>
      </c>
      <c r="AW44" s="75">
        <f t="shared" si="105"/>
      </c>
      <c r="AX44" s="75">
        <f t="shared" si="106"/>
        <v>0</v>
      </c>
      <c r="AY44" s="75">
        <f t="shared" si="74"/>
        <v>24.96</v>
      </c>
      <c r="AZ44" s="75">
        <f t="shared" si="75"/>
        <v>36.6</v>
      </c>
      <c r="BA44" s="75">
        <f t="shared" si="107"/>
      </c>
      <c r="BB44" s="75">
        <f t="shared" si="108"/>
        <v>0</v>
      </c>
      <c r="BC44" s="75">
        <f t="shared" si="109"/>
      </c>
      <c r="BE44" s="76">
        <v>24.96</v>
      </c>
      <c r="BF44" s="75">
        <v>1.31</v>
      </c>
      <c r="BG44" s="76">
        <f t="shared" si="110"/>
      </c>
      <c r="BH44" s="77">
        <f t="shared" si="76"/>
        <v>1.31</v>
      </c>
      <c r="BI44" s="75">
        <f t="shared" si="77"/>
        <v>1.33</v>
      </c>
      <c r="BJ44" s="75">
        <f t="shared" si="111"/>
      </c>
      <c r="BK44" s="75">
        <f t="shared" si="112"/>
        <v>0</v>
      </c>
      <c r="BL44" s="75">
        <f t="shared" si="78"/>
        <v>24.96</v>
      </c>
      <c r="BM44" s="75">
        <f t="shared" si="79"/>
        <v>36.6</v>
      </c>
      <c r="BN44" s="75">
        <f t="shared" si="113"/>
      </c>
      <c r="BO44" s="75">
        <f t="shared" si="114"/>
        <v>0</v>
      </c>
      <c r="BP44" s="75">
        <f t="shared" si="115"/>
      </c>
    </row>
    <row r="45" spans="2:68" ht="12.75">
      <c r="B45" s="67"/>
      <c r="C45" s="67"/>
      <c r="D45" s="67">
        <f t="shared" si="80"/>
      </c>
      <c r="E45" s="68">
        <f t="shared" si="81"/>
      </c>
      <c r="F45" s="68">
        <f t="shared" si="82"/>
      </c>
      <c r="G45" s="70">
        <f t="shared" si="83"/>
      </c>
      <c r="H45" s="70">
        <f t="shared" si="84"/>
      </c>
      <c r="I45" s="71"/>
      <c r="J45" s="70">
        <f t="shared" si="85"/>
      </c>
      <c r="K45" s="68">
        <f t="shared" si="86"/>
      </c>
      <c r="L45" s="68">
        <f t="shared" si="87"/>
      </c>
      <c r="M45" s="72">
        <f t="shared" si="88"/>
      </c>
      <c r="N45" s="68">
        <f t="shared" si="89"/>
      </c>
      <c r="O45" s="67">
        <f t="shared" si="90"/>
      </c>
      <c r="P45" s="68">
        <f t="shared" si="91"/>
      </c>
      <c r="Q45" s="74"/>
      <c r="R45" s="76">
        <v>36.6</v>
      </c>
      <c r="S45" s="75">
        <v>27.46</v>
      </c>
      <c r="T45" s="76">
        <f t="shared" si="92"/>
      </c>
      <c r="U45" s="77">
        <f t="shared" si="64"/>
        <v>27.46</v>
      </c>
      <c r="V45" s="75">
        <f t="shared" si="65"/>
        <v>37.82</v>
      </c>
      <c r="W45" s="75">
        <f t="shared" si="93"/>
      </c>
      <c r="X45" s="75">
        <f t="shared" si="94"/>
        <v>0</v>
      </c>
      <c r="Y45" s="75">
        <f t="shared" si="66"/>
        <v>36.6</v>
      </c>
      <c r="Z45" s="75">
        <f t="shared" si="67"/>
        <v>57.96</v>
      </c>
      <c r="AA45" s="75">
        <f t="shared" si="95"/>
      </c>
      <c r="AB45" s="75">
        <f t="shared" si="96"/>
        <v>0</v>
      </c>
      <c r="AC45" s="75">
        <f t="shared" si="97"/>
      </c>
      <c r="AD45" s="74"/>
      <c r="AE45" s="76">
        <v>36.6</v>
      </c>
      <c r="AF45" s="75">
        <v>47.89</v>
      </c>
      <c r="AG45" s="76">
        <f t="shared" si="98"/>
      </c>
      <c r="AH45" s="77">
        <f t="shared" si="68"/>
        <v>47.89</v>
      </c>
      <c r="AI45" s="75">
        <f t="shared" si="69"/>
        <v>55.57</v>
      </c>
      <c r="AJ45" s="75">
        <f t="shared" si="99"/>
      </c>
      <c r="AK45" s="75">
        <f t="shared" si="100"/>
        <v>0</v>
      </c>
      <c r="AL45" s="75">
        <f t="shared" si="70"/>
        <v>36.6</v>
      </c>
      <c r="AM45" s="75">
        <f t="shared" si="71"/>
        <v>57.96</v>
      </c>
      <c r="AN45" s="75">
        <f t="shared" si="101"/>
      </c>
      <c r="AO45" s="75">
        <f t="shared" si="102"/>
        <v>0</v>
      </c>
      <c r="AP45" s="75">
        <f t="shared" si="103"/>
      </c>
      <c r="AR45" s="76">
        <v>36.6</v>
      </c>
      <c r="AS45" s="75">
        <v>0.57</v>
      </c>
      <c r="AT45" s="76">
        <f t="shared" si="104"/>
      </c>
      <c r="AU45" s="77">
        <f t="shared" si="72"/>
        <v>0.57</v>
      </c>
      <c r="AV45" s="75">
        <f t="shared" si="73"/>
        <v>0.68</v>
      </c>
      <c r="AW45" s="75">
        <f t="shared" si="105"/>
      </c>
      <c r="AX45" s="75">
        <f t="shared" si="106"/>
        <v>0</v>
      </c>
      <c r="AY45" s="75">
        <f t="shared" si="74"/>
        <v>36.6</v>
      </c>
      <c r="AZ45" s="75">
        <f t="shared" si="75"/>
        <v>57.96</v>
      </c>
      <c r="BA45" s="75">
        <f t="shared" si="107"/>
      </c>
      <c r="BB45" s="75">
        <f t="shared" si="108"/>
        <v>0</v>
      </c>
      <c r="BC45" s="75">
        <f t="shared" si="109"/>
      </c>
      <c r="BE45" s="76">
        <v>36.6</v>
      </c>
      <c r="BF45" s="75">
        <v>1.33</v>
      </c>
      <c r="BG45" s="76">
        <f t="shared" si="110"/>
      </c>
      <c r="BH45" s="77">
        <f t="shared" si="76"/>
        <v>1.33</v>
      </c>
      <c r="BI45" s="75">
        <f t="shared" si="77"/>
        <v>1.53</v>
      </c>
      <c r="BJ45" s="75">
        <f t="shared" si="111"/>
      </c>
      <c r="BK45" s="75">
        <f t="shared" si="112"/>
        <v>0</v>
      </c>
      <c r="BL45" s="75">
        <f t="shared" si="78"/>
        <v>36.6</v>
      </c>
      <c r="BM45" s="75">
        <f t="shared" si="79"/>
        <v>57.96</v>
      </c>
      <c r="BN45" s="75">
        <f t="shared" si="113"/>
      </c>
      <c r="BO45" s="75">
        <f t="shared" si="114"/>
        <v>0</v>
      </c>
      <c r="BP45" s="75">
        <f t="shared" si="115"/>
      </c>
    </row>
    <row r="46" spans="2:68" ht="12.75">
      <c r="B46" s="67"/>
      <c r="C46" s="67"/>
      <c r="D46" s="67">
        <f t="shared" si="80"/>
      </c>
      <c r="E46" s="68">
        <f t="shared" si="81"/>
      </c>
      <c r="F46" s="68">
        <f t="shared" si="82"/>
      </c>
      <c r="G46" s="70">
        <f aca="true" t="shared" si="116" ref="G46:G56">BC46</f>
      </c>
      <c r="H46" s="70">
        <f t="shared" si="84"/>
      </c>
      <c r="I46" s="71"/>
      <c r="J46" s="70">
        <f t="shared" si="85"/>
      </c>
      <c r="K46" s="68">
        <f t="shared" si="86"/>
      </c>
      <c r="L46" s="68">
        <f t="shared" si="87"/>
      </c>
      <c r="M46" s="72">
        <f t="shared" si="88"/>
      </c>
      <c r="N46" s="68">
        <f t="shared" si="89"/>
      </c>
      <c r="O46" s="67">
        <f t="shared" si="90"/>
      </c>
      <c r="P46" s="68">
        <f t="shared" si="91"/>
      </c>
      <c r="Q46" s="74"/>
      <c r="R46" s="75">
        <v>57.96</v>
      </c>
      <c r="S46" s="75">
        <v>37.82</v>
      </c>
      <c r="T46" s="76">
        <f t="shared" si="92"/>
      </c>
      <c r="U46" s="77">
        <f t="shared" si="64"/>
        <v>37.82</v>
      </c>
      <c r="V46" s="75">
        <f t="shared" si="65"/>
        <v>49.79</v>
      </c>
      <c r="W46" s="75">
        <f t="shared" si="93"/>
      </c>
      <c r="X46" s="75">
        <f t="shared" si="94"/>
        <v>0</v>
      </c>
      <c r="Y46" s="75">
        <f t="shared" si="66"/>
        <v>57.96</v>
      </c>
      <c r="Z46" s="75">
        <f t="shared" si="67"/>
        <v>85.38</v>
      </c>
      <c r="AA46" s="75">
        <f t="shared" si="95"/>
      </c>
      <c r="AB46" s="75">
        <f t="shared" si="96"/>
        <v>0</v>
      </c>
      <c r="AC46" s="75">
        <f t="shared" si="97"/>
      </c>
      <c r="AD46" s="74"/>
      <c r="AE46" s="75">
        <v>57.96</v>
      </c>
      <c r="AF46" s="75">
        <v>55.57</v>
      </c>
      <c r="AG46" s="76">
        <f t="shared" si="98"/>
      </c>
      <c r="AH46" s="77">
        <f t="shared" si="68"/>
        <v>55.57</v>
      </c>
      <c r="AI46" s="75">
        <f t="shared" si="69"/>
        <v>63.77</v>
      </c>
      <c r="AJ46" s="75">
        <f t="shared" si="99"/>
      </c>
      <c r="AK46" s="75">
        <f t="shared" si="100"/>
        <v>0</v>
      </c>
      <c r="AL46" s="75">
        <f t="shared" si="70"/>
        <v>57.96</v>
      </c>
      <c r="AM46" s="75">
        <f t="shared" si="71"/>
        <v>85.38</v>
      </c>
      <c r="AN46" s="75">
        <f t="shared" si="101"/>
      </c>
      <c r="AO46" s="75">
        <f t="shared" si="102"/>
        <v>0</v>
      </c>
      <c r="AP46" s="75">
        <f t="shared" si="103"/>
      </c>
      <c r="AR46" s="75">
        <v>57.96</v>
      </c>
      <c r="AS46" s="75">
        <v>0.68</v>
      </c>
      <c r="AT46" s="76">
        <f t="shared" si="104"/>
      </c>
      <c r="AU46" s="77">
        <f t="shared" si="72"/>
        <v>0.68</v>
      </c>
      <c r="AV46" s="75">
        <f t="shared" si="73"/>
        <v>0.78</v>
      </c>
      <c r="AW46" s="75">
        <f t="shared" si="105"/>
      </c>
      <c r="AX46" s="75">
        <f t="shared" si="106"/>
        <v>0</v>
      </c>
      <c r="AY46" s="75">
        <f t="shared" si="74"/>
        <v>57.96</v>
      </c>
      <c r="AZ46" s="75">
        <f t="shared" si="75"/>
        <v>85.38</v>
      </c>
      <c r="BA46" s="75">
        <f t="shared" si="107"/>
      </c>
      <c r="BB46" s="75">
        <f t="shared" si="108"/>
        <v>0</v>
      </c>
      <c r="BC46" s="75">
        <f t="shared" si="109"/>
      </c>
      <c r="BE46" s="75">
        <v>57.96</v>
      </c>
      <c r="BF46" s="75">
        <v>1.53</v>
      </c>
      <c r="BG46" s="76">
        <f t="shared" si="110"/>
      </c>
      <c r="BH46" s="77">
        <f t="shared" si="76"/>
        <v>1.53</v>
      </c>
      <c r="BI46" s="75">
        <f t="shared" si="77"/>
        <v>1.71</v>
      </c>
      <c r="BJ46" s="75">
        <f t="shared" si="111"/>
      </c>
      <c r="BK46" s="75">
        <f t="shared" si="112"/>
        <v>0</v>
      </c>
      <c r="BL46" s="75">
        <f t="shared" si="78"/>
        <v>57.96</v>
      </c>
      <c r="BM46" s="75">
        <f t="shared" si="79"/>
        <v>85.38</v>
      </c>
      <c r="BN46" s="75">
        <f t="shared" si="113"/>
      </c>
      <c r="BO46" s="75">
        <f t="shared" si="114"/>
        <v>0</v>
      </c>
      <c r="BP46" s="75">
        <f t="shared" si="115"/>
      </c>
    </row>
    <row r="47" spans="2:68" ht="12.75">
      <c r="B47" s="67"/>
      <c r="C47" s="67"/>
      <c r="D47" s="67">
        <f t="shared" si="80"/>
      </c>
      <c r="E47" s="68">
        <f t="shared" si="81"/>
      </c>
      <c r="F47" s="68">
        <f t="shared" si="82"/>
      </c>
      <c r="G47" s="70">
        <f t="shared" si="116"/>
      </c>
      <c r="H47" s="70">
        <f t="shared" si="84"/>
      </c>
      <c r="I47" s="71"/>
      <c r="J47" s="70">
        <f t="shared" si="85"/>
      </c>
      <c r="K47" s="68">
        <f t="shared" si="86"/>
      </c>
      <c r="L47" s="68">
        <f t="shared" si="87"/>
      </c>
      <c r="M47" s="72">
        <f t="shared" si="88"/>
      </c>
      <c r="N47" s="68">
        <f t="shared" si="89"/>
      </c>
      <c r="O47" s="67">
        <f t="shared" si="90"/>
      </c>
      <c r="P47" s="68">
        <f t="shared" si="91"/>
      </c>
      <c r="Q47" s="74"/>
      <c r="R47" s="75">
        <v>85.38</v>
      </c>
      <c r="S47" s="75">
        <v>49.79</v>
      </c>
      <c r="T47" s="76">
        <f t="shared" si="92"/>
      </c>
      <c r="U47" s="77">
        <f t="shared" si="64"/>
        <v>49.79</v>
      </c>
      <c r="V47" s="75">
        <f t="shared" si="65"/>
        <v>63.33</v>
      </c>
      <c r="W47" s="75">
        <f t="shared" si="93"/>
      </c>
      <c r="X47" s="75">
        <f t="shared" si="94"/>
        <v>0</v>
      </c>
      <c r="Y47" s="75">
        <f t="shared" si="66"/>
        <v>85.38</v>
      </c>
      <c r="Z47" s="75">
        <f t="shared" si="67"/>
        <v>120.44</v>
      </c>
      <c r="AA47" s="75">
        <f t="shared" si="95"/>
      </c>
      <c r="AB47" s="75">
        <f t="shared" si="96"/>
        <v>0</v>
      </c>
      <c r="AC47" s="75">
        <f t="shared" si="97"/>
      </c>
      <c r="AD47" s="74"/>
      <c r="AE47" s="75">
        <v>85.38</v>
      </c>
      <c r="AF47" s="75">
        <v>63.77</v>
      </c>
      <c r="AG47" s="76">
        <f t="shared" si="98"/>
      </c>
      <c r="AH47" s="77">
        <f t="shared" si="68"/>
        <v>63.77</v>
      </c>
      <c r="AI47" s="75">
        <f t="shared" si="69"/>
        <v>71.49</v>
      </c>
      <c r="AJ47" s="75">
        <f t="shared" si="99"/>
      </c>
      <c r="AK47" s="75">
        <f t="shared" si="100"/>
        <v>0</v>
      </c>
      <c r="AL47" s="75">
        <f t="shared" si="70"/>
        <v>85.38</v>
      </c>
      <c r="AM47" s="75">
        <f t="shared" si="71"/>
        <v>120.44</v>
      </c>
      <c r="AN47" s="75">
        <f t="shared" si="101"/>
      </c>
      <c r="AO47" s="75">
        <f t="shared" si="102"/>
        <v>0</v>
      </c>
      <c r="AP47" s="75">
        <f t="shared" si="103"/>
      </c>
      <c r="AR47" s="75">
        <v>85.38</v>
      </c>
      <c r="AS47" s="75">
        <v>0.78</v>
      </c>
      <c r="AT47" s="76">
        <f t="shared" si="104"/>
      </c>
      <c r="AU47" s="77">
        <f t="shared" si="72"/>
        <v>0.78</v>
      </c>
      <c r="AV47" s="75">
        <f t="shared" si="73"/>
        <v>0.89</v>
      </c>
      <c r="AW47" s="75">
        <f t="shared" si="105"/>
      </c>
      <c r="AX47" s="75">
        <f t="shared" si="106"/>
        <v>0</v>
      </c>
      <c r="AY47" s="75">
        <f t="shared" si="74"/>
        <v>85.38</v>
      </c>
      <c r="AZ47" s="75">
        <f t="shared" si="75"/>
        <v>120.44</v>
      </c>
      <c r="BA47" s="75">
        <f t="shared" si="107"/>
      </c>
      <c r="BB47" s="75">
        <f t="shared" si="108"/>
        <v>0</v>
      </c>
      <c r="BC47" s="75">
        <f t="shared" si="109"/>
      </c>
      <c r="BE47" s="75">
        <v>85.38</v>
      </c>
      <c r="BF47" s="75">
        <v>1.71</v>
      </c>
      <c r="BG47" s="76">
        <f t="shared" si="110"/>
      </c>
      <c r="BH47" s="77">
        <f t="shared" si="76"/>
        <v>1.71</v>
      </c>
      <c r="BI47" s="75">
        <f t="shared" si="77"/>
        <v>1.9</v>
      </c>
      <c r="BJ47" s="75">
        <f t="shared" si="111"/>
      </c>
      <c r="BK47" s="75">
        <f t="shared" si="112"/>
        <v>0</v>
      </c>
      <c r="BL47" s="75">
        <f t="shared" si="78"/>
        <v>85.38</v>
      </c>
      <c r="BM47" s="75">
        <f t="shared" si="79"/>
        <v>120.44</v>
      </c>
      <c r="BN47" s="75">
        <f t="shared" si="113"/>
      </c>
      <c r="BO47" s="75">
        <f t="shared" si="114"/>
        <v>0</v>
      </c>
      <c r="BP47" s="75">
        <f t="shared" si="115"/>
      </c>
    </row>
    <row r="48" spans="2:68" ht="12.75">
      <c r="B48" s="67"/>
      <c r="C48" s="67"/>
      <c r="D48" s="67">
        <f t="shared" si="80"/>
      </c>
      <c r="E48" s="68">
        <f t="shared" si="81"/>
      </c>
      <c r="F48" s="68">
        <f t="shared" si="82"/>
      </c>
      <c r="G48" s="70">
        <f t="shared" si="116"/>
      </c>
      <c r="H48" s="70">
        <f t="shared" si="84"/>
      </c>
      <c r="I48" s="71"/>
      <c r="J48" s="70">
        <f t="shared" si="85"/>
      </c>
      <c r="K48" s="68">
        <f t="shared" si="86"/>
      </c>
      <c r="L48" s="68">
        <f t="shared" si="87"/>
      </c>
      <c r="M48" s="72">
        <f t="shared" si="88"/>
      </c>
      <c r="N48" s="68">
        <f t="shared" si="89"/>
      </c>
      <c r="O48" s="67">
        <f t="shared" si="90"/>
      </c>
      <c r="P48" s="68">
        <f t="shared" si="91"/>
      </c>
      <c r="Q48" s="74"/>
      <c r="R48" s="75">
        <v>120.44</v>
      </c>
      <c r="S48" s="75">
        <v>63.33</v>
      </c>
      <c r="T48" s="76">
        <f t="shared" si="92"/>
      </c>
      <c r="U48" s="77">
        <f t="shared" si="64"/>
        <v>63.33</v>
      </c>
      <c r="V48" s="75">
        <f t="shared" si="65"/>
        <v>78.54</v>
      </c>
      <c r="W48" s="75">
        <f t="shared" si="93"/>
      </c>
      <c r="X48" s="75">
        <f t="shared" si="94"/>
        <v>0</v>
      </c>
      <c r="Y48" s="75">
        <f t="shared" si="66"/>
        <v>120.44</v>
      </c>
      <c r="Z48" s="75">
        <f t="shared" si="67"/>
        <v>159.79</v>
      </c>
      <c r="AA48" s="75">
        <f t="shared" si="95"/>
      </c>
      <c r="AB48" s="75">
        <f t="shared" si="96"/>
        <v>0</v>
      </c>
      <c r="AC48" s="75">
        <f t="shared" si="97"/>
      </c>
      <c r="AD48" s="74"/>
      <c r="AE48" s="75">
        <v>120.44</v>
      </c>
      <c r="AF48" s="75">
        <v>71.49</v>
      </c>
      <c r="AG48" s="76">
        <f t="shared" si="98"/>
      </c>
      <c r="AH48" s="77">
        <f t="shared" si="68"/>
        <v>71.49</v>
      </c>
      <c r="AI48" s="75">
        <f t="shared" si="69"/>
        <v>81.72</v>
      </c>
      <c r="AJ48" s="75">
        <f t="shared" si="99"/>
      </c>
      <c r="AK48" s="75">
        <f t="shared" si="100"/>
        <v>0</v>
      </c>
      <c r="AL48" s="75">
        <f t="shared" si="70"/>
        <v>120.44</v>
      </c>
      <c r="AM48" s="75">
        <f t="shared" si="71"/>
        <v>159.79</v>
      </c>
      <c r="AN48" s="75">
        <f t="shared" si="101"/>
      </c>
      <c r="AO48" s="75">
        <f t="shared" si="102"/>
        <v>0</v>
      </c>
      <c r="AP48" s="75">
        <f t="shared" si="103"/>
      </c>
      <c r="AR48" s="75">
        <v>120.44</v>
      </c>
      <c r="AS48" s="75">
        <v>0.89</v>
      </c>
      <c r="AT48" s="76">
        <f t="shared" si="104"/>
      </c>
      <c r="AU48" s="77">
        <f t="shared" si="72"/>
        <v>0.89</v>
      </c>
      <c r="AV48" s="75">
        <f t="shared" si="73"/>
        <v>0.96</v>
      </c>
      <c r="AW48" s="75">
        <f t="shared" si="105"/>
      </c>
      <c r="AX48" s="75">
        <f t="shared" si="106"/>
        <v>0</v>
      </c>
      <c r="AY48" s="75">
        <f t="shared" si="74"/>
        <v>120.44</v>
      </c>
      <c r="AZ48" s="75">
        <f t="shared" si="75"/>
        <v>159.79</v>
      </c>
      <c r="BA48" s="75">
        <f t="shared" si="107"/>
      </c>
      <c r="BB48" s="75">
        <f t="shared" si="108"/>
        <v>0</v>
      </c>
      <c r="BC48" s="75">
        <f t="shared" si="109"/>
      </c>
      <c r="BE48" s="75">
        <v>120.44</v>
      </c>
      <c r="BF48" s="75">
        <v>1.9</v>
      </c>
      <c r="BG48" s="76">
        <f t="shared" si="110"/>
      </c>
      <c r="BH48" s="77">
        <f t="shared" si="76"/>
        <v>1.9</v>
      </c>
      <c r="BI48" s="75">
        <f t="shared" si="77"/>
        <v>2.03</v>
      </c>
      <c r="BJ48" s="75">
        <f t="shared" si="111"/>
      </c>
      <c r="BK48" s="75">
        <f t="shared" si="112"/>
        <v>0</v>
      </c>
      <c r="BL48" s="75">
        <f t="shared" si="78"/>
        <v>120.44</v>
      </c>
      <c r="BM48" s="75">
        <f t="shared" si="79"/>
        <v>159.79</v>
      </c>
      <c r="BN48" s="75">
        <f t="shared" si="113"/>
      </c>
      <c r="BO48" s="75">
        <f t="shared" si="114"/>
        <v>0</v>
      </c>
      <c r="BP48" s="75">
        <f t="shared" si="115"/>
      </c>
    </row>
    <row r="49" spans="2:68" ht="12.75">
      <c r="B49" s="67"/>
      <c r="C49" s="67"/>
      <c r="D49" s="67">
        <f t="shared" si="80"/>
      </c>
      <c r="E49" s="68">
        <f t="shared" si="81"/>
      </c>
      <c r="F49" s="68">
        <f t="shared" si="82"/>
      </c>
      <c r="G49" s="70">
        <f t="shared" si="116"/>
      </c>
      <c r="H49" s="70">
        <f t="shared" si="84"/>
      </c>
      <c r="I49" s="71"/>
      <c r="J49" s="70">
        <f t="shared" si="85"/>
      </c>
      <c r="K49" s="68">
        <f t="shared" si="86"/>
      </c>
      <c r="L49" s="68">
        <f t="shared" si="87"/>
      </c>
      <c r="M49" s="72">
        <f t="shared" si="88"/>
      </c>
      <c r="N49" s="68">
        <f t="shared" si="89"/>
      </c>
      <c r="O49" s="67">
        <f t="shared" si="90"/>
      </c>
      <c r="P49" s="68">
        <f t="shared" si="91"/>
      </c>
      <c r="Q49" s="74"/>
      <c r="R49" s="75">
        <v>159.79</v>
      </c>
      <c r="S49" s="75">
        <v>78.54</v>
      </c>
      <c r="T49" s="76">
        <f t="shared" si="92"/>
      </c>
      <c r="U49" s="77">
        <f t="shared" si="64"/>
        <v>78.54</v>
      </c>
      <c r="V49" s="75">
        <f t="shared" si="65"/>
        <v>96.95</v>
      </c>
      <c r="W49" s="75">
        <f t="shared" si="93"/>
      </c>
      <c r="X49" s="75">
        <f t="shared" si="94"/>
        <v>0</v>
      </c>
      <c r="Y49" s="75">
        <f t="shared" si="66"/>
        <v>159.79</v>
      </c>
      <c r="Z49" s="75">
        <f t="shared" si="67"/>
        <v>190.69</v>
      </c>
      <c r="AA49" s="75">
        <f t="shared" si="95"/>
      </c>
      <c r="AB49" s="75">
        <f t="shared" si="96"/>
        <v>0</v>
      </c>
      <c r="AC49" s="75">
        <f t="shared" si="97"/>
      </c>
      <c r="AD49" s="74"/>
      <c r="AE49" s="75">
        <v>159.79</v>
      </c>
      <c r="AF49" s="75">
        <v>81.72</v>
      </c>
      <c r="AG49" s="76">
        <f t="shared" si="98"/>
      </c>
      <c r="AH49" s="77">
        <f t="shared" si="68"/>
        <v>81.72</v>
      </c>
      <c r="AI49" s="75">
        <f t="shared" si="69"/>
        <v>105.53</v>
      </c>
      <c r="AJ49" s="75">
        <f t="shared" si="99"/>
      </c>
      <c r="AK49" s="75">
        <f t="shared" si="100"/>
        <v>0</v>
      </c>
      <c r="AL49" s="75">
        <f t="shared" si="70"/>
        <v>159.79</v>
      </c>
      <c r="AM49" s="75">
        <f t="shared" si="71"/>
        <v>190.69</v>
      </c>
      <c r="AN49" s="75">
        <f t="shared" si="101"/>
      </c>
      <c r="AO49" s="75">
        <f t="shared" si="102"/>
        <v>0</v>
      </c>
      <c r="AP49" s="75">
        <f t="shared" si="103"/>
      </c>
      <c r="AR49" s="75">
        <v>159.79</v>
      </c>
      <c r="AS49" s="75">
        <v>0.96</v>
      </c>
      <c r="AT49" s="76">
        <f t="shared" si="104"/>
      </c>
      <c r="AU49" s="77">
        <f t="shared" si="72"/>
        <v>0.96</v>
      </c>
      <c r="AV49" s="75">
        <f t="shared" si="73"/>
        <v>0.92</v>
      </c>
      <c r="AW49" s="75">
        <f t="shared" si="105"/>
      </c>
      <c r="AX49" s="75">
        <f t="shared" si="106"/>
        <v>0</v>
      </c>
      <c r="AY49" s="75">
        <f t="shared" si="74"/>
        <v>159.79</v>
      </c>
      <c r="AZ49" s="75">
        <f t="shared" si="75"/>
        <v>190.69</v>
      </c>
      <c r="BA49" s="75">
        <f t="shared" si="107"/>
      </c>
      <c r="BB49" s="75">
        <f t="shared" si="108"/>
        <v>0</v>
      </c>
      <c r="BC49" s="75">
        <f t="shared" si="109"/>
      </c>
      <c r="BE49" s="75">
        <v>159.79</v>
      </c>
      <c r="BF49" s="75">
        <v>2.03</v>
      </c>
      <c r="BG49" s="76">
        <f t="shared" si="110"/>
      </c>
      <c r="BH49" s="77">
        <f t="shared" si="76"/>
        <v>2.03</v>
      </c>
      <c r="BI49" s="75">
        <f t="shared" si="77"/>
        <v>1.97</v>
      </c>
      <c r="BJ49" s="75">
        <f t="shared" si="111"/>
      </c>
      <c r="BK49" s="75">
        <f t="shared" si="112"/>
        <v>0</v>
      </c>
      <c r="BL49" s="75">
        <f t="shared" si="78"/>
        <v>159.79</v>
      </c>
      <c r="BM49" s="75">
        <f t="shared" si="79"/>
        <v>190.69</v>
      </c>
      <c r="BN49" s="75">
        <f t="shared" si="113"/>
      </c>
      <c r="BO49" s="75">
        <f t="shared" si="114"/>
        <v>0</v>
      </c>
      <c r="BP49" s="75">
        <f t="shared" si="115"/>
      </c>
    </row>
    <row r="50" spans="2:68" ht="12.75">
      <c r="B50" s="67"/>
      <c r="C50" s="67"/>
      <c r="D50" s="67">
        <f t="shared" si="80"/>
      </c>
      <c r="E50" s="68">
        <f t="shared" si="81"/>
      </c>
      <c r="F50" s="68">
        <f t="shared" si="82"/>
      </c>
      <c r="G50" s="70">
        <f t="shared" si="116"/>
      </c>
      <c r="H50" s="70">
        <f t="shared" si="84"/>
      </c>
      <c r="I50" s="71"/>
      <c r="J50" s="70">
        <f t="shared" si="85"/>
      </c>
      <c r="K50" s="68">
        <f t="shared" si="86"/>
      </c>
      <c r="L50" s="68">
        <f t="shared" si="87"/>
      </c>
      <c r="M50" s="72">
        <f t="shared" si="88"/>
      </c>
      <c r="N50" s="68">
        <f t="shared" si="89"/>
      </c>
      <c r="O50" s="67">
        <f t="shared" si="90"/>
      </c>
      <c r="P50" s="68">
        <f t="shared" si="91"/>
      </c>
      <c r="Q50" s="74"/>
      <c r="R50" s="75">
        <v>190.69</v>
      </c>
      <c r="S50" s="75">
        <v>96.95</v>
      </c>
      <c r="T50" s="76">
        <f t="shared" si="92"/>
      </c>
      <c r="U50" s="77">
        <f t="shared" si="64"/>
        <v>96.95</v>
      </c>
      <c r="V50" s="75">
        <f t="shared" si="65"/>
        <v>122.17</v>
      </c>
      <c r="W50" s="75">
        <f t="shared" si="93"/>
      </c>
      <c r="X50" s="75">
        <f t="shared" si="94"/>
        <v>0</v>
      </c>
      <c r="Y50" s="75">
        <f t="shared" si="66"/>
        <v>190.69</v>
      </c>
      <c r="Z50" s="75">
        <f t="shared" si="67"/>
        <v>220.79</v>
      </c>
      <c r="AA50" s="75">
        <f t="shared" si="95"/>
      </c>
      <c r="AB50" s="75">
        <f t="shared" si="96"/>
        <v>0</v>
      </c>
      <c r="AC50" s="75">
        <f t="shared" si="97"/>
      </c>
      <c r="AD50" s="74"/>
      <c r="AE50" s="75">
        <v>190.69</v>
      </c>
      <c r="AF50" s="75">
        <v>105.53</v>
      </c>
      <c r="AG50" s="76">
        <f t="shared" si="98"/>
      </c>
      <c r="AH50" s="77">
        <f t="shared" si="68"/>
        <v>105.53</v>
      </c>
      <c r="AI50" s="75">
        <f t="shared" si="69"/>
        <v>148.21</v>
      </c>
      <c r="AJ50" s="75">
        <f t="shared" si="99"/>
      </c>
      <c r="AK50" s="75">
        <f t="shared" si="100"/>
        <v>0</v>
      </c>
      <c r="AL50" s="75">
        <f t="shared" si="70"/>
        <v>190.69</v>
      </c>
      <c r="AM50" s="75">
        <f t="shared" si="71"/>
        <v>220.79</v>
      </c>
      <c r="AN50" s="75">
        <f t="shared" si="101"/>
      </c>
      <c r="AO50" s="75">
        <f t="shared" si="102"/>
        <v>0</v>
      </c>
      <c r="AP50" s="75">
        <f t="shared" si="103"/>
      </c>
      <c r="AR50" s="75">
        <v>190.69</v>
      </c>
      <c r="AS50" s="75">
        <v>0.92</v>
      </c>
      <c r="AT50" s="76">
        <f t="shared" si="104"/>
      </c>
      <c r="AU50" s="77">
        <f t="shared" si="72"/>
        <v>0.92</v>
      </c>
      <c r="AV50" s="75">
        <f t="shared" si="73"/>
        <v>0.82</v>
      </c>
      <c r="AW50" s="75">
        <f t="shared" si="105"/>
      </c>
      <c r="AX50" s="75">
        <f t="shared" si="106"/>
        <v>0</v>
      </c>
      <c r="AY50" s="75">
        <f t="shared" si="74"/>
        <v>190.69</v>
      </c>
      <c r="AZ50" s="75">
        <f t="shared" si="75"/>
        <v>220.79</v>
      </c>
      <c r="BA50" s="75">
        <f t="shared" si="107"/>
      </c>
      <c r="BB50" s="75">
        <f t="shared" si="108"/>
        <v>0</v>
      </c>
      <c r="BC50" s="75">
        <f t="shared" si="109"/>
      </c>
      <c r="BE50" s="75">
        <v>190.69</v>
      </c>
      <c r="BF50" s="75">
        <v>1.97</v>
      </c>
      <c r="BG50" s="76">
        <f t="shared" si="110"/>
      </c>
      <c r="BH50" s="77">
        <f t="shared" si="76"/>
        <v>1.97</v>
      </c>
      <c r="BI50" s="75">
        <f t="shared" si="77"/>
        <v>1.81</v>
      </c>
      <c r="BJ50" s="75">
        <f t="shared" si="111"/>
      </c>
      <c r="BK50" s="75">
        <f t="shared" si="112"/>
        <v>0</v>
      </c>
      <c r="BL50" s="75">
        <f t="shared" si="78"/>
        <v>190.69</v>
      </c>
      <c r="BM50" s="75">
        <f t="shared" si="79"/>
        <v>220.79</v>
      </c>
      <c r="BN50" s="75">
        <f t="shared" si="113"/>
      </c>
      <c r="BO50" s="75">
        <f t="shared" si="114"/>
        <v>0</v>
      </c>
      <c r="BP50" s="75">
        <f t="shared" si="115"/>
      </c>
    </row>
    <row r="51" spans="2:68" ht="12.75">
      <c r="B51" s="76"/>
      <c r="C51" s="76"/>
      <c r="D51" s="67">
        <f t="shared" si="80"/>
      </c>
      <c r="E51" s="68">
        <f t="shared" si="81"/>
      </c>
      <c r="F51" s="68">
        <f t="shared" si="82"/>
      </c>
      <c r="G51" s="70">
        <f t="shared" si="116"/>
      </c>
      <c r="H51" s="70">
        <f t="shared" si="84"/>
      </c>
      <c r="I51" s="71"/>
      <c r="J51" s="70">
        <f t="shared" si="85"/>
      </c>
      <c r="K51" s="68">
        <f t="shared" si="86"/>
      </c>
      <c r="L51" s="68">
        <f t="shared" si="87"/>
      </c>
      <c r="M51" s="72">
        <f t="shared" si="88"/>
      </c>
      <c r="N51" s="68">
        <f t="shared" si="89"/>
      </c>
      <c r="O51" s="67">
        <f t="shared" si="90"/>
      </c>
      <c r="P51" s="68">
        <f t="shared" si="91"/>
      </c>
      <c r="Q51" s="74"/>
      <c r="R51" s="75">
        <v>220.79</v>
      </c>
      <c r="S51" s="75">
        <v>122.17</v>
      </c>
      <c r="T51" s="76">
        <f t="shared" si="92"/>
      </c>
      <c r="U51" s="77">
        <f t="shared" si="64"/>
        <v>122.17</v>
      </c>
      <c r="V51" s="75">
        <f t="shared" si="65"/>
        <v>156.74</v>
      </c>
      <c r="W51" s="75">
        <f t="shared" si="93"/>
      </c>
      <c r="X51" s="75">
        <f t="shared" si="94"/>
        <v>0</v>
      </c>
      <c r="Y51" s="75">
        <f t="shared" si="66"/>
        <v>220.79</v>
      </c>
      <c r="Z51" s="75">
        <f t="shared" si="67"/>
        <v>277.28</v>
      </c>
      <c r="AA51" s="75">
        <f t="shared" si="95"/>
      </c>
      <c r="AB51" s="75">
        <f t="shared" si="96"/>
        <v>0</v>
      </c>
      <c r="AC51" s="75">
        <f t="shared" si="97"/>
      </c>
      <c r="AD51" s="74"/>
      <c r="AE51" s="75">
        <v>220.79</v>
      </c>
      <c r="AF51" s="75">
        <v>148.21</v>
      </c>
      <c r="AG51" s="76">
        <f t="shared" si="98"/>
      </c>
      <c r="AH51" s="77">
        <f t="shared" si="68"/>
        <v>148.21</v>
      </c>
      <c r="AI51" s="75">
        <f t="shared" si="69"/>
        <v>195.97</v>
      </c>
      <c r="AJ51" s="75">
        <f t="shared" si="99"/>
      </c>
      <c r="AK51" s="75">
        <f t="shared" si="100"/>
        <v>0</v>
      </c>
      <c r="AL51" s="75">
        <f t="shared" si="70"/>
        <v>220.79</v>
      </c>
      <c r="AM51" s="75">
        <f t="shared" si="71"/>
        <v>277.28</v>
      </c>
      <c r="AN51" s="75">
        <f t="shared" si="101"/>
      </c>
      <c r="AO51" s="75">
        <f t="shared" si="102"/>
        <v>0</v>
      </c>
      <c r="AP51" s="75">
        <f t="shared" si="103"/>
      </c>
      <c r="AR51" s="75">
        <v>220.79</v>
      </c>
      <c r="AS51" s="75">
        <v>0.82</v>
      </c>
      <c r="AT51" s="76">
        <f t="shared" si="104"/>
      </c>
      <c r="AU51" s="77">
        <f t="shared" si="72"/>
        <v>0.82</v>
      </c>
      <c r="AV51" s="75">
        <f t="shared" si="73"/>
        <v>0.8</v>
      </c>
      <c r="AW51" s="75">
        <f t="shared" si="105"/>
      </c>
      <c r="AX51" s="75">
        <f t="shared" si="106"/>
        <v>0</v>
      </c>
      <c r="AY51" s="75">
        <f t="shared" si="74"/>
        <v>220.79</v>
      </c>
      <c r="AZ51" s="75">
        <f t="shared" si="75"/>
        <v>277.28</v>
      </c>
      <c r="BA51" s="75">
        <f t="shared" si="107"/>
      </c>
      <c r="BB51" s="75">
        <f t="shared" si="108"/>
        <v>0</v>
      </c>
      <c r="BC51" s="75">
        <f t="shared" si="109"/>
      </c>
      <c r="BE51" s="75">
        <v>220.79</v>
      </c>
      <c r="BF51" s="75">
        <v>1.81</v>
      </c>
      <c r="BG51" s="76">
        <f t="shared" si="110"/>
      </c>
      <c r="BH51" s="77">
        <f t="shared" si="76"/>
        <v>1.81</v>
      </c>
      <c r="BI51" s="75">
        <f t="shared" si="77"/>
        <v>1.77</v>
      </c>
      <c r="BJ51" s="75">
        <f t="shared" si="111"/>
      </c>
      <c r="BK51" s="75">
        <f t="shared" si="112"/>
        <v>0</v>
      </c>
      <c r="BL51" s="75">
        <f t="shared" si="78"/>
        <v>220.79</v>
      </c>
      <c r="BM51" s="75">
        <f t="shared" si="79"/>
        <v>277.28</v>
      </c>
      <c r="BN51" s="75">
        <f t="shared" si="113"/>
      </c>
      <c r="BO51" s="75">
        <f t="shared" si="114"/>
        <v>0</v>
      </c>
      <c r="BP51" s="75">
        <f t="shared" si="115"/>
      </c>
    </row>
    <row r="52" spans="2:68" ht="12.75">
      <c r="B52" s="76"/>
      <c r="C52" s="76"/>
      <c r="D52" s="67">
        <f t="shared" si="80"/>
      </c>
      <c r="E52" s="68">
        <f t="shared" si="81"/>
      </c>
      <c r="F52" s="68">
        <f t="shared" si="82"/>
      </c>
      <c r="G52" s="70">
        <f t="shared" si="116"/>
      </c>
      <c r="H52" s="70">
        <f t="shared" si="84"/>
      </c>
      <c r="I52" s="71"/>
      <c r="J52" s="70">
        <f t="shared" si="85"/>
      </c>
      <c r="K52" s="68">
        <f t="shared" si="86"/>
      </c>
      <c r="L52" s="68">
        <f t="shared" si="87"/>
      </c>
      <c r="M52" s="72">
        <f t="shared" si="88"/>
      </c>
      <c r="N52" s="68">
        <f t="shared" si="89"/>
      </c>
      <c r="O52" s="67">
        <f t="shared" si="90"/>
      </c>
      <c r="P52" s="68">
        <f t="shared" si="91"/>
      </c>
      <c r="Q52" s="74"/>
      <c r="R52" s="75">
        <v>277.28</v>
      </c>
      <c r="S52" s="75">
        <v>156.74</v>
      </c>
      <c r="T52" s="76">
        <f t="shared" si="92"/>
      </c>
      <c r="U52" s="77">
        <f t="shared" si="64"/>
        <v>156.74</v>
      </c>
      <c r="V52" s="75">
        <f t="shared" si="65"/>
        <v>202.53</v>
      </c>
      <c r="W52" s="75">
        <f t="shared" si="93"/>
      </c>
      <c r="X52" s="75">
        <f t="shared" si="94"/>
        <v>0</v>
      </c>
      <c r="Y52" s="75">
        <f t="shared" si="66"/>
        <v>277.28</v>
      </c>
      <c r="Z52" s="75">
        <f t="shared" si="67"/>
        <v>358.34</v>
      </c>
      <c r="AA52" s="75">
        <f t="shared" si="95"/>
      </c>
      <c r="AB52" s="75">
        <f t="shared" si="96"/>
        <v>0</v>
      </c>
      <c r="AC52" s="75">
        <f t="shared" si="97"/>
      </c>
      <c r="AD52" s="74"/>
      <c r="AE52" s="75">
        <v>277.28</v>
      </c>
      <c r="AF52" s="75">
        <v>195.97</v>
      </c>
      <c r="AG52" s="76">
        <f t="shared" si="98"/>
      </c>
      <c r="AH52" s="77">
        <f t="shared" si="68"/>
        <v>195.97</v>
      </c>
      <c r="AI52" s="75">
        <f t="shared" si="69"/>
        <v>254.08</v>
      </c>
      <c r="AJ52" s="75">
        <f t="shared" si="99"/>
      </c>
      <c r="AK52" s="75">
        <f t="shared" si="100"/>
        <v>0</v>
      </c>
      <c r="AL52" s="75">
        <f t="shared" si="70"/>
        <v>277.28</v>
      </c>
      <c r="AM52" s="75">
        <f t="shared" si="71"/>
        <v>358.34</v>
      </c>
      <c r="AN52" s="75">
        <f t="shared" si="101"/>
      </c>
      <c r="AO52" s="75">
        <f t="shared" si="102"/>
        <v>0</v>
      </c>
      <c r="AP52" s="75">
        <f t="shared" si="103"/>
      </c>
      <c r="AR52" s="75">
        <v>277.28</v>
      </c>
      <c r="AS52" s="75">
        <v>0.8</v>
      </c>
      <c r="AT52" s="76">
        <f t="shared" si="104"/>
      </c>
      <c r="AU52" s="77">
        <f t="shared" si="72"/>
        <v>0.8</v>
      </c>
      <c r="AV52" s="75">
        <f t="shared" si="73"/>
        <v>0.8</v>
      </c>
      <c r="AW52" s="75">
        <f t="shared" si="105"/>
      </c>
      <c r="AX52" s="75">
        <f t="shared" si="106"/>
        <v>0</v>
      </c>
      <c r="AY52" s="75">
        <f t="shared" si="74"/>
        <v>277.28</v>
      </c>
      <c r="AZ52" s="75">
        <f t="shared" si="75"/>
        <v>358.34</v>
      </c>
      <c r="BA52" s="75">
        <f t="shared" si="107"/>
      </c>
      <c r="BB52" s="75">
        <f t="shared" si="108"/>
        <v>0</v>
      </c>
      <c r="BC52" s="75">
        <f t="shared" si="109"/>
      </c>
      <c r="BE52" s="75">
        <v>277.28</v>
      </c>
      <c r="BF52" s="75">
        <v>1.77</v>
      </c>
      <c r="BG52" s="76">
        <f t="shared" si="110"/>
      </c>
      <c r="BH52" s="77">
        <f t="shared" si="76"/>
        <v>1.77</v>
      </c>
      <c r="BI52" s="75">
        <f t="shared" si="77"/>
        <v>1.77</v>
      </c>
      <c r="BJ52" s="75">
        <f t="shared" si="111"/>
      </c>
      <c r="BK52" s="75">
        <f t="shared" si="112"/>
        <v>0</v>
      </c>
      <c r="BL52" s="75">
        <f t="shared" si="78"/>
        <v>277.28</v>
      </c>
      <c r="BM52" s="75">
        <f t="shared" si="79"/>
        <v>358.34</v>
      </c>
      <c r="BN52" s="75">
        <f t="shared" si="113"/>
      </c>
      <c r="BO52" s="75">
        <f t="shared" si="114"/>
        <v>0</v>
      </c>
      <c r="BP52" s="75">
        <f t="shared" si="115"/>
      </c>
    </row>
    <row r="53" spans="2:68" ht="12.75">
      <c r="B53" s="76"/>
      <c r="C53" s="76"/>
      <c r="D53" s="67">
        <f t="shared" si="80"/>
      </c>
      <c r="E53" s="68">
        <f t="shared" si="81"/>
      </c>
      <c r="F53" s="68">
        <f t="shared" si="82"/>
      </c>
      <c r="G53" s="70">
        <f t="shared" si="116"/>
      </c>
      <c r="H53" s="70">
        <f t="shared" si="84"/>
      </c>
      <c r="I53" s="71"/>
      <c r="J53" s="70">
        <f t="shared" si="85"/>
      </c>
      <c r="K53" s="68">
        <f t="shared" si="86"/>
      </c>
      <c r="L53" s="68">
        <f t="shared" si="87"/>
      </c>
      <c r="M53" s="72">
        <f t="shared" si="88"/>
      </c>
      <c r="N53" s="68">
        <f t="shared" si="89"/>
      </c>
      <c r="O53" s="67">
        <f t="shared" si="90"/>
      </c>
      <c r="P53" s="68">
        <f t="shared" si="91"/>
      </c>
      <c r="Q53" s="74"/>
      <c r="R53" s="75">
        <v>358.34</v>
      </c>
      <c r="S53" s="75">
        <v>202.53</v>
      </c>
      <c r="T53" s="76">
        <f t="shared" si="92"/>
      </c>
      <c r="U53" s="77">
        <f t="shared" si="64"/>
        <v>202.53</v>
      </c>
      <c r="V53" s="75">
        <f t="shared" si="65"/>
      </c>
      <c r="W53" s="75">
        <f t="shared" si="93"/>
      </c>
      <c r="X53" s="75">
        <f t="shared" si="94"/>
        <v>0</v>
      </c>
      <c r="Y53" s="75">
        <f t="shared" si="66"/>
        <v>358.34</v>
      </c>
      <c r="Z53" s="75">
        <f t="shared" si="67"/>
      </c>
      <c r="AA53" s="75">
        <f t="shared" si="95"/>
      </c>
      <c r="AB53" s="75">
        <f t="shared" si="96"/>
        <v>0</v>
      </c>
      <c r="AC53" s="75">
        <f t="shared" si="97"/>
      </c>
      <c r="AD53" s="74"/>
      <c r="AE53" s="75">
        <v>358.34</v>
      </c>
      <c r="AF53" s="75">
        <v>254.08</v>
      </c>
      <c r="AG53" s="76">
        <f t="shared" si="98"/>
      </c>
      <c r="AH53" s="77">
        <f t="shared" si="68"/>
        <v>254.08</v>
      </c>
      <c r="AI53" s="75">
        <f t="shared" si="69"/>
      </c>
      <c r="AJ53" s="75">
        <f t="shared" si="99"/>
      </c>
      <c r="AK53" s="75">
        <f t="shared" si="100"/>
        <v>0</v>
      </c>
      <c r="AL53" s="75">
        <f t="shared" si="70"/>
        <v>358.34</v>
      </c>
      <c r="AM53" s="75">
        <f t="shared" si="71"/>
      </c>
      <c r="AN53" s="75">
        <f t="shared" si="101"/>
      </c>
      <c r="AO53" s="75">
        <f t="shared" si="102"/>
        <v>0</v>
      </c>
      <c r="AP53" s="75">
        <f t="shared" si="103"/>
      </c>
      <c r="AR53" s="75">
        <v>358.34</v>
      </c>
      <c r="AS53" s="75">
        <v>0.8</v>
      </c>
      <c r="AT53" s="76">
        <f t="shared" si="104"/>
      </c>
      <c r="AU53" s="77">
        <f t="shared" si="72"/>
        <v>0.8</v>
      </c>
      <c r="AV53" s="75">
        <f t="shared" si="73"/>
      </c>
      <c r="AW53" s="75">
        <f t="shared" si="105"/>
      </c>
      <c r="AX53" s="75">
        <f t="shared" si="106"/>
        <v>0</v>
      </c>
      <c r="AY53" s="75">
        <f t="shared" si="74"/>
        <v>358.34</v>
      </c>
      <c r="AZ53" s="75">
        <f t="shared" si="75"/>
      </c>
      <c r="BA53" s="75">
        <f t="shared" si="107"/>
      </c>
      <c r="BB53" s="75">
        <f t="shared" si="108"/>
        <v>0</v>
      </c>
      <c r="BC53" s="75">
        <f t="shared" si="109"/>
      </c>
      <c r="BE53" s="75">
        <v>358.34</v>
      </c>
      <c r="BF53" s="75">
        <v>1.77</v>
      </c>
      <c r="BG53" s="76">
        <f t="shared" si="110"/>
      </c>
      <c r="BH53" s="77">
        <f t="shared" si="76"/>
        <v>1.77</v>
      </c>
      <c r="BI53" s="75">
        <f t="shared" si="77"/>
      </c>
      <c r="BJ53" s="75">
        <f t="shared" si="111"/>
      </c>
      <c r="BK53" s="75">
        <f t="shared" si="112"/>
        <v>0</v>
      </c>
      <c r="BL53" s="75">
        <f t="shared" si="78"/>
        <v>358.34</v>
      </c>
      <c r="BM53" s="75">
        <f t="shared" si="79"/>
      </c>
      <c r="BN53" s="75">
        <f t="shared" si="113"/>
      </c>
      <c r="BO53" s="75">
        <f t="shared" si="114"/>
        <v>0</v>
      </c>
      <c r="BP53" s="75">
        <f t="shared" si="115"/>
      </c>
    </row>
    <row r="54" spans="2:68" ht="12.75">
      <c r="B54" s="76"/>
      <c r="C54" s="76"/>
      <c r="D54" s="67">
        <f t="shared" si="80"/>
      </c>
      <c r="E54" s="68">
        <f t="shared" si="81"/>
      </c>
      <c r="F54" s="68">
        <f t="shared" si="82"/>
      </c>
      <c r="G54" s="70">
        <f t="shared" si="116"/>
      </c>
      <c r="H54" s="70">
        <f t="shared" si="84"/>
      </c>
      <c r="I54" s="71"/>
      <c r="J54" s="70">
        <f t="shared" si="85"/>
      </c>
      <c r="K54" s="68">
        <f t="shared" si="86"/>
      </c>
      <c r="L54" s="68">
        <f t="shared" si="87"/>
      </c>
      <c r="M54" s="72">
        <f t="shared" si="88"/>
      </c>
      <c r="N54" s="68">
        <f t="shared" si="89"/>
      </c>
      <c r="O54" s="67">
        <f t="shared" si="90"/>
      </c>
      <c r="P54" s="68">
        <f t="shared" si="91"/>
      </c>
      <c r="Q54" s="74"/>
      <c r="R54" s="75"/>
      <c r="S54" s="75"/>
      <c r="T54" s="76">
        <f t="shared" si="92"/>
      </c>
      <c r="U54" s="77">
        <f t="shared" si="64"/>
      </c>
      <c r="V54" s="75">
        <f t="shared" si="65"/>
      </c>
      <c r="W54" s="75">
        <f t="shared" si="93"/>
      </c>
      <c r="X54" s="75">
        <f t="shared" si="94"/>
        <v>0</v>
      </c>
      <c r="Y54" s="75">
        <f t="shared" si="66"/>
      </c>
      <c r="Z54" s="75">
        <f t="shared" si="67"/>
      </c>
      <c r="AA54" s="75">
        <f t="shared" si="95"/>
      </c>
      <c r="AB54" s="75">
        <f t="shared" si="96"/>
        <v>0</v>
      </c>
      <c r="AC54" s="75">
        <f t="shared" si="97"/>
      </c>
      <c r="AD54" s="74"/>
      <c r="AE54" s="75"/>
      <c r="AF54" s="75"/>
      <c r="AG54" s="76">
        <f t="shared" si="98"/>
      </c>
      <c r="AH54" s="77">
        <f t="shared" si="68"/>
      </c>
      <c r="AI54" s="75">
        <f t="shared" si="69"/>
      </c>
      <c r="AJ54" s="75">
        <f t="shared" si="99"/>
      </c>
      <c r="AK54" s="75">
        <f t="shared" si="100"/>
        <v>0</v>
      </c>
      <c r="AL54" s="75">
        <f t="shared" si="70"/>
      </c>
      <c r="AM54" s="75">
        <f t="shared" si="71"/>
      </c>
      <c r="AN54" s="75">
        <f t="shared" si="101"/>
      </c>
      <c r="AO54" s="75">
        <f t="shared" si="102"/>
        <v>0</v>
      </c>
      <c r="AP54" s="75">
        <f t="shared" si="103"/>
      </c>
      <c r="AR54" s="75"/>
      <c r="AS54" s="75"/>
      <c r="AT54" s="76">
        <f t="shared" si="104"/>
      </c>
      <c r="AU54" s="77">
        <f t="shared" si="72"/>
      </c>
      <c r="AV54" s="75">
        <f t="shared" si="73"/>
      </c>
      <c r="AW54" s="75">
        <f t="shared" si="105"/>
      </c>
      <c r="AX54" s="75">
        <f t="shared" si="106"/>
        <v>0</v>
      </c>
      <c r="AY54" s="75">
        <f t="shared" si="74"/>
      </c>
      <c r="AZ54" s="75">
        <f t="shared" si="75"/>
      </c>
      <c r="BA54" s="75">
        <f t="shared" si="107"/>
      </c>
      <c r="BB54" s="75">
        <f t="shared" si="108"/>
        <v>0</v>
      </c>
      <c r="BC54" s="75">
        <f t="shared" si="109"/>
      </c>
      <c r="BE54" s="75"/>
      <c r="BF54" s="75"/>
      <c r="BG54" s="76">
        <f t="shared" si="110"/>
      </c>
      <c r="BH54" s="77">
        <f t="shared" si="76"/>
      </c>
      <c r="BI54" s="75">
        <f t="shared" si="77"/>
      </c>
      <c r="BJ54" s="75">
        <f t="shared" si="111"/>
      </c>
      <c r="BK54" s="75">
        <f t="shared" si="112"/>
        <v>0</v>
      </c>
      <c r="BL54" s="75">
        <f t="shared" si="78"/>
      </c>
      <c r="BM54" s="75">
        <f t="shared" si="79"/>
      </c>
      <c r="BN54" s="75">
        <f t="shared" si="113"/>
      </c>
      <c r="BO54" s="75">
        <f t="shared" si="114"/>
        <v>0</v>
      </c>
      <c r="BP54" s="75">
        <f t="shared" si="115"/>
      </c>
    </row>
    <row r="55" spans="2:68" ht="12.75">
      <c r="B55" s="76"/>
      <c r="C55" s="76"/>
      <c r="D55" s="67">
        <f t="shared" si="80"/>
      </c>
      <c r="E55" s="68">
        <f t="shared" si="81"/>
      </c>
      <c r="F55" s="68">
        <f t="shared" si="82"/>
      </c>
      <c r="G55" s="70">
        <f t="shared" si="116"/>
      </c>
      <c r="H55" s="70">
        <f t="shared" si="84"/>
      </c>
      <c r="I55" s="71"/>
      <c r="J55" s="70">
        <f t="shared" si="85"/>
      </c>
      <c r="K55" s="68">
        <f t="shared" si="86"/>
      </c>
      <c r="L55" s="68">
        <f t="shared" si="87"/>
      </c>
      <c r="M55" s="72">
        <f t="shared" si="88"/>
      </c>
      <c r="N55" s="68">
        <f t="shared" si="89"/>
      </c>
      <c r="O55" s="67">
        <f t="shared" si="90"/>
      </c>
      <c r="P55" s="68">
        <f t="shared" si="91"/>
      </c>
      <c r="Q55" s="74"/>
      <c r="R55" s="75"/>
      <c r="S55" s="75"/>
      <c r="T55" s="76">
        <f t="shared" si="92"/>
      </c>
      <c r="U55" s="77">
        <f t="shared" si="64"/>
      </c>
      <c r="V55" s="75">
        <f t="shared" si="65"/>
      </c>
      <c r="W55" s="75">
        <f t="shared" si="93"/>
      </c>
      <c r="X55" s="75">
        <f t="shared" si="94"/>
        <v>0</v>
      </c>
      <c r="Y55" s="75">
        <f t="shared" si="66"/>
      </c>
      <c r="Z55" s="75">
        <f t="shared" si="67"/>
      </c>
      <c r="AA55" s="75">
        <f t="shared" si="95"/>
      </c>
      <c r="AB55" s="75">
        <f t="shared" si="96"/>
        <v>0</v>
      </c>
      <c r="AC55" s="75">
        <f t="shared" si="97"/>
      </c>
      <c r="AD55" s="74"/>
      <c r="AE55" s="75"/>
      <c r="AF55" s="75"/>
      <c r="AG55" s="76">
        <f t="shared" si="98"/>
      </c>
      <c r="AH55" s="77">
        <f t="shared" si="68"/>
      </c>
      <c r="AI55" s="75">
        <f t="shared" si="69"/>
      </c>
      <c r="AJ55" s="75">
        <f t="shared" si="99"/>
      </c>
      <c r="AK55" s="75">
        <f t="shared" si="100"/>
        <v>0</v>
      </c>
      <c r="AL55" s="75">
        <f t="shared" si="70"/>
      </c>
      <c r="AM55" s="75">
        <f t="shared" si="71"/>
      </c>
      <c r="AN55" s="75">
        <f t="shared" si="101"/>
      </c>
      <c r="AO55" s="75">
        <f t="shared" si="102"/>
        <v>0</v>
      </c>
      <c r="AP55" s="75">
        <f t="shared" si="103"/>
      </c>
      <c r="AR55" s="75"/>
      <c r="AS55" s="75"/>
      <c r="AT55" s="76">
        <f t="shared" si="104"/>
      </c>
      <c r="AU55" s="77">
        <f t="shared" si="72"/>
      </c>
      <c r="AV55" s="75">
        <f t="shared" si="73"/>
      </c>
      <c r="AW55" s="75">
        <f t="shared" si="105"/>
      </c>
      <c r="AX55" s="75">
        <f t="shared" si="106"/>
        <v>0</v>
      </c>
      <c r="AY55" s="75">
        <f t="shared" si="74"/>
      </c>
      <c r="AZ55" s="75">
        <f t="shared" si="75"/>
      </c>
      <c r="BA55" s="75">
        <f t="shared" si="107"/>
      </c>
      <c r="BB55" s="75">
        <f t="shared" si="108"/>
        <v>0</v>
      </c>
      <c r="BC55" s="75">
        <f t="shared" si="109"/>
      </c>
      <c r="BE55" s="75"/>
      <c r="BF55" s="75"/>
      <c r="BG55" s="76">
        <f t="shared" si="110"/>
      </c>
      <c r="BH55" s="77">
        <f t="shared" si="76"/>
      </c>
      <c r="BI55" s="75">
        <f t="shared" si="77"/>
      </c>
      <c r="BJ55" s="75">
        <f t="shared" si="111"/>
      </c>
      <c r="BK55" s="75">
        <f t="shared" si="112"/>
        <v>0</v>
      </c>
      <c r="BL55" s="75">
        <f t="shared" si="78"/>
      </c>
      <c r="BM55" s="75">
        <f t="shared" si="79"/>
      </c>
      <c r="BN55" s="75">
        <f t="shared" si="113"/>
      </c>
      <c r="BO55" s="75">
        <f t="shared" si="114"/>
        <v>0</v>
      </c>
      <c r="BP55" s="75">
        <f t="shared" si="115"/>
      </c>
    </row>
    <row r="56" spans="2:68" ht="12.75">
      <c r="B56" s="51"/>
      <c r="C56" s="51"/>
      <c r="D56" s="19">
        <f t="shared" si="80"/>
      </c>
      <c r="E56" s="83">
        <f t="shared" si="81"/>
      </c>
      <c r="F56" s="83">
        <f t="shared" si="82"/>
      </c>
      <c r="G56" s="85">
        <f t="shared" si="116"/>
      </c>
      <c r="H56" s="85">
        <f t="shared" si="84"/>
      </c>
      <c r="I56" s="86"/>
      <c r="J56" s="85">
        <f t="shared" si="85"/>
      </c>
      <c r="K56" s="83">
        <f t="shared" si="86"/>
      </c>
      <c r="L56" s="83">
        <f t="shared" si="87"/>
      </c>
      <c r="M56" s="87">
        <f t="shared" si="88"/>
      </c>
      <c r="N56" s="83">
        <f t="shared" si="89"/>
      </c>
      <c r="O56" s="19">
        <f t="shared" si="90"/>
      </c>
      <c r="P56" s="83">
        <f t="shared" si="91"/>
      </c>
      <c r="Q56" s="74"/>
      <c r="R56" s="89"/>
      <c r="S56" s="89"/>
      <c r="T56" s="51">
        <f t="shared" si="92"/>
      </c>
      <c r="U56" s="90">
        <f t="shared" si="64"/>
      </c>
      <c r="V56" s="89"/>
      <c r="W56" s="89">
        <f t="shared" si="93"/>
      </c>
      <c r="X56" s="89">
        <f t="shared" si="94"/>
        <v>0</v>
      </c>
      <c r="Y56" s="89">
        <f t="shared" si="66"/>
      </c>
      <c r="Z56" s="89"/>
      <c r="AA56" s="89">
        <f t="shared" si="95"/>
      </c>
      <c r="AB56" s="89">
        <f t="shared" si="96"/>
        <v>0</v>
      </c>
      <c r="AC56" s="89">
        <f t="shared" si="97"/>
      </c>
      <c r="AD56" s="74"/>
      <c r="AE56" s="89"/>
      <c r="AF56" s="89"/>
      <c r="AG56" s="51">
        <f t="shared" si="98"/>
      </c>
      <c r="AH56" s="90">
        <f t="shared" si="68"/>
      </c>
      <c r="AI56" s="89"/>
      <c r="AJ56" s="89">
        <f t="shared" si="99"/>
      </c>
      <c r="AK56" s="89">
        <f t="shared" si="100"/>
        <v>0</v>
      </c>
      <c r="AL56" s="89">
        <f t="shared" si="70"/>
      </c>
      <c r="AM56" s="89"/>
      <c r="AN56" s="89">
        <f t="shared" si="101"/>
      </c>
      <c r="AO56" s="89">
        <f t="shared" si="102"/>
        <v>0</v>
      </c>
      <c r="AP56" s="89">
        <f t="shared" si="103"/>
      </c>
      <c r="AR56" s="89"/>
      <c r="AS56" s="89"/>
      <c r="AT56" s="51">
        <f t="shared" si="104"/>
      </c>
      <c r="AU56" s="90">
        <f t="shared" si="72"/>
      </c>
      <c r="AV56" s="89"/>
      <c r="AW56" s="89">
        <f t="shared" si="105"/>
      </c>
      <c r="AX56" s="89">
        <f t="shared" si="106"/>
        <v>0</v>
      </c>
      <c r="AY56" s="89">
        <f t="shared" si="74"/>
      </c>
      <c r="AZ56" s="89"/>
      <c r="BA56" s="89">
        <f t="shared" si="107"/>
      </c>
      <c r="BB56" s="89">
        <f t="shared" si="108"/>
        <v>0</v>
      </c>
      <c r="BC56" s="89">
        <f t="shared" si="109"/>
      </c>
      <c r="BE56" s="89"/>
      <c r="BF56" s="89"/>
      <c r="BG56" s="51">
        <f t="shared" si="110"/>
      </c>
      <c r="BH56" s="90">
        <f t="shared" si="76"/>
      </c>
      <c r="BI56" s="89"/>
      <c r="BJ56" s="89">
        <f t="shared" si="111"/>
      </c>
      <c r="BK56" s="89">
        <f t="shared" si="112"/>
        <v>0</v>
      </c>
      <c r="BL56" s="89">
        <f t="shared" si="78"/>
      </c>
      <c r="BM56" s="89"/>
      <c r="BN56" s="89">
        <f t="shared" si="113"/>
      </c>
      <c r="BO56" s="89">
        <f t="shared" si="114"/>
        <v>0</v>
      </c>
      <c r="BP56" s="89">
        <f t="shared" si="115"/>
      </c>
    </row>
    <row r="57" spans="13:30" ht="12.75">
      <c r="M57" s="16"/>
      <c r="N57" s="17"/>
      <c r="O57" s="96" t="s">
        <v>61</v>
      </c>
      <c r="P57" s="105">
        <f>SUM(P38:P56)*365</f>
        <v>0</v>
      </c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</row>
    <row r="64" spans="2:30" ht="12.75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2:30" ht="12.75">
      <c r="B65" s="108"/>
      <c r="C65" s="107"/>
      <c r="D65" s="107"/>
      <c r="E65" s="107"/>
      <c r="F65" s="107"/>
      <c r="G65" s="23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2:7" ht="12.75">
      <c r="B66" s="23"/>
      <c r="F66" s="23"/>
      <c r="G66" s="23"/>
    </row>
    <row r="67" ht="12.75">
      <c r="B67" s="23"/>
    </row>
    <row r="68" ht="12.75">
      <c r="B68" s="23"/>
    </row>
    <row r="69" spans="2:6" ht="39" customHeight="1">
      <c r="B69" s="109"/>
      <c r="C69" s="109"/>
      <c r="D69" s="110"/>
      <c r="E69" s="110"/>
      <c r="F69" s="109"/>
    </row>
    <row r="70" spans="2:6" ht="12.75">
      <c r="B70" s="1"/>
      <c r="C70" s="111"/>
      <c r="D70" s="112"/>
      <c r="E70" s="112"/>
      <c r="F70" s="113"/>
    </row>
    <row r="71" spans="2:6" ht="12.75">
      <c r="B71" s="1"/>
      <c r="C71" s="111"/>
      <c r="D71" s="114"/>
      <c r="E71" s="114"/>
      <c r="F71" s="113"/>
    </row>
    <row r="72" spans="2:6" ht="12.75">
      <c r="B72" s="1"/>
      <c r="C72" s="111"/>
      <c r="D72" s="114"/>
      <c r="E72" s="114"/>
      <c r="F72" s="113"/>
    </row>
    <row r="73" spans="2:6" ht="12.75">
      <c r="B73" s="1"/>
      <c r="C73" s="111"/>
      <c r="D73" s="114"/>
      <c r="E73" s="114"/>
      <c r="F73" s="113"/>
    </row>
    <row r="74" spans="2:6" ht="12.75">
      <c r="B74" s="1"/>
      <c r="C74" s="111"/>
      <c r="D74" s="114"/>
      <c r="E74" s="114"/>
      <c r="F74" s="113"/>
    </row>
    <row r="75" spans="2:6" ht="12.75">
      <c r="B75" s="1"/>
      <c r="C75" s="111"/>
      <c r="D75" s="114"/>
      <c r="E75" s="114"/>
      <c r="F75" s="113"/>
    </row>
    <row r="76" spans="2:6" ht="12.75">
      <c r="B76" s="1"/>
      <c r="C76" s="111"/>
      <c r="D76" s="114"/>
      <c r="E76" s="114"/>
      <c r="F76" s="113"/>
    </row>
    <row r="77" spans="2:6" ht="12.75">
      <c r="B77" s="1"/>
      <c r="C77" s="111"/>
      <c r="D77" s="114"/>
      <c r="E77" s="114"/>
      <c r="F77" s="113"/>
    </row>
    <row r="78" spans="2:6" ht="12.75">
      <c r="B78" s="1"/>
      <c r="C78" s="111"/>
      <c r="D78" s="114"/>
      <c r="E78" s="114"/>
      <c r="F78" s="113"/>
    </row>
    <row r="79" spans="2:6" ht="12.75">
      <c r="B79" s="1"/>
      <c r="C79" s="111"/>
      <c r="D79" s="112"/>
      <c r="E79" s="112"/>
      <c r="F79" s="113"/>
    </row>
    <row r="80" spans="2:6" ht="12.75">
      <c r="B80" s="1"/>
      <c r="C80" s="111"/>
      <c r="D80" s="114"/>
      <c r="E80" s="114"/>
      <c r="F80" s="113"/>
    </row>
    <row r="81" spans="2:6" ht="12.75">
      <c r="B81" s="1"/>
      <c r="C81" s="111"/>
      <c r="D81" s="114"/>
      <c r="E81" s="114"/>
      <c r="F81" s="113"/>
    </row>
    <row r="82" spans="2:6" ht="12.75">
      <c r="B82" s="1"/>
      <c r="C82" s="111"/>
      <c r="D82" s="114"/>
      <c r="E82" s="114"/>
      <c r="F82" s="113"/>
    </row>
    <row r="83" spans="2:6" ht="12.75">
      <c r="B83" s="1"/>
      <c r="C83" s="111"/>
      <c r="D83" s="114"/>
      <c r="E83" s="114"/>
      <c r="F83" s="113"/>
    </row>
    <row r="84" spans="2:6" ht="12.75">
      <c r="B84" s="1"/>
      <c r="C84" s="111"/>
      <c r="D84" s="114"/>
      <c r="E84" s="114"/>
      <c r="F84" s="113"/>
    </row>
    <row r="85" spans="2:6" ht="12.75">
      <c r="B85" s="1"/>
      <c r="C85" s="111"/>
      <c r="D85" s="114"/>
      <c r="E85" s="114"/>
      <c r="F85" s="113"/>
    </row>
    <row r="86" spans="2:6" ht="12.75">
      <c r="B86" s="1"/>
      <c r="C86" s="111"/>
      <c r="D86" s="112"/>
      <c r="E86" s="112"/>
      <c r="F86" s="113"/>
    </row>
    <row r="87" spans="2:6" ht="12.75">
      <c r="B87" s="1"/>
      <c r="C87" s="111"/>
      <c r="D87" s="114"/>
      <c r="E87" s="114"/>
      <c r="F87" s="113"/>
    </row>
    <row r="88" spans="2:6" ht="12.75">
      <c r="B88" s="1"/>
      <c r="C88" s="111"/>
      <c r="D88" s="114"/>
      <c r="E88" s="114"/>
      <c r="F88" s="113"/>
    </row>
    <row r="89" spans="2:6" ht="12.75">
      <c r="B89" s="1"/>
      <c r="C89" s="111"/>
      <c r="D89" s="112"/>
      <c r="E89" s="112"/>
      <c r="F89" s="113"/>
    </row>
    <row r="90" spans="2:6" ht="12.75">
      <c r="B90" s="1"/>
      <c r="C90" s="111"/>
      <c r="D90" s="114"/>
      <c r="E90" s="114"/>
      <c r="F90" s="113"/>
    </row>
    <row r="91" spans="2:6" ht="12.75">
      <c r="B91" s="1"/>
      <c r="C91" s="111"/>
      <c r="D91" s="114"/>
      <c r="E91" s="114"/>
      <c r="F91" s="113"/>
    </row>
    <row r="92" spans="2:6" ht="12.75">
      <c r="B92" s="1"/>
      <c r="C92" s="111"/>
      <c r="D92" s="114"/>
      <c r="E92" s="114"/>
      <c r="F92" s="113"/>
    </row>
    <row r="93" spans="2:6" ht="12.75">
      <c r="B93" s="1"/>
      <c r="C93" s="111"/>
      <c r="D93" s="112"/>
      <c r="E93" s="112"/>
      <c r="F93" s="113"/>
    </row>
  </sheetData>
  <mergeCells count="3">
    <mergeCell ref="O2:O3"/>
    <mergeCell ref="K2:L3"/>
    <mergeCell ref="M2:N3"/>
  </mergeCells>
  <printOptions/>
  <pageMargins left="0.75" right="0.75" top="1" bottom="1" header="0.5" footer="0.5"/>
  <pageSetup horizontalDpi="600" verticalDpi="600" orientation="landscape" r:id="rId2"/>
  <headerFooter alignWithMargins="0">
    <oddHeader>&amp;C
&amp;"Arial,Italic"Worksheet 25.  POWERSED MODEL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Wildland 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Kurz</dc:creator>
  <cp:keywords/>
  <dc:description/>
  <cp:lastModifiedBy>Penny Dimler</cp:lastModifiedBy>
  <cp:lastPrinted>2004-03-29T20:43:23Z</cp:lastPrinted>
  <dcterms:created xsi:type="dcterms:W3CDTF">2002-04-22T21:29:05Z</dcterms:created>
  <dcterms:modified xsi:type="dcterms:W3CDTF">2005-03-10T16:48:27Z</dcterms:modified>
  <cp:category/>
  <cp:version/>
  <cp:contentType/>
  <cp:contentStatus/>
</cp:coreProperties>
</file>