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480" windowHeight="10995" activeTab="1"/>
  </bookViews>
  <sheets>
    <sheet name="Summary" sheetId="1" r:id="rId1"/>
    <sheet name="North Dakota" sheetId="2" r:id="rId2"/>
  </sheets>
  <externalReferences>
    <externalReference r:id="rId5"/>
    <externalReference r:id="rId6"/>
    <externalReference r:id="rId7"/>
  </externalReferences>
  <definedNames>
    <definedName name="ASPHBBL">#REF!</definedName>
    <definedName name="BTU_ASPH">#REF!</definedName>
    <definedName name="BTU_DIST">#REF!</definedName>
    <definedName name="BTU_ETHANE">#REF!</definedName>
    <definedName name="BTU_GAS">#REF!</definedName>
    <definedName name="BTU_IBUTANE">#REF!</definedName>
    <definedName name="BTU_LUBE">#REF!</definedName>
    <definedName name="BTU_MISC">#REF!</definedName>
    <definedName name="BTU_NAPH">#REF!</definedName>
    <definedName name="BTU_NBUTANE">#REF!</definedName>
    <definedName name="BTU_OPET">#REF!</definedName>
    <definedName name="BTU_PCOKE">#REF!</definedName>
    <definedName name="BTU_PENT">#REF!</definedName>
    <definedName name="BTU_PROPANE">#REF!</definedName>
    <definedName name="BTU_RESD">#REF!</definedName>
    <definedName name="BTU_SNAPH">#REF!</definedName>
    <definedName name="BTU_STGAS">#REF!</definedName>
    <definedName name="BTU_STILGAS">#REF!</definedName>
    <definedName name="BTU_TAR">#REF!</definedName>
    <definedName name="BTU_WAX">#REF!</definedName>
    <definedName name="DEN_PCOKE">#REF!</definedName>
    <definedName name="DEN_TAR">#REF!</definedName>
    <definedName name="EF_ASPH">#REF!</definedName>
    <definedName name="EF_DIST">#REF!</definedName>
    <definedName name="EF_ETH">#REF!</definedName>
    <definedName name="EF_GAS">#REF!</definedName>
    <definedName name="EF_IBUT">#REF!</definedName>
    <definedName name="EF_LUBE">#REF!</definedName>
    <definedName name="EF_NAPH">#REF!</definedName>
    <definedName name="EF_NBUT">#REF!</definedName>
    <definedName name="EF_OPET">#REF!</definedName>
    <definedName name="EF_PCOKE">#REF!</definedName>
    <definedName name="EF_PNPL">#REF!</definedName>
    <definedName name="EF_PRO">#REF!</definedName>
    <definedName name="EF_RESID">#REF!</definedName>
    <definedName name="EF_SNAPH">#REF!</definedName>
    <definedName name="EF_STGAS">#REF!</definedName>
    <definedName name="EF_WAX">#REF!</definedName>
    <definedName name="FC_COAL">#REF!</definedName>
    <definedName name="FC_GAS">#REF!</definedName>
    <definedName name="FC_LIQ">#REF!</definedName>
    <definedName name="LPERGAL">#REF!</definedName>
    <definedName name="MTLB">#REF!</definedName>
    <definedName name="SQ_ASPH">#REF!</definedName>
    <definedName name="SQ_COAL">#REF!</definedName>
    <definedName name="SQ_GASOIL">#REF!</definedName>
    <definedName name="SQ_LPG">#REF!</definedName>
    <definedName name="SQ_LUBE">#REF!</definedName>
    <definedName name="SQ_MISC">#REF!</definedName>
    <definedName name="SQ_NAPH">#REF!</definedName>
    <definedName name="SQ_PCOKE">#REF!</definedName>
    <definedName name="SQ_SNAPH">#REF!</definedName>
    <definedName name="SQ_STGAS">#REF!</definedName>
    <definedName name="SQ_WAX">#REF!</definedName>
    <definedName name="STMT">#REF!</definedName>
  </definedNames>
  <calcPr fullCalcOnLoad="1"/>
</workbook>
</file>

<file path=xl/sharedStrings.xml><?xml version="1.0" encoding="utf-8"?>
<sst xmlns="http://schemas.openxmlformats.org/spreadsheetml/2006/main" count="260" uniqueCount="125">
  <si>
    <t>Summary Table - MT Carbon Dioxide</t>
  </si>
  <si>
    <t>Code</t>
  </si>
  <si>
    <t>Energy Source</t>
  </si>
  <si>
    <t>End-Use Sector</t>
  </si>
  <si>
    <t>Energy Activities</t>
  </si>
  <si>
    <t>CLACB</t>
  </si>
  <si>
    <t>Coal</t>
  </si>
  <si>
    <t>Transportation Consumption</t>
  </si>
  <si>
    <t>CLCCB</t>
  </si>
  <si>
    <t>Commercial Consumption</t>
  </si>
  <si>
    <t>CLEIB</t>
  </si>
  <si>
    <t>Electric Power Consumption</t>
  </si>
  <si>
    <t>CLICB</t>
  </si>
  <si>
    <t>Industrial Consumption</t>
  </si>
  <si>
    <t>CLRCB</t>
  </si>
  <si>
    <t>Residential Consumption</t>
  </si>
  <si>
    <t>CLTCB</t>
  </si>
  <si>
    <t>Total Consumption</t>
  </si>
  <si>
    <t>ARICB</t>
  </si>
  <si>
    <t>Asphalt and Road Oil</t>
  </si>
  <si>
    <t>ARTCB</t>
  </si>
  <si>
    <t>AVACB</t>
  </si>
  <si>
    <t>Aviation Gasoline</t>
  </si>
  <si>
    <t>AVTCB</t>
  </si>
  <si>
    <t>DFACB</t>
  </si>
  <si>
    <t>Distillate Fuel</t>
  </si>
  <si>
    <t>DFCCB</t>
  </si>
  <si>
    <t>DFICB</t>
  </si>
  <si>
    <t>DKEIB</t>
  </si>
  <si>
    <t>Distillate Fuel (inc. Kerosene Jet Fuel)</t>
  </si>
  <si>
    <t>DFRCB</t>
  </si>
  <si>
    <t>DFTCB</t>
  </si>
  <si>
    <t>JFACB</t>
  </si>
  <si>
    <t>Jet Fuel (total)</t>
  </si>
  <si>
    <t>JFTCB</t>
  </si>
  <si>
    <t>KSCCB</t>
  </si>
  <si>
    <t>Kerosene</t>
  </si>
  <si>
    <t>KSICB</t>
  </si>
  <si>
    <t>KSRCB</t>
  </si>
  <si>
    <t>KSTCB</t>
  </si>
  <si>
    <t>LGACB</t>
  </si>
  <si>
    <t>LPG</t>
  </si>
  <si>
    <t>LGCCB</t>
  </si>
  <si>
    <t>LGICB</t>
  </si>
  <si>
    <t>LGRCB</t>
  </si>
  <si>
    <t>LGTCB</t>
  </si>
  <si>
    <t>LUACB</t>
  </si>
  <si>
    <t>Lubricants</t>
  </si>
  <si>
    <t>LUICB</t>
  </si>
  <si>
    <t>LUTCB</t>
  </si>
  <si>
    <t>MGACB</t>
  </si>
  <si>
    <t>Motor Gasoline</t>
  </si>
  <si>
    <t>MGCCB</t>
  </si>
  <si>
    <t>MGICB</t>
  </si>
  <si>
    <t>MGTCB</t>
  </si>
  <si>
    <t>PCEIB</t>
  </si>
  <si>
    <t>Petroleum Coke</t>
  </si>
  <si>
    <t>POICB</t>
  </si>
  <si>
    <t>Petroleum Products (other)</t>
  </si>
  <si>
    <t>POTCB</t>
  </si>
  <si>
    <t>RFACB</t>
  </si>
  <si>
    <t>Residual Fuel</t>
  </si>
  <si>
    <t>RFCCB</t>
  </si>
  <si>
    <t>RFEIB</t>
  </si>
  <si>
    <t>RFICB</t>
  </si>
  <si>
    <t>RFTCB</t>
  </si>
  <si>
    <t>PATCB</t>
  </si>
  <si>
    <t>Petroleum Products (all)</t>
  </si>
  <si>
    <t>NGACB</t>
  </si>
  <si>
    <t>Natural Gas</t>
  </si>
  <si>
    <t>NGCCB</t>
  </si>
  <si>
    <t>NGEIB</t>
  </si>
  <si>
    <t>NGICB</t>
  </si>
  <si>
    <t>NGRCB</t>
  </si>
  <si>
    <t>NGTCB</t>
  </si>
  <si>
    <t>TETCB</t>
  </si>
  <si>
    <t>Total (Coal, Petroleum Products, Natural Gas)</t>
  </si>
  <si>
    <t>Unadjusted</t>
  </si>
  <si>
    <t>Totals by Fuel</t>
  </si>
  <si>
    <t>Total</t>
  </si>
  <si>
    <t>Totals by Sector</t>
  </si>
  <si>
    <t>Residential</t>
  </si>
  <si>
    <t>Commercial</t>
  </si>
  <si>
    <t>Industrial</t>
  </si>
  <si>
    <t>Transportation</t>
  </si>
  <si>
    <t>Electric Power</t>
  </si>
  <si>
    <t>By Fuels</t>
  </si>
  <si>
    <t>LPGs</t>
  </si>
  <si>
    <t>By Sectors</t>
  </si>
  <si>
    <t>Adjusted values</t>
  </si>
  <si>
    <t>National Values</t>
  </si>
  <si>
    <t xml:space="preserve">  Asphalt &amp; Road Oil</t>
  </si>
  <si>
    <t xml:space="preserve">  LPG</t>
  </si>
  <si>
    <t xml:space="preserve">  Pentanes+</t>
  </si>
  <si>
    <t xml:space="preserve">  Industrial Lubricants</t>
  </si>
  <si>
    <t xml:space="preserve">  Naphtha Petrochem</t>
  </si>
  <si>
    <t xml:space="preserve">  Other Petrochem</t>
  </si>
  <si>
    <t xml:space="preserve">  Still Gas Petrochem</t>
  </si>
  <si>
    <t xml:space="preserve">  Petroleum Coke</t>
  </si>
  <si>
    <t xml:space="preserve">  Special Naphtha</t>
  </si>
  <si>
    <t xml:space="preserve">  Waxes</t>
  </si>
  <si>
    <t xml:space="preserve">  Miscellaneous</t>
  </si>
  <si>
    <t xml:space="preserve">  Distillate</t>
  </si>
  <si>
    <t xml:space="preserve">  Residual Oil</t>
  </si>
  <si>
    <t>Petroleum</t>
  </si>
  <si>
    <t>Above value</t>
  </si>
  <si>
    <t>Transportation Lubricants</t>
  </si>
  <si>
    <t>Above value x 0.5</t>
  </si>
  <si>
    <t>MMTCO2</t>
  </si>
  <si>
    <t>MTCO2</t>
  </si>
  <si>
    <t>Adjustment values</t>
  </si>
  <si>
    <t>Petroleum Products (Non-LPG)</t>
  </si>
  <si>
    <t>These values summed from above</t>
  </si>
  <si>
    <t>These are the final adjusted values in metric tons</t>
  </si>
  <si>
    <t>These are the values used to adjust "All Fuels"</t>
  </si>
  <si>
    <t>These are the national values in million metric tons sequestered (same for all state sheets).</t>
  </si>
  <si>
    <t>These are the disaggrgated values used for the adjustment.</t>
  </si>
  <si>
    <t>(Million Metric Tons CO2)</t>
  </si>
  <si>
    <t>Petroleum Products</t>
  </si>
  <si>
    <t>This feeds the summary page</t>
  </si>
  <si>
    <t>North Dakota</t>
  </si>
  <si>
    <t>North Dakota Values</t>
  </si>
  <si>
    <t>North Dakota Shares</t>
  </si>
  <si>
    <t>North Dakota Carbon Dioxide Emissions from Fossil Fuel Consumption (1980 to 2005)</t>
  </si>
  <si>
    <t>See Nonfuel_LPG_RollingAvgs for State's Percents of LPG used in calculations below.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</si>
</sst>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/dd/yy_)"/>
    <numFmt numFmtId="168" formatCode="hh:mm_)"/>
    <numFmt numFmtId="169" formatCode="0.000_)"/>
    <numFmt numFmtId="170" formatCode="0.00_)"/>
    <numFmt numFmtId="171" formatCode="0_)"/>
    <numFmt numFmtId="172" formatCode="0.0_)"/>
    <numFmt numFmtId="173" formatCode="0.000000_)"/>
    <numFmt numFmtId="174" formatCode="0.000"/>
    <numFmt numFmtId="175" formatCode="0.0000"/>
    <numFmt numFmtId="176" formatCode="0.0%"/>
    <numFmt numFmtId="177" formatCode="0.0"/>
    <numFmt numFmtId="178" formatCode="0.0000_)"/>
    <numFmt numFmtId="179" formatCode="0.0000000_)"/>
    <numFmt numFmtId="180" formatCode="0.00000"/>
    <numFmt numFmtId="181" formatCode="0.000000"/>
    <numFmt numFmtId="182" formatCode="#,##0.000"/>
    <numFmt numFmtId="183" formatCode="#,##0.00000"/>
    <numFmt numFmtId="184" formatCode="#,##0.0"/>
    <numFmt numFmtId="185" formatCode="0.000%"/>
    <numFmt numFmtId="186" formatCode="&quot;$&quot;#,##0.00"/>
    <numFmt numFmtId="187" formatCode="0.0000%"/>
  </numFmts>
  <fonts count="6">
    <font>
      <sz val="10"/>
      <name val="Arial"/>
      <family val="0"/>
    </font>
    <font>
      <u val="single"/>
      <sz val="10.45"/>
      <color indexed="36"/>
      <name val="Arial MT"/>
      <family val="0"/>
    </font>
    <font>
      <u val="single"/>
      <sz val="10.45"/>
      <color indexed="12"/>
      <name val="Arial MT"/>
      <family val="0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3" fillId="0" borderId="2" xfId="0" applyFont="1" applyBorder="1" applyAlignment="1">
      <alignment/>
    </xf>
    <xf numFmtId="3" fontId="3" fillId="0" borderId="0" xfId="0" applyNumberFormat="1" applyFont="1" applyAlignment="1">
      <alignment/>
    </xf>
    <xf numFmtId="187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0" fontId="3" fillId="2" borderId="1" xfId="0" applyNumberFormat="1" applyFont="1" applyFill="1" applyBorder="1" applyAlignment="1">
      <alignment/>
    </xf>
    <xf numFmtId="0" fontId="3" fillId="2" borderId="0" xfId="0" applyFont="1" applyFill="1" applyBorder="1" applyAlignment="1">
      <alignment horizontal="left" indent="1"/>
    </xf>
    <xf numFmtId="3" fontId="0" fillId="2" borderId="0" xfId="0" applyNumberFormat="1" applyFill="1" applyAlignment="1">
      <alignment/>
    </xf>
    <xf numFmtId="0" fontId="3" fillId="2" borderId="0" xfId="0" applyFont="1" applyFill="1" applyAlignment="1">
      <alignment horizontal="left" indent="1"/>
    </xf>
    <xf numFmtId="3" fontId="0" fillId="2" borderId="0" xfId="0" applyNumberFormat="1" applyFont="1" applyFill="1" applyAlignment="1">
      <alignment/>
    </xf>
    <xf numFmtId="3" fontId="3" fillId="2" borderId="0" xfId="0" applyNumberFormat="1" applyFont="1" applyFill="1" applyAlignment="1">
      <alignment/>
    </xf>
    <xf numFmtId="0" fontId="3" fillId="3" borderId="0" xfId="0" applyFont="1" applyFill="1" applyAlignment="1">
      <alignment/>
    </xf>
    <xf numFmtId="0" fontId="0" fillId="3" borderId="0" xfId="0" applyFill="1" applyAlignment="1">
      <alignment/>
    </xf>
    <xf numFmtId="3" fontId="0" fillId="3" borderId="0" xfId="0" applyNumberFormat="1" applyFill="1" applyAlignment="1">
      <alignment/>
    </xf>
    <xf numFmtId="0" fontId="3" fillId="3" borderId="1" xfId="0" applyNumberFormat="1" applyFont="1" applyFill="1" applyBorder="1" applyAlignment="1">
      <alignment/>
    </xf>
    <xf numFmtId="0" fontId="3" fillId="3" borderId="0" xfId="0" applyFont="1" applyFill="1" applyBorder="1" applyAlignment="1">
      <alignment/>
    </xf>
    <xf numFmtId="3" fontId="3" fillId="3" borderId="0" xfId="0" applyNumberFormat="1" applyFont="1" applyFill="1" applyBorder="1" applyAlignment="1">
      <alignment/>
    </xf>
    <xf numFmtId="0" fontId="0" fillId="3" borderId="0" xfId="0" applyFont="1" applyFill="1" applyAlignment="1">
      <alignment/>
    </xf>
    <xf numFmtId="3" fontId="0" fillId="3" borderId="0" xfId="0" applyNumberFormat="1" applyFont="1" applyFill="1" applyAlignment="1">
      <alignment/>
    </xf>
    <xf numFmtId="0" fontId="3" fillId="3" borderId="2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3" fillId="4" borderId="0" xfId="0" applyFont="1" applyFill="1" applyAlignment="1">
      <alignment/>
    </xf>
    <xf numFmtId="0" fontId="0" fillId="4" borderId="0" xfId="0" applyFill="1" applyAlignment="1">
      <alignment/>
    </xf>
    <xf numFmtId="0" fontId="0" fillId="4" borderId="0" xfId="0" applyFont="1" applyFill="1" applyAlignment="1">
      <alignment/>
    </xf>
    <xf numFmtId="0" fontId="3" fillId="4" borderId="1" xfId="0" applyNumberFormat="1" applyFont="1" applyFill="1" applyBorder="1" applyAlignment="1">
      <alignment/>
    </xf>
    <xf numFmtId="0" fontId="3" fillId="4" borderId="2" xfId="0" applyFont="1" applyFill="1" applyBorder="1" applyAlignment="1">
      <alignment horizontal="left" indent="1"/>
    </xf>
    <xf numFmtId="0" fontId="3" fillId="4" borderId="2" xfId="0" applyFont="1" applyFill="1" applyBorder="1" applyAlignment="1">
      <alignment/>
    </xf>
    <xf numFmtId="3" fontId="0" fillId="4" borderId="0" xfId="0" applyNumberFormat="1" applyFont="1" applyFill="1" applyAlignment="1">
      <alignment/>
    </xf>
    <xf numFmtId="0" fontId="3" fillId="4" borderId="0" xfId="0" applyFont="1" applyFill="1" applyAlignment="1">
      <alignment horizontal="left" indent="1"/>
    </xf>
    <xf numFmtId="3" fontId="3" fillId="4" borderId="0" xfId="0" applyNumberFormat="1" applyFont="1" applyFill="1" applyAlignment="1">
      <alignment/>
    </xf>
    <xf numFmtId="0" fontId="0" fillId="4" borderId="0" xfId="0" applyFill="1" applyAlignment="1">
      <alignment horizontal="left" indent="1"/>
    </xf>
    <xf numFmtId="0" fontId="0" fillId="4" borderId="0" xfId="0" applyFont="1" applyFill="1" applyAlignment="1">
      <alignment horizontal="left" indent="1"/>
    </xf>
    <xf numFmtId="0" fontId="3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5" borderId="0" xfId="0" applyFont="1" applyFill="1" applyAlignment="1">
      <alignment/>
    </xf>
    <xf numFmtId="0" fontId="3" fillId="5" borderId="0" xfId="0" applyFont="1" applyFill="1" applyBorder="1" applyAlignment="1">
      <alignment horizontal="left" indent="1"/>
    </xf>
    <xf numFmtId="3" fontId="0" fillId="5" borderId="0" xfId="0" applyNumberFormat="1" applyFont="1" applyFill="1" applyAlignment="1">
      <alignment/>
    </xf>
    <xf numFmtId="0" fontId="3" fillId="5" borderId="0" xfId="0" applyFont="1" applyFill="1" applyAlignment="1">
      <alignment horizontal="left" indent="1"/>
    </xf>
    <xf numFmtId="3" fontId="3" fillId="5" borderId="0" xfId="0" applyNumberFormat="1" applyFont="1" applyFill="1" applyAlignment="1">
      <alignment/>
    </xf>
    <xf numFmtId="0" fontId="0" fillId="5" borderId="0" xfId="0" applyFill="1" applyAlignment="1">
      <alignment horizontal="left" indent="1"/>
    </xf>
    <xf numFmtId="0" fontId="0" fillId="5" borderId="0" xfId="0" applyFont="1" applyFill="1" applyAlignment="1">
      <alignment horizontal="left" indent="1"/>
    </xf>
    <xf numFmtId="0" fontId="4" fillId="0" borderId="0" xfId="0" applyFont="1" applyAlignment="1">
      <alignment/>
    </xf>
    <xf numFmtId="0" fontId="3" fillId="6" borderId="0" xfId="0" applyFont="1" applyFill="1" applyAlignment="1">
      <alignment/>
    </xf>
    <xf numFmtId="0" fontId="0" fillId="6" borderId="0" xfId="0" applyFill="1" applyAlignment="1">
      <alignment/>
    </xf>
    <xf numFmtId="0" fontId="3" fillId="6" borderId="1" xfId="0" applyNumberFormat="1" applyFont="1" applyFill="1" applyBorder="1" applyAlignment="1">
      <alignment/>
    </xf>
    <xf numFmtId="10" fontId="3" fillId="6" borderId="0" xfId="0" applyNumberFormat="1" applyFont="1" applyFill="1" applyAlignment="1">
      <alignment/>
    </xf>
    <xf numFmtId="3" fontId="0" fillId="6" borderId="0" xfId="0" applyNumberFormat="1" applyFont="1" applyFill="1" applyAlignment="1">
      <alignment/>
    </xf>
    <xf numFmtId="0" fontId="0" fillId="6" borderId="0" xfId="0" applyFont="1" applyFill="1" applyAlignment="1">
      <alignment/>
    </xf>
    <xf numFmtId="0" fontId="0" fillId="6" borderId="0" xfId="0" applyFill="1" applyAlignment="1">
      <alignment horizontal="left" indent="1"/>
    </xf>
    <xf numFmtId="0" fontId="0" fillId="6" borderId="0" xfId="0" applyFont="1" applyFill="1" applyAlignment="1">
      <alignment horizontal="left" indent="1"/>
    </xf>
    <xf numFmtId="0" fontId="3" fillId="6" borderId="0" xfId="0" applyFont="1" applyFill="1" applyAlignment="1">
      <alignment horizontal="left"/>
    </xf>
    <xf numFmtId="0" fontId="3" fillId="7" borderId="0" xfId="0" applyFont="1" applyFill="1" applyAlignment="1">
      <alignment/>
    </xf>
    <xf numFmtId="0" fontId="0" fillId="7" borderId="0" xfId="0" applyFont="1" applyFill="1" applyAlignment="1">
      <alignment/>
    </xf>
    <xf numFmtId="0" fontId="0" fillId="7" borderId="0" xfId="0" applyFont="1" applyFill="1" applyAlignment="1">
      <alignment horizontal="left" indent="1"/>
    </xf>
    <xf numFmtId="0" fontId="3" fillId="7" borderId="0" xfId="0" applyFont="1" applyFill="1" applyAlignment="1">
      <alignment horizontal="left"/>
    </xf>
    <xf numFmtId="174" fontId="0" fillId="7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left" indent="1"/>
    </xf>
    <xf numFmtId="0" fontId="3" fillId="0" borderId="0" xfId="0" applyFont="1" applyFill="1" applyAlignment="1">
      <alignment horizontal="left" indent="1"/>
    </xf>
    <xf numFmtId="177" fontId="0" fillId="0" borderId="0" xfId="0" applyNumberFormat="1" applyAlignment="1">
      <alignment/>
    </xf>
    <xf numFmtId="177" fontId="3" fillId="0" borderId="0" xfId="0" applyNumberFormat="1" applyFont="1" applyAlignment="1">
      <alignment/>
    </xf>
    <xf numFmtId="0" fontId="0" fillId="0" borderId="0" xfId="0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J\EIA1605a\A_Plus\State%20Emissions\2002\SEDS_Tools_allfuel_20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RJ\EIA1605a\A_Plus\State%20Emissions\2005\nonfuel06D_state_link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RJ\EIA1605a\A_Plus\State%20Emissions\2005\PL_weighting%20metho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cumentation"/>
      <sheetName val="State v. US Totals_Data"/>
      <sheetName val="US Total"/>
      <sheetName val="State Total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es and Instructions"/>
      <sheetName val="Summary"/>
      <sheetName val="AER Table"/>
      <sheetName val="AER Table_compare"/>
      <sheetName val="SynMatInd"/>
      <sheetName val="Data Sources"/>
      <sheetName val="Computations"/>
      <sheetName val="CarbonSeq"/>
      <sheetName val="Tabl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nfuel Calcs"/>
      <sheetName val="Nonfuel LPG Data"/>
      <sheetName val="Nonfuel LPG 2yr Avg"/>
      <sheetName val="Nonfuel LPG Calcs"/>
      <sheetName val="CarbonSeq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"/>
  <sheetViews>
    <sheetView workbookViewId="0" topLeftCell="A1">
      <pane xSplit="1" topLeftCell="O1" activePane="topRight" state="frozen"/>
      <selection pane="topLeft" activeCell="A1" sqref="A1"/>
      <selection pane="topRight" activeCell="A2" sqref="A2"/>
    </sheetView>
  </sheetViews>
  <sheetFormatPr defaultColWidth="9.140625" defaultRowHeight="12.75"/>
  <cols>
    <col min="1" max="1" width="31.140625" style="0" customWidth="1"/>
    <col min="2" max="11" width="0" style="0" hidden="1" customWidth="1"/>
  </cols>
  <sheetData>
    <row r="1" ht="12.75">
      <c r="A1" s="1" t="s">
        <v>123</v>
      </c>
    </row>
    <row r="2" ht="12.75">
      <c r="A2" s="71" t="s">
        <v>117</v>
      </c>
    </row>
    <row r="3" spans="1:27" ht="12.75">
      <c r="A3" s="66" t="s">
        <v>86</v>
      </c>
      <c r="B3" s="1">
        <v>1980</v>
      </c>
      <c r="C3" s="1">
        <v>1981</v>
      </c>
      <c r="D3" s="1">
        <v>1982</v>
      </c>
      <c r="E3" s="1">
        <v>1983</v>
      </c>
      <c r="F3" s="1">
        <v>1984</v>
      </c>
      <c r="G3" s="1">
        <v>1985</v>
      </c>
      <c r="H3" s="1">
        <v>1986</v>
      </c>
      <c r="I3" s="1">
        <v>1987</v>
      </c>
      <c r="J3" s="1">
        <v>1988</v>
      </c>
      <c r="K3" s="1">
        <v>1989</v>
      </c>
      <c r="L3" s="1">
        <v>1990</v>
      </c>
      <c r="M3" s="1">
        <f>L3+1</f>
        <v>1991</v>
      </c>
      <c r="N3" s="1">
        <f aca="true" t="shared" si="0" ref="N3:AA3">M3+1</f>
        <v>1992</v>
      </c>
      <c r="O3" s="1">
        <f t="shared" si="0"/>
        <v>1993</v>
      </c>
      <c r="P3" s="1">
        <f t="shared" si="0"/>
        <v>1994</v>
      </c>
      <c r="Q3" s="1">
        <f t="shared" si="0"/>
        <v>1995</v>
      </c>
      <c r="R3" s="1">
        <f t="shared" si="0"/>
        <v>1996</v>
      </c>
      <c r="S3" s="1">
        <f t="shared" si="0"/>
        <v>1997</v>
      </c>
      <c r="T3" s="1">
        <f t="shared" si="0"/>
        <v>1998</v>
      </c>
      <c r="U3" s="1">
        <f t="shared" si="0"/>
        <v>1999</v>
      </c>
      <c r="V3" s="1">
        <f t="shared" si="0"/>
        <v>2000</v>
      </c>
      <c r="W3" s="1">
        <f t="shared" si="0"/>
        <v>2001</v>
      </c>
      <c r="X3" s="1">
        <f t="shared" si="0"/>
        <v>2002</v>
      </c>
      <c r="Y3" s="1">
        <f t="shared" si="0"/>
        <v>2003</v>
      </c>
      <c r="Z3" s="1">
        <f t="shared" si="0"/>
        <v>2004</v>
      </c>
      <c r="AA3" s="1">
        <f t="shared" si="0"/>
        <v>2005</v>
      </c>
    </row>
    <row r="4" spans="1:27" ht="12.75">
      <c r="A4" s="67" t="s">
        <v>6</v>
      </c>
      <c r="B4" s="69">
        <f>('North Dakota'!F82/10^6)</f>
        <v>15.309934452948555</v>
      </c>
      <c r="C4" s="69">
        <f>('North Dakota'!G82/10^6)</f>
        <v>16.16907873202225</v>
      </c>
      <c r="D4" s="69">
        <f>('North Dakota'!H82/10^6)</f>
        <v>18.680807770239312</v>
      </c>
      <c r="E4" s="69">
        <f>('North Dakota'!I82/10^6)</f>
        <v>20.054516765585458</v>
      </c>
      <c r="F4" s="69">
        <f>('North Dakota'!J82/10^6)</f>
        <v>24.106020668584158</v>
      </c>
      <c r="G4" s="69">
        <f>('North Dakota'!K82/10^6)</f>
        <v>28.362882132976207</v>
      </c>
      <c r="H4" s="69">
        <f>('North Dakota'!L82/10^6)</f>
        <v>29.190092008073957</v>
      </c>
      <c r="I4" s="69">
        <f>('North Dakota'!M82/10^6)</f>
        <v>29.989399100774744</v>
      </c>
      <c r="J4" s="69">
        <f>('North Dakota'!N82/10^6)</f>
        <v>34.76187934341611</v>
      </c>
      <c r="K4" s="69">
        <f>('North Dakota'!O82/10^6)</f>
        <v>34.204351458343396</v>
      </c>
      <c r="L4" s="69">
        <f>('North Dakota'!P82/10^6)</f>
        <v>35.23473933032677</v>
      </c>
      <c r="M4" s="69">
        <f>('North Dakota'!Q82/10^6)</f>
        <v>35.66872991360234</v>
      </c>
      <c r="N4" s="69">
        <f>('North Dakota'!R82/10^6)</f>
        <v>37.58213250320917</v>
      </c>
      <c r="O4" s="69">
        <f>('North Dakota'!S82/10^6)</f>
        <v>37.660907349303734</v>
      </c>
      <c r="P4" s="69">
        <f>('North Dakota'!T82/10^6)</f>
        <v>37.92123254976822</v>
      </c>
      <c r="Q4" s="69">
        <f>('North Dakota'!U82/10^6)</f>
        <v>37.692608380307725</v>
      </c>
      <c r="R4" s="69">
        <f>('North Dakota'!V82/10^6)</f>
        <v>38.083920552447594</v>
      </c>
      <c r="S4" s="69">
        <f>('North Dakota'!W82/10^6)</f>
        <v>36.41186258759696</v>
      </c>
      <c r="T4" s="69">
        <f>('North Dakota'!X82/10^6)</f>
        <v>38.60522997042484</v>
      </c>
      <c r="U4" s="69">
        <f>('North Dakota'!Y82/10^6)</f>
        <v>38.803557002293374</v>
      </c>
      <c r="V4" s="69">
        <f>('North Dakota'!Z82/10^6)</f>
        <v>40.07024508304039</v>
      </c>
      <c r="W4" s="69">
        <f>('North Dakota'!AA82/10^6)</f>
        <v>39.68760531536293</v>
      </c>
      <c r="X4" s="69">
        <f>('North Dakota'!AB82/10^6)</f>
        <v>39.95501279845391</v>
      </c>
      <c r="Y4" s="69">
        <f>('North Dakota'!AC82/10^6)</f>
        <v>39.76962051818043</v>
      </c>
      <c r="Z4" s="69">
        <f>('North Dakota'!AD82/10^6)</f>
        <v>37.66331440211637</v>
      </c>
      <c r="AA4" s="69">
        <f>('North Dakota'!AE82/10^6)</f>
        <v>40.75966817930967</v>
      </c>
    </row>
    <row r="5" spans="1:27" ht="12.75">
      <c r="A5" s="68" t="s">
        <v>118</v>
      </c>
      <c r="B5" s="69">
        <f>(('North Dakota'!F83+'North Dakota'!F84)/10^6)</f>
        <v>8.65389216664535</v>
      </c>
      <c r="C5" s="69">
        <f>(('North Dakota'!G83+'North Dakota'!G84)/10^6)</f>
        <v>8.650044480428033</v>
      </c>
      <c r="D5" s="69">
        <f>(('North Dakota'!H83+'North Dakota'!H84)/10^6)</f>
        <v>8.371930254143622</v>
      </c>
      <c r="E5" s="69">
        <f>(('North Dakota'!I83+'North Dakota'!I84)/10^6)</f>
        <v>8.32901494826433</v>
      </c>
      <c r="F5" s="69">
        <f>(('North Dakota'!J83+'North Dakota'!J84)/10^6)</f>
        <v>8.330329668826284</v>
      </c>
      <c r="G5" s="69">
        <f>(('North Dakota'!K83+'North Dakota'!K84)/10^6)</f>
        <v>7.973392445814721</v>
      </c>
      <c r="H5" s="69">
        <f>(('North Dakota'!L83+'North Dakota'!L84)/10^6)</f>
        <v>8.069075967845851</v>
      </c>
      <c r="I5" s="69">
        <f>(('North Dakota'!M83+'North Dakota'!M84)/10^6)</f>
        <v>7.894844326693116</v>
      </c>
      <c r="J5" s="69">
        <f>(('North Dakota'!N83+'North Dakota'!N84)/10^6)</f>
        <v>7.754480027707556</v>
      </c>
      <c r="K5" s="69">
        <f>(('North Dakota'!O83+'North Dakota'!O84)/10^6)</f>
        <v>7.971255216160467</v>
      </c>
      <c r="L5" s="69">
        <f>(('North Dakota'!P83+'North Dakota'!P84)/10^6)</f>
        <v>7.60365263852638</v>
      </c>
      <c r="M5" s="69">
        <f>(('North Dakota'!Q83+'North Dakota'!Q84)/10^6)</f>
        <v>7.686899642613307</v>
      </c>
      <c r="N5" s="69">
        <f>(('North Dakota'!R83+'North Dakota'!R84)/10^6)</f>
        <v>7.6673200207619585</v>
      </c>
      <c r="O5" s="69">
        <f>(('North Dakota'!S83+'North Dakota'!S84)/10^6)</f>
        <v>7.8346571182496225</v>
      </c>
      <c r="P5" s="69">
        <f>(('North Dakota'!T83+'North Dakota'!T84)/10^6)</f>
        <v>7.7715730773167495</v>
      </c>
      <c r="Q5" s="69">
        <f>(('North Dakota'!U83+'North Dakota'!U84)/10^6)</f>
        <v>7.767330493498534</v>
      </c>
      <c r="R5" s="69">
        <f>(('North Dakota'!V83+'North Dakota'!V84)/10^6)</f>
        <v>8.030270356663435</v>
      </c>
      <c r="S5" s="69">
        <f>(('North Dakota'!W83+'North Dakota'!W84)/10^6)</f>
        <v>7.9407469122039185</v>
      </c>
      <c r="T5" s="69">
        <f>(('North Dakota'!X83+'North Dakota'!X84)/10^6)</f>
        <v>7.341710807050504</v>
      </c>
      <c r="U5" s="69">
        <f>(('North Dakota'!Y83+'North Dakota'!Y84)/10^6)</f>
        <v>7.770226929799788</v>
      </c>
      <c r="V5" s="69">
        <f>(('North Dakota'!Z83+'North Dakota'!Z84)/10^6)</f>
        <v>7.935207991412853</v>
      </c>
      <c r="W5" s="69">
        <f>(('North Dakota'!AA83+'North Dakota'!AA84)/10^6)</f>
        <v>9.074342381696741</v>
      </c>
      <c r="X5" s="69">
        <f>(('North Dakota'!AB83+'North Dakota'!AB84)/10^6)</f>
        <v>8.258799663387343</v>
      </c>
      <c r="Y5" s="69">
        <f>(('North Dakota'!AC83+'North Dakota'!AC84)/10^6)</f>
        <v>8.269174121489792</v>
      </c>
      <c r="Z5" s="69">
        <f>(('North Dakota'!AD83+'North Dakota'!AD84)/10^6)</f>
        <v>8.995231384517288</v>
      </c>
      <c r="AA5" s="69">
        <f>(('North Dakota'!AE83+'North Dakota'!AE84)/10^6)</f>
        <v>9.168582987560656</v>
      </c>
    </row>
    <row r="6" spans="1:27" ht="12.75">
      <c r="A6" s="67" t="s">
        <v>69</v>
      </c>
      <c r="B6" s="69">
        <f>('North Dakota'!F85/10^6)</f>
        <v>1.2753001947565001</v>
      </c>
      <c r="C6" s="69">
        <f>('North Dakota'!G85/10^6)</f>
        <v>1.9042760176436335</v>
      </c>
      <c r="D6" s="69">
        <f>('North Dakota'!H85/10^6)</f>
        <v>1.5443690236322332</v>
      </c>
      <c r="E6" s="69">
        <f>('North Dakota'!I85/10^6)</f>
        <v>1.4485437551984666</v>
      </c>
      <c r="F6" s="69">
        <f>('North Dakota'!J85/10^6)</f>
        <v>1.6782511461459333</v>
      </c>
      <c r="G6" s="69">
        <f>('North Dakota'!K85/10^6)</f>
        <v>1.5830989487492668</v>
      </c>
      <c r="H6" s="69">
        <f>('North Dakota'!L85/10^6)</f>
        <v>1.4095313287986333</v>
      </c>
      <c r="I6" s="69">
        <f>('North Dakota'!M85/10^6)</f>
        <v>1.3804380351138668</v>
      </c>
      <c r="J6" s="69">
        <f>('North Dakota'!N85/10^6)</f>
        <v>1.601721168113</v>
      </c>
      <c r="K6" s="69">
        <f>('North Dakota'!O85/10^6)</f>
        <v>1.6781619844176001</v>
      </c>
      <c r="L6" s="69">
        <f>('North Dakota'!P85/10^6)</f>
        <v>1.7789467730496</v>
      </c>
      <c r="M6" s="69">
        <f>('North Dakota'!Q85/10^6)</f>
        <v>2.2081760696149004</v>
      </c>
      <c r="N6" s="69">
        <f>('North Dakota'!R85/10^6)</f>
        <v>2.0299299987494</v>
      </c>
      <c r="O6" s="69">
        <f>('North Dakota'!S85/10^6)</f>
        <v>2.2489436370763998</v>
      </c>
      <c r="P6" s="69">
        <f>('North Dakota'!T85/10^6)</f>
        <v>2.407117317767067</v>
      </c>
      <c r="Q6" s="69">
        <f>('North Dakota'!U85/10^6)</f>
        <v>2.530238187907833</v>
      </c>
      <c r="R6" s="69">
        <f>('North Dakota'!V85/10^6)</f>
        <v>2.737064088607933</v>
      </c>
      <c r="S6" s="69">
        <f>('North Dakota'!W85/10^6)</f>
        <v>3.1453503918690333</v>
      </c>
      <c r="T6" s="69">
        <f>('North Dakota'!X85/10^6)</f>
        <v>2.7285905436691</v>
      </c>
      <c r="U6" s="69">
        <f>('North Dakota'!Y85/10^6)</f>
        <v>3.128304878160734</v>
      </c>
      <c r="V6" s="69">
        <f>('North Dakota'!Z85/10^6)</f>
        <v>3.1044564349384665</v>
      </c>
      <c r="W6" s="69">
        <f>('North Dakota'!AA85/10^6)</f>
        <v>3.3204276273200994</v>
      </c>
      <c r="X6" s="69">
        <f>('North Dakota'!AB85/10^6)</f>
        <v>3.4411548846755666</v>
      </c>
      <c r="Y6" s="69">
        <f>('North Dakota'!AC85/10^6)</f>
        <v>3.134592833301233</v>
      </c>
      <c r="Z6" s="69">
        <f>('North Dakota'!AD85/10^6)</f>
        <v>3.2017296649037332</v>
      </c>
      <c r="AA6" s="69">
        <f>('North Dakota'!AE85/10^6)</f>
        <v>2.9160056103430994</v>
      </c>
    </row>
    <row r="7" spans="1:27" ht="12.75">
      <c r="A7" s="66" t="s">
        <v>79</v>
      </c>
      <c r="B7" s="70">
        <f>('North Dakota'!F86/10^6)</f>
        <v>25.239126814350403</v>
      </c>
      <c r="C7" s="70">
        <f>('North Dakota'!G86/10^6)</f>
        <v>26.723399230093914</v>
      </c>
      <c r="D7" s="70">
        <f>('North Dakota'!H86/10^6)</f>
        <v>28.597107048015165</v>
      </c>
      <c r="E7" s="70">
        <f>('North Dakota'!I86/10^6)</f>
        <v>29.832075469048256</v>
      </c>
      <c r="F7" s="70">
        <f>('North Dakota'!J86/10^6)</f>
        <v>34.11460148355638</v>
      </c>
      <c r="G7" s="70">
        <f>('North Dakota'!K86/10^6)</f>
        <v>37.919373527540195</v>
      </c>
      <c r="H7" s="70">
        <f>('North Dakota'!L86/10^6)</f>
        <v>38.668699304718444</v>
      </c>
      <c r="I7" s="70">
        <f>('North Dakota'!M86/10^6)</f>
        <v>39.26468146258173</v>
      </c>
      <c r="J7" s="70">
        <f>('North Dakota'!N86/10^6)</f>
        <v>44.118080539236665</v>
      </c>
      <c r="K7" s="70">
        <f>('North Dakota'!O86/10^6)</f>
        <v>43.85376865892146</v>
      </c>
      <c r="L7" s="70">
        <f>('North Dakota'!P86/10^6)</f>
        <v>44.61733874190275</v>
      </c>
      <c r="M7" s="70">
        <f>('North Dakota'!Q86/10^6)</f>
        <v>45.563805625830554</v>
      </c>
      <c r="N7" s="70">
        <f>('North Dakota'!R86/10^6)</f>
        <v>47.27938252272053</v>
      </c>
      <c r="O7" s="70">
        <f>('North Dakota'!S86/10^6)</f>
        <v>47.744508104629766</v>
      </c>
      <c r="P7" s="70">
        <f>('North Dakota'!T86/10^6)</f>
        <v>48.09992294485204</v>
      </c>
      <c r="Q7" s="70">
        <f>('North Dakota'!U86/10^6)</f>
        <v>47.99017706171409</v>
      </c>
      <c r="R7" s="70">
        <f>('North Dakota'!V86/10^6)</f>
        <v>48.85125499771896</v>
      </c>
      <c r="S7" s="70">
        <f>('North Dakota'!W86/10^6)</f>
        <v>47.497959891669915</v>
      </c>
      <c r="T7" s="70">
        <f>('North Dakota'!X86/10^6)</f>
        <v>48.67553132114444</v>
      </c>
      <c r="U7" s="70">
        <f>('North Dakota'!Y86/10^6)</f>
        <v>49.70208881025389</v>
      </c>
      <c r="V7" s="70">
        <f>('North Dakota'!Z86/10^6)</f>
        <v>51.10990950939172</v>
      </c>
      <c r="W7" s="70">
        <f>('North Dakota'!AA86/10^6)</f>
        <v>52.082375324379775</v>
      </c>
      <c r="X7" s="70">
        <f>('North Dakota'!AB86/10^6)</f>
        <v>51.65496734651682</v>
      </c>
      <c r="Y7" s="70">
        <f>('North Dakota'!AC86/10^6)</f>
        <v>51.173387472971456</v>
      </c>
      <c r="Z7" s="70">
        <f>('North Dakota'!AD86/10^6)</f>
        <v>49.86027545153738</v>
      </c>
      <c r="AA7" s="70">
        <f>('North Dakota'!AE86/10^6)</f>
        <v>52.84425677721343</v>
      </c>
    </row>
    <row r="8" ht="12.75">
      <c r="A8" s="10"/>
    </row>
    <row r="9" ht="12.75">
      <c r="A9" s="10"/>
    </row>
    <row r="10" spans="1:27" ht="12.75">
      <c r="A10" s="66" t="s">
        <v>88</v>
      </c>
      <c r="B10" s="1">
        <v>1980</v>
      </c>
      <c r="C10" s="1">
        <v>1981</v>
      </c>
      <c r="D10" s="1">
        <v>1982</v>
      </c>
      <c r="E10" s="1">
        <v>1983</v>
      </c>
      <c r="F10" s="1">
        <v>1984</v>
      </c>
      <c r="G10" s="1">
        <v>1985</v>
      </c>
      <c r="H10" s="1">
        <v>1986</v>
      </c>
      <c r="I10" s="1">
        <v>1987</v>
      </c>
      <c r="J10" s="1">
        <v>1988</v>
      </c>
      <c r="K10" s="1">
        <v>1989</v>
      </c>
      <c r="L10" s="1">
        <v>1990</v>
      </c>
      <c r="M10" s="1">
        <f>L10+1</f>
        <v>1991</v>
      </c>
      <c r="N10" s="1">
        <f aca="true" t="shared" si="1" ref="N10:AA10">M10+1</f>
        <v>1992</v>
      </c>
      <c r="O10" s="1">
        <f t="shared" si="1"/>
        <v>1993</v>
      </c>
      <c r="P10" s="1">
        <f t="shared" si="1"/>
        <v>1994</v>
      </c>
      <c r="Q10" s="1">
        <f t="shared" si="1"/>
        <v>1995</v>
      </c>
      <c r="R10" s="1">
        <f t="shared" si="1"/>
        <v>1996</v>
      </c>
      <c r="S10" s="1">
        <f t="shared" si="1"/>
        <v>1997</v>
      </c>
      <c r="T10" s="1">
        <f t="shared" si="1"/>
        <v>1998</v>
      </c>
      <c r="U10" s="1">
        <f t="shared" si="1"/>
        <v>1999</v>
      </c>
      <c r="V10" s="1">
        <f t="shared" si="1"/>
        <v>2000</v>
      </c>
      <c r="W10" s="1">
        <f t="shared" si="1"/>
        <v>2001</v>
      </c>
      <c r="X10" s="1">
        <f t="shared" si="1"/>
        <v>2002</v>
      </c>
      <c r="Y10" s="1">
        <f t="shared" si="1"/>
        <v>2003</v>
      </c>
      <c r="Z10" s="1">
        <f t="shared" si="1"/>
        <v>2004</v>
      </c>
      <c r="AA10" s="1">
        <f t="shared" si="1"/>
        <v>2005</v>
      </c>
    </row>
    <row r="11" spans="1:27" ht="12.75">
      <c r="A11" s="68" t="s">
        <v>81</v>
      </c>
      <c r="B11" s="69">
        <f>('North Dakota'!F90/10^6)</f>
        <v>1.1954217148057182</v>
      </c>
      <c r="C11" s="69">
        <f>('North Dakota'!G90/10^6)</f>
        <v>1.1421123306022467</v>
      </c>
      <c r="D11" s="69">
        <f>('North Dakota'!H90/10^6)</f>
        <v>1.1232636698508167</v>
      </c>
      <c r="E11" s="69">
        <f>('North Dakota'!I90/10^6)</f>
        <v>1.0825816150923009</v>
      </c>
      <c r="F11" s="69">
        <f>('North Dakota'!J90/10^6)</f>
        <v>1.1291094095156493</v>
      </c>
      <c r="G11" s="69">
        <f>('North Dakota'!K90/10^6)</f>
        <v>1.176018877904411</v>
      </c>
      <c r="H11" s="69">
        <f>('North Dakota'!L90/10^6)</f>
        <v>1.186191467756424</v>
      </c>
      <c r="I11" s="69">
        <f>('North Dakota'!M90/10^6)</f>
        <v>1.0462386726096236</v>
      </c>
      <c r="J11" s="69">
        <f>('North Dakota'!N90/10^6)</f>
        <v>1.157667023360012</v>
      </c>
      <c r="K11" s="69">
        <f>('North Dakota'!O90/10^6)</f>
        <v>1.2429579600606797</v>
      </c>
      <c r="L11" s="69">
        <f>('North Dakota'!P90/10^6)</f>
        <v>1.1059512627183636</v>
      </c>
      <c r="M11" s="69">
        <f>('North Dakota'!Q90/10^6)</f>
        <v>1.2120570011391296</v>
      </c>
      <c r="N11" s="69">
        <f>('North Dakota'!R90/10^6)</f>
        <v>1.0857346834777402</v>
      </c>
      <c r="O11" s="69">
        <f>('North Dakota'!S90/10^6)</f>
        <v>1.132872564454537</v>
      </c>
      <c r="P11" s="69">
        <f>('North Dakota'!T90/10^6)</f>
        <v>1.0719073976186253</v>
      </c>
      <c r="Q11" s="69">
        <f>('North Dakota'!U90/10^6)</f>
        <v>1.1274594803460665</v>
      </c>
      <c r="R11" s="69">
        <f>('North Dakota'!V90/10^6)</f>
        <v>1.2904054233876299</v>
      </c>
      <c r="S11" s="69">
        <f>('North Dakota'!W90/10^6)</f>
        <v>1.2563625129478941</v>
      </c>
      <c r="T11" s="69">
        <f>('North Dakota'!X90/10^6)</f>
        <v>1.0475154721593498</v>
      </c>
      <c r="U11" s="69">
        <f>('North Dakota'!Y90/10^6)</f>
        <v>1.14489901783268</v>
      </c>
      <c r="V11" s="69">
        <f>('North Dakota'!Z90/10^6)</f>
        <v>1.257838588724001</v>
      </c>
      <c r="W11" s="69">
        <f>('North Dakota'!AA90/10^6)</f>
        <v>1.2625064881583306</v>
      </c>
      <c r="X11" s="69">
        <f>('North Dakota'!AB90/10^6)</f>
        <v>1.218299589337054</v>
      </c>
      <c r="Y11" s="69">
        <f>('North Dakota'!AC90/10^6)</f>
        <v>1.25082809802922</v>
      </c>
      <c r="Z11" s="69">
        <f>('North Dakota'!AD90/10^6)</f>
        <v>1.2702810808187883</v>
      </c>
      <c r="AA11" s="69">
        <f>('North Dakota'!AE90/10^6)</f>
        <v>1.24241079165002</v>
      </c>
    </row>
    <row r="12" spans="1:27" ht="12.75">
      <c r="A12" s="68" t="s">
        <v>82</v>
      </c>
      <c r="B12" s="69">
        <f>('North Dakota'!F91/10^6)</f>
        <v>1.2749605812891074</v>
      </c>
      <c r="C12" s="69">
        <f>('North Dakota'!G91/10^6)</f>
        <v>0.9446965268396643</v>
      </c>
      <c r="D12" s="69">
        <f>('North Dakota'!H91/10^6)</f>
        <v>1.0772478378654784</v>
      </c>
      <c r="E12" s="69">
        <f>('North Dakota'!I91/10^6)</f>
        <v>1.0878316549680729</v>
      </c>
      <c r="F12" s="69">
        <f>('North Dakota'!J91/10^6)</f>
        <v>1.080496457850196</v>
      </c>
      <c r="G12" s="69">
        <f>('North Dakota'!K91/10^6)</f>
        <v>1.036710889915761</v>
      </c>
      <c r="H12" s="69">
        <f>('North Dakota'!L91/10^6)</f>
        <v>0.8995006553566962</v>
      </c>
      <c r="I12" s="69">
        <f>('North Dakota'!M91/10^6)</f>
        <v>0.7213625605073134</v>
      </c>
      <c r="J12" s="69">
        <f>('North Dakota'!N91/10^6)</f>
        <v>0.8324936453752394</v>
      </c>
      <c r="K12" s="69">
        <f>('North Dakota'!O91/10^6)</f>
        <v>0.9220101118760233</v>
      </c>
      <c r="L12" s="69">
        <f>('North Dakota'!P91/10^6)</f>
        <v>0.8389110815302369</v>
      </c>
      <c r="M12" s="69">
        <f>('North Dakota'!Q91/10^6)</f>
        <v>0.8672358865401782</v>
      </c>
      <c r="N12" s="69">
        <f>('North Dakota'!R91/10^6)</f>
        <v>0.8055183123396598</v>
      </c>
      <c r="O12" s="69">
        <f>('North Dakota'!S91/10^6)</f>
        <v>0.8571642029720979</v>
      </c>
      <c r="P12" s="69">
        <f>('North Dakota'!T91/10^6)</f>
        <v>0.8838927019387129</v>
      </c>
      <c r="Q12" s="69">
        <f>('North Dakota'!U91/10^6)</f>
        <v>0.8952758861013087</v>
      </c>
      <c r="R12" s="69">
        <f>('North Dakota'!V91/10^6)</f>
        <v>0.9921530933730366</v>
      </c>
      <c r="S12" s="69">
        <f>('North Dakota'!W91/10^6)</f>
        <v>0.9584280184017521</v>
      </c>
      <c r="T12" s="69">
        <f>('North Dakota'!X91/10^6)</f>
        <v>0.8698523636367057</v>
      </c>
      <c r="U12" s="69">
        <f>('North Dakota'!Y91/10^6)</f>
        <v>0.8788249371082869</v>
      </c>
      <c r="V12" s="69">
        <f>('North Dakota'!Z91/10^6)</f>
        <v>0.9450989104665064</v>
      </c>
      <c r="W12" s="69">
        <f>('North Dakota'!AA91/10^6)</f>
        <v>0.9636436013389944</v>
      </c>
      <c r="X12" s="69">
        <f>('North Dakota'!AB91/10^6)</f>
        <v>0.978847274928964</v>
      </c>
      <c r="Y12" s="69">
        <f>('North Dakota'!AC91/10^6)</f>
        <v>0.9912514621202767</v>
      </c>
      <c r="Z12" s="69">
        <f>('North Dakota'!AD91/10^6)</f>
        <v>1.0722062260913205</v>
      </c>
      <c r="AA12" s="69">
        <f>('North Dakota'!AE91/10^6)</f>
        <v>1.1069724945339987</v>
      </c>
    </row>
    <row r="13" spans="1:27" ht="12.75">
      <c r="A13" s="68" t="s">
        <v>83</v>
      </c>
      <c r="B13" s="69">
        <f>('North Dakota'!F92/10^6)</f>
        <v>3.156166912701835</v>
      </c>
      <c r="C13" s="69">
        <f>('North Dakota'!G92/10^6)</f>
        <v>4.080071620147265</v>
      </c>
      <c r="D13" s="69">
        <f>('North Dakota'!H92/10^6)</f>
        <v>3.545177342388119</v>
      </c>
      <c r="E13" s="69">
        <f>('North Dakota'!I92/10^6)</f>
        <v>3.6406194309652955</v>
      </c>
      <c r="F13" s="69">
        <f>('North Dakota'!J92/10^6)</f>
        <v>6.045684548470104</v>
      </c>
      <c r="G13" s="69">
        <f>('North Dakota'!K92/10^6)</f>
        <v>9.351139926719402</v>
      </c>
      <c r="H13" s="69">
        <f>('North Dakota'!L92/10^6)</f>
        <v>10.451941608861107</v>
      </c>
      <c r="I13" s="69">
        <f>('North Dakota'!M92/10^6)</f>
        <v>11.06700315583647</v>
      </c>
      <c r="J13" s="69">
        <f>('North Dakota'!N92/10^6)</f>
        <v>10.405202952286977</v>
      </c>
      <c r="K13" s="69">
        <f>('North Dakota'!O92/10^6)</f>
        <v>11.283329790583565</v>
      </c>
      <c r="L13" s="69">
        <f>('North Dakota'!P92/10^6)</f>
        <v>11.09220315563406</v>
      </c>
      <c r="M13" s="69">
        <f>('North Dakota'!Q92/10^6)</f>
        <v>11.212308677403106</v>
      </c>
      <c r="N13" s="69">
        <f>('North Dakota'!R92/10^6)</f>
        <v>11.814293457623721</v>
      </c>
      <c r="O13" s="69">
        <f>('North Dakota'!S92/10^6)</f>
        <v>11.695625111580538</v>
      </c>
      <c r="P13" s="69">
        <f>('North Dakota'!T92/10^6)</f>
        <v>12.068178403525643</v>
      </c>
      <c r="Q13" s="69">
        <f>('North Dakota'!U92/10^6)</f>
        <v>12.626040619197687</v>
      </c>
      <c r="R13" s="69">
        <f>('North Dakota'!V92/10^6)</f>
        <v>11.845271352448325</v>
      </c>
      <c r="S13" s="69">
        <f>('North Dakota'!W92/10^6)</f>
        <v>11.769210129213981</v>
      </c>
      <c r="T13" s="69">
        <f>('North Dakota'!X92/10^6)</f>
        <v>11.888009423154056</v>
      </c>
      <c r="U13" s="69">
        <f>('North Dakota'!Y92/10^6)</f>
        <v>11.635399479644255</v>
      </c>
      <c r="V13" s="69">
        <f>('North Dakota'!Z92/10^6)</f>
        <v>12.412498727063412</v>
      </c>
      <c r="W13" s="69">
        <f>('North Dakota'!AA92/10^6)</f>
        <v>13.1125879086796</v>
      </c>
      <c r="X13" s="69">
        <f>('North Dakota'!AB92/10^6)</f>
        <v>12.383708277417773</v>
      </c>
      <c r="Y13" s="69">
        <f>('North Dakota'!AC92/10^6)</f>
        <v>12.284258670875209</v>
      </c>
      <c r="Z13" s="69">
        <f>('North Dakota'!AD92/10^6)</f>
        <v>11.88466531213399</v>
      </c>
      <c r="AA13" s="69">
        <f>('North Dakota'!AE92/10^6)</f>
        <v>12.495557353205905</v>
      </c>
    </row>
    <row r="14" spans="1:27" ht="12.75">
      <c r="A14" s="68" t="s">
        <v>84</v>
      </c>
      <c r="B14" s="69">
        <f>('North Dakota'!F93/10^6)</f>
        <v>5.167275568120925</v>
      </c>
      <c r="C14" s="69">
        <f>('North Dakota'!G93/10^6)</f>
        <v>5.160236480946875</v>
      </c>
      <c r="D14" s="69">
        <f>('North Dakota'!H93/10^6)</f>
        <v>5.215341097326185</v>
      </c>
      <c r="E14" s="69">
        <f>('North Dakota'!I93/10^6)</f>
        <v>4.908967292065351</v>
      </c>
      <c r="F14" s="69">
        <f>('North Dakota'!J93/10^6)</f>
        <v>5.006632262911063</v>
      </c>
      <c r="G14" s="69">
        <f>('North Dakota'!K93/10^6)</f>
        <v>4.865286001829837</v>
      </c>
      <c r="H14" s="69">
        <f>('North Dakota'!L93/10^6)</f>
        <v>4.7241209472239545</v>
      </c>
      <c r="I14" s="69">
        <f>('North Dakota'!M93/10^6)</f>
        <v>4.764778208006881</v>
      </c>
      <c r="J14" s="69">
        <f>('North Dakota'!N93/10^6)</f>
        <v>4.82561146183347</v>
      </c>
      <c r="K14" s="69">
        <f>('North Dakota'!O93/10^6)</f>
        <v>4.734339720442216</v>
      </c>
      <c r="L14" s="69">
        <f>('North Dakota'!P93/10^6)</f>
        <v>4.595168305944198</v>
      </c>
      <c r="M14" s="69">
        <f>('North Dakota'!Q93/10^6)</f>
        <v>4.6655398820709975</v>
      </c>
      <c r="N14" s="69">
        <f>('North Dakota'!R93/10^6)</f>
        <v>4.881010883833188</v>
      </c>
      <c r="O14" s="69">
        <f>('North Dakota'!S93/10^6)</f>
        <v>5.16265685083045</v>
      </c>
      <c r="P14" s="69">
        <f>('North Dakota'!T93/10^6)</f>
        <v>5.119764754181711</v>
      </c>
      <c r="Q14" s="69">
        <f>('North Dakota'!U93/10^6)</f>
        <v>5.112422107964324</v>
      </c>
      <c r="R14" s="69">
        <f>('North Dakota'!V93/10^6)</f>
        <v>5.227933300362118</v>
      </c>
      <c r="S14" s="69">
        <f>('North Dakota'!W93/10^6)</f>
        <v>5.306308449387787</v>
      </c>
      <c r="T14" s="69">
        <f>('North Dakota'!X93/10^6)</f>
        <v>4.741578403817659</v>
      </c>
      <c r="U14" s="69">
        <f>('North Dakota'!Y93/10^6)</f>
        <v>5.662367958340771</v>
      </c>
      <c r="V14" s="69">
        <f>('North Dakota'!Z93/10^6)</f>
        <v>5.547854917754597</v>
      </c>
      <c r="W14" s="69">
        <f>('North Dakota'!AA93/10^6)</f>
        <v>6.017720119901506</v>
      </c>
      <c r="X14" s="69">
        <f>('North Dakota'!AB93/10^6)</f>
        <v>5.974555003521225</v>
      </c>
      <c r="Y14" s="69">
        <f>('North Dakota'!AC93/10^6)</f>
        <v>6.011027269899146</v>
      </c>
      <c r="Z14" s="69">
        <f>('North Dakota'!AD93/10^6)</f>
        <v>6.310711847179814</v>
      </c>
      <c r="AA14" s="69">
        <f>('North Dakota'!AE93/10^6)</f>
        <v>6.329772258672241</v>
      </c>
    </row>
    <row r="15" spans="1:27" ht="12.75">
      <c r="A15" s="68" t="s">
        <v>85</v>
      </c>
      <c r="B15" s="69">
        <f>('North Dakota'!F94/10^6)</f>
        <v>14.445303676883821</v>
      </c>
      <c r="C15" s="69">
        <f>('North Dakota'!G94/10^6)</f>
        <v>15.396276539846165</v>
      </c>
      <c r="D15" s="69">
        <f>('North Dakota'!H94/10^6)</f>
        <v>17.636072699003506</v>
      </c>
      <c r="E15" s="69">
        <f>('North Dakota'!I94/10^6)</f>
        <v>19.11208079860203</v>
      </c>
      <c r="F15" s="69">
        <f>('North Dakota'!J94/10^6)</f>
        <v>20.85268139450526</v>
      </c>
      <c r="G15" s="69">
        <f>('North Dakota'!K94/10^6)</f>
        <v>21.490217007200755</v>
      </c>
      <c r="H15" s="69">
        <f>('North Dakota'!L94/10^6)</f>
        <v>21.406945945570122</v>
      </c>
      <c r="I15" s="69">
        <f>('North Dakota'!M94/10^6)</f>
        <v>21.665302061755032</v>
      </c>
      <c r="J15" s="69">
        <f>('North Dakota'!N94/10^6)</f>
        <v>26.897106543512066</v>
      </c>
      <c r="K15" s="69">
        <f>('North Dakota'!O94/10^6)</f>
        <v>25.671134518806085</v>
      </c>
      <c r="L15" s="69">
        <f>('North Dakota'!P94/10^6)</f>
        <v>26.985097226411657</v>
      </c>
      <c r="M15" s="69">
        <f>('North Dakota'!Q94/10^6)</f>
        <v>27.606662271289977</v>
      </c>
      <c r="N15" s="69">
        <f>('North Dakota'!R94/10^6)</f>
        <v>28.692821542044925</v>
      </c>
      <c r="O15" s="69">
        <f>('North Dakota'!S94/10^6)</f>
        <v>28.896185853951742</v>
      </c>
      <c r="P15" s="69">
        <f>('North Dakota'!T94/10^6)</f>
        <v>28.956189036702575</v>
      </c>
      <c r="Q15" s="69">
        <f>('North Dakota'!U94/10^6)</f>
        <v>28.228968905907873</v>
      </c>
      <c r="R15" s="69">
        <f>('North Dakota'!V94/10^6)</f>
        <v>29.495488142301216</v>
      </c>
      <c r="S15" s="69">
        <f>('North Dakota'!W94/10^6)</f>
        <v>28.207655075063965</v>
      </c>
      <c r="T15" s="69">
        <f>('North Dakota'!X94/10^6)</f>
        <v>30.128575657846113</v>
      </c>
      <c r="U15" s="69">
        <f>('North Dakota'!Y94/10^6)</f>
        <v>30.380597417858468</v>
      </c>
      <c r="V15" s="69">
        <f>('North Dakota'!Z94/10^6)</f>
        <v>30.946618365913764</v>
      </c>
      <c r="W15" s="69">
        <f>('North Dakota'!AA94/10^6)</f>
        <v>30.725901507364238</v>
      </c>
      <c r="X15" s="69">
        <f>('North Dakota'!AB94/10^6)</f>
        <v>31.099561677702766</v>
      </c>
      <c r="Y15" s="69">
        <f>('North Dakota'!AC94/10^6)</f>
        <v>30.636023346745837</v>
      </c>
      <c r="Z15" s="69">
        <f>('North Dakota'!AD94/10^6)</f>
        <v>29.322411567345117</v>
      </c>
      <c r="AA15" s="69">
        <f>('North Dakota'!AE94/10^6)</f>
        <v>31.66955345747129</v>
      </c>
    </row>
    <row r="16" spans="1:27" ht="12.75">
      <c r="A16" s="66" t="s">
        <v>79</v>
      </c>
      <c r="B16" s="70">
        <f>('North Dakota'!F95/10^6)</f>
        <v>25.239128453801406</v>
      </c>
      <c r="C16" s="70">
        <f>('North Dakota'!G95/10^6)</f>
        <v>26.72339349838222</v>
      </c>
      <c r="D16" s="70">
        <f>('North Dakota'!H95/10^6)</f>
        <v>28.597102646434106</v>
      </c>
      <c r="E16" s="70">
        <f>('North Dakota'!I95/10^6)</f>
        <v>29.832080791693052</v>
      </c>
      <c r="F16" s="70">
        <f>('North Dakota'!J95/10^6)</f>
        <v>34.11460407325227</v>
      </c>
      <c r="G16" s="70">
        <f>('North Dakota'!K95/10^6)</f>
        <v>37.91937270357016</v>
      </c>
      <c r="H16" s="70">
        <f>('North Dakota'!L95/10^6)</f>
        <v>38.6687006247683</v>
      </c>
      <c r="I16" s="70">
        <f>('North Dakota'!M95/10^6)</f>
        <v>39.264684658715325</v>
      </c>
      <c r="J16" s="70">
        <f>('North Dakota'!N95/10^6)</f>
        <v>44.11808162636776</v>
      </c>
      <c r="K16" s="70">
        <f>('North Dakota'!O95/10^6)</f>
        <v>43.85377210176857</v>
      </c>
      <c r="L16" s="70">
        <f>('North Dakota'!P95/10^6)</f>
        <v>44.61733103223851</v>
      </c>
      <c r="M16" s="70">
        <f>('North Dakota'!Q95/10^6)</f>
        <v>45.563803718443395</v>
      </c>
      <c r="N16" s="70">
        <f>('North Dakota'!R95/10^6)</f>
        <v>47.27937887931924</v>
      </c>
      <c r="O16" s="70">
        <f>('North Dakota'!S95/10^6)</f>
        <v>47.744504583789364</v>
      </c>
      <c r="P16" s="70">
        <f>('North Dakota'!T95/10^6)</f>
        <v>48.09993229396727</v>
      </c>
      <c r="Q16" s="70">
        <f>('North Dakota'!U95/10^6)</f>
        <v>47.990166999517264</v>
      </c>
      <c r="R16" s="70">
        <f>('North Dakota'!V95/10^6)</f>
        <v>48.851251311872325</v>
      </c>
      <c r="S16" s="70">
        <f>('North Dakota'!W95/10^6)</f>
        <v>47.49796418501538</v>
      </c>
      <c r="T16" s="70">
        <f>('North Dakota'!X95/10^6)</f>
        <v>48.67553132061388</v>
      </c>
      <c r="U16" s="70">
        <f>('North Dakota'!Y95/10^6)</f>
        <v>49.70208881078446</v>
      </c>
      <c r="V16" s="70">
        <f>('North Dakota'!Z95/10^6)</f>
        <v>51.10990950992228</v>
      </c>
      <c r="W16" s="70">
        <f>('North Dakota'!AA95/10^6)</f>
        <v>52.08235962544267</v>
      </c>
      <c r="X16" s="70">
        <f>('North Dakota'!AB95/10^6)</f>
        <v>51.654971822907775</v>
      </c>
      <c r="Y16" s="70">
        <f>('North Dakota'!AC95/10^6)</f>
        <v>51.17338884766969</v>
      </c>
      <c r="Z16" s="70">
        <f>('North Dakota'!AD95/10^6)</f>
        <v>49.86027603356903</v>
      </c>
      <c r="AA16" s="70">
        <f>('North Dakota'!AE95/10^6)</f>
        <v>52.84426635553345</v>
      </c>
    </row>
  </sheetData>
  <printOptions/>
  <pageMargins left="0.75" right="0.75" top="1" bottom="1" header="0.5" footer="0.5"/>
  <pageSetup fitToHeight="1" fitToWidth="1" horizontalDpi="600" verticalDpi="600"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8">
    <pageSetUpPr fitToPage="1"/>
  </sheetPr>
  <dimension ref="A1:AF173"/>
  <sheetViews>
    <sheetView tabSelected="1" zoomScale="75" zoomScaleNormal="75" workbookViewId="0" topLeftCell="A97">
      <selection activeCell="F137" sqref="F137"/>
    </sheetView>
  </sheetViews>
  <sheetFormatPr defaultColWidth="9.140625" defaultRowHeight="12.75"/>
  <cols>
    <col min="2" max="2" width="21.421875" style="0" customWidth="1"/>
    <col min="3" max="3" width="38.8515625" style="0" customWidth="1"/>
    <col min="4" max="4" width="25.421875" style="0" customWidth="1"/>
    <col min="5" max="5" width="7.7109375" style="0" customWidth="1"/>
    <col min="6" max="6" width="12.57421875" style="0" customWidth="1"/>
    <col min="7" max="7" width="14.7109375" style="0" customWidth="1"/>
    <col min="8" max="12" width="12.57421875" style="0" customWidth="1"/>
    <col min="13" max="13" width="13.8515625" style="0" customWidth="1"/>
    <col min="14" max="15" width="12.57421875" style="0" customWidth="1"/>
    <col min="16" max="27" width="12.57421875" style="0" bestFit="1" customWidth="1"/>
    <col min="28" max="28" width="13.421875" style="0" customWidth="1"/>
    <col min="29" max="29" width="14.421875" style="0" customWidth="1"/>
    <col min="30" max="31" width="14.00390625" style="0" customWidth="1"/>
  </cols>
  <sheetData>
    <row r="1" spans="1:2" ht="15.75">
      <c r="A1" s="65" t="s">
        <v>120</v>
      </c>
      <c r="B1" s="1"/>
    </row>
    <row r="3" spans="1:3" ht="15.75">
      <c r="A3" s="65"/>
      <c r="B3" s="50"/>
      <c r="C3" s="65"/>
    </row>
    <row r="4" spans="1:31" ht="12.75">
      <c r="A4" s="20" t="s">
        <v>0</v>
      </c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1"/>
      <c r="AC4" s="21"/>
      <c r="AD4" s="21"/>
      <c r="AE4" s="21"/>
    </row>
    <row r="5" spans="1:31" s="2" customFormat="1" ht="12.75">
      <c r="A5" s="23" t="s">
        <v>1</v>
      </c>
      <c r="B5" s="23" t="s">
        <v>1</v>
      </c>
      <c r="C5" s="23" t="s">
        <v>2</v>
      </c>
      <c r="D5" s="23" t="s">
        <v>3</v>
      </c>
      <c r="E5" s="23" t="s">
        <v>4</v>
      </c>
      <c r="F5" s="23">
        <v>1980</v>
      </c>
      <c r="G5" s="23">
        <f aca="true" t="shared" si="0" ref="G5:AD5">F5+1</f>
        <v>1981</v>
      </c>
      <c r="H5" s="23">
        <f t="shared" si="0"/>
        <v>1982</v>
      </c>
      <c r="I5" s="23">
        <f t="shared" si="0"/>
        <v>1983</v>
      </c>
      <c r="J5" s="23">
        <f t="shared" si="0"/>
        <v>1984</v>
      </c>
      <c r="K5" s="23">
        <f t="shared" si="0"/>
        <v>1985</v>
      </c>
      <c r="L5" s="23">
        <f t="shared" si="0"/>
        <v>1986</v>
      </c>
      <c r="M5" s="23">
        <f t="shared" si="0"/>
        <v>1987</v>
      </c>
      <c r="N5" s="23">
        <f t="shared" si="0"/>
        <v>1988</v>
      </c>
      <c r="O5" s="23">
        <f t="shared" si="0"/>
        <v>1989</v>
      </c>
      <c r="P5" s="23">
        <f t="shared" si="0"/>
        <v>1990</v>
      </c>
      <c r="Q5" s="23">
        <f t="shared" si="0"/>
        <v>1991</v>
      </c>
      <c r="R5" s="23">
        <f t="shared" si="0"/>
        <v>1992</v>
      </c>
      <c r="S5" s="23">
        <f t="shared" si="0"/>
        <v>1993</v>
      </c>
      <c r="T5" s="23">
        <f t="shared" si="0"/>
        <v>1994</v>
      </c>
      <c r="U5" s="23">
        <f t="shared" si="0"/>
        <v>1995</v>
      </c>
      <c r="V5" s="23">
        <f t="shared" si="0"/>
        <v>1996</v>
      </c>
      <c r="W5" s="23">
        <f t="shared" si="0"/>
        <v>1997</v>
      </c>
      <c r="X5" s="23">
        <f t="shared" si="0"/>
        <v>1998</v>
      </c>
      <c r="Y5" s="23">
        <f t="shared" si="0"/>
        <v>1999</v>
      </c>
      <c r="Z5" s="23">
        <f t="shared" si="0"/>
        <v>2000</v>
      </c>
      <c r="AA5" s="23">
        <f t="shared" si="0"/>
        <v>2001</v>
      </c>
      <c r="AB5" s="23">
        <f t="shared" si="0"/>
        <v>2002</v>
      </c>
      <c r="AC5" s="23">
        <f t="shared" si="0"/>
        <v>2003</v>
      </c>
      <c r="AD5" s="23">
        <f t="shared" si="0"/>
        <v>2004</v>
      </c>
      <c r="AE5" s="23">
        <f>AD5+1</f>
        <v>2005</v>
      </c>
    </row>
    <row r="6" spans="1:31" s="3" customFormat="1" ht="12.7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4"/>
      <c r="AC6" s="24"/>
      <c r="AD6" s="24"/>
      <c r="AE6" s="24"/>
    </row>
    <row r="7" spans="1:31" s="4" customFormat="1" ht="12.75">
      <c r="A7" s="26"/>
      <c r="B7" s="26" t="s">
        <v>5</v>
      </c>
      <c r="C7" s="26" t="s">
        <v>6</v>
      </c>
      <c r="D7" s="26" t="s">
        <v>7</v>
      </c>
      <c r="E7" s="26"/>
      <c r="F7" s="27">
        <v>0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</v>
      </c>
      <c r="R7" s="27">
        <v>0</v>
      </c>
      <c r="S7" s="27">
        <v>0</v>
      </c>
      <c r="T7" s="27">
        <v>0</v>
      </c>
      <c r="U7" s="27">
        <v>0</v>
      </c>
      <c r="V7" s="27">
        <v>0</v>
      </c>
      <c r="W7" s="27">
        <v>0</v>
      </c>
      <c r="X7" s="27">
        <v>0</v>
      </c>
      <c r="Y7" s="27">
        <v>0</v>
      </c>
      <c r="Z7" s="27">
        <v>0</v>
      </c>
      <c r="AA7" s="27">
        <v>0</v>
      </c>
      <c r="AB7" s="27">
        <v>0</v>
      </c>
      <c r="AC7" s="27">
        <v>0</v>
      </c>
      <c r="AD7" s="27">
        <v>0</v>
      </c>
      <c r="AE7" s="27">
        <v>0</v>
      </c>
    </row>
    <row r="8" spans="1:31" s="4" customFormat="1" ht="12.75">
      <c r="A8" s="26"/>
      <c r="B8" s="26" t="s">
        <v>8</v>
      </c>
      <c r="C8" s="26" t="s">
        <v>6</v>
      </c>
      <c r="D8" s="26" t="s">
        <v>9</v>
      </c>
      <c r="E8" s="26"/>
      <c r="F8" s="27">
        <v>139641.2030392741</v>
      </c>
      <c r="G8" s="27">
        <v>170988.96960423517</v>
      </c>
      <c r="H8" s="27">
        <v>218766.18973655326</v>
      </c>
      <c r="I8" s="27">
        <v>244521.31542170534</v>
      </c>
      <c r="J8" s="27">
        <v>246499.46928178097</v>
      </c>
      <c r="K8" s="27">
        <v>188272.3941794958</v>
      </c>
      <c r="L8" s="27">
        <v>165767.38698551228</v>
      </c>
      <c r="M8" s="27">
        <v>98186.73496384863</v>
      </c>
      <c r="N8" s="27">
        <v>132522.63437463148</v>
      </c>
      <c r="O8" s="27">
        <v>168759.17018443087</v>
      </c>
      <c r="P8" s="27">
        <v>140286.09389554663</v>
      </c>
      <c r="Q8" s="27">
        <v>144630.34316571563</v>
      </c>
      <c r="R8" s="27">
        <v>135020.81259627512</v>
      </c>
      <c r="S8" s="27">
        <v>155137.7522003792</v>
      </c>
      <c r="T8" s="27">
        <v>164956.6320123196</v>
      </c>
      <c r="U8" s="27">
        <v>139023.06699930146</v>
      </c>
      <c r="V8" s="27">
        <v>180905.7289737007</v>
      </c>
      <c r="W8" s="27">
        <v>174463.23046239262</v>
      </c>
      <c r="X8" s="27">
        <v>140504.96661102594</v>
      </c>
      <c r="Y8" s="27">
        <v>150570.00446789016</v>
      </c>
      <c r="Z8" s="27">
        <v>159032.26032513543</v>
      </c>
      <c r="AA8" s="27">
        <v>178886.21182425998</v>
      </c>
      <c r="AB8" s="27">
        <v>193990.69394816345</v>
      </c>
      <c r="AC8" s="27">
        <v>225722.2449619436</v>
      </c>
      <c r="AD8" s="27">
        <v>355589.49319519923</v>
      </c>
      <c r="AE8" s="27">
        <v>401513.96153622854</v>
      </c>
    </row>
    <row r="9" spans="1:31" s="4" customFormat="1" ht="12.75">
      <c r="A9" s="26"/>
      <c r="B9" s="26" t="s">
        <v>10</v>
      </c>
      <c r="C9" s="26" t="s">
        <v>6</v>
      </c>
      <c r="D9" s="26" t="s">
        <v>11</v>
      </c>
      <c r="E9" s="26"/>
      <c r="F9" s="27">
        <v>14415460.765928822</v>
      </c>
      <c r="G9" s="27">
        <v>15356586.513461731</v>
      </c>
      <c r="H9" s="27">
        <v>17597736.58121944</v>
      </c>
      <c r="I9" s="27">
        <v>19069516.11258176</v>
      </c>
      <c r="J9" s="27">
        <v>20782712.06936343</v>
      </c>
      <c r="K9" s="27">
        <v>21458636.80966652</v>
      </c>
      <c r="L9" s="27">
        <v>21382460.23717829</v>
      </c>
      <c r="M9" s="27">
        <v>21643908.052063398</v>
      </c>
      <c r="N9" s="27">
        <v>26877300.74054713</v>
      </c>
      <c r="O9" s="27">
        <v>25640217.425281916</v>
      </c>
      <c r="P9" s="27">
        <v>26960825.773773257</v>
      </c>
      <c r="Q9" s="27">
        <v>27577326.85632581</v>
      </c>
      <c r="R9" s="27">
        <v>28668208.153428257</v>
      </c>
      <c r="S9" s="27">
        <v>28866846.603733074</v>
      </c>
      <c r="T9" s="27">
        <v>28908262.491902012</v>
      </c>
      <c r="U9" s="27">
        <v>28186873.111311704</v>
      </c>
      <c r="V9" s="27">
        <v>29429174.36488012</v>
      </c>
      <c r="W9" s="27">
        <v>28142247.844850365</v>
      </c>
      <c r="X9" s="27">
        <v>30090512.25650861</v>
      </c>
      <c r="Y9" s="27">
        <v>30346246.614563968</v>
      </c>
      <c r="Z9" s="27">
        <v>30905963.857711762</v>
      </c>
      <c r="AA9" s="27">
        <v>30698447.728839174</v>
      </c>
      <c r="AB9" s="27">
        <v>31070433.039226465</v>
      </c>
      <c r="AC9" s="27">
        <v>30595407.014167037</v>
      </c>
      <c r="AD9" s="27">
        <v>29290850.40291288</v>
      </c>
      <c r="AE9" s="27">
        <v>31639570.798140123</v>
      </c>
    </row>
    <row r="10" spans="1:31" s="4" customFormat="1" ht="12.75">
      <c r="A10" s="26"/>
      <c r="B10" s="26" t="s">
        <v>12</v>
      </c>
      <c r="C10" s="26" t="s">
        <v>6</v>
      </c>
      <c r="D10" s="26" t="s">
        <v>13</v>
      </c>
      <c r="E10" s="26"/>
      <c r="F10" s="27">
        <v>716842.8000830075</v>
      </c>
      <c r="G10" s="27">
        <v>602834.1343152109</v>
      </c>
      <c r="H10" s="27">
        <v>818473.6698387931</v>
      </c>
      <c r="I10" s="27">
        <v>693065.2614563962</v>
      </c>
      <c r="J10" s="27">
        <v>3017891.473694333</v>
      </c>
      <c r="K10" s="27">
        <v>6661914.824838749</v>
      </c>
      <c r="L10" s="27">
        <v>7591433.399951014</v>
      </c>
      <c r="M10" s="27">
        <v>8217375.517036043</v>
      </c>
      <c r="N10" s="27">
        <v>7713985.9380101785</v>
      </c>
      <c r="O10" s="27">
        <v>8349553.38780561</v>
      </c>
      <c r="P10" s="27">
        <v>8097994.659215648</v>
      </c>
      <c r="Q10" s="27">
        <v>7914408.719853308</v>
      </c>
      <c r="R10" s="27">
        <v>8748546.133811723</v>
      </c>
      <c r="S10" s="27">
        <v>8604257.29744355</v>
      </c>
      <c r="T10" s="27">
        <v>8818409.564031897</v>
      </c>
      <c r="U10" s="27">
        <v>9345556.18153877</v>
      </c>
      <c r="V10" s="27">
        <v>8448813.112999065</v>
      </c>
      <c r="W10" s="27">
        <v>8073212.916297594</v>
      </c>
      <c r="X10" s="27">
        <v>8356544.359046005</v>
      </c>
      <c r="Y10" s="27">
        <v>8285850.335949053</v>
      </c>
      <c r="Z10" s="27">
        <v>8985250.788409796</v>
      </c>
      <c r="AA10" s="27">
        <v>8787776.57945587</v>
      </c>
      <c r="AB10" s="27">
        <v>8663674.849884335</v>
      </c>
      <c r="AC10" s="27">
        <v>8914174.921526615</v>
      </c>
      <c r="AD10" s="27">
        <v>7972159.429692193</v>
      </c>
      <c r="AE10" s="27">
        <v>8678181.301938657</v>
      </c>
    </row>
    <row r="11" spans="1:31" s="4" customFormat="1" ht="12.75">
      <c r="A11" s="26"/>
      <c r="B11" s="26" t="s">
        <v>14</v>
      </c>
      <c r="C11" s="26" t="s">
        <v>6</v>
      </c>
      <c r="D11" s="26" t="s">
        <v>15</v>
      </c>
      <c r="E11" s="26"/>
      <c r="F11" s="27">
        <v>37989.683897451716</v>
      </c>
      <c r="G11" s="27">
        <v>38669.11464107194</v>
      </c>
      <c r="H11" s="27">
        <v>45831.32944453012</v>
      </c>
      <c r="I11" s="27">
        <v>47414.0761255908</v>
      </c>
      <c r="J11" s="27">
        <v>58917.656244613594</v>
      </c>
      <c r="K11" s="27">
        <v>54058.10429144251</v>
      </c>
      <c r="L11" s="27">
        <v>50430.98395914035</v>
      </c>
      <c r="M11" s="27">
        <v>29928.79671145141</v>
      </c>
      <c r="N11" s="27">
        <v>38070.03048416507</v>
      </c>
      <c r="O11" s="27">
        <v>45821.47507144088</v>
      </c>
      <c r="P11" s="27">
        <v>35632.803442316595</v>
      </c>
      <c r="Q11" s="27">
        <v>32363.994257513765</v>
      </c>
      <c r="R11" s="27">
        <v>30357.40337291688</v>
      </c>
      <c r="S11" s="27">
        <v>34665.69592673568</v>
      </c>
      <c r="T11" s="27">
        <v>29603.861821992003</v>
      </c>
      <c r="U11" s="27">
        <v>21156.0204579474</v>
      </c>
      <c r="V11" s="27">
        <v>25027.34559470567</v>
      </c>
      <c r="W11" s="27">
        <v>21938.595986609937</v>
      </c>
      <c r="X11" s="27">
        <v>17668.388259201132</v>
      </c>
      <c r="Y11" s="27">
        <v>20890.047312462015</v>
      </c>
      <c r="Z11" s="27">
        <v>19998.17659369869</v>
      </c>
      <c r="AA11" s="27">
        <v>22494.79524362475</v>
      </c>
      <c r="AB11" s="27">
        <v>26914.21539494335</v>
      </c>
      <c r="AC11" s="27">
        <v>34316.33752483421</v>
      </c>
      <c r="AD11" s="27">
        <v>44715.07631609983</v>
      </c>
      <c r="AE11" s="27">
        <v>40402.1176946594</v>
      </c>
    </row>
    <row r="12" spans="1:31" s="6" customFormat="1" ht="12.75">
      <c r="A12" s="28"/>
      <c r="B12" s="28" t="s">
        <v>16</v>
      </c>
      <c r="C12" s="28" t="s">
        <v>6</v>
      </c>
      <c r="D12" s="28" t="s">
        <v>17</v>
      </c>
      <c r="E12" s="28"/>
      <c r="F12" s="27">
        <v>15309934.452948555</v>
      </c>
      <c r="G12" s="27">
        <v>16169078.732022248</v>
      </c>
      <c r="H12" s="27">
        <v>18680807.770239312</v>
      </c>
      <c r="I12" s="27">
        <v>20054516.765585456</v>
      </c>
      <c r="J12" s="27">
        <v>24106020.668584157</v>
      </c>
      <c r="K12" s="27">
        <v>28362882.132976208</v>
      </c>
      <c r="L12" s="27">
        <v>29190092.008073956</v>
      </c>
      <c r="M12" s="27">
        <v>29989399.100774743</v>
      </c>
      <c r="N12" s="27">
        <v>34761879.34341611</v>
      </c>
      <c r="O12" s="27">
        <v>34204351.458343394</v>
      </c>
      <c r="P12" s="27">
        <v>35234739.330326766</v>
      </c>
      <c r="Q12" s="27">
        <v>35668729.913602345</v>
      </c>
      <c r="R12" s="27">
        <v>37582132.50320917</v>
      </c>
      <c r="S12" s="27">
        <v>37660907.34930374</v>
      </c>
      <c r="T12" s="27">
        <v>37921232.54976822</v>
      </c>
      <c r="U12" s="27">
        <v>37692608.38030773</v>
      </c>
      <c r="V12" s="27">
        <v>38083920.552447595</v>
      </c>
      <c r="W12" s="27">
        <v>36411862.58759696</v>
      </c>
      <c r="X12" s="27">
        <v>38605229.97042484</v>
      </c>
      <c r="Y12" s="27">
        <v>38803557.00229337</v>
      </c>
      <c r="Z12" s="27">
        <v>40070245.083040394</v>
      </c>
      <c r="AA12" s="27">
        <v>39687605.31536293</v>
      </c>
      <c r="AB12" s="27">
        <v>39955012.798453905</v>
      </c>
      <c r="AC12" s="27">
        <v>39769620.51818043</v>
      </c>
      <c r="AD12" s="27">
        <v>37663314.40211637</v>
      </c>
      <c r="AE12" s="27">
        <v>40759668.17930967</v>
      </c>
    </row>
    <row r="13" spans="1:31" s="3" customFormat="1" ht="12.75">
      <c r="A13" s="29"/>
      <c r="B13" s="29" t="s">
        <v>18</v>
      </c>
      <c r="C13" s="29" t="s">
        <v>19</v>
      </c>
      <c r="D13" s="29" t="s">
        <v>13</v>
      </c>
      <c r="E13" s="24"/>
      <c r="F13" s="27">
        <v>377595.3250116667</v>
      </c>
      <c r="G13" s="27">
        <v>373539.458303</v>
      </c>
      <c r="H13" s="27">
        <v>381768.90600786667</v>
      </c>
      <c r="I13" s="27">
        <v>546778.8289524</v>
      </c>
      <c r="J13" s="27">
        <v>499519.6661972</v>
      </c>
      <c r="K13" s="27">
        <v>525099.4655925333</v>
      </c>
      <c r="L13" s="27">
        <v>440208.6775364667</v>
      </c>
      <c r="M13" s="27">
        <v>443728.8664754</v>
      </c>
      <c r="N13" s="27">
        <v>479625.2030980666</v>
      </c>
      <c r="O13" s="27">
        <v>463824.4312108</v>
      </c>
      <c r="P13" s="27">
        <v>408393.03836393333</v>
      </c>
      <c r="Q13" s="27">
        <v>390363.6004466</v>
      </c>
      <c r="R13" s="27">
        <v>735196.1426707334</v>
      </c>
      <c r="S13" s="27">
        <v>458920.2267034</v>
      </c>
      <c r="T13" s="27">
        <v>628333.2702159333</v>
      </c>
      <c r="U13" s="27">
        <v>396912.261295</v>
      </c>
      <c r="V13" s="27">
        <v>457025.18869920005</v>
      </c>
      <c r="W13" s="27">
        <v>622804.8033878</v>
      </c>
      <c r="X13" s="27">
        <v>722520.3606514666</v>
      </c>
      <c r="Y13" s="27">
        <v>1052112.2780996666</v>
      </c>
      <c r="Z13" s="27">
        <v>555888.4992994667</v>
      </c>
      <c r="AA13" s="27">
        <v>667720.3991494667</v>
      </c>
      <c r="AB13" s="27">
        <v>557430.8949571999</v>
      </c>
      <c r="AC13" s="27">
        <v>333441.9003989334</v>
      </c>
      <c r="AD13" s="27">
        <v>514323.7645421334</v>
      </c>
      <c r="AE13" s="27">
        <v>671096.3116667334</v>
      </c>
    </row>
    <row r="14" spans="1:31" s="1" customFormat="1" ht="12.75">
      <c r="A14" s="24"/>
      <c r="B14" s="24" t="s">
        <v>20</v>
      </c>
      <c r="C14" s="24" t="s">
        <v>19</v>
      </c>
      <c r="D14" s="24" t="s">
        <v>17</v>
      </c>
      <c r="E14" s="20"/>
      <c r="F14" s="27">
        <v>377595.3250116667</v>
      </c>
      <c r="G14" s="27">
        <v>373539.458303</v>
      </c>
      <c r="H14" s="27">
        <v>381768.90600786667</v>
      </c>
      <c r="I14" s="27">
        <v>546778.8289524</v>
      </c>
      <c r="J14" s="27">
        <v>499519.6661972</v>
      </c>
      <c r="K14" s="27">
        <v>525099.4655925333</v>
      </c>
      <c r="L14" s="27">
        <v>440208.6775364667</v>
      </c>
      <c r="M14" s="27">
        <v>443728.8664754</v>
      </c>
      <c r="N14" s="27">
        <v>479625.2030980666</v>
      </c>
      <c r="O14" s="27">
        <v>463824.4312108</v>
      </c>
      <c r="P14" s="27">
        <v>408393.03836393333</v>
      </c>
      <c r="Q14" s="27">
        <v>390363.6004466</v>
      </c>
      <c r="R14" s="27">
        <v>735196.1426707334</v>
      </c>
      <c r="S14" s="27">
        <v>458920.2267034</v>
      </c>
      <c r="T14" s="27">
        <v>628333.2702159333</v>
      </c>
      <c r="U14" s="27">
        <v>396912.261295</v>
      </c>
      <c r="V14" s="27">
        <v>457025.18869920005</v>
      </c>
      <c r="W14" s="27">
        <v>622804.8033878</v>
      </c>
      <c r="X14" s="27">
        <v>722520.3606514666</v>
      </c>
      <c r="Y14" s="27">
        <v>1052112.2780996666</v>
      </c>
      <c r="Z14" s="27">
        <v>555888.4992994667</v>
      </c>
      <c r="AA14" s="27">
        <v>667720.3991494667</v>
      </c>
      <c r="AB14" s="27">
        <v>557430.8949571999</v>
      </c>
      <c r="AC14" s="27">
        <v>333441.9003989334</v>
      </c>
      <c r="AD14" s="27">
        <v>514323.7645421334</v>
      </c>
      <c r="AE14" s="27">
        <v>671096.3116667334</v>
      </c>
    </row>
    <row r="15" spans="1:31" s="1" customFormat="1" ht="12.75">
      <c r="A15" s="26"/>
      <c r="B15" s="26" t="s">
        <v>21</v>
      </c>
      <c r="C15" s="26" t="s">
        <v>22</v>
      </c>
      <c r="D15" s="26" t="s">
        <v>7</v>
      </c>
      <c r="E15" s="20"/>
      <c r="F15" s="27">
        <v>22476.256644600002</v>
      </c>
      <c r="G15" s="27">
        <v>16264.7250865</v>
      </c>
      <c r="H15" s="27">
        <v>12193.644989899998</v>
      </c>
      <c r="I15" s="27">
        <v>8452.476651300001</v>
      </c>
      <c r="J15" s="27">
        <v>10824.7748081</v>
      </c>
      <c r="K15" s="27">
        <v>1278.5910698</v>
      </c>
      <c r="L15" s="27">
        <v>12852.796671</v>
      </c>
      <c r="M15" s="27">
        <v>10236.4660761</v>
      </c>
      <c r="N15" s="27">
        <v>11013.7755959</v>
      </c>
      <c r="O15" s="27">
        <v>10969.083007300002</v>
      </c>
      <c r="P15" s="27">
        <v>9923.1211717</v>
      </c>
      <c r="Q15" s="27">
        <v>9800.5753032</v>
      </c>
      <c r="R15" s="27">
        <v>9712.4196323</v>
      </c>
      <c r="S15" s="27">
        <v>21785.9819177</v>
      </c>
      <c r="T15" s="27">
        <v>15129.670747400001</v>
      </c>
      <c r="U15" s="27">
        <v>22739.642217599998</v>
      </c>
      <c r="V15" s="27">
        <v>17626.1767165</v>
      </c>
      <c r="W15" s="27">
        <v>11429.0768086</v>
      </c>
      <c r="X15" s="27">
        <v>15088.505465</v>
      </c>
      <c r="Y15" s="27">
        <v>13771.934620400001</v>
      </c>
      <c r="Z15" s="27">
        <v>12000.232647699999</v>
      </c>
      <c r="AA15" s="27">
        <v>29887.4929859</v>
      </c>
      <c r="AB15" s="27">
        <v>20343.3420498</v>
      </c>
      <c r="AC15" s="27">
        <v>24484.3843068</v>
      </c>
      <c r="AD15" s="27">
        <v>22309.9757771</v>
      </c>
      <c r="AE15" s="27">
        <v>23078.3757006</v>
      </c>
    </row>
    <row r="16" spans="1:31" s="1" customFormat="1" ht="12.75">
      <c r="A16" s="20"/>
      <c r="B16" s="20" t="s">
        <v>23</v>
      </c>
      <c r="C16" s="20" t="s">
        <v>22</v>
      </c>
      <c r="D16" s="20" t="s">
        <v>17</v>
      </c>
      <c r="E16" s="20"/>
      <c r="F16" s="27">
        <v>22476.256644600002</v>
      </c>
      <c r="G16" s="27">
        <v>16264.7250865</v>
      </c>
      <c r="H16" s="27">
        <v>12193.644989899998</v>
      </c>
      <c r="I16" s="27">
        <v>8452.476651300001</v>
      </c>
      <c r="J16" s="27">
        <v>10824.7748081</v>
      </c>
      <c r="K16" s="27">
        <v>1278.5910698</v>
      </c>
      <c r="L16" s="27">
        <v>12852.796671</v>
      </c>
      <c r="M16" s="27">
        <v>10236.4660761</v>
      </c>
      <c r="N16" s="27">
        <v>11013.7755959</v>
      </c>
      <c r="O16" s="27">
        <v>10969.083007300002</v>
      </c>
      <c r="P16" s="27">
        <v>9923.1211717</v>
      </c>
      <c r="Q16" s="27">
        <v>9800.5753032</v>
      </c>
      <c r="R16" s="27">
        <v>9712.4196323</v>
      </c>
      <c r="S16" s="27">
        <v>21785.9819177</v>
      </c>
      <c r="T16" s="27">
        <v>15129.670747400001</v>
      </c>
      <c r="U16" s="27">
        <v>22739.642217599998</v>
      </c>
      <c r="V16" s="27">
        <v>17626.1767165</v>
      </c>
      <c r="W16" s="27">
        <v>11429.0768086</v>
      </c>
      <c r="X16" s="27">
        <v>15088.505465</v>
      </c>
      <c r="Y16" s="27">
        <v>13771.934620400001</v>
      </c>
      <c r="Z16" s="27">
        <v>12000.232647699999</v>
      </c>
      <c r="AA16" s="27">
        <v>29887.4929859</v>
      </c>
      <c r="AB16" s="27">
        <v>20343.3420498</v>
      </c>
      <c r="AC16" s="27">
        <v>24484.3843068</v>
      </c>
      <c r="AD16" s="27">
        <v>22309.9757771</v>
      </c>
      <c r="AE16" s="27">
        <v>23078.3757006</v>
      </c>
    </row>
    <row r="17" spans="1:31" s="1" customFormat="1" ht="12.75">
      <c r="A17" s="26"/>
      <c r="B17" s="26" t="s">
        <v>24</v>
      </c>
      <c r="C17" s="26" t="s">
        <v>25</v>
      </c>
      <c r="D17" s="26" t="s">
        <v>7</v>
      </c>
      <c r="E17" s="20"/>
      <c r="F17" s="27">
        <v>1617249.769366</v>
      </c>
      <c r="G17" s="27">
        <v>1350072.8316845</v>
      </c>
      <c r="H17" s="27">
        <v>1372694.456749</v>
      </c>
      <c r="I17" s="27">
        <v>1303785.2131534999</v>
      </c>
      <c r="J17" s="27">
        <v>1288997.0043335</v>
      </c>
      <c r="K17" s="27">
        <v>1282294.372975</v>
      </c>
      <c r="L17" s="27">
        <v>1194167.742922</v>
      </c>
      <c r="M17" s="27">
        <v>1293520.293835</v>
      </c>
      <c r="N17" s="27">
        <v>1330154.9564379998</v>
      </c>
      <c r="O17" s="27">
        <v>1259377.3074959998</v>
      </c>
      <c r="P17" s="27">
        <v>1273934.0002234997</v>
      </c>
      <c r="Q17" s="27">
        <v>1360787.804915</v>
      </c>
      <c r="R17" s="27">
        <v>1345994.8830404999</v>
      </c>
      <c r="S17" s="27">
        <v>1463510.383643</v>
      </c>
      <c r="T17" s="27">
        <v>1634776.16995</v>
      </c>
      <c r="U17" s="27">
        <v>1710493.0012554997</v>
      </c>
      <c r="V17" s="27">
        <v>1806918.360555</v>
      </c>
      <c r="W17" s="27">
        <v>1878626.2631674998</v>
      </c>
      <c r="X17" s="27">
        <v>1588313.5612575</v>
      </c>
      <c r="Y17" s="27">
        <v>1868771.1316119998</v>
      </c>
      <c r="Z17" s="27">
        <v>1771749.7461125</v>
      </c>
      <c r="AA17" s="27">
        <v>1973502.851166</v>
      </c>
      <c r="AB17" s="27">
        <v>2016537.414584</v>
      </c>
      <c r="AC17" s="27">
        <v>2014102.6226859998</v>
      </c>
      <c r="AD17" s="27">
        <v>2146392.7342549996</v>
      </c>
      <c r="AE17" s="27">
        <v>2292373.4374309997</v>
      </c>
    </row>
    <row r="18" spans="1:31" s="1" customFormat="1" ht="12.75">
      <c r="A18" s="26"/>
      <c r="B18" s="26" t="s">
        <v>26</v>
      </c>
      <c r="C18" s="26" t="s">
        <v>25</v>
      </c>
      <c r="D18" s="26" t="s">
        <v>9</v>
      </c>
      <c r="E18" s="20"/>
      <c r="F18" s="27">
        <v>273536.951996</v>
      </c>
      <c r="G18" s="27">
        <v>167058.76009899998</v>
      </c>
      <c r="H18" s="27">
        <v>89643.61767899999</v>
      </c>
      <c r="I18" s="27">
        <v>180040.61671749997</v>
      </c>
      <c r="J18" s="27">
        <v>221134.871265</v>
      </c>
      <c r="K18" s="27">
        <v>214026.37664099995</v>
      </c>
      <c r="L18" s="27">
        <v>140661.84451549998</v>
      </c>
      <c r="M18" s="27">
        <v>113540.0029225</v>
      </c>
      <c r="N18" s="27">
        <v>69106.885386</v>
      </c>
      <c r="O18" s="27">
        <v>92256.23430099999</v>
      </c>
      <c r="P18" s="27">
        <v>74693.82855549999</v>
      </c>
      <c r="Q18" s="27">
        <v>67881.877448</v>
      </c>
      <c r="R18" s="27">
        <v>66540.062127</v>
      </c>
      <c r="S18" s="27">
        <v>61214.705552</v>
      </c>
      <c r="T18" s="27">
        <v>74616.648722</v>
      </c>
      <c r="U18" s="27">
        <v>63040.9735725</v>
      </c>
      <c r="V18" s="27">
        <v>88829.71420399999</v>
      </c>
      <c r="W18" s="27">
        <v>109615.6546485</v>
      </c>
      <c r="X18" s="27">
        <v>114656.82932549999</v>
      </c>
      <c r="Y18" s="27">
        <v>99660.1985995</v>
      </c>
      <c r="Z18" s="27">
        <v>98709.653119</v>
      </c>
      <c r="AA18" s="27">
        <v>111462.12377299998</v>
      </c>
      <c r="AB18" s="27">
        <v>60371.354081499994</v>
      </c>
      <c r="AC18" s="27">
        <v>75864.7771805</v>
      </c>
      <c r="AD18" s="27">
        <v>76666.55896899999</v>
      </c>
      <c r="AE18" s="27">
        <v>60126.0528715</v>
      </c>
    </row>
    <row r="19" spans="1:31" s="1" customFormat="1" ht="12.75">
      <c r="A19" s="26"/>
      <c r="B19" s="26" t="s">
        <v>27</v>
      </c>
      <c r="C19" s="26" t="s">
        <v>25</v>
      </c>
      <c r="D19" s="26" t="s">
        <v>13</v>
      </c>
      <c r="E19" s="20"/>
      <c r="F19" s="27">
        <v>1048344.2793284999</v>
      </c>
      <c r="G19" s="27">
        <v>1266755.9962749998</v>
      </c>
      <c r="H19" s="27">
        <v>1199779.992334</v>
      </c>
      <c r="I19" s="27">
        <v>1010282.8720599998</v>
      </c>
      <c r="J19" s="27">
        <v>1240888.5038164998</v>
      </c>
      <c r="K19" s="27">
        <v>1231332.8900564997</v>
      </c>
      <c r="L19" s="27">
        <v>1383388.802411</v>
      </c>
      <c r="M19" s="27">
        <v>1207590.0964049997</v>
      </c>
      <c r="N19" s="27">
        <v>1106492.9487150002</v>
      </c>
      <c r="O19" s="27">
        <v>1381270.0133924999</v>
      </c>
      <c r="P19" s="27">
        <v>1285186.633269</v>
      </c>
      <c r="Q19" s="27">
        <v>1302144.4257359998</v>
      </c>
      <c r="R19" s="27">
        <v>1242736.7029384999</v>
      </c>
      <c r="S19" s="27">
        <v>1262098.1532004997</v>
      </c>
      <c r="T19" s="27">
        <v>1254942.8893924998</v>
      </c>
      <c r="U19" s="27">
        <v>1289914.292898</v>
      </c>
      <c r="V19" s="27">
        <v>1240732.705289</v>
      </c>
      <c r="W19" s="27">
        <v>1113223.1356785</v>
      </c>
      <c r="X19" s="27">
        <v>1092035.9930864999</v>
      </c>
      <c r="Y19" s="27">
        <v>1006617.2589934999</v>
      </c>
      <c r="Z19" s="27">
        <v>1174193.32492</v>
      </c>
      <c r="AA19" s="27">
        <v>1457234.3747884997</v>
      </c>
      <c r="AB19" s="27">
        <v>1209569.0314014999</v>
      </c>
      <c r="AC19" s="27">
        <v>1191523.9197785</v>
      </c>
      <c r="AD19" s="27">
        <v>1505121.0654864998</v>
      </c>
      <c r="AE19" s="27">
        <v>1596393.1857719999</v>
      </c>
    </row>
    <row r="20" spans="1:31" s="1" customFormat="1" ht="12.75">
      <c r="A20" s="26"/>
      <c r="B20" s="26" t="s">
        <v>28</v>
      </c>
      <c r="C20" s="26" t="s">
        <v>29</v>
      </c>
      <c r="D20" s="26" t="s">
        <v>11</v>
      </c>
      <c r="E20" s="26"/>
      <c r="F20" s="27">
        <v>28978.975987499998</v>
      </c>
      <c r="G20" s="27">
        <v>38589.207194999995</v>
      </c>
      <c r="H20" s="27">
        <v>37369.2868395</v>
      </c>
      <c r="I20" s="27">
        <v>41941.326427</v>
      </c>
      <c r="J20" s="27">
        <v>69423.41714</v>
      </c>
      <c r="K20" s="27">
        <v>31471.653674999998</v>
      </c>
      <c r="L20" s="27">
        <v>24359.21334</v>
      </c>
      <c r="M20" s="27">
        <v>21251.249057499997</v>
      </c>
      <c r="N20" s="27">
        <v>19690.023237499998</v>
      </c>
      <c r="O20" s="27">
        <v>30864.036857499992</v>
      </c>
      <c r="P20" s="27">
        <v>24165.338774499996</v>
      </c>
      <c r="Q20" s="27">
        <v>29282.3582975</v>
      </c>
      <c r="R20" s="27">
        <v>24560.331949999996</v>
      </c>
      <c r="S20" s="27">
        <v>29286.193551999997</v>
      </c>
      <c r="T20" s="27">
        <v>47767.37427</v>
      </c>
      <c r="U20" s="27">
        <v>42042.7379295</v>
      </c>
      <c r="V20" s="27">
        <v>66101.551285</v>
      </c>
      <c r="W20" s="27">
        <v>65354.17407749999</v>
      </c>
      <c r="X20" s="27">
        <v>38063.4013375</v>
      </c>
      <c r="Y20" s="27">
        <v>34350.8032945</v>
      </c>
      <c r="Z20" s="27">
        <v>40654.508202000005</v>
      </c>
      <c r="AA20" s="27">
        <v>27294.6079945</v>
      </c>
      <c r="AB20" s="27">
        <v>27507.657369499997</v>
      </c>
      <c r="AC20" s="27">
        <v>40600.393295</v>
      </c>
      <c r="AD20" s="27">
        <v>31348.937234999994</v>
      </c>
      <c r="AE20" s="27">
        <v>29929.602664500002</v>
      </c>
    </row>
    <row r="21" spans="1:31" s="1" customFormat="1" ht="12.75">
      <c r="A21" s="26"/>
      <c r="B21" s="26" t="s">
        <v>30</v>
      </c>
      <c r="C21" s="26" t="s">
        <v>25</v>
      </c>
      <c r="D21" s="26" t="s">
        <v>15</v>
      </c>
      <c r="E21" s="20"/>
      <c r="F21" s="27">
        <v>499986.1649089999</v>
      </c>
      <c r="G21" s="27">
        <v>453991.7454765</v>
      </c>
      <c r="H21" s="27">
        <v>388738.91414049995</v>
      </c>
      <c r="I21" s="27">
        <v>390003.8736824999</v>
      </c>
      <c r="J21" s="27">
        <v>479030.343099</v>
      </c>
      <c r="K21" s="27">
        <v>495114.5358389999</v>
      </c>
      <c r="L21" s="27">
        <v>473615.7318199999</v>
      </c>
      <c r="M21" s="27">
        <v>419970.529748</v>
      </c>
      <c r="N21" s="27">
        <v>433096.3353255</v>
      </c>
      <c r="O21" s="27">
        <v>453233.5749865</v>
      </c>
      <c r="P21" s="27">
        <v>418111.0903969999</v>
      </c>
      <c r="Q21" s="27">
        <v>383393.52690099995</v>
      </c>
      <c r="R21" s="27">
        <v>271353.17871199996</v>
      </c>
      <c r="S21" s="27">
        <v>321302.97957449994</v>
      </c>
      <c r="T21" s="27">
        <v>284357.45214799995</v>
      </c>
      <c r="U21" s="27">
        <v>305418.2478655</v>
      </c>
      <c r="V21" s="27">
        <v>348474.6450955</v>
      </c>
      <c r="W21" s="27">
        <v>256472.250804</v>
      </c>
      <c r="X21" s="27">
        <v>226552.38074699996</v>
      </c>
      <c r="Y21" s="27">
        <v>206587.72388099998</v>
      </c>
      <c r="Z21" s="27">
        <v>240308.45477099996</v>
      </c>
      <c r="AA21" s="27">
        <v>209477.32078349998</v>
      </c>
      <c r="AB21" s="27">
        <v>180844.729065</v>
      </c>
      <c r="AC21" s="27">
        <v>213824.11615949997</v>
      </c>
      <c r="AD21" s="27">
        <v>247810.76704999994</v>
      </c>
      <c r="AE21" s="27">
        <v>196056.65048199997</v>
      </c>
    </row>
    <row r="22" spans="1:31" s="1" customFormat="1" ht="12.75">
      <c r="A22" s="20"/>
      <c r="B22" s="20" t="s">
        <v>31</v>
      </c>
      <c r="C22" s="20" t="s">
        <v>25</v>
      </c>
      <c r="D22" s="20" t="s">
        <v>17</v>
      </c>
      <c r="E22" s="20"/>
      <c r="F22" s="27">
        <v>3468096.141587</v>
      </c>
      <c r="G22" s="27">
        <v>3276468.5407299995</v>
      </c>
      <c r="H22" s="27">
        <v>3088226.2677419996</v>
      </c>
      <c r="I22" s="27">
        <v>2926053.9020404997</v>
      </c>
      <c r="J22" s="27">
        <v>3299474.1396539994</v>
      </c>
      <c r="K22" s="27">
        <v>3254239.8291864996</v>
      </c>
      <c r="L22" s="27">
        <v>3216193.3350084997</v>
      </c>
      <c r="M22" s="27">
        <v>3055872.171968</v>
      </c>
      <c r="N22" s="27">
        <v>2958541.149102</v>
      </c>
      <c r="O22" s="27">
        <v>3217001.1670334996</v>
      </c>
      <c r="P22" s="27">
        <v>3076090.8912195</v>
      </c>
      <c r="Q22" s="27">
        <v>3143489.9932975</v>
      </c>
      <c r="R22" s="27">
        <v>2951185.1587679996</v>
      </c>
      <c r="S22" s="27">
        <v>3137412.415522</v>
      </c>
      <c r="T22" s="27">
        <v>3296460.5344824996</v>
      </c>
      <c r="U22" s="27">
        <v>3410909.2535209996</v>
      </c>
      <c r="V22" s="27">
        <v>3551056.9764285</v>
      </c>
      <c r="W22" s="27">
        <v>3423291.4783759997</v>
      </c>
      <c r="X22" s="27">
        <v>3059622.1657539997</v>
      </c>
      <c r="Y22" s="27">
        <v>3215987.1163804997</v>
      </c>
      <c r="Z22" s="27">
        <v>3325615.6871244996</v>
      </c>
      <c r="AA22" s="27">
        <v>3778971.2785054995</v>
      </c>
      <c r="AB22" s="27">
        <v>3494830.1865014997</v>
      </c>
      <c r="AC22" s="27">
        <v>3535915.829099499</v>
      </c>
      <c r="AD22" s="27">
        <v>4007340.062995499</v>
      </c>
      <c r="AE22" s="27">
        <v>4174878.929221</v>
      </c>
    </row>
    <row r="23" spans="1:31" s="1" customFormat="1" ht="12.75">
      <c r="A23" s="26"/>
      <c r="B23" s="26" t="s">
        <v>32</v>
      </c>
      <c r="C23" s="26" t="s">
        <v>33</v>
      </c>
      <c r="D23" s="26" t="s">
        <v>7</v>
      </c>
      <c r="E23" s="20"/>
      <c r="F23" s="27">
        <v>657581.4351244909</v>
      </c>
      <c r="G23" s="27">
        <v>628703.9579502463</v>
      </c>
      <c r="H23" s="27">
        <v>609416.4451191779</v>
      </c>
      <c r="I23" s="27">
        <v>574739.5377186463</v>
      </c>
      <c r="J23" s="27">
        <v>655877.1890618948</v>
      </c>
      <c r="K23" s="27">
        <v>645909.3194853109</v>
      </c>
      <c r="L23" s="27">
        <v>632676.627237111</v>
      </c>
      <c r="M23" s="27">
        <v>482378.2856047842</v>
      </c>
      <c r="N23" s="27">
        <v>505576.3998670383</v>
      </c>
      <c r="O23" s="27">
        <v>514877.25493596867</v>
      </c>
      <c r="P23" s="27">
        <v>453856.0570731172</v>
      </c>
      <c r="Q23" s="27">
        <v>371894.4321086436</v>
      </c>
      <c r="R23" s="27">
        <v>540176.4897132292</v>
      </c>
      <c r="S23" s="27">
        <v>482182.6739616007</v>
      </c>
      <c r="T23" s="27">
        <v>327047.98509796406</v>
      </c>
      <c r="U23" s="27">
        <v>132248.34471476937</v>
      </c>
      <c r="V23" s="27">
        <v>98701.80492329386</v>
      </c>
      <c r="W23" s="27">
        <v>75940.84182107553</v>
      </c>
      <c r="X23" s="27">
        <v>84870.86335501037</v>
      </c>
      <c r="Y23" s="27">
        <v>162605.41962785833</v>
      </c>
      <c r="Z23" s="27">
        <v>166121.28075643076</v>
      </c>
      <c r="AA23" s="27">
        <v>301937.9683441317</v>
      </c>
      <c r="AB23" s="27">
        <v>212354.4206286109</v>
      </c>
      <c r="AC23" s="27">
        <v>224227.75896490982</v>
      </c>
      <c r="AD23" s="27">
        <v>439406.9381026166</v>
      </c>
      <c r="AE23" s="27">
        <v>259545.17970254854</v>
      </c>
    </row>
    <row r="24" spans="1:31" s="1" customFormat="1" ht="12.75">
      <c r="A24" s="20"/>
      <c r="B24" s="20" t="s">
        <v>34</v>
      </c>
      <c r="C24" s="20" t="s">
        <v>33</v>
      </c>
      <c r="D24" s="20" t="s">
        <v>17</v>
      </c>
      <c r="E24" s="20"/>
      <c r="F24" s="27">
        <v>657581.4351244909</v>
      </c>
      <c r="G24" s="27">
        <v>628703.9579502463</v>
      </c>
      <c r="H24" s="27">
        <v>609416.4451191779</v>
      </c>
      <c r="I24" s="27">
        <v>574739.5377186463</v>
      </c>
      <c r="J24" s="27">
        <v>655877.1890618948</v>
      </c>
      <c r="K24" s="27">
        <v>645909.3194853109</v>
      </c>
      <c r="L24" s="27">
        <v>632676.627237111</v>
      </c>
      <c r="M24" s="27">
        <v>482378.2856047842</v>
      </c>
      <c r="N24" s="27">
        <v>505576.3998670383</v>
      </c>
      <c r="O24" s="27">
        <v>514877.25493596867</v>
      </c>
      <c r="P24" s="27">
        <v>453856.0570731172</v>
      </c>
      <c r="Q24" s="27">
        <v>371894.4321086436</v>
      </c>
      <c r="R24" s="27">
        <v>540176.4897132292</v>
      </c>
      <c r="S24" s="27">
        <v>482182.6739616007</v>
      </c>
      <c r="T24" s="27">
        <v>327047.98509796406</v>
      </c>
      <c r="U24" s="27">
        <v>132248.34471476937</v>
      </c>
      <c r="V24" s="27">
        <v>98701.80492329386</v>
      </c>
      <c r="W24" s="27">
        <v>75940.84182107553</v>
      </c>
      <c r="X24" s="27">
        <v>84870.86335501037</v>
      </c>
      <c r="Y24" s="27">
        <v>162605.41962785833</v>
      </c>
      <c r="Z24" s="27">
        <v>166121.28075643076</v>
      </c>
      <c r="AA24" s="27">
        <v>301937.9683441317</v>
      </c>
      <c r="AB24" s="27">
        <v>212354.4206286109</v>
      </c>
      <c r="AC24" s="27">
        <v>224227.75896490982</v>
      </c>
      <c r="AD24" s="27">
        <v>439406.9381026166</v>
      </c>
      <c r="AE24" s="27">
        <v>259545.17970254854</v>
      </c>
    </row>
    <row r="25" spans="1:31" s="1" customFormat="1" ht="12.75">
      <c r="A25" s="26"/>
      <c r="B25" s="26" t="s">
        <v>35</v>
      </c>
      <c r="C25" s="26" t="s">
        <v>36</v>
      </c>
      <c r="D25" s="26" t="s">
        <v>9</v>
      </c>
      <c r="E25" s="20"/>
      <c r="F25" s="27">
        <v>0</v>
      </c>
      <c r="G25" s="27">
        <v>0</v>
      </c>
      <c r="H25" s="27">
        <v>1640.0916282666665</v>
      </c>
      <c r="I25" s="27">
        <v>136.65815386666665</v>
      </c>
      <c r="J25" s="27">
        <v>126.89675386666666</v>
      </c>
      <c r="K25" s="27">
        <v>29.28492306666666</v>
      </c>
      <c r="L25" s="27">
        <v>136.66249226666665</v>
      </c>
      <c r="M25" s="27">
        <v>468.5645536</v>
      </c>
      <c r="N25" s="27">
        <v>449.0374152</v>
      </c>
      <c r="O25" s="27">
        <v>214.74284626666662</v>
      </c>
      <c r="P25" s="27">
        <v>117.13535386666666</v>
      </c>
      <c r="Q25" s="27">
        <v>208.01904933333333</v>
      </c>
      <c r="R25" s="27">
        <v>134.92785533333333</v>
      </c>
      <c r="S25" s="27">
        <v>483.0981935999999</v>
      </c>
      <c r="T25" s="27">
        <v>325.7285181333333</v>
      </c>
      <c r="U25" s="27">
        <v>525.1380126666666</v>
      </c>
      <c r="V25" s="27">
        <v>721.2835842666665</v>
      </c>
      <c r="W25" s="27">
        <v>215.74284746666663</v>
      </c>
      <c r="X25" s="27">
        <v>419.42855826666664</v>
      </c>
      <c r="Y25" s="27">
        <v>304.77838453333334</v>
      </c>
      <c r="Z25" s="27">
        <v>606.1663094666666</v>
      </c>
      <c r="AA25" s="27">
        <v>1020.2774354666665</v>
      </c>
      <c r="AB25" s="27">
        <v>514.3100893333333</v>
      </c>
      <c r="AC25" s="27">
        <v>416.95639333333327</v>
      </c>
      <c r="AD25" s="27">
        <v>812.7789941333332</v>
      </c>
      <c r="AE25" s="27">
        <v>1124.8466137333332</v>
      </c>
    </row>
    <row r="26" spans="1:31" s="1" customFormat="1" ht="12.75">
      <c r="A26" s="26"/>
      <c r="B26" s="26" t="s">
        <v>37</v>
      </c>
      <c r="C26" s="26" t="s">
        <v>36</v>
      </c>
      <c r="D26" s="26" t="s">
        <v>13</v>
      </c>
      <c r="E26" s="20"/>
      <c r="F26" s="27">
        <v>4099.788</v>
      </c>
      <c r="G26" s="27">
        <v>0</v>
      </c>
      <c r="H26" s="27">
        <v>0</v>
      </c>
      <c r="I26" s="27">
        <v>995.6584615999999</v>
      </c>
      <c r="J26" s="27">
        <v>1103.043984533333</v>
      </c>
      <c r="K26" s="27">
        <v>507.57833866666664</v>
      </c>
      <c r="L26" s="27">
        <v>3299.4399679999997</v>
      </c>
      <c r="M26" s="27">
        <v>283.09072293333327</v>
      </c>
      <c r="N26" s="27">
        <v>2440.4150759999998</v>
      </c>
      <c r="O26" s="27">
        <v>302.5968924</v>
      </c>
      <c r="P26" s="27">
        <v>263.5628614666666</v>
      </c>
      <c r="Q26" s="27">
        <v>801.9228711999999</v>
      </c>
      <c r="R26" s="27">
        <v>187.52010933333332</v>
      </c>
      <c r="S26" s="27">
        <v>413.59919479999996</v>
      </c>
      <c r="T26" s="27">
        <v>271.80365226666663</v>
      </c>
      <c r="U26" s="27">
        <v>156.62419373333333</v>
      </c>
      <c r="V26" s="27">
        <v>235.23383253333333</v>
      </c>
      <c r="W26" s="27">
        <v>365.40173999999996</v>
      </c>
      <c r="X26" s="27">
        <v>366.0821457333333</v>
      </c>
      <c r="Y26" s="27">
        <v>472.02876599999996</v>
      </c>
      <c r="Z26" s="27">
        <v>2778.516710933333</v>
      </c>
      <c r="AA26" s="27">
        <v>634.2617878666665</v>
      </c>
      <c r="AB26" s="27">
        <v>299.7559634666666</v>
      </c>
      <c r="AC26" s="27">
        <v>640.5510217333332</v>
      </c>
      <c r="AD26" s="27">
        <v>783.8136665333333</v>
      </c>
      <c r="AE26" s="27">
        <v>695.6891934666667</v>
      </c>
    </row>
    <row r="27" spans="1:31" s="1" customFormat="1" ht="12.75">
      <c r="A27" s="26"/>
      <c r="B27" s="26" t="s">
        <v>38</v>
      </c>
      <c r="C27" s="26" t="s">
        <v>36</v>
      </c>
      <c r="D27" s="26" t="s">
        <v>15</v>
      </c>
      <c r="E27" s="20"/>
      <c r="F27" s="27">
        <v>2049.894</v>
      </c>
      <c r="G27" s="27">
        <v>5739.703199999999</v>
      </c>
      <c r="H27" s="27">
        <v>9020.493109466666</v>
      </c>
      <c r="I27" s="27">
        <v>7584.570923599998</v>
      </c>
      <c r="J27" s="27">
        <v>7272.265415066667</v>
      </c>
      <c r="K27" s="27">
        <v>5573.637201733332</v>
      </c>
      <c r="L27" s="27">
        <v>3104.2076295999996</v>
      </c>
      <c r="M27" s="27">
        <v>2333.058475733333</v>
      </c>
      <c r="N27" s="27">
        <v>3192.066014133333</v>
      </c>
      <c r="O27" s="27">
        <v>4050.865309333333</v>
      </c>
      <c r="P27" s="27">
        <v>2040.1528458666664</v>
      </c>
      <c r="Q27" s="27">
        <v>3043.8344551999994</v>
      </c>
      <c r="R27" s="27">
        <v>2516.925652266667</v>
      </c>
      <c r="S27" s="27">
        <v>3175.888120533333</v>
      </c>
      <c r="T27" s="27">
        <v>2346.2226274666664</v>
      </c>
      <c r="U27" s="27">
        <v>1505.1015891999998</v>
      </c>
      <c r="V27" s="27">
        <v>2182.6736242666666</v>
      </c>
      <c r="W27" s="27">
        <v>2188.9751502666663</v>
      </c>
      <c r="X27" s="27">
        <v>2481.5358773333332</v>
      </c>
      <c r="Y27" s="27">
        <v>6927.132679866666</v>
      </c>
      <c r="Z27" s="27">
        <v>1153.3932857333332</v>
      </c>
      <c r="AA27" s="27">
        <v>1708.873344933333</v>
      </c>
      <c r="AB27" s="27">
        <v>847.6886528</v>
      </c>
      <c r="AC27" s="27">
        <v>1125.6832018666666</v>
      </c>
      <c r="AD27" s="27">
        <v>1988.2822124</v>
      </c>
      <c r="AE27" s="27">
        <v>2781.004783333333</v>
      </c>
    </row>
    <row r="28" spans="1:31" s="1" customFormat="1" ht="12.75">
      <c r="A28" s="20"/>
      <c r="B28" s="20" t="s">
        <v>39</v>
      </c>
      <c r="C28" s="20" t="s">
        <v>36</v>
      </c>
      <c r="D28" s="20" t="s">
        <v>17</v>
      </c>
      <c r="E28" s="20"/>
      <c r="F28" s="27">
        <v>6149.682</v>
      </c>
      <c r="G28" s="27">
        <v>5739.703199999999</v>
      </c>
      <c r="H28" s="27">
        <v>10660.584737733332</v>
      </c>
      <c r="I28" s="27">
        <v>8716.887539066665</v>
      </c>
      <c r="J28" s="27">
        <v>8502.206153466666</v>
      </c>
      <c r="K28" s="27">
        <v>6110.500463466667</v>
      </c>
      <c r="L28" s="27">
        <v>6540.310089866667</v>
      </c>
      <c r="M28" s="27">
        <v>3084.7137522666662</v>
      </c>
      <c r="N28" s="27">
        <v>6081.5185053333325</v>
      </c>
      <c r="O28" s="27">
        <v>4568.205047999999</v>
      </c>
      <c r="P28" s="27">
        <v>2420.8510611999995</v>
      </c>
      <c r="Q28" s="27">
        <v>4053.7763757333323</v>
      </c>
      <c r="R28" s="27">
        <v>2839.3736169333333</v>
      </c>
      <c r="S28" s="27">
        <v>4072.585508933333</v>
      </c>
      <c r="T28" s="27">
        <v>2943.754797866666</v>
      </c>
      <c r="U28" s="27">
        <v>2186.8637956</v>
      </c>
      <c r="V28" s="27">
        <v>3139.1910410666665</v>
      </c>
      <c r="W28" s="27">
        <v>2770.1197377333333</v>
      </c>
      <c r="X28" s="27">
        <v>3267.046581333333</v>
      </c>
      <c r="Y28" s="27">
        <v>7703.9398304</v>
      </c>
      <c r="Z28" s="27">
        <v>4538.076306133333</v>
      </c>
      <c r="AA28" s="27">
        <v>3363.4125682666663</v>
      </c>
      <c r="AB28" s="27">
        <v>1661.7547055999999</v>
      </c>
      <c r="AC28" s="27">
        <v>2183.190616933333</v>
      </c>
      <c r="AD28" s="27">
        <v>3584.8748730666666</v>
      </c>
      <c r="AE28" s="27">
        <v>4601.540590533333</v>
      </c>
    </row>
    <row r="29" spans="1:31" s="1" customFormat="1" ht="12.75">
      <c r="A29" s="26"/>
      <c r="B29" s="26" t="s">
        <v>40</v>
      </c>
      <c r="C29" s="26" t="s">
        <v>41</v>
      </c>
      <c r="D29" s="26" t="s">
        <v>7</v>
      </c>
      <c r="E29" s="20"/>
      <c r="F29" s="27">
        <v>2638.709259266667</v>
      </c>
      <c r="G29" s="27">
        <v>27369.22402356054</v>
      </c>
      <c r="H29" s="27">
        <v>36518.93531854131</v>
      </c>
      <c r="I29" s="27">
        <v>43357.06709997118</v>
      </c>
      <c r="J29" s="27">
        <v>4454.656270636183</v>
      </c>
      <c r="K29" s="27">
        <v>2369.157763391186</v>
      </c>
      <c r="L29" s="27">
        <v>5175.455811910904</v>
      </c>
      <c r="M29" s="27">
        <v>3163.443215197239</v>
      </c>
      <c r="N29" s="27">
        <v>3668.1869209310416</v>
      </c>
      <c r="O29" s="27">
        <v>4065.8433776150887</v>
      </c>
      <c r="P29" s="27">
        <v>3145.0119406142644</v>
      </c>
      <c r="Q29" s="27">
        <v>3396.0776959877467</v>
      </c>
      <c r="R29" s="27">
        <v>3657.7524568922045</v>
      </c>
      <c r="S29" s="27">
        <v>3941.228271815901</v>
      </c>
      <c r="T29" s="27">
        <v>4489.701141847618</v>
      </c>
      <c r="U29" s="27">
        <v>2974.403082088087</v>
      </c>
      <c r="V29" s="27">
        <v>4718.485008089765</v>
      </c>
      <c r="W29" s="27">
        <v>2811.189330912045</v>
      </c>
      <c r="X29" s="27">
        <v>1012.451762315139</v>
      </c>
      <c r="Y29" s="27">
        <v>2108.83715348003</v>
      </c>
      <c r="Z29" s="27">
        <v>1194.7153417327988</v>
      </c>
      <c r="AA29" s="27">
        <v>1841.6804489073365</v>
      </c>
      <c r="AB29" s="27">
        <v>2214.883750213413</v>
      </c>
      <c r="AC29" s="27">
        <v>5134.6258495028205</v>
      </c>
      <c r="AD29" s="27">
        <v>7410.114850499231</v>
      </c>
      <c r="AE29" s="27">
        <v>5091.8450496607375</v>
      </c>
    </row>
    <row r="30" spans="1:31" s="1" customFormat="1" ht="12.75">
      <c r="A30" s="26"/>
      <c r="B30" s="26" t="s">
        <v>42</v>
      </c>
      <c r="C30" s="26" t="s">
        <v>41</v>
      </c>
      <c r="D30" s="26" t="s">
        <v>9</v>
      </c>
      <c r="E30" s="20"/>
      <c r="F30" s="27">
        <v>20666.504364</v>
      </c>
      <c r="G30" s="27">
        <v>26201.13139159585</v>
      </c>
      <c r="H30" s="27">
        <v>14927.409657291697</v>
      </c>
      <c r="I30" s="27">
        <v>17753.268146134196</v>
      </c>
      <c r="J30" s="27">
        <v>5077.373377715189</v>
      </c>
      <c r="K30" s="27">
        <v>6691.86990516535</v>
      </c>
      <c r="L30" s="27">
        <v>24983.635163084044</v>
      </c>
      <c r="M30" s="27">
        <v>25707.562488798045</v>
      </c>
      <c r="N30" s="27">
        <v>30230.69151610799</v>
      </c>
      <c r="O30" s="27">
        <v>34069.505454959224</v>
      </c>
      <c r="P30" s="27">
        <v>26007.633701990173</v>
      </c>
      <c r="Q30" s="27">
        <v>38745.43446116247</v>
      </c>
      <c r="R30" s="27">
        <v>43072.152682051266</v>
      </c>
      <c r="S30" s="27">
        <v>30181.37227445206</v>
      </c>
      <c r="T30" s="27">
        <v>27733.54107989328</v>
      </c>
      <c r="U30" s="27">
        <v>30870.30243367379</v>
      </c>
      <c r="V30" s="27">
        <v>37523.3652171359</v>
      </c>
      <c r="W30" s="27">
        <v>60408.11946185952</v>
      </c>
      <c r="X30" s="27">
        <v>43240.37345374647</v>
      </c>
      <c r="Y30" s="27">
        <v>57227.67838003002</v>
      </c>
      <c r="Z30" s="27">
        <v>69595.52792507099</v>
      </c>
      <c r="AA30" s="27">
        <v>79723.52662570105</v>
      </c>
      <c r="AB30" s="27">
        <v>71476.59946770051</v>
      </c>
      <c r="AC30" s="27">
        <v>68883.91757659978</v>
      </c>
      <c r="AD30" s="27">
        <v>67338.39710982157</v>
      </c>
      <c r="AE30" s="27">
        <v>73314.89085420336</v>
      </c>
    </row>
    <row r="31" spans="1:31" s="1" customFormat="1" ht="12.75">
      <c r="A31" s="26"/>
      <c r="B31" s="26" t="s">
        <v>43</v>
      </c>
      <c r="C31" s="26" t="s">
        <v>41</v>
      </c>
      <c r="D31" s="26" t="s">
        <v>13</v>
      </c>
      <c r="E31" s="20"/>
      <c r="F31" s="27">
        <v>158166.69802633332</v>
      </c>
      <c r="G31" s="27">
        <v>127943.90154833657</v>
      </c>
      <c r="H31" s="27">
        <v>189683.240370753</v>
      </c>
      <c r="I31" s="27">
        <v>165930.14519748514</v>
      </c>
      <c r="J31" s="27">
        <v>68390.70707472313</v>
      </c>
      <c r="K31" s="27">
        <v>76172.28224839964</v>
      </c>
      <c r="L31" s="27">
        <v>221066.96985504017</v>
      </c>
      <c r="M31" s="27">
        <v>230825.4088271265</v>
      </c>
      <c r="N31" s="27">
        <v>160932.8068709544</v>
      </c>
      <c r="O31" s="27">
        <v>171216.60895720407</v>
      </c>
      <c r="P31" s="27">
        <v>145368.6583739378</v>
      </c>
      <c r="Q31" s="27">
        <v>194061.27576290487</v>
      </c>
      <c r="R31" s="27">
        <v>109097.278517879</v>
      </c>
      <c r="S31" s="27">
        <v>102065.47414459386</v>
      </c>
      <c r="T31" s="27">
        <v>108932.20242918217</v>
      </c>
      <c r="U31" s="27">
        <v>187303.01871581076</v>
      </c>
      <c r="V31" s="27">
        <v>245983.23913042233</v>
      </c>
      <c r="W31" s="27">
        <v>165423.94161685443</v>
      </c>
      <c r="X31" s="27">
        <v>155682.08267994918</v>
      </c>
      <c r="Y31" s="27">
        <v>219073.31471419169</v>
      </c>
      <c r="Z31" s="27">
        <v>288294.61385814747</v>
      </c>
      <c r="AA31" s="27">
        <v>688279.2325440946</v>
      </c>
      <c r="AB31" s="27">
        <v>287739.78331369883</v>
      </c>
      <c r="AC31" s="27">
        <v>162885.01579605445</v>
      </c>
      <c r="AD31" s="27">
        <v>289834.7221301268</v>
      </c>
      <c r="AE31" s="27">
        <v>265933.00598748325</v>
      </c>
    </row>
    <row r="32" spans="1:31" s="1" customFormat="1" ht="12.75">
      <c r="A32" s="26"/>
      <c r="B32" s="26" t="s">
        <v>44</v>
      </c>
      <c r="C32" s="26" t="s">
        <v>41</v>
      </c>
      <c r="D32" s="26" t="s">
        <v>15</v>
      </c>
      <c r="E32" s="20"/>
      <c r="F32" s="27">
        <v>117110.19701259998</v>
      </c>
      <c r="G32" s="27">
        <v>148473.0720608749</v>
      </c>
      <c r="H32" s="27">
        <v>84588.65098591986</v>
      </c>
      <c r="I32" s="27">
        <v>100601.85594394364</v>
      </c>
      <c r="J32" s="27">
        <v>28771.778950302447</v>
      </c>
      <c r="K32" s="27">
        <v>37920.599032235215</v>
      </c>
      <c r="L32" s="27">
        <v>141573.94007768366</v>
      </c>
      <c r="M32" s="27">
        <v>145676.18098110557</v>
      </c>
      <c r="N32" s="27">
        <v>171307.24838621347</v>
      </c>
      <c r="O32" s="27">
        <v>193060.52945200578</v>
      </c>
      <c r="P32" s="27">
        <v>147376.59139321366</v>
      </c>
      <c r="Q32" s="27">
        <v>219557.45675804923</v>
      </c>
      <c r="R32" s="27">
        <v>244075.529788257</v>
      </c>
      <c r="S32" s="27">
        <v>171027.78327523443</v>
      </c>
      <c r="T32" s="27">
        <v>157156.73902393342</v>
      </c>
      <c r="U32" s="27">
        <v>174931.71212891888</v>
      </c>
      <c r="V32" s="27">
        <v>212632.4080878909</v>
      </c>
      <c r="W32" s="27">
        <v>342312.68006601743</v>
      </c>
      <c r="X32" s="27">
        <v>245028.78685054858</v>
      </c>
      <c r="Y32" s="27">
        <v>324290.1733330183</v>
      </c>
      <c r="Z32" s="27">
        <v>394374.66114823543</v>
      </c>
      <c r="AA32" s="27">
        <v>451766.65087897255</v>
      </c>
      <c r="AB32" s="27">
        <v>405034.05949817755</v>
      </c>
      <c r="AC32" s="27">
        <v>390342.1958638194</v>
      </c>
      <c r="AD32" s="27">
        <v>381584.2469672887</v>
      </c>
      <c r="AE32" s="27">
        <v>415451.0506650942</v>
      </c>
    </row>
    <row r="33" spans="1:31" s="1" customFormat="1" ht="12.75">
      <c r="A33" s="20"/>
      <c r="B33" s="20" t="s">
        <v>45</v>
      </c>
      <c r="C33" s="20" t="s">
        <v>41</v>
      </c>
      <c r="D33" s="20" t="s">
        <v>17</v>
      </c>
      <c r="E33" s="20"/>
      <c r="F33" s="27">
        <v>298582.1086621999</v>
      </c>
      <c r="G33" s="27">
        <v>329987.32902436785</v>
      </c>
      <c r="H33" s="27">
        <v>325718.2363325058</v>
      </c>
      <c r="I33" s="27">
        <v>327642.33638753416</v>
      </c>
      <c r="J33" s="27">
        <v>106694.51567337697</v>
      </c>
      <c r="K33" s="27">
        <v>123153.9089491914</v>
      </c>
      <c r="L33" s="27">
        <v>392800.0009077187</v>
      </c>
      <c r="M33" s="27">
        <v>405372.59551222733</v>
      </c>
      <c r="N33" s="27">
        <v>366138.93369420693</v>
      </c>
      <c r="O33" s="27">
        <v>402412.48724178417</v>
      </c>
      <c r="P33" s="27">
        <v>321897.89540975593</v>
      </c>
      <c r="Q33" s="27">
        <v>455760.24467810435</v>
      </c>
      <c r="R33" s="27">
        <v>399902.71344507945</v>
      </c>
      <c r="S33" s="27">
        <v>307215.8579660962</v>
      </c>
      <c r="T33" s="27">
        <v>298312.18367485644</v>
      </c>
      <c r="U33" s="27">
        <v>396079.43636049156</v>
      </c>
      <c r="V33" s="27">
        <v>500857.4974435389</v>
      </c>
      <c r="W33" s="27">
        <v>570955.9304756435</v>
      </c>
      <c r="X33" s="27">
        <v>444963.69474655937</v>
      </c>
      <c r="Y33" s="27">
        <v>602700.00358072</v>
      </c>
      <c r="Z33" s="27">
        <v>753459.5182731866</v>
      </c>
      <c r="AA33" s="27">
        <v>1221611.0904976754</v>
      </c>
      <c r="AB33" s="27">
        <v>766465.3260297902</v>
      </c>
      <c r="AC33" s="27">
        <v>627245.7550859763</v>
      </c>
      <c r="AD33" s="27">
        <v>746167.4810577363</v>
      </c>
      <c r="AE33" s="27">
        <v>759790.7925564416</v>
      </c>
    </row>
    <row r="34" spans="1:31" s="1" customFormat="1" ht="12.75">
      <c r="A34" s="26"/>
      <c r="B34" s="26" t="s">
        <v>46</v>
      </c>
      <c r="C34" s="26" t="s">
        <v>47</v>
      </c>
      <c r="D34" s="26" t="s">
        <v>7</v>
      </c>
      <c r="E34" s="20"/>
      <c r="F34" s="27">
        <v>68188.50346293332</v>
      </c>
      <c r="G34" s="27">
        <v>65395.42455013332</v>
      </c>
      <c r="H34" s="27">
        <v>59635.13923839999</v>
      </c>
      <c r="I34" s="27">
        <v>62436.39646053333</v>
      </c>
      <c r="J34" s="27">
        <v>66580.44005066667</v>
      </c>
      <c r="K34" s="27">
        <v>62050.74316319999</v>
      </c>
      <c r="L34" s="27">
        <v>60671.732525066654</v>
      </c>
      <c r="M34" s="27">
        <v>68592.85406746666</v>
      </c>
      <c r="N34" s="27">
        <v>66146.86349333332</v>
      </c>
      <c r="O34" s="27">
        <v>67846.08685359999</v>
      </c>
      <c r="P34" s="27">
        <v>69818.7752152</v>
      </c>
      <c r="Q34" s="27">
        <v>62460.94029413332</v>
      </c>
      <c r="R34" s="27">
        <v>63681.01491546665</v>
      </c>
      <c r="S34" s="27">
        <v>64843.82207599999</v>
      </c>
      <c r="T34" s="27">
        <v>67774.79900986666</v>
      </c>
      <c r="U34" s="27">
        <v>66610.82150506666</v>
      </c>
      <c r="V34" s="27">
        <v>64645.15075626666</v>
      </c>
      <c r="W34" s="27">
        <v>68290.17721386666</v>
      </c>
      <c r="X34" s="27">
        <v>71489.94296693333</v>
      </c>
      <c r="Y34" s="27">
        <v>72237.88052506666</v>
      </c>
      <c r="Z34" s="27">
        <v>71154.54397039999</v>
      </c>
      <c r="AA34" s="27">
        <v>65193.24665039999</v>
      </c>
      <c r="AB34" s="27">
        <v>64421.93931359999</v>
      </c>
      <c r="AC34" s="27">
        <v>59558.00932106666</v>
      </c>
      <c r="AD34" s="27">
        <v>60337.49941999999</v>
      </c>
      <c r="AE34" s="27">
        <v>60023.13322426667</v>
      </c>
    </row>
    <row r="35" spans="1:31" s="1" customFormat="1" ht="12.75">
      <c r="A35" s="26"/>
      <c r="B35" s="26" t="s">
        <v>48</v>
      </c>
      <c r="C35" s="26" t="s">
        <v>47</v>
      </c>
      <c r="D35" s="26" t="s">
        <v>13</v>
      </c>
      <c r="E35" s="20"/>
      <c r="F35" s="27">
        <v>11700.985463199999</v>
      </c>
      <c r="G35" s="27">
        <v>11221.701656</v>
      </c>
      <c r="H35" s="27">
        <v>10233.246105866665</v>
      </c>
      <c r="I35" s="27">
        <v>10713.939224266665</v>
      </c>
      <c r="J35" s="27">
        <v>11425.044705066666</v>
      </c>
      <c r="K35" s="27">
        <v>10647.7602264</v>
      </c>
      <c r="L35" s="27">
        <v>10411.1273024</v>
      </c>
      <c r="M35" s="27">
        <v>11770.373445599998</v>
      </c>
      <c r="N35" s="27">
        <v>11350.647322666664</v>
      </c>
      <c r="O35" s="27">
        <v>11642.229282933333</v>
      </c>
      <c r="P35" s="27">
        <v>11980.734107466666</v>
      </c>
      <c r="Q35" s="27">
        <v>10718.1478624</v>
      </c>
      <c r="R35" s="27">
        <v>10927.508870666667</v>
      </c>
      <c r="S35" s="27">
        <v>11127.044775733333</v>
      </c>
      <c r="T35" s="27">
        <v>11629.995214933331</v>
      </c>
      <c r="U35" s="27">
        <v>11430.2619024</v>
      </c>
      <c r="V35" s="27">
        <v>11092.954138933334</v>
      </c>
      <c r="W35" s="27">
        <v>11718.431533599998</v>
      </c>
      <c r="X35" s="27">
        <v>12267.5040752</v>
      </c>
      <c r="Y35" s="27">
        <v>12395.851582399999</v>
      </c>
      <c r="Z35" s="27">
        <v>12209.9494088</v>
      </c>
      <c r="AA35" s="27">
        <v>11187.0076648</v>
      </c>
      <c r="AB35" s="27">
        <v>11054.649669066665</v>
      </c>
      <c r="AC35" s="27">
        <v>10220.013126399997</v>
      </c>
      <c r="AD35" s="27">
        <v>10353.7707856</v>
      </c>
      <c r="AE35" s="27">
        <v>10299.825855733332</v>
      </c>
    </row>
    <row r="36" spans="1:31" s="1" customFormat="1" ht="12.75">
      <c r="A36" s="20"/>
      <c r="B36" s="20" t="s">
        <v>49</v>
      </c>
      <c r="C36" s="20" t="s">
        <v>47</v>
      </c>
      <c r="D36" s="20" t="s">
        <v>17</v>
      </c>
      <c r="E36" s="20"/>
      <c r="F36" s="27">
        <v>79889.48892613333</v>
      </c>
      <c r="G36" s="27">
        <v>76617.12620613333</v>
      </c>
      <c r="H36" s="27">
        <v>69868.38534426666</v>
      </c>
      <c r="I36" s="27">
        <v>73150.3356848</v>
      </c>
      <c r="J36" s="27">
        <v>78005.48475573333</v>
      </c>
      <c r="K36" s="27">
        <v>72698.50338959998</v>
      </c>
      <c r="L36" s="27">
        <v>71082.85982746666</v>
      </c>
      <c r="M36" s="27">
        <v>80363.22751306665</v>
      </c>
      <c r="N36" s="27">
        <v>77497.510816</v>
      </c>
      <c r="O36" s="27">
        <v>79488.31613653332</v>
      </c>
      <c r="P36" s="27">
        <v>81799.50932266665</v>
      </c>
      <c r="Q36" s="27">
        <v>73179.08815653333</v>
      </c>
      <c r="R36" s="27">
        <v>74608.52378613332</v>
      </c>
      <c r="S36" s="27">
        <v>75970.86685173333</v>
      </c>
      <c r="T36" s="27">
        <v>79404.79422479997</v>
      </c>
      <c r="U36" s="27">
        <v>78041.08340746665</v>
      </c>
      <c r="V36" s="27">
        <v>75738.1048952</v>
      </c>
      <c r="W36" s="27">
        <v>80008.60874746666</v>
      </c>
      <c r="X36" s="27">
        <v>83757.44704213331</v>
      </c>
      <c r="Y36" s="27">
        <v>84633.73210746665</v>
      </c>
      <c r="Z36" s="27">
        <v>83364.49337919998</v>
      </c>
      <c r="AA36" s="27">
        <v>76380.2543152</v>
      </c>
      <c r="AB36" s="27">
        <v>75476.58898266665</v>
      </c>
      <c r="AC36" s="27">
        <v>69778.02244746666</v>
      </c>
      <c r="AD36" s="27">
        <v>70691.2702056</v>
      </c>
      <c r="AE36" s="27">
        <v>70322.95907999999</v>
      </c>
    </row>
    <row r="37" spans="1:31" s="1" customFormat="1" ht="12.75">
      <c r="A37" s="26"/>
      <c r="B37" s="26" t="s">
        <v>50</v>
      </c>
      <c r="C37" s="26" t="s">
        <v>51</v>
      </c>
      <c r="D37" s="26" t="s">
        <v>7</v>
      </c>
      <c r="E37" s="20"/>
      <c r="F37" s="27">
        <v>2823690.6761151</v>
      </c>
      <c r="G37" s="27">
        <v>3095508.5241256002</v>
      </c>
      <c r="H37" s="27">
        <v>2973291.9142189994</v>
      </c>
      <c r="I37" s="27">
        <v>2910715.1700429004</v>
      </c>
      <c r="J37" s="27">
        <v>2986268.1438256335</v>
      </c>
      <c r="K37" s="27">
        <v>2862741.478234734</v>
      </c>
      <c r="L37" s="27">
        <v>2831056.3212668</v>
      </c>
      <c r="M37" s="27">
        <v>2887748.4376554</v>
      </c>
      <c r="N37" s="27">
        <v>2845624.1847982667</v>
      </c>
      <c r="O37" s="27">
        <v>2810668.2656547</v>
      </c>
      <c r="P37" s="27">
        <v>2722429.8954951996</v>
      </c>
      <c r="Q37" s="27">
        <v>2776748.4329915</v>
      </c>
      <c r="R37" s="27">
        <v>2796782.5049516</v>
      </c>
      <c r="S37" s="27">
        <v>2918288.4006488663</v>
      </c>
      <c r="T37" s="27">
        <v>2864019.803604666</v>
      </c>
      <c r="U37" s="27">
        <v>2947856.7031429997</v>
      </c>
      <c r="V37" s="27">
        <v>2998518.6402511997</v>
      </c>
      <c r="W37" s="27">
        <v>3021131.8276589997</v>
      </c>
      <c r="X37" s="27">
        <v>2991415.7680498664</v>
      </c>
      <c r="Y37" s="27">
        <v>3048966.148566066</v>
      </c>
      <c r="Z37" s="27">
        <v>2977669.2474026666</v>
      </c>
      <c r="AA37" s="27">
        <v>2933854.2849696665</v>
      </c>
      <c r="AB37" s="27">
        <v>2953539.18024</v>
      </c>
      <c r="AC37" s="27">
        <v>2982891.9579634997</v>
      </c>
      <c r="AD37" s="27">
        <v>2910931.175978833</v>
      </c>
      <c r="AE37" s="27">
        <v>2988133.2569865333</v>
      </c>
    </row>
    <row r="38" spans="1:31" s="1" customFormat="1" ht="12.75">
      <c r="A38" s="26"/>
      <c r="B38" s="26" t="s">
        <v>52</v>
      </c>
      <c r="C38" s="26" t="s">
        <v>51</v>
      </c>
      <c r="D38" s="26" t="s">
        <v>9</v>
      </c>
      <c r="E38" s="20"/>
      <c r="F38" s="27">
        <v>27437.737386399996</v>
      </c>
      <c r="G38" s="27">
        <v>29802.1115414</v>
      </c>
      <c r="H38" s="27">
        <v>30704.947116799995</v>
      </c>
      <c r="I38" s="27">
        <v>31644.7953624</v>
      </c>
      <c r="J38" s="27">
        <v>7334.015708066668</v>
      </c>
      <c r="K38" s="27">
        <v>25713.4900165</v>
      </c>
      <c r="L38" s="27">
        <v>26603.953721399997</v>
      </c>
      <c r="M38" s="27">
        <v>27215.417204799996</v>
      </c>
      <c r="N38" s="27">
        <v>27253.403472166665</v>
      </c>
      <c r="O38" s="27">
        <v>22785.727417199996</v>
      </c>
      <c r="P38" s="27">
        <v>26248.4603535</v>
      </c>
      <c r="Q38" s="27">
        <v>16445.4027804</v>
      </c>
      <c r="R38" s="27">
        <v>13742.42311126667</v>
      </c>
      <c r="S38" s="27">
        <v>3760.3535086333336</v>
      </c>
      <c r="T38" s="27">
        <v>3751.0398640000003</v>
      </c>
      <c r="U38" s="27">
        <v>3778.6162105999992</v>
      </c>
      <c r="V38" s="27">
        <v>3766.9166949333335</v>
      </c>
      <c r="W38" s="27">
        <v>3709.5675375</v>
      </c>
      <c r="X38" s="27">
        <v>7754.054048033333</v>
      </c>
      <c r="Y38" s="27">
        <v>7953.943967199999</v>
      </c>
      <c r="Z38" s="27">
        <v>3725.992182</v>
      </c>
      <c r="AA38" s="27">
        <v>3664.717388933333</v>
      </c>
      <c r="AB38" s="27">
        <v>3669.22182</v>
      </c>
      <c r="AC38" s="27">
        <v>7106.249819899999</v>
      </c>
      <c r="AD38" s="27">
        <v>3716.3365084999996</v>
      </c>
      <c r="AE38" s="27">
        <v>3780.3629453333333</v>
      </c>
    </row>
    <row r="39" spans="1:31" s="1" customFormat="1" ht="12.75">
      <c r="A39" s="26"/>
      <c r="B39" s="26" t="s">
        <v>53</v>
      </c>
      <c r="C39" s="26" t="s">
        <v>51</v>
      </c>
      <c r="D39" s="26" t="s">
        <v>13</v>
      </c>
      <c r="E39" s="20"/>
      <c r="F39" s="27">
        <v>575856.3228715</v>
      </c>
      <c r="G39" s="27">
        <v>435088.09524069994</v>
      </c>
      <c r="H39" s="27">
        <v>487934.03647449997</v>
      </c>
      <c r="I39" s="27">
        <v>428723.7350715</v>
      </c>
      <c r="J39" s="27">
        <v>314543.8921815667</v>
      </c>
      <c r="K39" s="27">
        <v>402857.1976286</v>
      </c>
      <c r="L39" s="27">
        <v>344888.239058</v>
      </c>
      <c r="M39" s="27">
        <v>383623.64054079994</v>
      </c>
      <c r="N39" s="27">
        <v>334471.9768877667</v>
      </c>
      <c r="O39" s="27">
        <v>306233.5028478</v>
      </c>
      <c r="P39" s="27">
        <v>298758.2038881</v>
      </c>
      <c r="Q39" s="27">
        <v>293071.80913889996</v>
      </c>
      <c r="R39" s="27">
        <v>269167.29457860003</v>
      </c>
      <c r="S39" s="27">
        <v>252259.91357453333</v>
      </c>
      <c r="T39" s="27">
        <v>260518.05533049998</v>
      </c>
      <c r="U39" s="27">
        <v>253799.9880064</v>
      </c>
      <c r="V39" s="27">
        <v>212800.2395376</v>
      </c>
      <c r="W39" s="27">
        <v>166502.7873135</v>
      </c>
      <c r="X39" s="27">
        <v>207588.80919626664</v>
      </c>
      <c r="Y39" s="27">
        <v>160420.42934683332</v>
      </c>
      <c r="Z39" s="27">
        <v>163508.42967946664</v>
      </c>
      <c r="AA39" s="27">
        <v>194613.0266542</v>
      </c>
      <c r="AB39" s="27">
        <v>203402.0432895</v>
      </c>
      <c r="AC39" s="27">
        <v>211454.28226046663</v>
      </c>
      <c r="AD39" s="27">
        <v>265075.2724257</v>
      </c>
      <c r="AE39" s="27">
        <v>231646.81566216666</v>
      </c>
    </row>
    <row r="40" spans="1:31" s="1" customFormat="1" ht="12.75">
      <c r="A40" s="20"/>
      <c r="B40" s="20" t="s">
        <v>54</v>
      </c>
      <c r="C40" s="20" t="s">
        <v>51</v>
      </c>
      <c r="D40" s="20" t="s">
        <v>17</v>
      </c>
      <c r="E40" s="20"/>
      <c r="F40" s="27">
        <v>3426984.736373</v>
      </c>
      <c r="G40" s="27">
        <v>3560398.7309076996</v>
      </c>
      <c r="H40" s="27">
        <v>3491930.8978103</v>
      </c>
      <c r="I40" s="27">
        <v>3371083.7004768</v>
      </c>
      <c r="J40" s="27">
        <v>3308146.051715267</v>
      </c>
      <c r="K40" s="27">
        <v>3291312.165879833</v>
      </c>
      <c r="L40" s="27">
        <v>3202548.5140461996</v>
      </c>
      <c r="M40" s="27">
        <v>3298587.4954009997</v>
      </c>
      <c r="N40" s="27">
        <v>3207349.5651581995</v>
      </c>
      <c r="O40" s="27">
        <v>3139687.4959197</v>
      </c>
      <c r="P40" s="27">
        <v>3047436.5597368</v>
      </c>
      <c r="Q40" s="27">
        <v>3086265.6449108003</v>
      </c>
      <c r="R40" s="27">
        <v>3079692.2226414667</v>
      </c>
      <c r="S40" s="27">
        <v>3174308.6677320334</v>
      </c>
      <c r="T40" s="27">
        <v>3128288.898799166</v>
      </c>
      <c r="U40" s="27">
        <v>3205435.30736</v>
      </c>
      <c r="V40" s="27">
        <v>3215085.796483733</v>
      </c>
      <c r="W40" s="27">
        <v>3191344.18251</v>
      </c>
      <c r="X40" s="27">
        <v>3206758.631294166</v>
      </c>
      <c r="Y40" s="27">
        <v>3217340.5218800995</v>
      </c>
      <c r="Z40" s="27">
        <v>3144903.669264133</v>
      </c>
      <c r="AA40" s="27">
        <v>3132132.0290127997</v>
      </c>
      <c r="AB40" s="27">
        <v>3160610.4453495</v>
      </c>
      <c r="AC40" s="27">
        <v>3201452.490043866</v>
      </c>
      <c r="AD40" s="27">
        <v>3179722.784913033</v>
      </c>
      <c r="AE40" s="27">
        <v>3223560.4355940325</v>
      </c>
    </row>
    <row r="41" spans="1:31" s="4" customFormat="1" ht="12.75">
      <c r="A41" s="26"/>
      <c r="B41" s="26" t="s">
        <v>55</v>
      </c>
      <c r="C41" s="26" t="s">
        <v>56</v>
      </c>
      <c r="D41" s="26" t="s">
        <v>11</v>
      </c>
      <c r="E41" s="26"/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7">
        <v>0</v>
      </c>
      <c r="O41" s="27">
        <v>0</v>
      </c>
      <c r="P41" s="27">
        <v>0</v>
      </c>
      <c r="Q41" s="27">
        <v>0</v>
      </c>
      <c r="R41" s="27">
        <v>0</v>
      </c>
      <c r="S41" s="27">
        <v>0</v>
      </c>
      <c r="T41" s="27">
        <v>0</v>
      </c>
      <c r="U41" s="27">
        <v>0</v>
      </c>
      <c r="V41" s="27">
        <v>0</v>
      </c>
      <c r="W41" s="27">
        <v>0</v>
      </c>
      <c r="X41" s="27">
        <v>0</v>
      </c>
      <c r="Y41" s="27">
        <v>0</v>
      </c>
      <c r="Z41" s="27">
        <v>0</v>
      </c>
      <c r="AA41" s="27">
        <v>0</v>
      </c>
      <c r="AB41" s="27">
        <v>0</v>
      </c>
      <c r="AC41" s="27">
        <v>0</v>
      </c>
      <c r="AD41" s="27">
        <v>0</v>
      </c>
      <c r="AE41" s="27">
        <v>0</v>
      </c>
    </row>
    <row r="42" spans="1:31" s="1" customFormat="1" ht="12.75">
      <c r="A42" s="26"/>
      <c r="B42" s="26" t="s">
        <v>57</v>
      </c>
      <c r="C42" s="26" t="s">
        <v>58</v>
      </c>
      <c r="D42" s="26" t="s">
        <v>13</v>
      </c>
      <c r="E42" s="20"/>
      <c r="F42" s="27">
        <v>379590.7719512601</v>
      </c>
      <c r="G42" s="27">
        <v>239904.27492661888</v>
      </c>
      <c r="H42" s="27">
        <v>239759.01421460664</v>
      </c>
      <c r="I42" s="27">
        <v>328919.9837345144</v>
      </c>
      <c r="J42" s="27">
        <v>403469.5822814815</v>
      </c>
      <c r="K42" s="27">
        <v>364951.3227851852</v>
      </c>
      <c r="L42" s="27">
        <v>383082.57125555555</v>
      </c>
      <c r="M42" s="27">
        <v>423190.4423703704</v>
      </c>
      <c r="N42" s="27">
        <v>487919.5579444444</v>
      </c>
      <c r="O42" s="27">
        <v>496263.2102814814</v>
      </c>
      <c r="P42" s="27">
        <v>489511.3268740741</v>
      </c>
      <c r="Q42" s="27">
        <v>428346.02992592595</v>
      </c>
      <c r="R42" s="27">
        <v>504094.41545185185</v>
      </c>
      <c r="S42" s="27">
        <v>474448.63472592586</v>
      </c>
      <c r="T42" s="27">
        <v>496476.4052296296</v>
      </c>
      <c r="U42" s="27">
        <v>477550.26767407404</v>
      </c>
      <c r="V42" s="27">
        <v>538921.1296370369</v>
      </c>
      <c r="W42" s="27">
        <v>532603.1280999999</v>
      </c>
      <c r="X42" s="27">
        <v>463619.07376666664</v>
      </c>
      <c r="Y42" s="27">
        <v>477562.28371111106</v>
      </c>
      <c r="Z42" s="27">
        <v>448278.6346037037</v>
      </c>
      <c r="AA42" s="27">
        <v>533832.202137037</v>
      </c>
      <c r="AB42" s="27">
        <v>514624.5383407408</v>
      </c>
      <c r="AC42" s="27">
        <v>547973.7610407406</v>
      </c>
      <c r="AD42" s="27">
        <v>530214.1598037037</v>
      </c>
      <c r="AE42" s="27">
        <v>561079.4031666666</v>
      </c>
    </row>
    <row r="43" spans="1:31" s="1" customFormat="1" ht="12.75">
      <c r="A43" s="20"/>
      <c r="B43" s="20" t="s">
        <v>59</v>
      </c>
      <c r="C43" s="20" t="s">
        <v>58</v>
      </c>
      <c r="D43" s="20" t="s">
        <v>17</v>
      </c>
      <c r="E43" s="20"/>
      <c r="F43" s="27">
        <v>379590.7719512601</v>
      </c>
      <c r="G43" s="27">
        <v>239904.27492661888</v>
      </c>
      <c r="H43" s="27">
        <v>239759.01421460664</v>
      </c>
      <c r="I43" s="27">
        <v>328919.9837345144</v>
      </c>
      <c r="J43" s="27">
        <v>403469.5822814815</v>
      </c>
      <c r="K43" s="27">
        <v>364951.3227851852</v>
      </c>
      <c r="L43" s="27">
        <v>383082.57125555555</v>
      </c>
      <c r="M43" s="27">
        <v>423190.4423703704</v>
      </c>
      <c r="N43" s="27">
        <v>487919.5579444444</v>
      </c>
      <c r="O43" s="27">
        <v>496263.2102814814</v>
      </c>
      <c r="P43" s="27">
        <v>489511.3268740741</v>
      </c>
      <c r="Q43" s="27">
        <v>428346.02992592595</v>
      </c>
      <c r="R43" s="27">
        <v>504094.41545185185</v>
      </c>
      <c r="S43" s="27">
        <v>474448.63472592586</v>
      </c>
      <c r="T43" s="27">
        <v>496476.4052296296</v>
      </c>
      <c r="U43" s="27">
        <v>477550.26767407404</v>
      </c>
      <c r="V43" s="27">
        <v>538921.1296370369</v>
      </c>
      <c r="W43" s="27">
        <v>532603.1280999999</v>
      </c>
      <c r="X43" s="27">
        <v>463619.07376666664</v>
      </c>
      <c r="Y43" s="27">
        <v>477562.28371111106</v>
      </c>
      <c r="Z43" s="27">
        <v>448278.6346037037</v>
      </c>
      <c r="AA43" s="27">
        <v>533832.202137037</v>
      </c>
      <c r="AB43" s="27">
        <v>514624.5383407408</v>
      </c>
      <c r="AC43" s="27">
        <v>547973.7610407406</v>
      </c>
      <c r="AD43" s="27">
        <v>530214.1598037037</v>
      </c>
      <c r="AE43" s="27">
        <v>561079.4031666666</v>
      </c>
    </row>
    <row r="44" spans="1:31" ht="12.75">
      <c r="A44" s="21"/>
      <c r="B44" s="21" t="s">
        <v>60</v>
      </c>
      <c r="C44" s="21" t="s">
        <v>61</v>
      </c>
      <c r="D44" s="21" t="s">
        <v>7</v>
      </c>
      <c r="E44" s="21"/>
      <c r="F44" s="27">
        <v>0</v>
      </c>
      <c r="G44" s="27">
        <v>0</v>
      </c>
      <c r="H44" s="27">
        <v>155170.4232976333</v>
      </c>
      <c r="I44" s="27">
        <v>217.33460209999996</v>
      </c>
      <c r="J44" s="27">
        <v>149.5253426333333</v>
      </c>
      <c r="K44" s="27">
        <v>0</v>
      </c>
      <c r="L44" s="27">
        <v>812.0012259333332</v>
      </c>
      <c r="M44" s="27">
        <v>0</v>
      </c>
      <c r="N44" s="27">
        <v>0</v>
      </c>
      <c r="O44" s="27">
        <v>0</v>
      </c>
      <c r="P44" s="27">
        <v>0</v>
      </c>
      <c r="Q44" s="27">
        <v>0</v>
      </c>
      <c r="R44" s="27">
        <v>0</v>
      </c>
      <c r="S44" s="27">
        <v>0</v>
      </c>
      <c r="T44" s="27">
        <v>0</v>
      </c>
      <c r="U44" s="27">
        <v>0</v>
      </c>
      <c r="V44" s="27">
        <v>0</v>
      </c>
      <c r="W44" s="27">
        <v>0</v>
      </c>
      <c r="X44" s="27">
        <v>0</v>
      </c>
      <c r="Y44" s="27">
        <v>0</v>
      </c>
      <c r="Z44" s="27">
        <v>0</v>
      </c>
      <c r="AA44" s="27">
        <v>0</v>
      </c>
      <c r="AB44" s="27">
        <v>0</v>
      </c>
      <c r="AC44" s="27">
        <v>0</v>
      </c>
      <c r="AD44" s="27">
        <v>0</v>
      </c>
      <c r="AE44" s="27">
        <v>0</v>
      </c>
    </row>
    <row r="45" spans="1:31" ht="12.75">
      <c r="A45" s="21"/>
      <c r="B45" s="21" t="s">
        <v>62</v>
      </c>
      <c r="C45" s="21" t="s">
        <v>61</v>
      </c>
      <c r="D45" s="21" t="s">
        <v>9</v>
      </c>
      <c r="E45" s="21"/>
      <c r="F45" s="27">
        <v>198255.2318901</v>
      </c>
      <c r="G45" s="27">
        <v>29920.697057533333</v>
      </c>
      <c r="H45" s="27">
        <v>103128.65104336666</v>
      </c>
      <c r="I45" s="27">
        <v>68829.23976646666</v>
      </c>
      <c r="J45" s="27">
        <v>45929.99942043333</v>
      </c>
      <c r="K45" s="27">
        <v>31866.825010533328</v>
      </c>
      <c r="L45" s="27">
        <v>38655.841798933325</v>
      </c>
      <c r="M45" s="27">
        <v>16532.696613766664</v>
      </c>
      <c r="N45" s="27">
        <v>22866.797394466663</v>
      </c>
      <c r="O45" s="27">
        <v>13468.036581999999</v>
      </c>
      <c r="P45" s="27">
        <v>11096.5579186</v>
      </c>
      <c r="Q45" s="27">
        <v>3712.5664113999997</v>
      </c>
      <c r="R45" s="27">
        <v>5927.857473999999</v>
      </c>
      <c r="S45" s="27">
        <v>7859.772872233332</v>
      </c>
      <c r="T45" s="27">
        <v>7218.320727566666</v>
      </c>
      <c r="U45" s="27">
        <v>9359.044928566665</v>
      </c>
      <c r="V45" s="27">
        <v>2882.5231126999997</v>
      </c>
      <c r="W45" s="27">
        <v>4440.707496866667</v>
      </c>
      <c r="X45" s="27">
        <v>8035.955127199999</v>
      </c>
      <c r="Y45" s="27">
        <v>7398.545251533332</v>
      </c>
      <c r="Z45" s="27">
        <v>6105.2634412</v>
      </c>
      <c r="AA45" s="27">
        <v>18024.676826566665</v>
      </c>
      <c r="AB45" s="27">
        <v>46732.736522266656</v>
      </c>
      <c r="AC45" s="27">
        <v>49619.743165299995</v>
      </c>
      <c r="AD45" s="27">
        <v>9076.561242466665</v>
      </c>
      <c r="AE45" s="27">
        <v>22767.62942556666</v>
      </c>
    </row>
    <row r="46" spans="1:31" ht="12.75">
      <c r="A46" s="21"/>
      <c r="B46" s="21" t="s">
        <v>63</v>
      </c>
      <c r="C46" s="21" t="s">
        <v>61</v>
      </c>
      <c r="D46" s="21" t="s">
        <v>11</v>
      </c>
      <c r="E46" s="21"/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v>0</v>
      </c>
      <c r="O46" s="27">
        <v>0</v>
      </c>
      <c r="P46" s="27">
        <v>0</v>
      </c>
      <c r="Q46" s="27">
        <v>0</v>
      </c>
      <c r="R46" s="27">
        <v>0</v>
      </c>
      <c r="S46" s="27">
        <v>0</v>
      </c>
      <c r="T46" s="27">
        <v>0</v>
      </c>
      <c r="U46" s="27">
        <v>0</v>
      </c>
      <c r="V46" s="27">
        <v>0</v>
      </c>
      <c r="W46" s="27">
        <v>0</v>
      </c>
      <c r="X46" s="27">
        <v>0</v>
      </c>
      <c r="Y46" s="27">
        <v>0</v>
      </c>
      <c r="Z46" s="27">
        <v>0</v>
      </c>
      <c r="AA46" s="27">
        <v>0</v>
      </c>
      <c r="AB46" s="27">
        <v>1567.924440133333</v>
      </c>
      <c r="AC46" s="27">
        <v>0</v>
      </c>
      <c r="AD46" s="27">
        <v>0</v>
      </c>
      <c r="AE46" s="27">
        <v>0</v>
      </c>
    </row>
    <row r="47" spans="1:31" ht="12.75">
      <c r="A47" s="21"/>
      <c r="B47" s="21" t="s">
        <v>64</v>
      </c>
      <c r="C47" s="21" t="s">
        <v>61</v>
      </c>
      <c r="D47" s="21" t="s">
        <v>13</v>
      </c>
      <c r="E47" s="21"/>
      <c r="F47" s="27">
        <v>156231.0579496333</v>
      </c>
      <c r="G47" s="27">
        <v>524347.958442</v>
      </c>
      <c r="H47" s="27">
        <v>300791.8961842666</v>
      </c>
      <c r="I47" s="27">
        <v>677784.3815049999</v>
      </c>
      <c r="J47" s="27">
        <v>452258.94233776664</v>
      </c>
      <c r="K47" s="27">
        <v>218220.7312901</v>
      </c>
      <c r="L47" s="27">
        <v>147372.5396913</v>
      </c>
      <c r="M47" s="27">
        <v>159407.84563806665</v>
      </c>
      <c r="N47" s="27">
        <v>150243.57503796666</v>
      </c>
      <c r="O47" s="27">
        <v>132264.11804246664</v>
      </c>
      <c r="P47" s="27">
        <v>150519.62340029998</v>
      </c>
      <c r="Q47" s="27">
        <v>146986.83552373332</v>
      </c>
      <c r="R47" s="27">
        <v>136485.10812603333</v>
      </c>
      <c r="S47" s="27">
        <v>187385.09461723332</v>
      </c>
      <c r="T47" s="27">
        <v>159992.9266474</v>
      </c>
      <c r="U47" s="27">
        <v>71801.79122269999</v>
      </c>
      <c r="V47" s="27">
        <v>64130.20842946666</v>
      </c>
      <c r="W47" s="27">
        <v>87967.14250426665</v>
      </c>
      <c r="X47" s="27">
        <v>13606.147439499999</v>
      </c>
      <c r="Y47" s="27">
        <v>22840.29886343333</v>
      </c>
      <c r="Z47" s="27">
        <v>32503.382306266663</v>
      </c>
      <c r="AA47" s="27">
        <v>16392.103661266665</v>
      </c>
      <c r="AB47" s="27">
        <v>1870.6943280666667</v>
      </c>
      <c r="AC47" s="27">
        <v>21182.19794203333</v>
      </c>
      <c r="AD47" s="27">
        <v>22062.91064926666</v>
      </c>
      <c r="AE47" s="27">
        <v>104119.22206326664</v>
      </c>
    </row>
    <row r="48" spans="1:31" s="1" customFormat="1" ht="12.75">
      <c r="A48" s="20"/>
      <c r="B48" s="20" t="s">
        <v>65</v>
      </c>
      <c r="C48" s="20" t="s">
        <v>61</v>
      </c>
      <c r="D48" s="20" t="s">
        <v>17</v>
      </c>
      <c r="E48" s="20"/>
      <c r="F48" s="27">
        <v>354486.2898397332</v>
      </c>
      <c r="G48" s="27">
        <v>554268.6554995333</v>
      </c>
      <c r="H48" s="27">
        <v>559090.9705252666</v>
      </c>
      <c r="I48" s="27">
        <v>746830.9558735666</v>
      </c>
      <c r="J48" s="27">
        <v>498338.46710083325</v>
      </c>
      <c r="K48" s="27">
        <v>250087.5563006333</v>
      </c>
      <c r="L48" s="27">
        <v>186840.38271616667</v>
      </c>
      <c r="M48" s="27">
        <v>175940.54225183334</v>
      </c>
      <c r="N48" s="27">
        <v>173110.3724324333</v>
      </c>
      <c r="O48" s="27">
        <v>145732.15462446667</v>
      </c>
      <c r="P48" s="27">
        <v>161616.1813189</v>
      </c>
      <c r="Q48" s="27">
        <v>150699.4019351333</v>
      </c>
      <c r="R48" s="27">
        <v>142412.96560003332</v>
      </c>
      <c r="S48" s="27">
        <v>195244.86748946665</v>
      </c>
      <c r="T48" s="27">
        <v>167211.24737496662</v>
      </c>
      <c r="U48" s="27">
        <v>81160.83615126666</v>
      </c>
      <c r="V48" s="27">
        <v>67012.73154216666</v>
      </c>
      <c r="W48" s="27">
        <v>92407.85000113332</v>
      </c>
      <c r="X48" s="27">
        <v>21642.1025667</v>
      </c>
      <c r="Y48" s="27">
        <v>30238.84411496666</v>
      </c>
      <c r="Z48" s="27">
        <v>38608.64574746666</v>
      </c>
      <c r="AA48" s="27">
        <v>34416.780487833326</v>
      </c>
      <c r="AB48" s="27">
        <v>50171.35529046666</v>
      </c>
      <c r="AC48" s="27">
        <v>70801.94110733333</v>
      </c>
      <c r="AD48" s="27">
        <v>31139.471891733327</v>
      </c>
      <c r="AE48" s="27">
        <v>126886.85148883333</v>
      </c>
    </row>
    <row r="49" spans="1:31" s="6" customFormat="1" ht="12.75">
      <c r="A49" s="28"/>
      <c r="B49" s="28" t="s">
        <v>66</v>
      </c>
      <c r="C49" s="28" t="s">
        <v>67</v>
      </c>
      <c r="D49" s="28" t="s">
        <v>17</v>
      </c>
      <c r="E49" s="28"/>
      <c r="F49" s="27">
        <v>9071432.236120082</v>
      </c>
      <c r="G49" s="27">
        <v>9061892.501834098</v>
      </c>
      <c r="H49" s="27">
        <v>8788633.352823623</v>
      </c>
      <c r="I49" s="27">
        <v>8912368.94505913</v>
      </c>
      <c r="J49" s="27">
        <v>8868852.077401351</v>
      </c>
      <c r="K49" s="27">
        <v>8534841.163102053</v>
      </c>
      <c r="L49" s="27">
        <v>8544826.075296052</v>
      </c>
      <c r="M49" s="27">
        <v>8378754.806925049</v>
      </c>
      <c r="N49" s="27">
        <v>8272853.986213623</v>
      </c>
      <c r="O49" s="27">
        <v>8474823.805439534</v>
      </c>
      <c r="P49" s="27">
        <v>8052945.431551646</v>
      </c>
      <c r="Q49" s="27">
        <v>8113852.787138173</v>
      </c>
      <c r="R49" s="27">
        <v>8439820.425325759</v>
      </c>
      <c r="S49" s="27">
        <v>8331562.778378889</v>
      </c>
      <c r="T49" s="27">
        <v>8439608.744645083</v>
      </c>
      <c r="U49" s="27">
        <v>8203263.296497268</v>
      </c>
      <c r="V49" s="27">
        <v>8525164.597810235</v>
      </c>
      <c r="W49" s="27">
        <v>8603556.019965451</v>
      </c>
      <c r="X49" s="27">
        <v>8106109.891223037</v>
      </c>
      <c r="Y49" s="27">
        <v>8864656.073953189</v>
      </c>
      <c r="Z49" s="27">
        <v>8532778.73740192</v>
      </c>
      <c r="AA49" s="27">
        <v>9780252.908003809</v>
      </c>
      <c r="AB49" s="27">
        <v>8853968.852835877</v>
      </c>
      <c r="AC49" s="27">
        <v>8637505.033112459</v>
      </c>
      <c r="AD49" s="27">
        <v>9544900.784162221</v>
      </c>
      <c r="AE49" s="27">
        <v>9874840.778767388</v>
      </c>
    </row>
    <row r="50" spans="1:31" ht="12.75">
      <c r="A50" s="21"/>
      <c r="B50" s="21" t="s">
        <v>68</v>
      </c>
      <c r="C50" s="21" t="s">
        <v>69</v>
      </c>
      <c r="D50" s="21" t="s">
        <v>7</v>
      </c>
      <c r="E50" s="21"/>
      <c r="F50" s="27">
        <v>9544.46988</v>
      </c>
      <c r="G50" s="27">
        <v>9619.5058014</v>
      </c>
      <c r="H50" s="27">
        <v>26237.708013733332</v>
      </c>
      <c r="I50" s="27">
        <v>36482.29456666667</v>
      </c>
      <c r="J50" s="27">
        <v>26770.749243333332</v>
      </c>
      <c r="K50" s="27">
        <v>39667.71072</v>
      </c>
      <c r="L50" s="27">
        <v>17044.13582666667</v>
      </c>
      <c r="M50" s="27">
        <v>53434.85458666667</v>
      </c>
      <c r="N50" s="27">
        <v>96500.52646666666</v>
      </c>
      <c r="O50" s="27">
        <v>100458.92254383334</v>
      </c>
      <c r="P50" s="27">
        <v>96970.83243246668</v>
      </c>
      <c r="Q50" s="27">
        <v>111682.0889096</v>
      </c>
      <c r="R50" s="27">
        <v>152846.32658093332</v>
      </c>
      <c r="S50" s="27">
        <v>240526.27134946664</v>
      </c>
      <c r="T50" s="27">
        <v>240414.02413489996</v>
      </c>
      <c r="U50" s="27">
        <v>262804.60279883334</v>
      </c>
      <c r="V50" s="27">
        <v>269127.2575299</v>
      </c>
      <c r="W50" s="27">
        <v>282224.16199376667</v>
      </c>
      <c r="X50" s="27">
        <v>25132.2824445</v>
      </c>
      <c r="Y50" s="27">
        <v>530025.5464984335</v>
      </c>
      <c r="Z50" s="27">
        <v>583542.4235083666</v>
      </c>
      <c r="AA50" s="27">
        <v>744099.2186617</v>
      </c>
      <c r="AB50" s="27">
        <v>737354.7926118</v>
      </c>
      <c r="AC50" s="27">
        <v>730406.9154679</v>
      </c>
      <c r="AD50" s="27">
        <v>754092.1585057667</v>
      </c>
      <c r="AE50" s="27">
        <v>731538.5971897666</v>
      </c>
    </row>
    <row r="51" spans="1:31" ht="12.75">
      <c r="A51" s="21"/>
      <c r="B51" s="21" t="s">
        <v>70</v>
      </c>
      <c r="C51" s="21" t="s">
        <v>69</v>
      </c>
      <c r="D51" s="21" t="s">
        <v>9</v>
      </c>
      <c r="E51" s="21"/>
      <c r="F51" s="27">
        <v>615422.9526133334</v>
      </c>
      <c r="G51" s="27">
        <v>520724.85714589996</v>
      </c>
      <c r="H51" s="27">
        <v>618436.9310042</v>
      </c>
      <c r="I51" s="27">
        <v>544905.7614000001</v>
      </c>
      <c r="J51" s="27">
        <v>554393.8320433333</v>
      </c>
      <c r="K51" s="27">
        <v>570110.64924</v>
      </c>
      <c r="L51" s="27">
        <v>502691.33067999996</v>
      </c>
      <c r="M51" s="27">
        <v>439711.58176000003</v>
      </c>
      <c r="N51" s="27">
        <v>550064.1958166667</v>
      </c>
      <c r="O51" s="27">
        <v>590456.6950901666</v>
      </c>
      <c r="P51" s="27">
        <v>560461.3717512334</v>
      </c>
      <c r="Q51" s="27">
        <v>595612.2432241668</v>
      </c>
      <c r="R51" s="27">
        <v>541080.0764937333</v>
      </c>
      <c r="S51" s="27">
        <v>598527.1483708</v>
      </c>
      <c r="T51" s="27">
        <v>605290.7910148001</v>
      </c>
      <c r="U51" s="27">
        <v>648678.7439440001</v>
      </c>
      <c r="V51" s="27">
        <v>677523.5615863</v>
      </c>
      <c r="W51" s="27">
        <v>605574.9959471667</v>
      </c>
      <c r="X51" s="27">
        <v>555240.7565129333</v>
      </c>
      <c r="Y51" s="27">
        <v>555709.7880576</v>
      </c>
      <c r="Z51" s="27">
        <v>607324.0471646333</v>
      </c>
      <c r="AA51" s="27">
        <v>570862.0674650667</v>
      </c>
      <c r="AB51" s="27">
        <v>602092.359</v>
      </c>
      <c r="AC51" s="27">
        <v>563637.5730227</v>
      </c>
      <c r="AD51" s="27">
        <v>559006.1000722</v>
      </c>
      <c r="AE51" s="27">
        <v>544344.7502874334</v>
      </c>
    </row>
    <row r="52" spans="1:31" ht="12.75">
      <c r="A52" s="21"/>
      <c r="B52" s="21" t="s">
        <v>71</v>
      </c>
      <c r="C52" s="21" t="s">
        <v>69</v>
      </c>
      <c r="D52" s="21" t="s">
        <v>11</v>
      </c>
      <c r="E52" s="21"/>
      <c r="F52" s="27">
        <v>863.9349675</v>
      </c>
      <c r="G52" s="27">
        <v>1100.8191894333336</v>
      </c>
      <c r="H52" s="27">
        <v>966.8309445666666</v>
      </c>
      <c r="I52" s="27">
        <v>623.3595932666667</v>
      </c>
      <c r="J52" s="27">
        <v>545.9080018333333</v>
      </c>
      <c r="K52" s="27">
        <v>108.54385923333334</v>
      </c>
      <c r="L52" s="27">
        <v>126.49505183333333</v>
      </c>
      <c r="M52" s="27">
        <v>142.76063413333333</v>
      </c>
      <c r="N52" s="27">
        <v>115.77972743333332</v>
      </c>
      <c r="O52" s="27">
        <v>53.056666666666665</v>
      </c>
      <c r="P52" s="27">
        <v>106.1138639</v>
      </c>
      <c r="Q52" s="27">
        <v>53.056666666666665</v>
      </c>
      <c r="R52" s="27">
        <v>53.056666666666665</v>
      </c>
      <c r="S52" s="27">
        <v>53.056666666666665</v>
      </c>
      <c r="T52" s="27">
        <v>159.17053056666668</v>
      </c>
      <c r="U52" s="27">
        <v>53.056666666666665</v>
      </c>
      <c r="V52" s="27">
        <v>212.2261361</v>
      </c>
      <c r="W52" s="27">
        <v>53.0561361</v>
      </c>
      <c r="X52" s="27">
        <v>0</v>
      </c>
      <c r="Y52" s="27">
        <v>0</v>
      </c>
      <c r="Z52" s="27">
        <v>0</v>
      </c>
      <c r="AA52" s="27">
        <v>159.17053056666668</v>
      </c>
      <c r="AB52" s="27">
        <v>53.056666666666665</v>
      </c>
      <c r="AC52" s="27">
        <v>15.939283800000002</v>
      </c>
      <c r="AD52" s="27">
        <v>212.2271972333333</v>
      </c>
      <c r="AE52" s="27">
        <v>53.056666666666665</v>
      </c>
    </row>
    <row r="53" spans="1:31" ht="12.75">
      <c r="A53" s="21"/>
      <c r="B53" s="21" t="s">
        <v>72</v>
      </c>
      <c r="C53" s="21" t="s">
        <v>69</v>
      </c>
      <c r="D53" s="21" t="s">
        <v>13</v>
      </c>
      <c r="E53" s="21"/>
      <c r="F53" s="27">
        <v>111184.70175999998</v>
      </c>
      <c r="G53" s="27">
        <v>877586.4085714</v>
      </c>
      <c r="H53" s="27">
        <v>303638.86991826666</v>
      </c>
      <c r="I53" s="27">
        <v>329560.4238666667</v>
      </c>
      <c r="J53" s="27">
        <v>541425.8807466667</v>
      </c>
      <c r="K53" s="27">
        <v>389859.21942</v>
      </c>
      <c r="L53" s="27">
        <v>372204.08302</v>
      </c>
      <c r="M53" s="27">
        <v>438821.9275733334</v>
      </c>
      <c r="N53" s="27">
        <v>443040.4100833334</v>
      </c>
      <c r="O53" s="27">
        <v>440405.2377226333</v>
      </c>
      <c r="P53" s="27">
        <v>618610.1206978001</v>
      </c>
      <c r="Q53" s="27">
        <v>927128.5846599332</v>
      </c>
      <c r="R53" s="27">
        <v>798515.2496544666</v>
      </c>
      <c r="S53" s="27">
        <v>807133.4222915333</v>
      </c>
      <c r="T53" s="27">
        <v>962819.5592047999</v>
      </c>
      <c r="U53" s="27">
        <v>994243.323997</v>
      </c>
      <c r="V53" s="27">
        <v>1088109.0065237333</v>
      </c>
      <c r="W53" s="27">
        <v>1624052.4601964667</v>
      </c>
      <c r="X53" s="27">
        <v>1592433.1237558331</v>
      </c>
      <c r="Y53" s="27">
        <v>1456365.6035089332</v>
      </c>
      <c r="Z53" s="27">
        <v>1311586.0618707</v>
      </c>
      <c r="AA53" s="27">
        <v>1428232.6238183668</v>
      </c>
      <c r="AB53" s="27">
        <v>1497000.2560619332</v>
      </c>
      <c r="AC53" s="27">
        <v>1229314.0149458665</v>
      </c>
      <c r="AD53" s="27">
        <v>1294237.0528871666</v>
      </c>
      <c r="AE53" s="27">
        <v>1052358.8164943336</v>
      </c>
    </row>
    <row r="54" spans="1:31" ht="12.75">
      <c r="A54" s="21"/>
      <c r="B54" s="21" t="s">
        <v>73</v>
      </c>
      <c r="C54" s="21" t="s">
        <v>69</v>
      </c>
      <c r="D54" s="21" t="s">
        <v>15</v>
      </c>
      <c r="E54" s="21"/>
      <c r="F54" s="27">
        <v>538285.7749866666</v>
      </c>
      <c r="G54" s="27">
        <v>495238.6952237999</v>
      </c>
      <c r="H54" s="27">
        <v>595084.2821704001</v>
      </c>
      <c r="I54" s="27">
        <v>536977.2384166666</v>
      </c>
      <c r="J54" s="27">
        <v>555117.3658066667</v>
      </c>
      <c r="K54" s="27">
        <v>583352.0015400001</v>
      </c>
      <c r="L54" s="27">
        <v>517466.60427000007</v>
      </c>
      <c r="M54" s="27">
        <v>448330.1066933333</v>
      </c>
      <c r="N54" s="27">
        <v>512001.3431499999</v>
      </c>
      <c r="O54" s="27">
        <v>546791.5152414</v>
      </c>
      <c r="P54" s="27">
        <v>502790.62463996664</v>
      </c>
      <c r="Q54" s="27">
        <v>573698.1887673667</v>
      </c>
      <c r="R54" s="27">
        <v>537431.6459522999</v>
      </c>
      <c r="S54" s="27">
        <v>602700.2175575334</v>
      </c>
      <c r="T54" s="27">
        <v>598443.1219972332</v>
      </c>
      <c r="U54" s="27">
        <v>624448.3983045</v>
      </c>
      <c r="V54" s="27">
        <v>702088.3509852667</v>
      </c>
      <c r="W54" s="27">
        <v>633450.0109410001</v>
      </c>
      <c r="X54" s="27">
        <v>555784.3804252667</v>
      </c>
      <c r="Y54" s="27">
        <v>586203.9406263334</v>
      </c>
      <c r="Z54" s="27">
        <v>602003.9029253334</v>
      </c>
      <c r="AA54" s="27">
        <v>577058.8479073</v>
      </c>
      <c r="AB54" s="27">
        <v>604658.8967261333</v>
      </c>
      <c r="AC54" s="27">
        <v>611219.7652791999</v>
      </c>
      <c r="AD54" s="27">
        <v>594182.7082729999</v>
      </c>
      <c r="AE54" s="27">
        <v>587719.9680249332</v>
      </c>
    </row>
    <row r="55" spans="1:31" s="6" customFormat="1" ht="12.75">
      <c r="A55" s="28"/>
      <c r="B55" s="28" t="s">
        <v>74</v>
      </c>
      <c r="C55" s="28" t="s">
        <v>69</v>
      </c>
      <c r="D55" s="28" t="s">
        <v>17</v>
      </c>
      <c r="E55" s="28"/>
      <c r="F55" s="27">
        <v>1275300.1947565002</v>
      </c>
      <c r="G55" s="27">
        <v>1904276.0176436335</v>
      </c>
      <c r="H55" s="27">
        <v>1544369.0236322333</v>
      </c>
      <c r="I55" s="27">
        <v>1448543.7551984666</v>
      </c>
      <c r="J55" s="27">
        <v>1678251.1461459333</v>
      </c>
      <c r="K55" s="27">
        <v>1583098.9487492668</v>
      </c>
      <c r="L55" s="27">
        <v>1409531.3287986333</v>
      </c>
      <c r="M55" s="27">
        <v>1380438.0351138667</v>
      </c>
      <c r="N55" s="27">
        <v>1601721.168113</v>
      </c>
      <c r="O55" s="27">
        <v>1678161.9844176</v>
      </c>
      <c r="P55" s="27">
        <v>1778946.7730496</v>
      </c>
      <c r="Q55" s="27">
        <v>2208176.0696149003</v>
      </c>
      <c r="R55" s="27">
        <v>2029929.9987494</v>
      </c>
      <c r="S55" s="27">
        <v>2248943.6370763998</v>
      </c>
      <c r="T55" s="27">
        <v>2407117.317767067</v>
      </c>
      <c r="U55" s="27">
        <v>2530238.187907833</v>
      </c>
      <c r="V55" s="27">
        <v>2737064.0886079334</v>
      </c>
      <c r="W55" s="27">
        <v>3145350.391869033</v>
      </c>
      <c r="X55" s="27">
        <v>2728590.5436691</v>
      </c>
      <c r="Y55" s="27">
        <v>3128304.8781607337</v>
      </c>
      <c r="Z55" s="27">
        <v>3104456.4349384666</v>
      </c>
      <c r="AA55" s="27">
        <v>3320427.6273200996</v>
      </c>
      <c r="AB55" s="27">
        <v>3441154.8846755666</v>
      </c>
      <c r="AC55" s="27">
        <v>3134592.833301233</v>
      </c>
      <c r="AD55" s="27">
        <v>3201729.6649037334</v>
      </c>
      <c r="AE55" s="27">
        <v>2916005.6103430996</v>
      </c>
    </row>
    <row r="56" spans="1:31" s="1" customFormat="1" ht="12.75">
      <c r="A56" s="20"/>
      <c r="B56" s="20" t="s">
        <v>75</v>
      </c>
      <c r="C56" s="20" t="s">
        <v>76</v>
      </c>
      <c r="D56" s="20" t="s">
        <v>17</v>
      </c>
      <c r="E56" s="20"/>
      <c r="F56" s="27">
        <v>25656666.88382514</v>
      </c>
      <c r="G56" s="27">
        <v>27135247.251499984</v>
      </c>
      <c r="H56" s="27">
        <v>29013810.146695167</v>
      </c>
      <c r="I56" s="27">
        <v>30415429.46584305</v>
      </c>
      <c r="J56" s="27">
        <v>34653123.89213144</v>
      </c>
      <c r="K56" s="27">
        <v>38480822.24482753</v>
      </c>
      <c r="L56" s="27">
        <v>39144449.41216864</v>
      </c>
      <c r="M56" s="27">
        <v>39748591.94281366</v>
      </c>
      <c r="N56" s="27">
        <v>44636454.497742735</v>
      </c>
      <c r="O56" s="27">
        <v>44357337.24820052</v>
      </c>
      <c r="P56" s="27">
        <v>45066631.53492802</v>
      </c>
      <c r="Q56" s="27">
        <v>45990758.77035542</v>
      </c>
      <c r="R56" s="27">
        <v>48051882.92728433</v>
      </c>
      <c r="S56" s="27">
        <v>48241413.76475903</v>
      </c>
      <c r="T56" s="27">
        <v>48767958.61218037</v>
      </c>
      <c r="U56" s="27">
        <v>48426109.86471283</v>
      </c>
      <c r="V56" s="27">
        <v>49346149.23886577</v>
      </c>
      <c r="W56" s="27">
        <v>48160768.999431446</v>
      </c>
      <c r="X56" s="27">
        <v>49439930.40531698</v>
      </c>
      <c r="Y56" s="27">
        <v>50796517.9544073</v>
      </c>
      <c r="Z56" s="27">
        <v>51707480.25538079</v>
      </c>
      <c r="AA56" s="27">
        <v>52788285.85068684</v>
      </c>
      <c r="AB56" s="27">
        <v>52250136.535965346</v>
      </c>
      <c r="AC56" s="27">
        <v>51541718.38459412</v>
      </c>
      <c r="AD56" s="27">
        <v>50409944.85118233</v>
      </c>
      <c r="AE56" s="27">
        <v>53550514.568420164</v>
      </c>
    </row>
    <row r="57" spans="6:27" s="1" customFormat="1" ht="12.75"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</row>
    <row r="58" spans="1:31" ht="15.75">
      <c r="A58" s="65" t="s">
        <v>112</v>
      </c>
      <c r="B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</row>
    <row r="59" spans="1:31" ht="12.75">
      <c r="A59" s="1"/>
      <c r="B59" s="1"/>
      <c r="C59" s="30" t="s">
        <v>77</v>
      </c>
      <c r="D59" s="31"/>
      <c r="E59" s="31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</row>
    <row r="60" spans="1:31" ht="12.75">
      <c r="A60" s="1"/>
      <c r="B60" s="1"/>
      <c r="C60" s="30" t="s">
        <v>78</v>
      </c>
      <c r="D60" s="30"/>
      <c r="E60" s="30"/>
      <c r="F60" s="33">
        <v>1980</v>
      </c>
      <c r="G60" s="33">
        <f aca="true" t="shared" si="1" ref="G60:AD60">F60+1</f>
        <v>1981</v>
      </c>
      <c r="H60" s="33">
        <f t="shared" si="1"/>
        <v>1982</v>
      </c>
      <c r="I60" s="33">
        <f t="shared" si="1"/>
        <v>1983</v>
      </c>
      <c r="J60" s="33">
        <f t="shared" si="1"/>
        <v>1984</v>
      </c>
      <c r="K60" s="33">
        <f t="shared" si="1"/>
        <v>1985</v>
      </c>
      <c r="L60" s="33">
        <f t="shared" si="1"/>
        <v>1986</v>
      </c>
      <c r="M60" s="33">
        <f t="shared" si="1"/>
        <v>1987</v>
      </c>
      <c r="N60" s="33">
        <f t="shared" si="1"/>
        <v>1988</v>
      </c>
      <c r="O60" s="33">
        <f t="shared" si="1"/>
        <v>1989</v>
      </c>
      <c r="P60" s="33">
        <f t="shared" si="1"/>
        <v>1990</v>
      </c>
      <c r="Q60" s="33">
        <f t="shared" si="1"/>
        <v>1991</v>
      </c>
      <c r="R60" s="33">
        <f t="shared" si="1"/>
        <v>1992</v>
      </c>
      <c r="S60" s="33">
        <f t="shared" si="1"/>
        <v>1993</v>
      </c>
      <c r="T60" s="33">
        <f t="shared" si="1"/>
        <v>1994</v>
      </c>
      <c r="U60" s="33">
        <f t="shared" si="1"/>
        <v>1995</v>
      </c>
      <c r="V60" s="33">
        <f t="shared" si="1"/>
        <v>1996</v>
      </c>
      <c r="W60" s="33">
        <f t="shared" si="1"/>
        <v>1997</v>
      </c>
      <c r="X60" s="33">
        <f t="shared" si="1"/>
        <v>1998</v>
      </c>
      <c r="Y60" s="33">
        <f t="shared" si="1"/>
        <v>1999</v>
      </c>
      <c r="Z60" s="33">
        <f t="shared" si="1"/>
        <v>2000</v>
      </c>
      <c r="AA60" s="33">
        <f t="shared" si="1"/>
        <v>2001</v>
      </c>
      <c r="AB60" s="33">
        <f t="shared" si="1"/>
        <v>2002</v>
      </c>
      <c r="AC60" s="33">
        <f t="shared" si="1"/>
        <v>2003</v>
      </c>
      <c r="AD60" s="33">
        <f t="shared" si="1"/>
        <v>2004</v>
      </c>
      <c r="AE60" s="33">
        <f>AD60+1</f>
        <v>2005</v>
      </c>
    </row>
    <row r="61" spans="1:31" ht="12.75">
      <c r="A61" s="6"/>
      <c r="B61" s="6"/>
      <c r="C61" s="34" t="str">
        <f>C12</f>
        <v>Coal</v>
      </c>
      <c r="D61" s="35" t="str">
        <f>D12</f>
        <v>Total Consumption</v>
      </c>
      <c r="E61" s="35"/>
      <c r="F61" s="36">
        <f aca="true" t="shared" si="2" ref="F61:AD61">F12</f>
        <v>15309934.452948555</v>
      </c>
      <c r="G61" s="36">
        <f t="shared" si="2"/>
        <v>16169078.732022248</v>
      </c>
      <c r="H61" s="36">
        <f t="shared" si="2"/>
        <v>18680807.770239312</v>
      </c>
      <c r="I61" s="36">
        <f t="shared" si="2"/>
        <v>20054516.765585456</v>
      </c>
      <c r="J61" s="36">
        <f t="shared" si="2"/>
        <v>24106020.668584157</v>
      </c>
      <c r="K61" s="36">
        <f t="shared" si="2"/>
        <v>28362882.132976208</v>
      </c>
      <c r="L61" s="36">
        <f t="shared" si="2"/>
        <v>29190092.008073956</v>
      </c>
      <c r="M61" s="36">
        <f t="shared" si="2"/>
        <v>29989399.100774743</v>
      </c>
      <c r="N61" s="36">
        <f t="shared" si="2"/>
        <v>34761879.34341611</v>
      </c>
      <c r="O61" s="36">
        <f t="shared" si="2"/>
        <v>34204351.458343394</v>
      </c>
      <c r="P61" s="36">
        <f t="shared" si="2"/>
        <v>35234739.330326766</v>
      </c>
      <c r="Q61" s="36">
        <f t="shared" si="2"/>
        <v>35668729.913602345</v>
      </c>
      <c r="R61" s="36">
        <f t="shared" si="2"/>
        <v>37582132.50320917</v>
      </c>
      <c r="S61" s="36">
        <f t="shared" si="2"/>
        <v>37660907.34930374</v>
      </c>
      <c r="T61" s="36">
        <f t="shared" si="2"/>
        <v>37921232.54976822</v>
      </c>
      <c r="U61" s="36">
        <f t="shared" si="2"/>
        <v>37692608.38030773</v>
      </c>
      <c r="V61" s="36">
        <f t="shared" si="2"/>
        <v>38083920.552447595</v>
      </c>
      <c r="W61" s="36">
        <f t="shared" si="2"/>
        <v>36411862.58759696</v>
      </c>
      <c r="X61" s="36">
        <f t="shared" si="2"/>
        <v>38605229.97042484</v>
      </c>
      <c r="Y61" s="36">
        <f t="shared" si="2"/>
        <v>38803557.00229337</v>
      </c>
      <c r="Z61" s="36">
        <f t="shared" si="2"/>
        <v>40070245.083040394</v>
      </c>
      <c r="AA61" s="36">
        <f t="shared" si="2"/>
        <v>39687605.31536293</v>
      </c>
      <c r="AB61" s="36">
        <f t="shared" si="2"/>
        <v>39955012.798453905</v>
      </c>
      <c r="AC61" s="36">
        <f t="shared" si="2"/>
        <v>39769620.51818043</v>
      </c>
      <c r="AD61" s="36">
        <f t="shared" si="2"/>
        <v>37663314.40211637</v>
      </c>
      <c r="AE61" s="36">
        <f>AE12</f>
        <v>40759668.17930967</v>
      </c>
    </row>
    <row r="62" spans="1:31" ht="12.75">
      <c r="A62" s="1"/>
      <c r="B62" s="1"/>
      <c r="C62" s="37" t="s">
        <v>111</v>
      </c>
      <c r="D62" s="30" t="str">
        <f>D49</f>
        <v>Total Consumption</v>
      </c>
      <c r="E62" s="30"/>
      <c r="F62" s="36">
        <f>F49-F63</f>
        <v>8772850.127457883</v>
      </c>
      <c r="G62" s="36">
        <f aca="true" t="shared" si="3" ref="G62:AD62">G49-G63</f>
        <v>8731905.172809731</v>
      </c>
      <c r="H62" s="36">
        <f t="shared" si="3"/>
        <v>8462915.116491117</v>
      </c>
      <c r="I62" s="36">
        <f t="shared" si="3"/>
        <v>8584726.608671596</v>
      </c>
      <c r="J62" s="36">
        <f t="shared" si="3"/>
        <v>8762157.561727975</v>
      </c>
      <c r="K62" s="36">
        <f t="shared" si="3"/>
        <v>8411687.254152862</v>
      </c>
      <c r="L62" s="36">
        <f t="shared" si="3"/>
        <v>8152026.074388333</v>
      </c>
      <c r="M62" s="36">
        <f t="shared" si="3"/>
        <v>7973382.211412822</v>
      </c>
      <c r="N62" s="36">
        <f t="shared" si="3"/>
        <v>7906715.0525194155</v>
      </c>
      <c r="O62" s="36">
        <f t="shared" si="3"/>
        <v>8072411.31819775</v>
      </c>
      <c r="P62" s="36">
        <f t="shared" si="3"/>
        <v>7731047.53614189</v>
      </c>
      <c r="Q62" s="36">
        <f t="shared" si="3"/>
        <v>7658092.542460069</v>
      </c>
      <c r="R62" s="36">
        <f t="shared" si="3"/>
        <v>8039917.711880679</v>
      </c>
      <c r="S62" s="36">
        <f t="shared" si="3"/>
        <v>8024346.920412793</v>
      </c>
      <c r="T62" s="36">
        <f t="shared" si="3"/>
        <v>8141296.560970227</v>
      </c>
      <c r="U62" s="36">
        <f t="shared" si="3"/>
        <v>7807183.860136776</v>
      </c>
      <c r="V62" s="36">
        <f t="shared" si="3"/>
        <v>8024307.100366696</v>
      </c>
      <c r="W62" s="36">
        <f t="shared" si="3"/>
        <v>8032600.089489807</v>
      </c>
      <c r="X62" s="36">
        <f t="shared" si="3"/>
        <v>7661146.196476477</v>
      </c>
      <c r="Y62" s="36">
        <f t="shared" si="3"/>
        <v>8261956.070372469</v>
      </c>
      <c r="Z62" s="36">
        <f t="shared" si="3"/>
        <v>7779319.219128733</v>
      </c>
      <c r="AA62" s="36">
        <f t="shared" si="3"/>
        <v>8558641.817506135</v>
      </c>
      <c r="AB62" s="36">
        <f t="shared" si="3"/>
        <v>8087503.526806086</v>
      </c>
      <c r="AC62" s="36">
        <f t="shared" si="3"/>
        <v>8010259.278026482</v>
      </c>
      <c r="AD62" s="36">
        <f t="shared" si="3"/>
        <v>8798733.303104484</v>
      </c>
      <c r="AE62" s="36">
        <f>AE49-AE63</f>
        <v>9115049.986210946</v>
      </c>
    </row>
    <row r="63" spans="1:31" ht="12.75">
      <c r="A63" s="1"/>
      <c r="B63" s="1"/>
      <c r="C63" s="37" t="s">
        <v>87</v>
      </c>
      <c r="D63" s="30"/>
      <c r="E63" s="30"/>
      <c r="F63" s="36">
        <f>F33</f>
        <v>298582.1086621999</v>
      </c>
      <c r="G63" s="36">
        <f aca="true" t="shared" si="4" ref="G63:AD63">G33</f>
        <v>329987.32902436785</v>
      </c>
      <c r="H63" s="36">
        <f t="shared" si="4"/>
        <v>325718.2363325058</v>
      </c>
      <c r="I63" s="36">
        <f t="shared" si="4"/>
        <v>327642.33638753416</v>
      </c>
      <c r="J63" s="36">
        <f t="shared" si="4"/>
        <v>106694.51567337697</v>
      </c>
      <c r="K63" s="36">
        <f t="shared" si="4"/>
        <v>123153.9089491914</v>
      </c>
      <c r="L63" s="36">
        <f t="shared" si="4"/>
        <v>392800.0009077187</v>
      </c>
      <c r="M63" s="36">
        <f t="shared" si="4"/>
        <v>405372.59551222733</v>
      </c>
      <c r="N63" s="36">
        <f t="shared" si="4"/>
        <v>366138.93369420693</v>
      </c>
      <c r="O63" s="36">
        <f t="shared" si="4"/>
        <v>402412.48724178417</v>
      </c>
      <c r="P63" s="36">
        <f t="shared" si="4"/>
        <v>321897.89540975593</v>
      </c>
      <c r="Q63" s="36">
        <f t="shared" si="4"/>
        <v>455760.24467810435</v>
      </c>
      <c r="R63" s="36">
        <f t="shared" si="4"/>
        <v>399902.71344507945</v>
      </c>
      <c r="S63" s="36">
        <f t="shared" si="4"/>
        <v>307215.8579660962</v>
      </c>
      <c r="T63" s="36">
        <f t="shared" si="4"/>
        <v>298312.18367485644</v>
      </c>
      <c r="U63" s="36">
        <f t="shared" si="4"/>
        <v>396079.43636049156</v>
      </c>
      <c r="V63" s="36">
        <f t="shared" si="4"/>
        <v>500857.4974435389</v>
      </c>
      <c r="W63" s="36">
        <f t="shared" si="4"/>
        <v>570955.9304756435</v>
      </c>
      <c r="X63" s="36">
        <f t="shared" si="4"/>
        <v>444963.69474655937</v>
      </c>
      <c r="Y63" s="36">
        <f t="shared" si="4"/>
        <v>602700.00358072</v>
      </c>
      <c r="Z63" s="36">
        <f t="shared" si="4"/>
        <v>753459.5182731866</v>
      </c>
      <c r="AA63" s="36">
        <f t="shared" si="4"/>
        <v>1221611.0904976754</v>
      </c>
      <c r="AB63" s="36">
        <f t="shared" si="4"/>
        <v>766465.3260297902</v>
      </c>
      <c r="AC63" s="36">
        <f t="shared" si="4"/>
        <v>627245.7550859763</v>
      </c>
      <c r="AD63" s="36">
        <f t="shared" si="4"/>
        <v>746167.4810577363</v>
      </c>
      <c r="AE63" s="36">
        <f>AE33</f>
        <v>759790.7925564416</v>
      </c>
    </row>
    <row r="64" spans="1:31" ht="12.75">
      <c r="A64" s="6"/>
      <c r="B64" s="6"/>
      <c r="C64" s="34" t="str">
        <f>C55</f>
        <v>Natural Gas</v>
      </c>
      <c r="D64" s="35" t="str">
        <f>D55</f>
        <v>Total Consumption</v>
      </c>
      <c r="E64" s="35"/>
      <c r="F64" s="36">
        <f aca="true" t="shared" si="5" ref="F64:AD64">F55</f>
        <v>1275300.1947565002</v>
      </c>
      <c r="G64" s="36">
        <f t="shared" si="5"/>
        <v>1904276.0176436335</v>
      </c>
      <c r="H64" s="36">
        <f t="shared" si="5"/>
        <v>1544369.0236322333</v>
      </c>
      <c r="I64" s="36">
        <f t="shared" si="5"/>
        <v>1448543.7551984666</v>
      </c>
      <c r="J64" s="36">
        <f t="shared" si="5"/>
        <v>1678251.1461459333</v>
      </c>
      <c r="K64" s="36">
        <f t="shared" si="5"/>
        <v>1583098.9487492668</v>
      </c>
      <c r="L64" s="36">
        <f t="shared" si="5"/>
        <v>1409531.3287986333</v>
      </c>
      <c r="M64" s="36">
        <f t="shared" si="5"/>
        <v>1380438.0351138667</v>
      </c>
      <c r="N64" s="36">
        <f t="shared" si="5"/>
        <v>1601721.168113</v>
      </c>
      <c r="O64" s="36">
        <f t="shared" si="5"/>
        <v>1678161.9844176</v>
      </c>
      <c r="P64" s="36">
        <f t="shared" si="5"/>
        <v>1778946.7730496</v>
      </c>
      <c r="Q64" s="36">
        <f t="shared" si="5"/>
        <v>2208176.0696149003</v>
      </c>
      <c r="R64" s="36">
        <f t="shared" si="5"/>
        <v>2029929.9987494</v>
      </c>
      <c r="S64" s="36">
        <f t="shared" si="5"/>
        <v>2248943.6370763998</v>
      </c>
      <c r="T64" s="36">
        <f t="shared" si="5"/>
        <v>2407117.317767067</v>
      </c>
      <c r="U64" s="36">
        <f t="shared" si="5"/>
        <v>2530238.187907833</v>
      </c>
      <c r="V64" s="36">
        <f t="shared" si="5"/>
        <v>2737064.0886079334</v>
      </c>
      <c r="W64" s="36">
        <f t="shared" si="5"/>
        <v>3145350.391869033</v>
      </c>
      <c r="X64" s="36">
        <f t="shared" si="5"/>
        <v>2728590.5436691</v>
      </c>
      <c r="Y64" s="36">
        <f t="shared" si="5"/>
        <v>3128304.8781607337</v>
      </c>
      <c r="Z64" s="36">
        <f t="shared" si="5"/>
        <v>3104456.4349384666</v>
      </c>
      <c r="AA64" s="36">
        <f t="shared" si="5"/>
        <v>3320427.6273200996</v>
      </c>
      <c r="AB64" s="36">
        <f t="shared" si="5"/>
        <v>3441154.8846755666</v>
      </c>
      <c r="AC64" s="36">
        <f t="shared" si="5"/>
        <v>3134592.833301233</v>
      </c>
      <c r="AD64" s="36">
        <f t="shared" si="5"/>
        <v>3201729.6649037334</v>
      </c>
      <c r="AE64" s="36">
        <f>AE55</f>
        <v>2916005.6103430996</v>
      </c>
    </row>
    <row r="65" spans="1:31" ht="12.75">
      <c r="A65" s="1"/>
      <c r="B65" s="1"/>
      <c r="C65" s="30" t="s">
        <v>79</v>
      </c>
      <c r="D65" s="31"/>
      <c r="E65" s="31"/>
      <c r="F65" s="38">
        <f aca="true" t="shared" si="6" ref="F65:AE65">SUM(F61:F64)</f>
        <v>25656666.88382514</v>
      </c>
      <c r="G65" s="38">
        <f t="shared" si="6"/>
        <v>27135247.25149998</v>
      </c>
      <c r="H65" s="38">
        <f t="shared" si="6"/>
        <v>29013810.146695167</v>
      </c>
      <c r="I65" s="38">
        <f t="shared" si="6"/>
        <v>30415429.46584305</v>
      </c>
      <c r="J65" s="38">
        <f t="shared" si="6"/>
        <v>34653123.89213144</v>
      </c>
      <c r="K65" s="38">
        <f t="shared" si="6"/>
        <v>38480822.244827524</v>
      </c>
      <c r="L65" s="38">
        <f t="shared" si="6"/>
        <v>39144449.412168644</v>
      </c>
      <c r="M65" s="38">
        <f t="shared" si="6"/>
        <v>39748591.94281366</v>
      </c>
      <c r="N65" s="38">
        <f t="shared" si="6"/>
        <v>44636454.497742735</v>
      </c>
      <c r="O65" s="38">
        <f t="shared" si="6"/>
        <v>44357337.24820053</v>
      </c>
      <c r="P65" s="38">
        <f t="shared" si="6"/>
        <v>45066631.53492801</v>
      </c>
      <c r="Q65" s="38">
        <f t="shared" si="6"/>
        <v>45990758.77035542</v>
      </c>
      <c r="R65" s="38">
        <f t="shared" si="6"/>
        <v>48051882.92728433</v>
      </c>
      <c r="S65" s="38">
        <f t="shared" si="6"/>
        <v>48241413.76475903</v>
      </c>
      <c r="T65" s="38">
        <f t="shared" si="6"/>
        <v>48767958.61218037</v>
      </c>
      <c r="U65" s="38">
        <f t="shared" si="6"/>
        <v>48426109.86471283</v>
      </c>
      <c r="V65" s="38">
        <f t="shared" si="6"/>
        <v>49346149.23886576</v>
      </c>
      <c r="W65" s="38">
        <f t="shared" si="6"/>
        <v>48160768.999431446</v>
      </c>
      <c r="X65" s="38">
        <f t="shared" si="6"/>
        <v>49439930.40531697</v>
      </c>
      <c r="Y65" s="38">
        <f t="shared" si="6"/>
        <v>50796517.95440729</v>
      </c>
      <c r="Z65" s="38">
        <f t="shared" si="6"/>
        <v>51707480.25538079</v>
      </c>
      <c r="AA65" s="38">
        <f t="shared" si="6"/>
        <v>52788285.85068683</v>
      </c>
      <c r="AB65" s="38">
        <f t="shared" si="6"/>
        <v>52250136.53596535</v>
      </c>
      <c r="AC65" s="38">
        <f t="shared" si="6"/>
        <v>51541718.38459412</v>
      </c>
      <c r="AD65" s="38">
        <f t="shared" si="6"/>
        <v>50409944.85118232</v>
      </c>
      <c r="AE65" s="38">
        <f t="shared" si="6"/>
        <v>53550514.568420164</v>
      </c>
    </row>
    <row r="66" spans="1:31" ht="12.75">
      <c r="A66" s="1"/>
      <c r="B66" s="1"/>
      <c r="C66" s="31"/>
      <c r="D66" s="31"/>
      <c r="E66" s="31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</row>
    <row r="67" spans="1:31" ht="12.75">
      <c r="A67" s="1"/>
      <c r="B67" s="1"/>
      <c r="C67" s="31"/>
      <c r="D67" s="31"/>
      <c r="E67" s="31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</row>
    <row r="68" spans="1:31" ht="12.75">
      <c r="A68" s="4"/>
      <c r="B68" s="4"/>
      <c r="C68" s="30" t="s">
        <v>80</v>
      </c>
      <c r="D68" s="31"/>
      <c r="E68" s="31"/>
      <c r="F68" s="33">
        <v>1980</v>
      </c>
      <c r="G68" s="33">
        <f aca="true" t="shared" si="7" ref="G68:AD68">F68+1</f>
        <v>1981</v>
      </c>
      <c r="H68" s="33">
        <f t="shared" si="7"/>
        <v>1982</v>
      </c>
      <c r="I68" s="33">
        <f t="shared" si="7"/>
        <v>1983</v>
      </c>
      <c r="J68" s="33">
        <f t="shared" si="7"/>
        <v>1984</v>
      </c>
      <c r="K68" s="33">
        <f t="shared" si="7"/>
        <v>1985</v>
      </c>
      <c r="L68" s="33">
        <f t="shared" si="7"/>
        <v>1986</v>
      </c>
      <c r="M68" s="33">
        <f t="shared" si="7"/>
        <v>1987</v>
      </c>
      <c r="N68" s="33">
        <f t="shared" si="7"/>
        <v>1988</v>
      </c>
      <c r="O68" s="33">
        <f t="shared" si="7"/>
        <v>1989</v>
      </c>
      <c r="P68" s="33">
        <f t="shared" si="7"/>
        <v>1990</v>
      </c>
      <c r="Q68" s="33">
        <f t="shared" si="7"/>
        <v>1991</v>
      </c>
      <c r="R68" s="33">
        <f t="shared" si="7"/>
        <v>1992</v>
      </c>
      <c r="S68" s="33">
        <f t="shared" si="7"/>
        <v>1993</v>
      </c>
      <c r="T68" s="33">
        <f t="shared" si="7"/>
        <v>1994</v>
      </c>
      <c r="U68" s="33">
        <f t="shared" si="7"/>
        <v>1995</v>
      </c>
      <c r="V68" s="33">
        <f t="shared" si="7"/>
        <v>1996</v>
      </c>
      <c r="W68" s="33">
        <f t="shared" si="7"/>
        <v>1997</v>
      </c>
      <c r="X68" s="33">
        <f t="shared" si="7"/>
        <v>1998</v>
      </c>
      <c r="Y68" s="33">
        <f t="shared" si="7"/>
        <v>1999</v>
      </c>
      <c r="Z68" s="33">
        <f t="shared" si="7"/>
        <v>2000</v>
      </c>
      <c r="AA68" s="33">
        <f t="shared" si="7"/>
        <v>2001</v>
      </c>
      <c r="AB68" s="33">
        <f t="shared" si="7"/>
        <v>2002</v>
      </c>
      <c r="AC68" s="33">
        <f t="shared" si="7"/>
        <v>2003</v>
      </c>
      <c r="AD68" s="33">
        <f t="shared" si="7"/>
        <v>2004</v>
      </c>
      <c r="AE68" s="33">
        <f>AD68+1</f>
        <v>2005</v>
      </c>
    </row>
    <row r="69" spans="1:31" ht="12.75">
      <c r="A69" s="4"/>
      <c r="B69" s="4"/>
      <c r="C69" s="39" t="s">
        <v>81</v>
      </c>
      <c r="D69" s="31"/>
      <c r="E69" s="31"/>
      <c r="F69" s="36">
        <f aca="true" t="shared" si="8" ref="F69:AD69">SUM(F11,F21,F27,F32,F54)</f>
        <v>1195421.7148057183</v>
      </c>
      <c r="G69" s="36">
        <f t="shared" si="8"/>
        <v>1142112.3306022468</v>
      </c>
      <c r="H69" s="36">
        <f t="shared" si="8"/>
        <v>1123263.6698508167</v>
      </c>
      <c r="I69" s="36">
        <f t="shared" si="8"/>
        <v>1082581.6150923008</v>
      </c>
      <c r="J69" s="36">
        <f t="shared" si="8"/>
        <v>1129109.4095156493</v>
      </c>
      <c r="K69" s="36">
        <f t="shared" si="8"/>
        <v>1176018.877904411</v>
      </c>
      <c r="L69" s="36">
        <f t="shared" si="8"/>
        <v>1186191.467756424</v>
      </c>
      <c r="M69" s="36">
        <f t="shared" si="8"/>
        <v>1046238.6726096235</v>
      </c>
      <c r="N69" s="36">
        <f t="shared" si="8"/>
        <v>1157667.0233600119</v>
      </c>
      <c r="O69" s="36">
        <f t="shared" si="8"/>
        <v>1242957.9600606798</v>
      </c>
      <c r="P69" s="36">
        <f t="shared" si="8"/>
        <v>1105951.2627183637</v>
      </c>
      <c r="Q69" s="36">
        <f t="shared" si="8"/>
        <v>1212057.0011391295</v>
      </c>
      <c r="R69" s="36">
        <f t="shared" si="8"/>
        <v>1085734.6834777403</v>
      </c>
      <c r="S69" s="36">
        <f t="shared" si="8"/>
        <v>1132872.564454537</v>
      </c>
      <c r="T69" s="36">
        <f t="shared" si="8"/>
        <v>1071907.3976186253</v>
      </c>
      <c r="U69" s="36">
        <f t="shared" si="8"/>
        <v>1127459.4803460664</v>
      </c>
      <c r="V69" s="36">
        <f t="shared" si="8"/>
        <v>1290405.42338763</v>
      </c>
      <c r="W69" s="36">
        <f t="shared" si="8"/>
        <v>1256362.5129478942</v>
      </c>
      <c r="X69" s="36">
        <f t="shared" si="8"/>
        <v>1047515.4721593497</v>
      </c>
      <c r="Y69" s="36">
        <f t="shared" si="8"/>
        <v>1144899.0178326801</v>
      </c>
      <c r="Z69" s="36">
        <f t="shared" si="8"/>
        <v>1257838.5887240008</v>
      </c>
      <c r="AA69" s="36">
        <f t="shared" si="8"/>
        <v>1262506.4881583306</v>
      </c>
      <c r="AB69" s="36">
        <f t="shared" si="8"/>
        <v>1218299.5893370542</v>
      </c>
      <c r="AC69" s="36">
        <f t="shared" si="8"/>
        <v>1250828.09802922</v>
      </c>
      <c r="AD69" s="36">
        <f t="shared" si="8"/>
        <v>1270281.0808187884</v>
      </c>
      <c r="AE69" s="36">
        <f>SUM(AE11,AE21,AE27,AE32,AE54)</f>
        <v>1242410.79165002</v>
      </c>
    </row>
    <row r="70" spans="1:31" ht="12.75">
      <c r="A70" s="1"/>
      <c r="B70" s="1"/>
      <c r="C70" s="39" t="s">
        <v>82</v>
      </c>
      <c r="D70" s="31"/>
      <c r="E70" s="31"/>
      <c r="F70" s="36">
        <f aca="true" t="shared" si="9" ref="F70:AD70">SUM(F8,F18,F25,F30,F38,F45,F51)</f>
        <v>1274960.5812891074</v>
      </c>
      <c r="G70" s="36">
        <f t="shared" si="9"/>
        <v>944696.5268396643</v>
      </c>
      <c r="H70" s="36">
        <f t="shared" si="9"/>
        <v>1077247.8378654784</v>
      </c>
      <c r="I70" s="36">
        <f t="shared" si="9"/>
        <v>1087831.654968073</v>
      </c>
      <c r="J70" s="36">
        <f t="shared" si="9"/>
        <v>1080496.4578501962</v>
      </c>
      <c r="K70" s="36">
        <f t="shared" si="9"/>
        <v>1036710.8899157612</v>
      </c>
      <c r="L70" s="36">
        <f t="shared" si="9"/>
        <v>899500.6553566962</v>
      </c>
      <c r="M70" s="36">
        <f t="shared" si="9"/>
        <v>721362.5605073133</v>
      </c>
      <c r="N70" s="36">
        <f t="shared" si="9"/>
        <v>832493.6453752394</v>
      </c>
      <c r="O70" s="36">
        <f t="shared" si="9"/>
        <v>922010.1118760234</v>
      </c>
      <c r="P70" s="36">
        <f t="shared" si="9"/>
        <v>838911.0815302369</v>
      </c>
      <c r="Q70" s="36">
        <f t="shared" si="9"/>
        <v>867235.8865401782</v>
      </c>
      <c r="R70" s="36">
        <f t="shared" si="9"/>
        <v>805518.3123396598</v>
      </c>
      <c r="S70" s="36">
        <f t="shared" si="9"/>
        <v>857164.2029720979</v>
      </c>
      <c r="T70" s="36">
        <f t="shared" si="9"/>
        <v>883892.701938713</v>
      </c>
      <c r="U70" s="36">
        <f t="shared" si="9"/>
        <v>895275.8861013087</v>
      </c>
      <c r="V70" s="36">
        <f t="shared" si="9"/>
        <v>992153.0933730366</v>
      </c>
      <c r="W70" s="36">
        <f t="shared" si="9"/>
        <v>958428.0184017521</v>
      </c>
      <c r="X70" s="36">
        <f t="shared" si="9"/>
        <v>869852.3636367057</v>
      </c>
      <c r="Y70" s="36">
        <f t="shared" si="9"/>
        <v>878824.9371082869</v>
      </c>
      <c r="Z70" s="36">
        <f t="shared" si="9"/>
        <v>945098.9104665064</v>
      </c>
      <c r="AA70" s="36">
        <f t="shared" si="9"/>
        <v>963643.6013389945</v>
      </c>
      <c r="AB70" s="36">
        <f t="shared" si="9"/>
        <v>978847.274928964</v>
      </c>
      <c r="AC70" s="36">
        <f t="shared" si="9"/>
        <v>991251.4621202768</v>
      </c>
      <c r="AD70" s="36">
        <f t="shared" si="9"/>
        <v>1072206.2260913206</v>
      </c>
      <c r="AE70" s="36">
        <f>SUM(AE8,AE18,AE25,AE30,AE38,AE45,AE51)</f>
        <v>1106972.4945339987</v>
      </c>
    </row>
    <row r="71" spans="1:31" ht="12.75">
      <c r="A71" s="1"/>
      <c r="B71" s="1"/>
      <c r="C71" s="40" t="s">
        <v>83</v>
      </c>
      <c r="D71" s="30"/>
      <c r="E71" s="30"/>
      <c r="F71" s="36">
        <f aca="true" t="shared" si="10" ref="F71:AD71">SUM(F10,F13,F19,F26,F31,F35,F39,F42,F47,F53)</f>
        <v>3539612.730445102</v>
      </c>
      <c r="G71" s="36">
        <f t="shared" si="10"/>
        <v>4459221.929278266</v>
      </c>
      <c r="H71" s="36">
        <f t="shared" si="10"/>
        <v>3932062.871448919</v>
      </c>
      <c r="I71" s="36">
        <f t="shared" si="10"/>
        <v>4192755.2295298288</v>
      </c>
      <c r="J71" s="36">
        <f t="shared" si="10"/>
        <v>6550916.737019837</v>
      </c>
      <c r="K71" s="36">
        <f t="shared" si="10"/>
        <v>9881563.272425134</v>
      </c>
      <c r="L71" s="36">
        <f t="shared" si="10"/>
        <v>10897355.850048775</v>
      </c>
      <c r="M71" s="36">
        <f t="shared" si="10"/>
        <v>11516617.20903467</v>
      </c>
      <c r="N71" s="36">
        <f t="shared" si="10"/>
        <v>10890503.479046376</v>
      </c>
      <c r="O71" s="36">
        <f t="shared" si="10"/>
        <v>11752975.336435832</v>
      </c>
      <c r="P71" s="36">
        <f t="shared" si="10"/>
        <v>11506586.561051726</v>
      </c>
      <c r="Q71" s="36">
        <f t="shared" si="10"/>
        <v>11608031.351780906</v>
      </c>
      <c r="R71" s="36">
        <f t="shared" si="10"/>
        <v>12554953.354729788</v>
      </c>
      <c r="S71" s="36">
        <f t="shared" si="10"/>
        <v>12160108.860671805</v>
      </c>
      <c r="T71" s="36">
        <f t="shared" si="10"/>
        <v>12702326.671349043</v>
      </c>
      <c r="U71" s="36">
        <f t="shared" si="10"/>
        <v>13028668.011443887</v>
      </c>
      <c r="V71" s="36">
        <f t="shared" si="10"/>
        <v>12307843.018216992</v>
      </c>
      <c r="W71" s="36">
        <f t="shared" si="10"/>
        <v>12397874.148368582</v>
      </c>
      <c r="X71" s="36">
        <f t="shared" si="10"/>
        <v>12616663.535843123</v>
      </c>
      <c r="Y71" s="36">
        <f t="shared" si="10"/>
        <v>12693709.683535121</v>
      </c>
      <c r="Z71" s="36">
        <f t="shared" si="10"/>
        <v>12974492.201067278</v>
      </c>
      <c r="AA71" s="36">
        <f t="shared" si="10"/>
        <v>13785901.811661467</v>
      </c>
      <c r="AB71" s="36">
        <f t="shared" si="10"/>
        <v>12946666.497209506</v>
      </c>
      <c r="AC71" s="36">
        <f t="shared" si="10"/>
        <v>12622810.577837342</v>
      </c>
      <c r="AD71" s="36">
        <f t="shared" si="10"/>
        <v>12404165.962068923</v>
      </c>
      <c r="AE71" s="36">
        <f>SUM(AE10,AE13,AE19,AE26,AE31,AE35,AE39,AE42,AE47,AE53)</f>
        <v>13171803.577800505</v>
      </c>
    </row>
    <row r="72" spans="1:31" ht="12.75">
      <c r="A72" s="4"/>
      <c r="B72" s="4"/>
      <c r="C72" s="39" t="s">
        <v>84</v>
      </c>
      <c r="D72" s="31"/>
      <c r="E72" s="31"/>
      <c r="F72" s="36">
        <f aca="true" t="shared" si="11" ref="F72:AD72">SUM(F7,F15,F17,F23,F29,F34,F37,F44,F50)</f>
        <v>5201369.819852391</v>
      </c>
      <c r="G72" s="36">
        <f t="shared" si="11"/>
        <v>5192934.193221941</v>
      </c>
      <c r="H72" s="36">
        <f t="shared" si="11"/>
        <v>5245158.666945385</v>
      </c>
      <c r="I72" s="36">
        <f t="shared" si="11"/>
        <v>4940185.490295618</v>
      </c>
      <c r="J72" s="36">
        <f t="shared" si="11"/>
        <v>5039922.482936397</v>
      </c>
      <c r="K72" s="36">
        <f t="shared" si="11"/>
        <v>4896311.373411437</v>
      </c>
      <c r="L72" s="36">
        <f t="shared" si="11"/>
        <v>4754456.813486489</v>
      </c>
      <c r="M72" s="36">
        <f t="shared" si="11"/>
        <v>4799074.635040615</v>
      </c>
      <c r="N72" s="36">
        <f t="shared" si="11"/>
        <v>4858684.893580136</v>
      </c>
      <c r="O72" s="36">
        <f t="shared" si="11"/>
        <v>4768262.763869016</v>
      </c>
      <c r="P72" s="36">
        <f t="shared" si="11"/>
        <v>4630077.693551797</v>
      </c>
      <c r="Q72" s="36">
        <f t="shared" si="11"/>
        <v>4696770.3522180645</v>
      </c>
      <c r="R72" s="36">
        <f t="shared" si="11"/>
        <v>4912851.391290921</v>
      </c>
      <c r="S72" s="36">
        <f t="shared" si="11"/>
        <v>5195078.76186845</v>
      </c>
      <c r="T72" s="36">
        <f t="shared" si="11"/>
        <v>5153652.1536866445</v>
      </c>
      <c r="U72" s="36">
        <f t="shared" si="11"/>
        <v>5145727.518716857</v>
      </c>
      <c r="V72" s="36">
        <f t="shared" si="11"/>
        <v>5260255.875740251</v>
      </c>
      <c r="W72" s="36">
        <f t="shared" si="11"/>
        <v>5340453.53799472</v>
      </c>
      <c r="X72" s="36">
        <f t="shared" si="11"/>
        <v>4777323.375301125</v>
      </c>
      <c r="Y72" s="36">
        <f t="shared" si="11"/>
        <v>5698486.898603304</v>
      </c>
      <c r="Z72" s="36">
        <f t="shared" si="11"/>
        <v>5583432.189739797</v>
      </c>
      <c r="AA72" s="36">
        <f t="shared" si="11"/>
        <v>6050316.743226706</v>
      </c>
      <c r="AB72" s="36">
        <f t="shared" si="11"/>
        <v>6006765.973178024</v>
      </c>
      <c r="AC72" s="36">
        <f t="shared" si="11"/>
        <v>6040806.274559679</v>
      </c>
      <c r="AD72" s="36">
        <f t="shared" si="11"/>
        <v>6340880.596889814</v>
      </c>
      <c r="AE72" s="36">
        <f>SUM(AE7,AE15,AE17,AE23,AE29,AE34,AE37,AE44,AE50)</f>
        <v>6359783.825284375</v>
      </c>
    </row>
    <row r="73" spans="1:31" ht="12.75">
      <c r="A73" s="1"/>
      <c r="B73" s="1"/>
      <c r="C73" s="39" t="s">
        <v>85</v>
      </c>
      <c r="D73" s="31"/>
      <c r="E73" s="31"/>
      <c r="F73" s="36">
        <f aca="true" t="shared" si="12" ref="F73:AD73">SUM(F9,F20,F41,F46,F52)</f>
        <v>14445303.67688382</v>
      </c>
      <c r="G73" s="36">
        <f t="shared" si="12"/>
        <v>15396276.539846165</v>
      </c>
      <c r="H73" s="36">
        <f t="shared" si="12"/>
        <v>17636072.699003506</v>
      </c>
      <c r="I73" s="36">
        <f t="shared" si="12"/>
        <v>19112080.79860203</v>
      </c>
      <c r="J73" s="36">
        <f t="shared" si="12"/>
        <v>20852681.394505262</v>
      </c>
      <c r="K73" s="36">
        <f t="shared" si="12"/>
        <v>21490217.007200755</v>
      </c>
      <c r="L73" s="36">
        <f t="shared" si="12"/>
        <v>21406945.945570122</v>
      </c>
      <c r="M73" s="36">
        <f t="shared" si="12"/>
        <v>21665302.06175503</v>
      </c>
      <c r="N73" s="36">
        <f t="shared" si="12"/>
        <v>26897106.543512065</v>
      </c>
      <c r="O73" s="36">
        <f t="shared" si="12"/>
        <v>25671134.518806085</v>
      </c>
      <c r="P73" s="36">
        <f t="shared" si="12"/>
        <v>26985097.226411656</v>
      </c>
      <c r="Q73" s="36">
        <f t="shared" si="12"/>
        <v>27606662.27128998</v>
      </c>
      <c r="R73" s="36">
        <f t="shared" si="12"/>
        <v>28692821.542044926</v>
      </c>
      <c r="S73" s="36">
        <f t="shared" si="12"/>
        <v>28896185.85395174</v>
      </c>
      <c r="T73" s="36">
        <f t="shared" si="12"/>
        <v>28956189.036702577</v>
      </c>
      <c r="U73" s="36">
        <f t="shared" si="12"/>
        <v>28228968.905907873</v>
      </c>
      <c r="V73" s="36">
        <f t="shared" si="12"/>
        <v>29495488.142301217</v>
      </c>
      <c r="W73" s="36">
        <f t="shared" si="12"/>
        <v>28207655.075063966</v>
      </c>
      <c r="X73" s="36">
        <f t="shared" si="12"/>
        <v>30128575.65784611</v>
      </c>
      <c r="Y73" s="36">
        <f t="shared" si="12"/>
        <v>30380597.417858467</v>
      </c>
      <c r="Z73" s="36">
        <f t="shared" si="12"/>
        <v>30946618.365913764</v>
      </c>
      <c r="AA73" s="36">
        <f t="shared" si="12"/>
        <v>30725901.50736424</v>
      </c>
      <c r="AB73" s="36">
        <f t="shared" si="12"/>
        <v>31099561.677702766</v>
      </c>
      <c r="AC73" s="36">
        <f t="shared" si="12"/>
        <v>30636023.346745837</v>
      </c>
      <c r="AD73" s="36">
        <f t="shared" si="12"/>
        <v>29322411.567345116</v>
      </c>
      <c r="AE73" s="36">
        <f>SUM(AE9,AE20,AE41,AE46,AE52)</f>
        <v>31669553.457471292</v>
      </c>
    </row>
    <row r="74" spans="1:31" ht="12.75">
      <c r="A74" s="1"/>
      <c r="B74" s="1"/>
      <c r="C74" s="30" t="s">
        <v>79</v>
      </c>
      <c r="D74" s="31"/>
      <c r="E74" s="31"/>
      <c r="F74" s="38">
        <f aca="true" t="shared" si="13" ref="F74:AE74">SUM(F69:F73)</f>
        <v>25656668.52327614</v>
      </c>
      <c r="G74" s="38">
        <f t="shared" si="13"/>
        <v>27135241.51978828</v>
      </c>
      <c r="H74" s="38">
        <f t="shared" si="13"/>
        <v>29013805.745114107</v>
      </c>
      <c r="I74" s="38">
        <f t="shared" si="13"/>
        <v>30415434.78848785</v>
      </c>
      <c r="J74" s="38">
        <f t="shared" si="13"/>
        <v>34653126.48182734</v>
      </c>
      <c r="K74" s="38">
        <f t="shared" si="13"/>
        <v>38480821.4208575</v>
      </c>
      <c r="L74" s="38">
        <f t="shared" si="13"/>
        <v>39144450.732218504</v>
      </c>
      <c r="M74" s="38">
        <f t="shared" si="13"/>
        <v>39748595.13894725</v>
      </c>
      <c r="N74" s="38">
        <f t="shared" si="13"/>
        <v>44636455.584873825</v>
      </c>
      <c r="O74" s="38">
        <f t="shared" si="13"/>
        <v>44357340.69104764</v>
      </c>
      <c r="P74" s="38">
        <f t="shared" si="13"/>
        <v>45066623.82526378</v>
      </c>
      <c r="Q74" s="38">
        <f t="shared" si="13"/>
        <v>45990756.86296826</v>
      </c>
      <c r="R74" s="38">
        <f t="shared" si="13"/>
        <v>48051879.283883035</v>
      </c>
      <c r="S74" s="38">
        <f t="shared" si="13"/>
        <v>48241410.24391863</v>
      </c>
      <c r="T74" s="38">
        <f t="shared" si="13"/>
        <v>48767967.961295605</v>
      </c>
      <c r="U74" s="38">
        <f t="shared" si="13"/>
        <v>48426099.80251599</v>
      </c>
      <c r="V74" s="38">
        <f t="shared" si="13"/>
        <v>49346145.55301912</v>
      </c>
      <c r="W74" s="38">
        <f t="shared" si="13"/>
        <v>48160773.29277691</v>
      </c>
      <c r="X74" s="38">
        <f t="shared" si="13"/>
        <v>49439930.404786415</v>
      </c>
      <c r="Y74" s="38">
        <f t="shared" si="13"/>
        <v>50796517.95493786</v>
      </c>
      <c r="Z74" s="38">
        <f t="shared" si="13"/>
        <v>51707480.25591135</v>
      </c>
      <c r="AA74" s="38">
        <f t="shared" si="13"/>
        <v>52788270.15174974</v>
      </c>
      <c r="AB74" s="38">
        <f t="shared" si="13"/>
        <v>52250141.01235631</v>
      </c>
      <c r="AC74" s="38">
        <f t="shared" si="13"/>
        <v>51541719.75929236</v>
      </c>
      <c r="AD74" s="38">
        <f t="shared" si="13"/>
        <v>50409945.433213964</v>
      </c>
      <c r="AE74" s="38">
        <f t="shared" si="13"/>
        <v>53550524.14674019</v>
      </c>
    </row>
    <row r="75" spans="1:31" ht="12.75">
      <c r="A75" s="1"/>
      <c r="B75" s="1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</row>
    <row r="76" spans="1:31" ht="12.75">
      <c r="A76" s="1"/>
      <c r="B76" s="1"/>
      <c r="C76" s="1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</row>
    <row r="77" spans="1:31" ht="12.75">
      <c r="A77" s="1"/>
      <c r="B77" s="1"/>
      <c r="C77" s="1"/>
      <c r="D77" s="1"/>
      <c r="E77" s="1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</row>
    <row r="78" spans="1:31" ht="12.75">
      <c r="A78" s="1"/>
      <c r="B78" s="1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</row>
    <row r="79" spans="1:31" ht="15.75">
      <c r="A79" s="65" t="s">
        <v>113</v>
      </c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</row>
    <row r="80" spans="1:31" ht="12.75">
      <c r="A80" s="1" t="s">
        <v>119</v>
      </c>
      <c r="C80" s="11" t="s">
        <v>89</v>
      </c>
      <c r="D80" s="12"/>
      <c r="E80" s="12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</row>
    <row r="81" spans="1:31" ht="12.75">
      <c r="A81" s="1"/>
      <c r="B81" s="1"/>
      <c r="C81" s="11" t="s">
        <v>86</v>
      </c>
      <c r="D81" s="11"/>
      <c r="E81" s="13"/>
      <c r="F81" s="14">
        <v>1980</v>
      </c>
      <c r="G81" s="14">
        <f aca="true" t="shared" si="14" ref="G81:AD81">F81+1</f>
        <v>1981</v>
      </c>
      <c r="H81" s="14">
        <f t="shared" si="14"/>
        <v>1982</v>
      </c>
      <c r="I81" s="14">
        <f t="shared" si="14"/>
        <v>1983</v>
      </c>
      <c r="J81" s="14">
        <f t="shared" si="14"/>
        <v>1984</v>
      </c>
      <c r="K81" s="14">
        <f t="shared" si="14"/>
        <v>1985</v>
      </c>
      <c r="L81" s="14">
        <f t="shared" si="14"/>
        <v>1986</v>
      </c>
      <c r="M81" s="14">
        <f t="shared" si="14"/>
        <v>1987</v>
      </c>
      <c r="N81" s="14">
        <f t="shared" si="14"/>
        <v>1988</v>
      </c>
      <c r="O81" s="14">
        <f t="shared" si="14"/>
        <v>1989</v>
      </c>
      <c r="P81" s="14">
        <f t="shared" si="14"/>
        <v>1990</v>
      </c>
      <c r="Q81" s="14">
        <f t="shared" si="14"/>
        <v>1991</v>
      </c>
      <c r="R81" s="14">
        <f t="shared" si="14"/>
        <v>1992</v>
      </c>
      <c r="S81" s="14">
        <f t="shared" si="14"/>
        <v>1993</v>
      </c>
      <c r="T81" s="14">
        <f t="shared" si="14"/>
        <v>1994</v>
      </c>
      <c r="U81" s="14">
        <f t="shared" si="14"/>
        <v>1995</v>
      </c>
      <c r="V81" s="14">
        <f t="shared" si="14"/>
        <v>1996</v>
      </c>
      <c r="W81" s="14">
        <f t="shared" si="14"/>
        <v>1997</v>
      </c>
      <c r="X81" s="14">
        <f t="shared" si="14"/>
        <v>1998</v>
      </c>
      <c r="Y81" s="14">
        <f t="shared" si="14"/>
        <v>1999</v>
      </c>
      <c r="Z81" s="14">
        <f t="shared" si="14"/>
        <v>2000</v>
      </c>
      <c r="AA81" s="14">
        <f t="shared" si="14"/>
        <v>2001</v>
      </c>
      <c r="AB81" s="14">
        <f t="shared" si="14"/>
        <v>2002</v>
      </c>
      <c r="AC81" s="14">
        <f t="shared" si="14"/>
        <v>2003</v>
      </c>
      <c r="AD81" s="14">
        <f t="shared" si="14"/>
        <v>2004</v>
      </c>
      <c r="AE81" s="14">
        <f>AD81+1</f>
        <v>2005</v>
      </c>
    </row>
    <row r="82" spans="1:31" ht="12.75">
      <c r="A82" s="3"/>
      <c r="B82" s="3"/>
      <c r="C82" s="15" t="s">
        <v>6</v>
      </c>
      <c r="D82" s="13"/>
      <c r="E82" s="13"/>
      <c r="F82" s="16">
        <f>(F61-F100)</f>
        <v>15309934.452948555</v>
      </c>
      <c r="G82" s="16">
        <f aca="true" t="shared" si="15" ref="G82:AD82">(G61-G100)</f>
        <v>16169078.732022248</v>
      </c>
      <c r="H82" s="16">
        <f t="shared" si="15"/>
        <v>18680807.770239312</v>
      </c>
      <c r="I82" s="16">
        <f t="shared" si="15"/>
        <v>20054516.765585456</v>
      </c>
      <c r="J82" s="16">
        <f t="shared" si="15"/>
        <v>24106020.668584157</v>
      </c>
      <c r="K82" s="16">
        <f t="shared" si="15"/>
        <v>28362882.132976208</v>
      </c>
      <c r="L82" s="16">
        <f t="shared" si="15"/>
        <v>29190092.008073956</v>
      </c>
      <c r="M82" s="16">
        <f t="shared" si="15"/>
        <v>29989399.100774743</v>
      </c>
      <c r="N82" s="16">
        <f t="shared" si="15"/>
        <v>34761879.34341611</v>
      </c>
      <c r="O82" s="16">
        <f t="shared" si="15"/>
        <v>34204351.458343394</v>
      </c>
      <c r="P82" s="16">
        <f t="shared" si="15"/>
        <v>35234739.330326766</v>
      </c>
      <c r="Q82" s="16">
        <f t="shared" si="15"/>
        <v>35668729.913602345</v>
      </c>
      <c r="R82" s="16">
        <f t="shared" si="15"/>
        <v>37582132.50320917</v>
      </c>
      <c r="S82" s="16">
        <f t="shared" si="15"/>
        <v>37660907.34930374</v>
      </c>
      <c r="T82" s="16">
        <f t="shared" si="15"/>
        <v>37921232.54976822</v>
      </c>
      <c r="U82" s="16">
        <f t="shared" si="15"/>
        <v>37692608.38030773</v>
      </c>
      <c r="V82" s="16">
        <f t="shared" si="15"/>
        <v>38083920.552447595</v>
      </c>
      <c r="W82" s="16">
        <f t="shared" si="15"/>
        <v>36411862.58759696</v>
      </c>
      <c r="X82" s="16">
        <f t="shared" si="15"/>
        <v>38605229.97042484</v>
      </c>
      <c r="Y82" s="16">
        <f t="shared" si="15"/>
        <v>38803557.00229337</v>
      </c>
      <c r="Z82" s="16">
        <f t="shared" si="15"/>
        <v>40070245.083040394</v>
      </c>
      <c r="AA82" s="16">
        <f t="shared" si="15"/>
        <v>39687605.31536293</v>
      </c>
      <c r="AB82" s="16">
        <f t="shared" si="15"/>
        <v>39955012.798453905</v>
      </c>
      <c r="AC82" s="16">
        <f t="shared" si="15"/>
        <v>39769620.51818043</v>
      </c>
      <c r="AD82" s="16">
        <f t="shared" si="15"/>
        <v>37663314.40211637</v>
      </c>
      <c r="AE82" s="16">
        <f>(AE61-AE100)</f>
        <v>40759668.17930967</v>
      </c>
    </row>
    <row r="83" spans="1:31" ht="12.75">
      <c r="A83" s="1"/>
      <c r="B83" s="1"/>
      <c r="C83" s="17" t="s">
        <v>111</v>
      </c>
      <c r="D83" s="12"/>
      <c r="E83" s="12"/>
      <c r="F83" s="18">
        <f>(F62-F101)</f>
        <v>8355310.05798315</v>
      </c>
      <c r="G83" s="18">
        <f aca="true" t="shared" si="16" ref="G83:AD83">(G62-G101)</f>
        <v>8320057.151403665</v>
      </c>
      <c r="H83" s="18">
        <f t="shared" si="16"/>
        <v>8046212.017811117</v>
      </c>
      <c r="I83" s="18">
        <f t="shared" si="16"/>
        <v>8001372.611876796</v>
      </c>
      <c r="J83" s="18">
        <f t="shared" si="16"/>
        <v>8223635.153152908</v>
      </c>
      <c r="K83" s="18">
        <f t="shared" si="16"/>
        <v>7850238.536865529</v>
      </c>
      <c r="L83" s="18">
        <f t="shared" si="16"/>
        <v>7676275.966938132</v>
      </c>
      <c r="M83" s="18">
        <f t="shared" si="16"/>
        <v>7489471.731180889</v>
      </c>
      <c r="N83" s="18">
        <f t="shared" si="16"/>
        <v>7388341.094013349</v>
      </c>
      <c r="O83" s="18">
        <f t="shared" si="16"/>
        <v>7568842.728918683</v>
      </c>
      <c r="P83" s="18">
        <f t="shared" si="16"/>
        <v>7281754.743116624</v>
      </c>
      <c r="Q83" s="18">
        <f t="shared" si="16"/>
        <v>7231139.397935202</v>
      </c>
      <c r="R83" s="18">
        <f t="shared" si="16"/>
        <v>7267417.307316879</v>
      </c>
      <c r="S83" s="18">
        <f t="shared" si="16"/>
        <v>7527441.260283526</v>
      </c>
      <c r="T83" s="18">
        <f t="shared" si="16"/>
        <v>7473260.893641894</v>
      </c>
      <c r="U83" s="18">
        <f t="shared" si="16"/>
        <v>7371251.0571380425</v>
      </c>
      <c r="V83" s="18">
        <f t="shared" si="16"/>
        <v>7529412.859219896</v>
      </c>
      <c r="W83" s="18">
        <f t="shared" si="16"/>
        <v>7369790.981728274</v>
      </c>
      <c r="X83" s="18">
        <f t="shared" si="16"/>
        <v>6896747.112303944</v>
      </c>
      <c r="Y83" s="18">
        <f t="shared" si="16"/>
        <v>7167526.9262190685</v>
      </c>
      <c r="Z83" s="18">
        <f t="shared" si="16"/>
        <v>7181748.473139666</v>
      </c>
      <c r="AA83" s="18">
        <f t="shared" si="16"/>
        <v>7852731.291199068</v>
      </c>
      <c r="AB83" s="18">
        <f t="shared" si="16"/>
        <v>7492334.337357553</v>
      </c>
      <c r="AC83" s="18">
        <f t="shared" si="16"/>
        <v>7641928.366403815</v>
      </c>
      <c r="AD83" s="18">
        <f t="shared" si="16"/>
        <v>8249063.903459551</v>
      </c>
      <c r="AE83" s="18">
        <f>(AE62-AE101)</f>
        <v>8408792.195004214</v>
      </c>
    </row>
    <row r="84" spans="1:31" ht="12.75">
      <c r="A84" s="1"/>
      <c r="B84" s="1"/>
      <c r="C84" s="17" t="s">
        <v>87</v>
      </c>
      <c r="D84" s="12"/>
      <c r="E84" s="12"/>
      <c r="F84" s="18">
        <f>(F63-F102)</f>
        <v>298582.1086621999</v>
      </c>
      <c r="G84" s="18">
        <f aca="true" t="shared" si="17" ref="G84:AD84">(G63-G102)</f>
        <v>329987.32902436785</v>
      </c>
      <c r="H84" s="18">
        <f t="shared" si="17"/>
        <v>325718.2363325058</v>
      </c>
      <c r="I84" s="18">
        <f t="shared" si="17"/>
        <v>327642.33638753416</v>
      </c>
      <c r="J84" s="18">
        <f t="shared" si="17"/>
        <v>106694.51567337697</v>
      </c>
      <c r="K84" s="18">
        <f t="shared" si="17"/>
        <v>123153.9089491914</v>
      </c>
      <c r="L84" s="18">
        <f t="shared" si="17"/>
        <v>392800.0009077187</v>
      </c>
      <c r="M84" s="18">
        <f t="shared" si="17"/>
        <v>405372.59551222733</v>
      </c>
      <c r="N84" s="18">
        <f t="shared" si="17"/>
        <v>366138.93369420693</v>
      </c>
      <c r="O84" s="18">
        <f t="shared" si="17"/>
        <v>402412.48724178417</v>
      </c>
      <c r="P84" s="18">
        <f t="shared" si="17"/>
        <v>321897.89540975593</v>
      </c>
      <c r="Q84" s="18">
        <f t="shared" si="17"/>
        <v>455760.24467810435</v>
      </c>
      <c r="R84" s="18">
        <f t="shared" si="17"/>
        <v>399902.71344507945</v>
      </c>
      <c r="S84" s="18">
        <f t="shared" si="17"/>
        <v>307215.8579660962</v>
      </c>
      <c r="T84" s="18">
        <f t="shared" si="17"/>
        <v>298312.18367485644</v>
      </c>
      <c r="U84" s="18">
        <f t="shared" si="17"/>
        <v>396079.43636049156</v>
      </c>
      <c r="V84" s="18">
        <f t="shared" si="17"/>
        <v>500857.4974435389</v>
      </c>
      <c r="W84" s="18">
        <f t="shared" si="17"/>
        <v>570955.9304756435</v>
      </c>
      <c r="X84" s="18">
        <f t="shared" si="17"/>
        <v>444963.69474655937</v>
      </c>
      <c r="Y84" s="18">
        <f t="shared" si="17"/>
        <v>602700.00358072</v>
      </c>
      <c r="Z84" s="18">
        <f t="shared" si="17"/>
        <v>753459.5182731866</v>
      </c>
      <c r="AA84" s="18">
        <f t="shared" si="17"/>
        <v>1221611.0904976754</v>
      </c>
      <c r="AB84" s="18">
        <f t="shared" si="17"/>
        <v>766465.3260297902</v>
      </c>
      <c r="AC84" s="18">
        <f t="shared" si="17"/>
        <v>627245.7550859763</v>
      </c>
      <c r="AD84" s="18">
        <f t="shared" si="17"/>
        <v>746167.4810577363</v>
      </c>
      <c r="AE84" s="18">
        <f>(AE63-AE102)</f>
        <v>759790.7925564416</v>
      </c>
    </row>
    <row r="85" spans="1:31" ht="12.75">
      <c r="A85" s="3"/>
      <c r="B85" s="3"/>
      <c r="C85" s="15" t="s">
        <v>69</v>
      </c>
      <c r="D85" s="12"/>
      <c r="E85" s="12"/>
      <c r="F85" s="18">
        <f>(F64-F103)</f>
        <v>1275300.1947565002</v>
      </c>
      <c r="G85" s="18">
        <f aca="true" t="shared" si="18" ref="G85:AD85">(G64-G103)</f>
        <v>1904276.0176436335</v>
      </c>
      <c r="H85" s="18">
        <f t="shared" si="18"/>
        <v>1544369.0236322333</v>
      </c>
      <c r="I85" s="18">
        <f t="shared" si="18"/>
        <v>1448543.7551984666</v>
      </c>
      <c r="J85" s="18">
        <f t="shared" si="18"/>
        <v>1678251.1461459333</v>
      </c>
      <c r="K85" s="18">
        <f t="shared" si="18"/>
        <v>1583098.9487492668</v>
      </c>
      <c r="L85" s="18">
        <f t="shared" si="18"/>
        <v>1409531.3287986333</v>
      </c>
      <c r="M85" s="18">
        <f t="shared" si="18"/>
        <v>1380438.0351138667</v>
      </c>
      <c r="N85" s="18">
        <f t="shared" si="18"/>
        <v>1601721.168113</v>
      </c>
      <c r="O85" s="18">
        <f t="shared" si="18"/>
        <v>1678161.9844176</v>
      </c>
      <c r="P85" s="18">
        <f t="shared" si="18"/>
        <v>1778946.7730496</v>
      </c>
      <c r="Q85" s="18">
        <f t="shared" si="18"/>
        <v>2208176.0696149003</v>
      </c>
      <c r="R85" s="18">
        <f t="shared" si="18"/>
        <v>2029929.9987494</v>
      </c>
      <c r="S85" s="18">
        <f t="shared" si="18"/>
        <v>2248943.6370763998</v>
      </c>
      <c r="T85" s="18">
        <f t="shared" si="18"/>
        <v>2407117.317767067</v>
      </c>
      <c r="U85" s="18">
        <f t="shared" si="18"/>
        <v>2530238.187907833</v>
      </c>
      <c r="V85" s="18">
        <f t="shared" si="18"/>
        <v>2737064.0886079334</v>
      </c>
      <c r="W85" s="18">
        <f t="shared" si="18"/>
        <v>3145350.391869033</v>
      </c>
      <c r="X85" s="18">
        <f t="shared" si="18"/>
        <v>2728590.5436691</v>
      </c>
      <c r="Y85" s="18">
        <f t="shared" si="18"/>
        <v>3128304.8781607337</v>
      </c>
      <c r="Z85" s="18">
        <f t="shared" si="18"/>
        <v>3104456.4349384666</v>
      </c>
      <c r="AA85" s="18">
        <f t="shared" si="18"/>
        <v>3320427.6273200996</v>
      </c>
      <c r="AB85" s="18">
        <f t="shared" si="18"/>
        <v>3441154.8846755666</v>
      </c>
      <c r="AC85" s="18">
        <f t="shared" si="18"/>
        <v>3134592.833301233</v>
      </c>
      <c r="AD85" s="18">
        <f t="shared" si="18"/>
        <v>3201729.6649037334</v>
      </c>
      <c r="AE85" s="18">
        <f>(AE64-AE103)</f>
        <v>2916005.6103430996</v>
      </c>
    </row>
    <row r="86" spans="1:31" ht="12.75">
      <c r="A86" s="1"/>
      <c r="B86" s="1"/>
      <c r="C86" s="11" t="s">
        <v>79</v>
      </c>
      <c r="D86" s="12"/>
      <c r="E86" s="12"/>
      <c r="F86" s="19">
        <f>SUM(F82:F85)</f>
        <v>25239126.814350404</v>
      </c>
      <c r="G86" s="19">
        <f aca="true" t="shared" si="19" ref="G86:AE86">SUM(G82:G85)</f>
        <v>26723399.230093915</v>
      </c>
      <c r="H86" s="19">
        <f t="shared" si="19"/>
        <v>28597107.048015166</v>
      </c>
      <c r="I86" s="19">
        <f t="shared" si="19"/>
        <v>29832075.469048254</v>
      </c>
      <c r="J86" s="19">
        <f t="shared" si="19"/>
        <v>34114601.483556375</v>
      </c>
      <c r="K86" s="19">
        <f t="shared" si="19"/>
        <v>37919373.52754019</v>
      </c>
      <c r="L86" s="19">
        <f t="shared" si="19"/>
        <v>38668699.30471844</v>
      </c>
      <c r="M86" s="19">
        <f t="shared" si="19"/>
        <v>39264681.462581724</v>
      </c>
      <c r="N86" s="19">
        <f t="shared" si="19"/>
        <v>44118080.539236665</v>
      </c>
      <c r="O86" s="19">
        <f t="shared" si="19"/>
        <v>43853768.65892146</v>
      </c>
      <c r="P86" s="19">
        <f t="shared" si="19"/>
        <v>44617338.741902746</v>
      </c>
      <c r="Q86" s="19">
        <f t="shared" si="19"/>
        <v>45563805.62583055</v>
      </c>
      <c r="R86" s="19">
        <f t="shared" si="19"/>
        <v>47279382.52272053</v>
      </c>
      <c r="S86" s="19">
        <f t="shared" si="19"/>
        <v>47744508.10462976</v>
      </c>
      <c r="T86" s="19">
        <f t="shared" si="19"/>
        <v>48099922.94485204</v>
      </c>
      <c r="U86" s="19">
        <f t="shared" si="19"/>
        <v>47990177.06171409</v>
      </c>
      <c r="V86" s="19">
        <f t="shared" si="19"/>
        <v>48851254.99771896</v>
      </c>
      <c r="W86" s="19">
        <f t="shared" si="19"/>
        <v>47497959.891669914</v>
      </c>
      <c r="X86" s="19">
        <f t="shared" si="19"/>
        <v>48675531.32114444</v>
      </c>
      <c r="Y86" s="19">
        <f t="shared" si="19"/>
        <v>49702088.81025389</v>
      </c>
      <c r="Z86" s="19">
        <f t="shared" si="19"/>
        <v>51109909.50939172</v>
      </c>
      <c r="AA86" s="19">
        <f t="shared" si="19"/>
        <v>52082375.32437977</v>
      </c>
      <c r="AB86" s="19">
        <f t="shared" si="19"/>
        <v>51654967.34651682</v>
      </c>
      <c r="AC86" s="19">
        <f t="shared" si="19"/>
        <v>51173387.472971454</v>
      </c>
      <c r="AD86" s="19">
        <f t="shared" si="19"/>
        <v>49860275.451537386</v>
      </c>
      <c r="AE86" s="19">
        <f t="shared" si="19"/>
        <v>52844256.77721343</v>
      </c>
    </row>
    <row r="87" spans="1:31" ht="12.75">
      <c r="A87" s="1"/>
      <c r="B87" s="1"/>
      <c r="C87" s="12"/>
      <c r="D87" s="12"/>
      <c r="E87" s="12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</row>
    <row r="88" spans="1:31" ht="12.75">
      <c r="A88" s="1"/>
      <c r="B88" s="1"/>
      <c r="C88" s="12"/>
      <c r="D88" s="12"/>
      <c r="E88" s="12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</row>
    <row r="89" spans="1:31" ht="12.75">
      <c r="A89" s="4"/>
      <c r="B89" s="4"/>
      <c r="C89" s="11" t="s">
        <v>88</v>
      </c>
      <c r="D89" s="12"/>
      <c r="E89" s="12"/>
      <c r="F89" s="14">
        <v>1980</v>
      </c>
      <c r="G89" s="14">
        <f aca="true" t="shared" si="20" ref="G89:AD89">F89+1</f>
        <v>1981</v>
      </c>
      <c r="H89" s="14">
        <f t="shared" si="20"/>
        <v>1982</v>
      </c>
      <c r="I89" s="14">
        <f t="shared" si="20"/>
        <v>1983</v>
      </c>
      <c r="J89" s="14">
        <f t="shared" si="20"/>
        <v>1984</v>
      </c>
      <c r="K89" s="14">
        <f t="shared" si="20"/>
        <v>1985</v>
      </c>
      <c r="L89" s="14">
        <f t="shared" si="20"/>
        <v>1986</v>
      </c>
      <c r="M89" s="14">
        <f t="shared" si="20"/>
        <v>1987</v>
      </c>
      <c r="N89" s="14">
        <f t="shared" si="20"/>
        <v>1988</v>
      </c>
      <c r="O89" s="14">
        <f t="shared" si="20"/>
        <v>1989</v>
      </c>
      <c r="P89" s="14">
        <f t="shared" si="20"/>
        <v>1990</v>
      </c>
      <c r="Q89" s="14">
        <f t="shared" si="20"/>
        <v>1991</v>
      </c>
      <c r="R89" s="14">
        <f t="shared" si="20"/>
        <v>1992</v>
      </c>
      <c r="S89" s="14">
        <f t="shared" si="20"/>
        <v>1993</v>
      </c>
      <c r="T89" s="14">
        <f t="shared" si="20"/>
        <v>1994</v>
      </c>
      <c r="U89" s="14">
        <f t="shared" si="20"/>
        <v>1995</v>
      </c>
      <c r="V89" s="14">
        <f t="shared" si="20"/>
        <v>1996</v>
      </c>
      <c r="W89" s="14">
        <f t="shared" si="20"/>
        <v>1997</v>
      </c>
      <c r="X89" s="14">
        <f t="shared" si="20"/>
        <v>1998</v>
      </c>
      <c r="Y89" s="14">
        <f t="shared" si="20"/>
        <v>1999</v>
      </c>
      <c r="Z89" s="14">
        <f t="shared" si="20"/>
        <v>2000</v>
      </c>
      <c r="AA89" s="14">
        <f t="shared" si="20"/>
        <v>2001</v>
      </c>
      <c r="AB89" s="14">
        <f t="shared" si="20"/>
        <v>2002</v>
      </c>
      <c r="AC89" s="14">
        <f t="shared" si="20"/>
        <v>2003</v>
      </c>
      <c r="AD89" s="14">
        <f t="shared" si="20"/>
        <v>2004</v>
      </c>
      <c r="AE89" s="14">
        <f>AD89+1</f>
        <v>2005</v>
      </c>
    </row>
    <row r="90" spans="1:31" ht="12.75">
      <c r="A90" s="4"/>
      <c r="B90" s="4"/>
      <c r="C90" s="17" t="s">
        <v>81</v>
      </c>
      <c r="D90" s="12"/>
      <c r="E90" s="12"/>
      <c r="F90" s="18">
        <f>(F69-F108)</f>
        <v>1195421.7148057183</v>
      </c>
      <c r="G90" s="18">
        <f aca="true" t="shared" si="21" ref="G90:AD90">(G69-G108)</f>
        <v>1142112.3306022468</v>
      </c>
      <c r="H90" s="18">
        <f t="shared" si="21"/>
        <v>1123263.6698508167</v>
      </c>
      <c r="I90" s="18">
        <f t="shared" si="21"/>
        <v>1082581.6150923008</v>
      </c>
      <c r="J90" s="18">
        <f t="shared" si="21"/>
        <v>1129109.4095156493</v>
      </c>
      <c r="K90" s="18">
        <f t="shared" si="21"/>
        <v>1176018.877904411</v>
      </c>
      <c r="L90" s="18">
        <f t="shared" si="21"/>
        <v>1186191.467756424</v>
      </c>
      <c r="M90" s="18">
        <f t="shared" si="21"/>
        <v>1046238.6726096235</v>
      </c>
      <c r="N90" s="18">
        <f t="shared" si="21"/>
        <v>1157667.0233600119</v>
      </c>
      <c r="O90" s="18">
        <f t="shared" si="21"/>
        <v>1242957.9600606798</v>
      </c>
      <c r="P90" s="18">
        <f t="shared" si="21"/>
        <v>1105951.2627183637</v>
      </c>
      <c r="Q90" s="18">
        <f t="shared" si="21"/>
        <v>1212057.0011391295</v>
      </c>
      <c r="R90" s="18">
        <f t="shared" si="21"/>
        <v>1085734.6834777403</v>
      </c>
      <c r="S90" s="18">
        <f t="shared" si="21"/>
        <v>1132872.564454537</v>
      </c>
      <c r="T90" s="18">
        <f t="shared" si="21"/>
        <v>1071907.3976186253</v>
      </c>
      <c r="U90" s="18">
        <f t="shared" si="21"/>
        <v>1127459.4803460664</v>
      </c>
      <c r="V90" s="18">
        <f t="shared" si="21"/>
        <v>1290405.42338763</v>
      </c>
      <c r="W90" s="18">
        <f t="shared" si="21"/>
        <v>1256362.5129478942</v>
      </c>
      <c r="X90" s="18">
        <f t="shared" si="21"/>
        <v>1047515.4721593497</v>
      </c>
      <c r="Y90" s="18">
        <f t="shared" si="21"/>
        <v>1144899.0178326801</v>
      </c>
      <c r="Z90" s="18">
        <f t="shared" si="21"/>
        <v>1257838.5887240008</v>
      </c>
      <c r="AA90" s="18">
        <f t="shared" si="21"/>
        <v>1262506.4881583306</v>
      </c>
      <c r="AB90" s="18">
        <f t="shared" si="21"/>
        <v>1218299.5893370542</v>
      </c>
      <c r="AC90" s="18">
        <f t="shared" si="21"/>
        <v>1250828.09802922</v>
      </c>
      <c r="AD90" s="18">
        <f t="shared" si="21"/>
        <v>1270281.0808187884</v>
      </c>
      <c r="AE90" s="18">
        <f>(AE69-AE108)</f>
        <v>1242410.79165002</v>
      </c>
    </row>
    <row r="91" spans="1:31" ht="12.75">
      <c r="A91" s="1"/>
      <c r="B91" s="1"/>
      <c r="C91" s="17" t="s">
        <v>82</v>
      </c>
      <c r="D91" s="12"/>
      <c r="E91" s="12"/>
      <c r="F91" s="18">
        <f>(F70-F109)</f>
        <v>1274960.5812891074</v>
      </c>
      <c r="G91" s="18">
        <f aca="true" t="shared" si="22" ref="G91:AD91">(G70-G109)</f>
        <v>944696.5268396643</v>
      </c>
      <c r="H91" s="18">
        <f t="shared" si="22"/>
        <v>1077247.8378654784</v>
      </c>
      <c r="I91" s="18">
        <f t="shared" si="22"/>
        <v>1087831.654968073</v>
      </c>
      <c r="J91" s="18">
        <f t="shared" si="22"/>
        <v>1080496.4578501962</v>
      </c>
      <c r="K91" s="18">
        <f t="shared" si="22"/>
        <v>1036710.8899157612</v>
      </c>
      <c r="L91" s="18">
        <f t="shared" si="22"/>
        <v>899500.6553566962</v>
      </c>
      <c r="M91" s="18">
        <f t="shared" si="22"/>
        <v>721362.5605073133</v>
      </c>
      <c r="N91" s="18">
        <f t="shared" si="22"/>
        <v>832493.6453752394</v>
      </c>
      <c r="O91" s="18">
        <f t="shared" si="22"/>
        <v>922010.1118760234</v>
      </c>
      <c r="P91" s="18">
        <f t="shared" si="22"/>
        <v>838911.0815302369</v>
      </c>
      <c r="Q91" s="18">
        <f t="shared" si="22"/>
        <v>867235.8865401782</v>
      </c>
      <c r="R91" s="18">
        <f t="shared" si="22"/>
        <v>805518.3123396598</v>
      </c>
      <c r="S91" s="18">
        <f t="shared" si="22"/>
        <v>857164.2029720979</v>
      </c>
      <c r="T91" s="18">
        <f t="shared" si="22"/>
        <v>883892.701938713</v>
      </c>
      <c r="U91" s="18">
        <f t="shared" si="22"/>
        <v>895275.8861013087</v>
      </c>
      <c r="V91" s="18">
        <f t="shared" si="22"/>
        <v>992153.0933730366</v>
      </c>
      <c r="W91" s="18">
        <f t="shared" si="22"/>
        <v>958428.0184017521</v>
      </c>
      <c r="X91" s="18">
        <f t="shared" si="22"/>
        <v>869852.3636367057</v>
      </c>
      <c r="Y91" s="18">
        <f t="shared" si="22"/>
        <v>878824.9371082869</v>
      </c>
      <c r="Z91" s="18">
        <f t="shared" si="22"/>
        <v>945098.9104665064</v>
      </c>
      <c r="AA91" s="18">
        <f t="shared" si="22"/>
        <v>963643.6013389945</v>
      </c>
      <c r="AB91" s="18">
        <f t="shared" si="22"/>
        <v>978847.274928964</v>
      </c>
      <c r="AC91" s="18">
        <f t="shared" si="22"/>
        <v>991251.4621202768</v>
      </c>
      <c r="AD91" s="18">
        <f t="shared" si="22"/>
        <v>1072206.2260913206</v>
      </c>
      <c r="AE91" s="18">
        <f>(AE70-AE109)</f>
        <v>1106972.4945339987</v>
      </c>
    </row>
    <row r="92" spans="1:31" ht="12.75">
      <c r="A92" s="1"/>
      <c r="B92" s="1"/>
      <c r="C92" s="17" t="s">
        <v>83</v>
      </c>
      <c r="D92" s="12"/>
      <c r="E92" s="12"/>
      <c r="F92" s="18">
        <f>(F71-F110)</f>
        <v>3156166.912701835</v>
      </c>
      <c r="G92" s="18">
        <f aca="true" t="shared" si="23" ref="G92:AD92">(G71-G110)</f>
        <v>4080071.6201472655</v>
      </c>
      <c r="H92" s="18">
        <f t="shared" si="23"/>
        <v>3545177.342388119</v>
      </c>
      <c r="I92" s="18">
        <f t="shared" si="23"/>
        <v>3640619.4309652955</v>
      </c>
      <c r="J92" s="18">
        <f t="shared" si="23"/>
        <v>6045684.548470103</v>
      </c>
      <c r="K92" s="18">
        <f t="shared" si="23"/>
        <v>9351139.926719401</v>
      </c>
      <c r="L92" s="18">
        <f t="shared" si="23"/>
        <v>10451941.608861107</v>
      </c>
      <c r="M92" s="18">
        <f t="shared" si="23"/>
        <v>11067003.15583647</v>
      </c>
      <c r="N92" s="18">
        <f t="shared" si="23"/>
        <v>10405202.952286977</v>
      </c>
      <c r="O92" s="18">
        <f t="shared" si="23"/>
        <v>11283329.790583566</v>
      </c>
      <c r="P92" s="18">
        <f t="shared" si="23"/>
        <v>11092203.15563406</v>
      </c>
      <c r="Q92" s="18">
        <f t="shared" si="23"/>
        <v>11212308.677403105</v>
      </c>
      <c r="R92" s="18">
        <f t="shared" si="23"/>
        <v>11814293.457623722</v>
      </c>
      <c r="S92" s="18">
        <f t="shared" si="23"/>
        <v>11695625.111580538</v>
      </c>
      <c r="T92" s="18">
        <f t="shared" si="23"/>
        <v>12068178.403525643</v>
      </c>
      <c r="U92" s="18">
        <f t="shared" si="23"/>
        <v>12626040.619197687</v>
      </c>
      <c r="V92" s="18">
        <f t="shared" si="23"/>
        <v>11845271.352448326</v>
      </c>
      <c r="W92" s="18">
        <f t="shared" si="23"/>
        <v>11769210.129213981</v>
      </c>
      <c r="X92" s="18">
        <f t="shared" si="23"/>
        <v>11888009.423154056</v>
      </c>
      <c r="Y92" s="18">
        <f t="shared" si="23"/>
        <v>11635399.479644254</v>
      </c>
      <c r="Z92" s="18">
        <f t="shared" si="23"/>
        <v>12412498.727063412</v>
      </c>
      <c r="AA92" s="18">
        <f t="shared" si="23"/>
        <v>13112587.9086796</v>
      </c>
      <c r="AB92" s="18">
        <f t="shared" si="23"/>
        <v>12383708.277417773</v>
      </c>
      <c r="AC92" s="18">
        <f t="shared" si="23"/>
        <v>12284258.670875208</v>
      </c>
      <c r="AD92" s="18">
        <f t="shared" si="23"/>
        <v>11884665.31213399</v>
      </c>
      <c r="AE92" s="18">
        <f>(AE71-AE110)</f>
        <v>12495557.353205904</v>
      </c>
    </row>
    <row r="93" spans="1:31" ht="12.75">
      <c r="A93" s="4"/>
      <c r="B93" s="4"/>
      <c r="C93" s="17" t="s">
        <v>84</v>
      </c>
      <c r="D93" s="12"/>
      <c r="E93" s="12"/>
      <c r="F93" s="18">
        <f>(F72-F111)</f>
        <v>5167275.568120925</v>
      </c>
      <c r="G93" s="18">
        <f aca="true" t="shared" si="24" ref="G93:AD93">(G72-G111)</f>
        <v>5160236.480946874</v>
      </c>
      <c r="H93" s="18">
        <f t="shared" si="24"/>
        <v>5215341.097326185</v>
      </c>
      <c r="I93" s="18">
        <f t="shared" si="24"/>
        <v>4908967.292065351</v>
      </c>
      <c r="J93" s="18">
        <f t="shared" si="24"/>
        <v>5006632.262911064</v>
      </c>
      <c r="K93" s="18">
        <f t="shared" si="24"/>
        <v>4865286.0018298365</v>
      </c>
      <c r="L93" s="18">
        <f t="shared" si="24"/>
        <v>4724120.947223955</v>
      </c>
      <c r="M93" s="18">
        <f t="shared" si="24"/>
        <v>4764778.208006881</v>
      </c>
      <c r="N93" s="18">
        <f t="shared" si="24"/>
        <v>4825611.46183347</v>
      </c>
      <c r="O93" s="18">
        <f t="shared" si="24"/>
        <v>4734339.720442217</v>
      </c>
      <c r="P93" s="18">
        <f t="shared" si="24"/>
        <v>4595168.305944198</v>
      </c>
      <c r="Q93" s="18">
        <f t="shared" si="24"/>
        <v>4665539.882070998</v>
      </c>
      <c r="R93" s="18">
        <f t="shared" si="24"/>
        <v>4881010.883833188</v>
      </c>
      <c r="S93" s="18">
        <f t="shared" si="24"/>
        <v>5162656.85083045</v>
      </c>
      <c r="T93" s="18">
        <f t="shared" si="24"/>
        <v>5119764.754181711</v>
      </c>
      <c r="U93" s="18">
        <f t="shared" si="24"/>
        <v>5112422.107964324</v>
      </c>
      <c r="V93" s="18">
        <f t="shared" si="24"/>
        <v>5227933.300362118</v>
      </c>
      <c r="W93" s="18">
        <f t="shared" si="24"/>
        <v>5306308.449387787</v>
      </c>
      <c r="X93" s="18">
        <f t="shared" si="24"/>
        <v>4741578.403817659</v>
      </c>
      <c r="Y93" s="18">
        <f t="shared" si="24"/>
        <v>5662367.958340771</v>
      </c>
      <c r="Z93" s="18">
        <f t="shared" si="24"/>
        <v>5547854.917754597</v>
      </c>
      <c r="AA93" s="18">
        <f t="shared" si="24"/>
        <v>6017720.119901506</v>
      </c>
      <c r="AB93" s="18">
        <f t="shared" si="24"/>
        <v>5974555.0035212245</v>
      </c>
      <c r="AC93" s="18">
        <f t="shared" si="24"/>
        <v>6011027.269899146</v>
      </c>
      <c r="AD93" s="18">
        <f t="shared" si="24"/>
        <v>6310711.847179814</v>
      </c>
      <c r="AE93" s="18">
        <f>(AE72-AE111)</f>
        <v>6329772.258672241</v>
      </c>
    </row>
    <row r="94" spans="1:31" ht="12.75">
      <c r="A94" s="1"/>
      <c r="B94" s="1"/>
      <c r="C94" s="17" t="s">
        <v>85</v>
      </c>
      <c r="D94" s="13"/>
      <c r="E94" s="12"/>
      <c r="F94" s="18">
        <f>(F73-F112)</f>
        <v>14445303.67688382</v>
      </c>
      <c r="G94" s="18">
        <f aca="true" t="shared" si="25" ref="G94:AD94">(G73-G112)</f>
        <v>15396276.539846165</v>
      </c>
      <c r="H94" s="18">
        <f t="shared" si="25"/>
        <v>17636072.699003506</v>
      </c>
      <c r="I94" s="18">
        <f t="shared" si="25"/>
        <v>19112080.79860203</v>
      </c>
      <c r="J94" s="18">
        <f t="shared" si="25"/>
        <v>20852681.394505262</v>
      </c>
      <c r="K94" s="18">
        <f t="shared" si="25"/>
        <v>21490217.007200755</v>
      </c>
      <c r="L94" s="18">
        <f t="shared" si="25"/>
        <v>21406945.945570122</v>
      </c>
      <c r="M94" s="18">
        <f t="shared" si="25"/>
        <v>21665302.06175503</v>
      </c>
      <c r="N94" s="18">
        <f t="shared" si="25"/>
        <v>26897106.543512065</v>
      </c>
      <c r="O94" s="18">
        <f t="shared" si="25"/>
        <v>25671134.518806085</v>
      </c>
      <c r="P94" s="18">
        <f t="shared" si="25"/>
        <v>26985097.226411656</v>
      </c>
      <c r="Q94" s="18">
        <f t="shared" si="25"/>
        <v>27606662.27128998</v>
      </c>
      <c r="R94" s="18">
        <f t="shared" si="25"/>
        <v>28692821.542044926</v>
      </c>
      <c r="S94" s="18">
        <f t="shared" si="25"/>
        <v>28896185.85395174</v>
      </c>
      <c r="T94" s="18">
        <f t="shared" si="25"/>
        <v>28956189.036702577</v>
      </c>
      <c r="U94" s="18">
        <f t="shared" si="25"/>
        <v>28228968.905907873</v>
      </c>
      <c r="V94" s="18">
        <f t="shared" si="25"/>
        <v>29495488.142301217</v>
      </c>
      <c r="W94" s="18">
        <f t="shared" si="25"/>
        <v>28207655.075063966</v>
      </c>
      <c r="X94" s="18">
        <f t="shared" si="25"/>
        <v>30128575.65784611</v>
      </c>
      <c r="Y94" s="18">
        <f t="shared" si="25"/>
        <v>30380597.417858467</v>
      </c>
      <c r="Z94" s="18">
        <f t="shared" si="25"/>
        <v>30946618.365913764</v>
      </c>
      <c r="AA94" s="18">
        <f t="shared" si="25"/>
        <v>30725901.50736424</v>
      </c>
      <c r="AB94" s="18">
        <f t="shared" si="25"/>
        <v>31099561.677702766</v>
      </c>
      <c r="AC94" s="18">
        <f t="shared" si="25"/>
        <v>30636023.346745837</v>
      </c>
      <c r="AD94" s="18">
        <f t="shared" si="25"/>
        <v>29322411.567345116</v>
      </c>
      <c r="AE94" s="18">
        <f>(AE73-AE112)</f>
        <v>31669553.457471292</v>
      </c>
    </row>
    <row r="95" spans="1:31" ht="12.75">
      <c r="A95" s="1"/>
      <c r="B95" s="1"/>
      <c r="C95" s="11" t="s">
        <v>79</v>
      </c>
      <c r="D95" s="12"/>
      <c r="E95" s="12"/>
      <c r="F95" s="19">
        <f>SUM(F90:F94)</f>
        <v>25239128.453801405</v>
      </c>
      <c r="G95" s="19">
        <f aca="true" t="shared" si="26" ref="G95:AE95">SUM(G90:G94)</f>
        <v>26723393.49838222</v>
      </c>
      <c r="H95" s="19">
        <f t="shared" si="26"/>
        <v>28597102.646434106</v>
      </c>
      <c r="I95" s="19">
        <f t="shared" si="26"/>
        <v>29832080.79169305</v>
      </c>
      <c r="J95" s="19">
        <f t="shared" si="26"/>
        <v>34114604.073252276</v>
      </c>
      <c r="K95" s="19">
        <f t="shared" si="26"/>
        <v>37919372.703570165</v>
      </c>
      <c r="L95" s="19">
        <f t="shared" si="26"/>
        <v>38668700.6247683</v>
      </c>
      <c r="M95" s="19">
        <f t="shared" si="26"/>
        <v>39264684.65871532</v>
      </c>
      <c r="N95" s="19">
        <f t="shared" si="26"/>
        <v>44118081.62636776</v>
      </c>
      <c r="O95" s="19">
        <f t="shared" si="26"/>
        <v>43853772.10176857</v>
      </c>
      <c r="P95" s="19">
        <f t="shared" si="26"/>
        <v>44617331.03223851</v>
      </c>
      <c r="Q95" s="19">
        <f t="shared" si="26"/>
        <v>45563803.71844339</v>
      </c>
      <c r="R95" s="19">
        <f t="shared" si="26"/>
        <v>47279378.879319236</v>
      </c>
      <c r="S95" s="19">
        <f t="shared" si="26"/>
        <v>47744504.58378936</v>
      </c>
      <c r="T95" s="19">
        <f t="shared" si="26"/>
        <v>48099932.29396727</v>
      </c>
      <c r="U95" s="19">
        <f t="shared" si="26"/>
        <v>47990166.99951726</v>
      </c>
      <c r="V95" s="19">
        <f t="shared" si="26"/>
        <v>48851251.311872326</v>
      </c>
      <c r="W95" s="19">
        <f t="shared" si="26"/>
        <v>47497964.18501538</v>
      </c>
      <c r="X95" s="19">
        <f t="shared" si="26"/>
        <v>48675531.320613876</v>
      </c>
      <c r="Y95" s="19">
        <f t="shared" si="26"/>
        <v>49702088.81078446</v>
      </c>
      <c r="Z95" s="19">
        <f t="shared" si="26"/>
        <v>51109909.50992228</v>
      </c>
      <c r="AA95" s="19">
        <f t="shared" si="26"/>
        <v>52082359.62544267</v>
      </c>
      <c r="AB95" s="19">
        <f t="shared" si="26"/>
        <v>51654971.822907776</v>
      </c>
      <c r="AC95" s="19">
        <f t="shared" si="26"/>
        <v>51173388.84766969</v>
      </c>
      <c r="AD95" s="19">
        <f t="shared" si="26"/>
        <v>49860276.03356903</v>
      </c>
      <c r="AE95" s="19">
        <f t="shared" si="26"/>
        <v>52844266.35553345</v>
      </c>
    </row>
    <row r="96" spans="5:31" ht="12.75">
      <c r="E96" s="10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</row>
    <row r="97" spans="1:31" ht="15.75">
      <c r="A97" s="65" t="s">
        <v>114</v>
      </c>
      <c r="E97" s="10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</row>
    <row r="98" spans="3:31" ht="12.75">
      <c r="C98" s="41" t="s">
        <v>110</v>
      </c>
      <c r="D98" s="42"/>
      <c r="E98" s="42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</row>
    <row r="99" spans="3:31" ht="12.75">
      <c r="C99" s="41" t="s">
        <v>78</v>
      </c>
      <c r="D99" s="43"/>
      <c r="E99" s="41"/>
      <c r="F99" s="41">
        <v>1980</v>
      </c>
      <c r="G99" s="41">
        <f>F99+1</f>
        <v>1981</v>
      </c>
      <c r="H99" s="41">
        <f aca="true" t="shared" si="27" ref="H99:AE99">G99+1</f>
        <v>1982</v>
      </c>
      <c r="I99" s="41">
        <f t="shared" si="27"/>
        <v>1983</v>
      </c>
      <c r="J99" s="41">
        <f t="shared" si="27"/>
        <v>1984</v>
      </c>
      <c r="K99" s="41">
        <f t="shared" si="27"/>
        <v>1985</v>
      </c>
      <c r="L99" s="41">
        <f t="shared" si="27"/>
        <v>1986</v>
      </c>
      <c r="M99" s="41">
        <f t="shared" si="27"/>
        <v>1987</v>
      </c>
      <c r="N99" s="41">
        <f t="shared" si="27"/>
        <v>1988</v>
      </c>
      <c r="O99" s="41">
        <f t="shared" si="27"/>
        <v>1989</v>
      </c>
      <c r="P99" s="41">
        <f t="shared" si="27"/>
        <v>1990</v>
      </c>
      <c r="Q99" s="41">
        <f t="shared" si="27"/>
        <v>1991</v>
      </c>
      <c r="R99" s="41">
        <f t="shared" si="27"/>
        <v>1992</v>
      </c>
      <c r="S99" s="41">
        <f t="shared" si="27"/>
        <v>1993</v>
      </c>
      <c r="T99" s="41">
        <f t="shared" si="27"/>
        <v>1994</v>
      </c>
      <c r="U99" s="41">
        <f t="shared" si="27"/>
        <v>1995</v>
      </c>
      <c r="V99" s="41">
        <f t="shared" si="27"/>
        <v>1996</v>
      </c>
      <c r="W99" s="41">
        <f t="shared" si="27"/>
        <v>1997</v>
      </c>
      <c r="X99" s="41">
        <f t="shared" si="27"/>
        <v>1998</v>
      </c>
      <c r="Y99" s="41">
        <f t="shared" si="27"/>
        <v>1999</v>
      </c>
      <c r="Z99" s="41">
        <f t="shared" si="27"/>
        <v>2000</v>
      </c>
      <c r="AA99" s="41">
        <f t="shared" si="27"/>
        <v>2001</v>
      </c>
      <c r="AB99" s="41">
        <f t="shared" si="27"/>
        <v>2002</v>
      </c>
      <c r="AC99" s="41">
        <f t="shared" si="27"/>
        <v>2003</v>
      </c>
      <c r="AD99" s="41">
        <f t="shared" si="27"/>
        <v>2004</v>
      </c>
      <c r="AE99" s="41">
        <f t="shared" si="27"/>
        <v>2005</v>
      </c>
    </row>
    <row r="100" spans="3:31" ht="12.75">
      <c r="C100" s="44" t="s">
        <v>6</v>
      </c>
      <c r="D100" s="42"/>
      <c r="E100" s="42"/>
      <c r="F100" s="45">
        <f>F117</f>
        <v>0</v>
      </c>
      <c r="G100" s="45">
        <f aca="true" t="shared" si="28" ref="G100:AD100">G117</f>
        <v>0</v>
      </c>
      <c r="H100" s="45">
        <f t="shared" si="28"/>
        <v>0</v>
      </c>
      <c r="I100" s="45">
        <f t="shared" si="28"/>
        <v>0</v>
      </c>
      <c r="J100" s="45">
        <f t="shared" si="28"/>
        <v>0</v>
      </c>
      <c r="K100" s="45">
        <f t="shared" si="28"/>
        <v>0</v>
      </c>
      <c r="L100" s="45">
        <f t="shared" si="28"/>
        <v>0</v>
      </c>
      <c r="M100" s="45">
        <f t="shared" si="28"/>
        <v>0</v>
      </c>
      <c r="N100" s="45">
        <f t="shared" si="28"/>
        <v>0</v>
      </c>
      <c r="O100" s="45">
        <f t="shared" si="28"/>
        <v>0</v>
      </c>
      <c r="P100" s="45">
        <f t="shared" si="28"/>
        <v>0</v>
      </c>
      <c r="Q100" s="45">
        <f t="shared" si="28"/>
        <v>0</v>
      </c>
      <c r="R100" s="45">
        <f t="shared" si="28"/>
        <v>0</v>
      </c>
      <c r="S100" s="45">
        <f t="shared" si="28"/>
        <v>0</v>
      </c>
      <c r="T100" s="45">
        <f t="shared" si="28"/>
        <v>0</v>
      </c>
      <c r="U100" s="45">
        <f t="shared" si="28"/>
        <v>0</v>
      </c>
      <c r="V100" s="45">
        <f t="shared" si="28"/>
        <v>0</v>
      </c>
      <c r="W100" s="45">
        <f t="shared" si="28"/>
        <v>0</v>
      </c>
      <c r="X100" s="45">
        <f t="shared" si="28"/>
        <v>0</v>
      </c>
      <c r="Y100" s="45">
        <f t="shared" si="28"/>
        <v>0</v>
      </c>
      <c r="Z100" s="45">
        <f t="shared" si="28"/>
        <v>0</v>
      </c>
      <c r="AA100" s="45">
        <f t="shared" si="28"/>
        <v>0</v>
      </c>
      <c r="AB100" s="45">
        <f t="shared" si="28"/>
        <v>0</v>
      </c>
      <c r="AC100" s="45">
        <f t="shared" si="28"/>
        <v>0</v>
      </c>
      <c r="AD100" s="45">
        <f t="shared" si="28"/>
        <v>0</v>
      </c>
      <c r="AE100" s="45">
        <f>AE117</f>
        <v>0</v>
      </c>
    </row>
    <row r="101" spans="1:31" ht="12.75">
      <c r="A101" s="4"/>
      <c r="B101" s="4"/>
      <c r="C101" s="46" t="s">
        <v>111</v>
      </c>
      <c r="D101" s="43"/>
      <c r="E101" s="43"/>
      <c r="F101" s="45">
        <f>F119</f>
        <v>417540.0694747334</v>
      </c>
      <c r="G101" s="45">
        <f aca="true" t="shared" si="29" ref="G101:AD101">G119</f>
        <v>411848.02140606666</v>
      </c>
      <c r="H101" s="45">
        <f t="shared" si="29"/>
        <v>416703.09868</v>
      </c>
      <c r="I101" s="45">
        <f t="shared" si="29"/>
        <v>583353.9967948</v>
      </c>
      <c r="J101" s="45">
        <f t="shared" si="29"/>
        <v>538522.4085750667</v>
      </c>
      <c r="K101" s="45">
        <f t="shared" si="29"/>
        <v>561448.7172873334</v>
      </c>
      <c r="L101" s="45">
        <f t="shared" si="29"/>
        <v>475750.1074502</v>
      </c>
      <c r="M101" s="45">
        <f t="shared" si="29"/>
        <v>483910.48023193335</v>
      </c>
      <c r="N101" s="45">
        <f t="shared" si="29"/>
        <v>518373.95850606664</v>
      </c>
      <c r="O101" s="45">
        <f t="shared" si="29"/>
        <v>503568.58927906665</v>
      </c>
      <c r="P101" s="45">
        <f t="shared" si="29"/>
        <v>449292.79302526667</v>
      </c>
      <c r="Q101" s="45">
        <f t="shared" si="29"/>
        <v>426953.14452486666</v>
      </c>
      <c r="R101" s="45">
        <f t="shared" si="29"/>
        <v>772500.4045638</v>
      </c>
      <c r="S101" s="45">
        <f t="shared" si="29"/>
        <v>496905.66012926673</v>
      </c>
      <c r="T101" s="45">
        <f t="shared" si="29"/>
        <v>668035.6673283332</v>
      </c>
      <c r="U101" s="45">
        <f t="shared" si="29"/>
        <v>435932.8029987333</v>
      </c>
      <c r="V101" s="45">
        <f t="shared" si="29"/>
        <v>494894.24114680005</v>
      </c>
      <c r="W101" s="45">
        <f t="shared" si="29"/>
        <v>662809.1077615333</v>
      </c>
      <c r="X101" s="45">
        <f t="shared" si="29"/>
        <v>764399.0841725334</v>
      </c>
      <c r="Y101" s="45">
        <f t="shared" si="29"/>
        <v>1094429.1441533999</v>
      </c>
      <c r="Z101" s="45">
        <f t="shared" si="29"/>
        <v>597570.7459890668</v>
      </c>
      <c r="AA101" s="45">
        <f t="shared" si="29"/>
        <v>705910.5263070667</v>
      </c>
      <c r="AB101" s="45">
        <f t="shared" si="29"/>
        <v>595169.1894485333</v>
      </c>
      <c r="AC101" s="45">
        <f t="shared" si="29"/>
        <v>368330.9116226667</v>
      </c>
      <c r="AD101" s="45">
        <f t="shared" si="29"/>
        <v>549669.3996449333</v>
      </c>
      <c r="AE101" s="45">
        <f>AE119</f>
        <v>706257.7912067333</v>
      </c>
    </row>
    <row r="102" spans="1:31" ht="12.75">
      <c r="A102" s="4"/>
      <c r="B102" s="4"/>
      <c r="C102" s="46" t="s">
        <v>87</v>
      </c>
      <c r="D102" s="43"/>
      <c r="E102" s="43"/>
      <c r="F102" s="45">
        <f>F121</f>
        <v>0</v>
      </c>
      <c r="G102" s="45">
        <f aca="true" t="shared" si="30" ref="G102:AD102">G121</f>
        <v>0</v>
      </c>
      <c r="H102" s="45">
        <f t="shared" si="30"/>
        <v>0</v>
      </c>
      <c r="I102" s="45">
        <f t="shared" si="30"/>
        <v>0</v>
      </c>
      <c r="J102" s="45">
        <f t="shared" si="30"/>
        <v>0</v>
      </c>
      <c r="K102" s="45">
        <f t="shared" si="30"/>
        <v>0</v>
      </c>
      <c r="L102" s="45">
        <f t="shared" si="30"/>
        <v>0</v>
      </c>
      <c r="M102" s="45">
        <f t="shared" si="30"/>
        <v>0</v>
      </c>
      <c r="N102" s="45">
        <f t="shared" si="30"/>
        <v>0</v>
      </c>
      <c r="O102" s="45">
        <f t="shared" si="30"/>
        <v>0</v>
      </c>
      <c r="P102" s="45">
        <f t="shared" si="30"/>
        <v>0</v>
      </c>
      <c r="Q102" s="45">
        <f t="shared" si="30"/>
        <v>0</v>
      </c>
      <c r="R102" s="45">
        <f t="shared" si="30"/>
        <v>0</v>
      </c>
      <c r="S102" s="45">
        <f t="shared" si="30"/>
        <v>0</v>
      </c>
      <c r="T102" s="45">
        <f t="shared" si="30"/>
        <v>0</v>
      </c>
      <c r="U102" s="45">
        <f t="shared" si="30"/>
        <v>0</v>
      </c>
      <c r="V102" s="45">
        <f t="shared" si="30"/>
        <v>0</v>
      </c>
      <c r="W102" s="45">
        <f t="shared" si="30"/>
        <v>0</v>
      </c>
      <c r="X102" s="45">
        <f t="shared" si="30"/>
        <v>0</v>
      </c>
      <c r="Y102" s="45">
        <f t="shared" si="30"/>
        <v>0</v>
      </c>
      <c r="Z102" s="45">
        <f t="shared" si="30"/>
        <v>0</v>
      </c>
      <c r="AA102" s="45">
        <f t="shared" si="30"/>
        <v>0</v>
      </c>
      <c r="AB102" s="45">
        <f t="shared" si="30"/>
        <v>0</v>
      </c>
      <c r="AC102" s="45">
        <f t="shared" si="30"/>
        <v>0</v>
      </c>
      <c r="AD102" s="45">
        <f t="shared" si="30"/>
        <v>0</v>
      </c>
      <c r="AE102" s="45">
        <f>AE121</f>
        <v>0</v>
      </c>
    </row>
    <row r="103" spans="3:31" ht="12.75">
      <c r="C103" s="44" t="s">
        <v>69</v>
      </c>
      <c r="D103" s="42"/>
      <c r="E103" s="42"/>
      <c r="F103" s="45">
        <f>F134</f>
        <v>0</v>
      </c>
      <c r="G103" s="45">
        <f aca="true" t="shared" si="31" ref="G103:AD103">G134</f>
        <v>0</v>
      </c>
      <c r="H103" s="45">
        <f t="shared" si="31"/>
        <v>0</v>
      </c>
      <c r="I103" s="45">
        <f t="shared" si="31"/>
        <v>0</v>
      </c>
      <c r="J103" s="45">
        <f t="shared" si="31"/>
        <v>0</v>
      </c>
      <c r="K103" s="45">
        <f t="shared" si="31"/>
        <v>0</v>
      </c>
      <c r="L103" s="45">
        <f t="shared" si="31"/>
        <v>0</v>
      </c>
      <c r="M103" s="45">
        <f t="shared" si="31"/>
        <v>0</v>
      </c>
      <c r="N103" s="45">
        <f t="shared" si="31"/>
        <v>0</v>
      </c>
      <c r="O103" s="45">
        <f t="shared" si="31"/>
        <v>0</v>
      </c>
      <c r="P103" s="45">
        <f t="shared" si="31"/>
        <v>0</v>
      </c>
      <c r="Q103" s="45">
        <f t="shared" si="31"/>
        <v>0</v>
      </c>
      <c r="R103" s="45">
        <f t="shared" si="31"/>
        <v>0</v>
      </c>
      <c r="S103" s="45">
        <f t="shared" si="31"/>
        <v>0</v>
      </c>
      <c r="T103" s="45">
        <f t="shared" si="31"/>
        <v>0</v>
      </c>
      <c r="U103" s="45">
        <f t="shared" si="31"/>
        <v>0</v>
      </c>
      <c r="V103" s="45">
        <f t="shared" si="31"/>
        <v>0</v>
      </c>
      <c r="W103" s="45">
        <f t="shared" si="31"/>
        <v>0</v>
      </c>
      <c r="X103" s="45">
        <f t="shared" si="31"/>
        <v>0</v>
      </c>
      <c r="Y103" s="45">
        <f t="shared" si="31"/>
        <v>0</v>
      </c>
      <c r="Z103" s="45">
        <f t="shared" si="31"/>
        <v>0</v>
      </c>
      <c r="AA103" s="45">
        <f t="shared" si="31"/>
        <v>0</v>
      </c>
      <c r="AB103" s="45">
        <f t="shared" si="31"/>
        <v>0</v>
      </c>
      <c r="AC103" s="45">
        <f t="shared" si="31"/>
        <v>0</v>
      </c>
      <c r="AD103" s="45">
        <f t="shared" si="31"/>
        <v>0</v>
      </c>
      <c r="AE103" s="45">
        <f>AE134</f>
        <v>0</v>
      </c>
    </row>
    <row r="104" spans="3:31" ht="12.75">
      <c r="C104" s="41" t="s">
        <v>79</v>
      </c>
      <c r="D104" s="43"/>
      <c r="E104" s="41"/>
      <c r="F104" s="47">
        <f>SUM(F100:F103)</f>
        <v>417540.0694747334</v>
      </c>
      <c r="G104" s="47">
        <f aca="true" t="shared" si="32" ref="G104:AE104">SUM(G100:G103)</f>
        <v>411848.02140606666</v>
      </c>
      <c r="H104" s="47">
        <f t="shared" si="32"/>
        <v>416703.09868</v>
      </c>
      <c r="I104" s="47">
        <f t="shared" si="32"/>
        <v>583353.9967948</v>
      </c>
      <c r="J104" s="47">
        <f t="shared" si="32"/>
        <v>538522.4085750667</v>
      </c>
      <c r="K104" s="47">
        <f t="shared" si="32"/>
        <v>561448.7172873334</v>
      </c>
      <c r="L104" s="47">
        <f t="shared" si="32"/>
        <v>475750.1074502</v>
      </c>
      <c r="M104" s="47">
        <f t="shared" si="32"/>
        <v>483910.48023193335</v>
      </c>
      <c r="N104" s="47">
        <f t="shared" si="32"/>
        <v>518373.95850606664</v>
      </c>
      <c r="O104" s="47">
        <f t="shared" si="32"/>
        <v>503568.58927906665</v>
      </c>
      <c r="P104" s="47">
        <f t="shared" si="32"/>
        <v>449292.79302526667</v>
      </c>
      <c r="Q104" s="47">
        <f t="shared" si="32"/>
        <v>426953.14452486666</v>
      </c>
      <c r="R104" s="47">
        <f t="shared" si="32"/>
        <v>772500.4045638</v>
      </c>
      <c r="S104" s="47">
        <f t="shared" si="32"/>
        <v>496905.66012926673</v>
      </c>
      <c r="T104" s="47">
        <f t="shared" si="32"/>
        <v>668035.6673283332</v>
      </c>
      <c r="U104" s="47">
        <f t="shared" si="32"/>
        <v>435932.8029987333</v>
      </c>
      <c r="V104" s="47">
        <f t="shared" si="32"/>
        <v>494894.24114680005</v>
      </c>
      <c r="W104" s="47">
        <f t="shared" si="32"/>
        <v>662809.1077615333</v>
      </c>
      <c r="X104" s="47">
        <f t="shared" si="32"/>
        <v>764399.0841725334</v>
      </c>
      <c r="Y104" s="47">
        <f t="shared" si="32"/>
        <v>1094429.1441533999</v>
      </c>
      <c r="Z104" s="47">
        <f t="shared" si="32"/>
        <v>597570.7459890668</v>
      </c>
      <c r="AA104" s="47">
        <f t="shared" si="32"/>
        <v>705910.5263070667</v>
      </c>
      <c r="AB104" s="47">
        <f t="shared" si="32"/>
        <v>595169.1894485333</v>
      </c>
      <c r="AC104" s="47">
        <f t="shared" si="32"/>
        <v>368330.9116226667</v>
      </c>
      <c r="AD104" s="47">
        <f t="shared" si="32"/>
        <v>549669.3996449333</v>
      </c>
      <c r="AE104" s="47">
        <f t="shared" si="32"/>
        <v>706257.7912067333</v>
      </c>
    </row>
    <row r="105" spans="1:31" ht="12.75">
      <c r="A105" s="1"/>
      <c r="B105" s="1"/>
      <c r="C105" s="42"/>
      <c r="D105" s="42"/>
      <c r="E105" s="42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</row>
    <row r="106" spans="1:31" ht="12.75">
      <c r="A106" s="1"/>
      <c r="B106" s="1"/>
      <c r="C106" s="42"/>
      <c r="D106" s="41"/>
      <c r="E106" s="41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</row>
    <row r="107" spans="3:31" ht="12.75">
      <c r="C107" s="41" t="s">
        <v>80</v>
      </c>
      <c r="D107" s="42"/>
      <c r="E107" s="42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</row>
    <row r="108" spans="1:31" ht="12.75">
      <c r="A108" s="4"/>
      <c r="B108" s="4"/>
      <c r="C108" s="48" t="s">
        <v>81</v>
      </c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</row>
    <row r="109" spans="3:31" ht="12.75">
      <c r="C109" s="48" t="s">
        <v>82</v>
      </c>
      <c r="D109" s="42"/>
      <c r="E109" s="42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</row>
    <row r="110" spans="3:31" ht="12.75">
      <c r="C110" s="49" t="s">
        <v>83</v>
      </c>
      <c r="D110" s="42"/>
      <c r="E110" s="42"/>
      <c r="F110" s="45">
        <f>(F104-F111)</f>
        <v>383445.8177432667</v>
      </c>
      <c r="G110" s="45">
        <f aca="true" t="shared" si="33" ref="G110:AD110">(G104-G111)</f>
        <v>379150.309131</v>
      </c>
      <c r="H110" s="45">
        <f t="shared" si="33"/>
        <v>386885.5290608</v>
      </c>
      <c r="I110" s="45">
        <f t="shared" si="33"/>
        <v>552135.7985645334</v>
      </c>
      <c r="J110" s="45">
        <f t="shared" si="33"/>
        <v>505232.1885497334</v>
      </c>
      <c r="K110" s="45">
        <f t="shared" si="33"/>
        <v>530423.3457057334</v>
      </c>
      <c r="L110" s="45">
        <f t="shared" si="33"/>
        <v>445414.24118766666</v>
      </c>
      <c r="M110" s="45">
        <f t="shared" si="33"/>
        <v>449614.0531982</v>
      </c>
      <c r="N110" s="45">
        <f t="shared" si="33"/>
        <v>485300.5267594</v>
      </c>
      <c r="O110" s="45">
        <f t="shared" si="33"/>
        <v>469645.54585226666</v>
      </c>
      <c r="P110" s="45">
        <f t="shared" si="33"/>
        <v>414383.40541766665</v>
      </c>
      <c r="Q110" s="45">
        <f t="shared" si="33"/>
        <v>395722.6743778</v>
      </c>
      <c r="R110" s="45">
        <f t="shared" si="33"/>
        <v>740659.8971060667</v>
      </c>
      <c r="S110" s="45">
        <f t="shared" si="33"/>
        <v>464483.7490912667</v>
      </c>
      <c r="T110" s="45">
        <f t="shared" si="33"/>
        <v>634148.2678234</v>
      </c>
      <c r="U110" s="45">
        <f t="shared" si="33"/>
        <v>402627.39224619995</v>
      </c>
      <c r="V110" s="45">
        <f t="shared" si="33"/>
        <v>462571.6657686667</v>
      </c>
      <c r="W110" s="45">
        <f t="shared" si="33"/>
        <v>628664.0191546</v>
      </c>
      <c r="X110" s="45">
        <f t="shared" si="33"/>
        <v>728654.1126890667</v>
      </c>
      <c r="Y110" s="45">
        <f t="shared" si="33"/>
        <v>1058310.2038908666</v>
      </c>
      <c r="Z110" s="45">
        <f t="shared" si="33"/>
        <v>561993.4740038668</v>
      </c>
      <c r="AA110" s="45">
        <f t="shared" si="33"/>
        <v>673313.9029818666</v>
      </c>
      <c r="AB110" s="45">
        <f t="shared" si="33"/>
        <v>562958.2197917333</v>
      </c>
      <c r="AC110" s="45">
        <f t="shared" si="33"/>
        <v>338551.90696213336</v>
      </c>
      <c r="AD110" s="45">
        <f t="shared" si="33"/>
        <v>519500.6499349333</v>
      </c>
      <c r="AE110" s="45">
        <f>(AE104-AE111)</f>
        <v>676246.2245946</v>
      </c>
    </row>
    <row r="111" spans="1:31" ht="12.75">
      <c r="A111" s="1"/>
      <c r="B111" s="1"/>
      <c r="C111" s="48" t="s">
        <v>84</v>
      </c>
      <c r="D111" s="42"/>
      <c r="E111" s="42"/>
      <c r="F111" s="45">
        <f>F133</f>
        <v>34094.25173146666</v>
      </c>
      <c r="G111" s="45">
        <f aca="true" t="shared" si="34" ref="G111:AD111">G133</f>
        <v>32697.71227506666</v>
      </c>
      <c r="H111" s="45">
        <f t="shared" si="34"/>
        <v>29817.569619199996</v>
      </c>
      <c r="I111" s="45">
        <f t="shared" si="34"/>
        <v>31218.198230266666</v>
      </c>
      <c r="J111" s="45">
        <f t="shared" si="34"/>
        <v>33290.220025333336</v>
      </c>
      <c r="K111" s="45">
        <f t="shared" si="34"/>
        <v>31025.371581599997</v>
      </c>
      <c r="L111" s="45">
        <f t="shared" si="34"/>
        <v>30335.866262533327</v>
      </c>
      <c r="M111" s="45">
        <f t="shared" si="34"/>
        <v>34296.42703373333</v>
      </c>
      <c r="N111" s="45">
        <f t="shared" si="34"/>
        <v>33073.43174666666</v>
      </c>
      <c r="O111" s="45">
        <f t="shared" si="34"/>
        <v>33923.043426799995</v>
      </c>
      <c r="P111" s="45">
        <f t="shared" si="34"/>
        <v>34909.3876076</v>
      </c>
      <c r="Q111" s="45">
        <f t="shared" si="34"/>
        <v>31230.47014706666</v>
      </c>
      <c r="R111" s="45">
        <f t="shared" si="34"/>
        <v>31840.507457733325</v>
      </c>
      <c r="S111" s="45">
        <f t="shared" si="34"/>
        <v>32421.911037999995</v>
      </c>
      <c r="T111" s="45">
        <f t="shared" si="34"/>
        <v>33887.39950493333</v>
      </c>
      <c r="U111" s="45">
        <f t="shared" si="34"/>
        <v>33305.41075253333</v>
      </c>
      <c r="V111" s="45">
        <f t="shared" si="34"/>
        <v>32322.57537813333</v>
      </c>
      <c r="W111" s="45">
        <f t="shared" si="34"/>
        <v>34145.08860693333</v>
      </c>
      <c r="X111" s="45">
        <f t="shared" si="34"/>
        <v>35744.97148346667</v>
      </c>
      <c r="Y111" s="45">
        <f t="shared" si="34"/>
        <v>36118.94026253333</v>
      </c>
      <c r="Z111" s="45">
        <f t="shared" si="34"/>
        <v>35577.271985199994</v>
      </c>
      <c r="AA111" s="45">
        <f t="shared" si="34"/>
        <v>32596.623325199995</v>
      </c>
      <c r="AB111" s="45">
        <f t="shared" si="34"/>
        <v>32210.969656799996</v>
      </c>
      <c r="AC111" s="45">
        <f t="shared" si="34"/>
        <v>29779.00466053333</v>
      </c>
      <c r="AD111" s="45">
        <f t="shared" si="34"/>
        <v>30168.749709999996</v>
      </c>
      <c r="AE111" s="45">
        <f>AE133</f>
        <v>30011.566612133334</v>
      </c>
    </row>
    <row r="112" spans="1:31" ht="12.75">
      <c r="A112" s="1"/>
      <c r="B112" s="1"/>
      <c r="C112" s="48" t="s">
        <v>85</v>
      </c>
      <c r="D112" s="42"/>
      <c r="E112" s="42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</row>
    <row r="113" spans="1:31" ht="12.75">
      <c r="A113" s="1"/>
      <c r="B113" s="1"/>
      <c r="C113" s="41" t="s">
        <v>79</v>
      </c>
      <c r="D113" s="42"/>
      <c r="E113" s="42"/>
      <c r="F113" s="47">
        <f>(F110+F111)</f>
        <v>417540.0694747334</v>
      </c>
      <c r="G113" s="47">
        <f aca="true" t="shared" si="35" ref="G113:AD113">(G110+G111)</f>
        <v>411848.02140606666</v>
      </c>
      <c r="H113" s="47">
        <f t="shared" si="35"/>
        <v>416703.09868</v>
      </c>
      <c r="I113" s="47">
        <f t="shared" si="35"/>
        <v>583353.9967948</v>
      </c>
      <c r="J113" s="47">
        <f t="shared" si="35"/>
        <v>538522.4085750667</v>
      </c>
      <c r="K113" s="47">
        <f t="shared" si="35"/>
        <v>561448.7172873334</v>
      </c>
      <c r="L113" s="47">
        <f t="shared" si="35"/>
        <v>475750.1074502</v>
      </c>
      <c r="M113" s="47">
        <f t="shared" si="35"/>
        <v>483910.48023193335</v>
      </c>
      <c r="N113" s="47">
        <f t="shared" si="35"/>
        <v>518373.95850606664</v>
      </c>
      <c r="O113" s="47">
        <f t="shared" si="35"/>
        <v>503568.58927906665</v>
      </c>
      <c r="P113" s="47">
        <f t="shared" si="35"/>
        <v>449292.79302526667</v>
      </c>
      <c r="Q113" s="47">
        <f t="shared" si="35"/>
        <v>426953.14452486666</v>
      </c>
      <c r="R113" s="47">
        <f t="shared" si="35"/>
        <v>772500.4045638</v>
      </c>
      <c r="S113" s="47">
        <f t="shared" si="35"/>
        <v>496905.66012926673</v>
      </c>
      <c r="T113" s="47">
        <f t="shared" si="35"/>
        <v>668035.6673283332</v>
      </c>
      <c r="U113" s="47">
        <f t="shared" si="35"/>
        <v>435932.8029987333</v>
      </c>
      <c r="V113" s="47">
        <f t="shared" si="35"/>
        <v>494894.24114680005</v>
      </c>
      <c r="W113" s="47">
        <f t="shared" si="35"/>
        <v>662809.1077615333</v>
      </c>
      <c r="X113" s="47">
        <f t="shared" si="35"/>
        <v>764399.0841725334</v>
      </c>
      <c r="Y113" s="47">
        <f t="shared" si="35"/>
        <v>1094429.1441533999</v>
      </c>
      <c r="Z113" s="47">
        <f t="shared" si="35"/>
        <v>597570.7459890668</v>
      </c>
      <c r="AA113" s="47">
        <f t="shared" si="35"/>
        <v>705910.5263070667</v>
      </c>
      <c r="AB113" s="47">
        <f t="shared" si="35"/>
        <v>595169.1894485333</v>
      </c>
      <c r="AC113" s="47">
        <f t="shared" si="35"/>
        <v>368330.9116226667</v>
      </c>
      <c r="AD113" s="47">
        <f t="shared" si="35"/>
        <v>549669.3996449333</v>
      </c>
      <c r="AE113" s="47">
        <f>(AE110+AE111)</f>
        <v>706257.7912067333</v>
      </c>
    </row>
    <row r="114" spans="1:31" ht="12.75">
      <c r="A114" s="1"/>
      <c r="B114" s="1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</row>
    <row r="115" spans="1:31" ht="15.75">
      <c r="A115" s="65" t="s">
        <v>116</v>
      </c>
      <c r="B115" s="1"/>
      <c r="D115" s="65" t="s">
        <v>124</v>
      </c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</row>
    <row r="116" spans="2:31" ht="12.75">
      <c r="B116" s="1" t="s">
        <v>109</v>
      </c>
      <c r="C116" s="51" t="s">
        <v>121</v>
      </c>
      <c r="D116" s="51" t="s">
        <v>122</v>
      </c>
      <c r="E116" s="52"/>
      <c r="F116" s="53">
        <v>1980</v>
      </c>
      <c r="G116" s="53">
        <f aca="true" t="shared" si="36" ref="G116:AD116">F116+1</f>
        <v>1981</v>
      </c>
      <c r="H116" s="53">
        <f t="shared" si="36"/>
        <v>1982</v>
      </c>
      <c r="I116" s="53">
        <f t="shared" si="36"/>
        <v>1983</v>
      </c>
      <c r="J116" s="53">
        <f t="shared" si="36"/>
        <v>1984</v>
      </c>
      <c r="K116" s="53">
        <f t="shared" si="36"/>
        <v>1985</v>
      </c>
      <c r="L116" s="53">
        <f t="shared" si="36"/>
        <v>1986</v>
      </c>
      <c r="M116" s="53">
        <f t="shared" si="36"/>
        <v>1987</v>
      </c>
      <c r="N116" s="53">
        <f t="shared" si="36"/>
        <v>1988</v>
      </c>
      <c r="O116" s="53">
        <f t="shared" si="36"/>
        <v>1989</v>
      </c>
      <c r="P116" s="53">
        <f t="shared" si="36"/>
        <v>1990</v>
      </c>
      <c r="Q116" s="53">
        <f t="shared" si="36"/>
        <v>1991</v>
      </c>
      <c r="R116" s="53">
        <f t="shared" si="36"/>
        <v>1992</v>
      </c>
      <c r="S116" s="53">
        <f t="shared" si="36"/>
        <v>1993</v>
      </c>
      <c r="T116" s="53">
        <f t="shared" si="36"/>
        <v>1994</v>
      </c>
      <c r="U116" s="53">
        <f t="shared" si="36"/>
        <v>1995</v>
      </c>
      <c r="V116" s="53">
        <f t="shared" si="36"/>
        <v>1996</v>
      </c>
      <c r="W116" s="53">
        <f t="shared" si="36"/>
        <v>1997</v>
      </c>
      <c r="X116" s="53">
        <f t="shared" si="36"/>
        <v>1998</v>
      </c>
      <c r="Y116" s="53">
        <f t="shared" si="36"/>
        <v>1999</v>
      </c>
      <c r="Z116" s="53">
        <f t="shared" si="36"/>
        <v>2000</v>
      </c>
      <c r="AA116" s="53">
        <f t="shared" si="36"/>
        <v>2001</v>
      </c>
      <c r="AB116" s="53">
        <f t="shared" si="36"/>
        <v>2002</v>
      </c>
      <c r="AC116" s="53">
        <f t="shared" si="36"/>
        <v>2003</v>
      </c>
      <c r="AD116" s="53">
        <f t="shared" si="36"/>
        <v>2004</v>
      </c>
      <c r="AE116" s="53">
        <f>AD116+1</f>
        <v>2005</v>
      </c>
    </row>
    <row r="117" spans="3:32" ht="12.75">
      <c r="C117" s="51" t="s">
        <v>6</v>
      </c>
      <c r="D117" s="54">
        <v>0</v>
      </c>
      <c r="E117" s="52"/>
      <c r="F117" s="55">
        <f aca="true" t="shared" si="37" ref="F117:AD117">(F139*$D117)*10^6</f>
        <v>0</v>
      </c>
      <c r="G117" s="55">
        <f t="shared" si="37"/>
        <v>0</v>
      </c>
      <c r="H117" s="55">
        <f t="shared" si="37"/>
        <v>0</v>
      </c>
      <c r="I117" s="55">
        <f t="shared" si="37"/>
        <v>0</v>
      </c>
      <c r="J117" s="55">
        <f t="shared" si="37"/>
        <v>0</v>
      </c>
      <c r="K117" s="55">
        <f t="shared" si="37"/>
        <v>0</v>
      </c>
      <c r="L117" s="55">
        <f t="shared" si="37"/>
        <v>0</v>
      </c>
      <c r="M117" s="55">
        <f t="shared" si="37"/>
        <v>0</v>
      </c>
      <c r="N117" s="55">
        <f t="shared" si="37"/>
        <v>0</v>
      </c>
      <c r="O117" s="55">
        <f t="shared" si="37"/>
        <v>0</v>
      </c>
      <c r="P117" s="55">
        <f t="shared" si="37"/>
        <v>0</v>
      </c>
      <c r="Q117" s="55">
        <f t="shared" si="37"/>
        <v>0</v>
      </c>
      <c r="R117" s="55">
        <f t="shared" si="37"/>
        <v>0</v>
      </c>
      <c r="S117" s="55">
        <f t="shared" si="37"/>
        <v>0</v>
      </c>
      <c r="T117" s="55">
        <f t="shared" si="37"/>
        <v>0</v>
      </c>
      <c r="U117" s="55">
        <f t="shared" si="37"/>
        <v>0</v>
      </c>
      <c r="V117" s="55">
        <f t="shared" si="37"/>
        <v>0</v>
      </c>
      <c r="W117" s="55">
        <f t="shared" si="37"/>
        <v>0</v>
      </c>
      <c r="X117" s="55">
        <f t="shared" si="37"/>
        <v>0</v>
      </c>
      <c r="Y117" s="55">
        <f t="shared" si="37"/>
        <v>0</v>
      </c>
      <c r="Z117" s="55">
        <f t="shared" si="37"/>
        <v>0</v>
      </c>
      <c r="AA117" s="55">
        <f t="shared" si="37"/>
        <v>0</v>
      </c>
      <c r="AB117" s="55">
        <f t="shared" si="37"/>
        <v>0</v>
      </c>
      <c r="AC117" s="55">
        <f t="shared" si="37"/>
        <v>0</v>
      </c>
      <c r="AD117" s="55">
        <f t="shared" si="37"/>
        <v>0</v>
      </c>
      <c r="AE117" s="55">
        <f>(AE139*$D117)*10^6</f>
        <v>0</v>
      </c>
      <c r="AF117" s="4"/>
    </row>
    <row r="118" spans="1:31" ht="12.75">
      <c r="A118" s="1"/>
      <c r="B118" s="1"/>
      <c r="C118" s="51"/>
      <c r="D118" s="51"/>
      <c r="E118" s="52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</row>
    <row r="119" spans="1:31" ht="12.75">
      <c r="A119" s="1"/>
      <c r="B119" s="1"/>
      <c r="C119" s="51" t="s">
        <v>104</v>
      </c>
      <c r="D119" s="52"/>
      <c r="E119" s="51"/>
      <c r="F119" s="55">
        <f>SUM(F120,F122,F123,F124,F125,F126,F127,F128,F129,F130,F131,F132,F133)</f>
        <v>417540.0694747334</v>
      </c>
      <c r="G119" s="55">
        <f aca="true" t="shared" si="38" ref="G119:AD119">SUM(G120,G122,G123,G124,G125,G126,G127,G128,G129,G130,G131,G132,G133)</f>
        <v>411848.02140606666</v>
      </c>
      <c r="H119" s="55">
        <f t="shared" si="38"/>
        <v>416703.09868</v>
      </c>
      <c r="I119" s="55">
        <f t="shared" si="38"/>
        <v>583353.9967948</v>
      </c>
      <c r="J119" s="55">
        <f t="shared" si="38"/>
        <v>538522.4085750667</v>
      </c>
      <c r="K119" s="55">
        <f t="shared" si="38"/>
        <v>561448.7172873334</v>
      </c>
      <c r="L119" s="55">
        <f t="shared" si="38"/>
        <v>475750.1074502</v>
      </c>
      <c r="M119" s="55">
        <f t="shared" si="38"/>
        <v>483910.48023193335</v>
      </c>
      <c r="N119" s="55">
        <f t="shared" si="38"/>
        <v>518373.95850606664</v>
      </c>
      <c r="O119" s="55">
        <f t="shared" si="38"/>
        <v>503568.58927906665</v>
      </c>
      <c r="P119" s="55">
        <f t="shared" si="38"/>
        <v>449292.79302526667</v>
      </c>
      <c r="Q119" s="55">
        <f t="shared" si="38"/>
        <v>426953.14452486666</v>
      </c>
      <c r="R119" s="55">
        <f t="shared" si="38"/>
        <v>772500.4045638</v>
      </c>
      <c r="S119" s="55">
        <f t="shared" si="38"/>
        <v>496905.66012926673</v>
      </c>
      <c r="T119" s="55">
        <f t="shared" si="38"/>
        <v>668035.6673283332</v>
      </c>
      <c r="U119" s="55">
        <f t="shared" si="38"/>
        <v>435932.8029987333</v>
      </c>
      <c r="V119" s="55">
        <f t="shared" si="38"/>
        <v>494894.24114680005</v>
      </c>
      <c r="W119" s="55">
        <f t="shared" si="38"/>
        <v>662809.1077615333</v>
      </c>
      <c r="X119" s="55">
        <f t="shared" si="38"/>
        <v>764399.0841725334</v>
      </c>
      <c r="Y119" s="55">
        <f t="shared" si="38"/>
        <v>1094429.1441533999</v>
      </c>
      <c r="Z119" s="55">
        <f t="shared" si="38"/>
        <v>597570.7459890668</v>
      </c>
      <c r="AA119" s="55">
        <f t="shared" si="38"/>
        <v>705910.5263070667</v>
      </c>
      <c r="AB119" s="55">
        <f t="shared" si="38"/>
        <v>595169.1894485333</v>
      </c>
      <c r="AC119" s="55">
        <f t="shared" si="38"/>
        <v>368330.9116226667</v>
      </c>
      <c r="AD119" s="55">
        <f t="shared" si="38"/>
        <v>549669.3996449333</v>
      </c>
      <c r="AE119" s="55">
        <f>SUM(AE120,AE122,AE123,AE124,AE125,AE126,AE127,AE128,AE129,AE130,AE131,AE132,AE133)</f>
        <v>706257.7912067333</v>
      </c>
    </row>
    <row r="120" spans="2:31" ht="12.75">
      <c r="B120" s="10"/>
      <c r="C120" s="57" t="s">
        <v>91</v>
      </c>
      <c r="D120" s="56" t="s">
        <v>105</v>
      </c>
      <c r="E120" s="51"/>
      <c r="F120" s="55">
        <f>F13</f>
        <v>377595.3250116667</v>
      </c>
      <c r="G120" s="55">
        <f aca="true" t="shared" si="39" ref="G120:AD120">G13</f>
        <v>373539.458303</v>
      </c>
      <c r="H120" s="55">
        <f t="shared" si="39"/>
        <v>381768.90600786667</v>
      </c>
      <c r="I120" s="55">
        <f t="shared" si="39"/>
        <v>546778.8289524</v>
      </c>
      <c r="J120" s="55">
        <f t="shared" si="39"/>
        <v>499519.6661972</v>
      </c>
      <c r="K120" s="55">
        <f t="shared" si="39"/>
        <v>525099.4655925333</v>
      </c>
      <c r="L120" s="55">
        <f t="shared" si="39"/>
        <v>440208.6775364667</v>
      </c>
      <c r="M120" s="55">
        <f t="shared" si="39"/>
        <v>443728.8664754</v>
      </c>
      <c r="N120" s="55">
        <f t="shared" si="39"/>
        <v>479625.2030980666</v>
      </c>
      <c r="O120" s="55">
        <f t="shared" si="39"/>
        <v>463824.4312108</v>
      </c>
      <c r="P120" s="55">
        <f t="shared" si="39"/>
        <v>408393.03836393333</v>
      </c>
      <c r="Q120" s="55">
        <f t="shared" si="39"/>
        <v>390363.6004466</v>
      </c>
      <c r="R120" s="55">
        <f t="shared" si="39"/>
        <v>735196.1426707334</v>
      </c>
      <c r="S120" s="55">
        <f t="shared" si="39"/>
        <v>458920.2267034</v>
      </c>
      <c r="T120" s="55">
        <f t="shared" si="39"/>
        <v>628333.2702159333</v>
      </c>
      <c r="U120" s="55">
        <f t="shared" si="39"/>
        <v>396912.261295</v>
      </c>
      <c r="V120" s="55">
        <f t="shared" si="39"/>
        <v>457025.18869920005</v>
      </c>
      <c r="W120" s="55">
        <f t="shared" si="39"/>
        <v>622804.8033878</v>
      </c>
      <c r="X120" s="55">
        <f t="shared" si="39"/>
        <v>722520.3606514666</v>
      </c>
      <c r="Y120" s="55">
        <f t="shared" si="39"/>
        <v>1052112.2780996666</v>
      </c>
      <c r="Z120" s="55">
        <f t="shared" si="39"/>
        <v>555888.4992994667</v>
      </c>
      <c r="AA120" s="55">
        <f t="shared" si="39"/>
        <v>667720.3991494667</v>
      </c>
      <c r="AB120" s="55">
        <f t="shared" si="39"/>
        <v>557430.8949571999</v>
      </c>
      <c r="AC120" s="55">
        <f t="shared" si="39"/>
        <v>333441.9003989334</v>
      </c>
      <c r="AD120" s="55">
        <f t="shared" si="39"/>
        <v>514323.7645421334</v>
      </c>
      <c r="AE120" s="55">
        <f>AE13</f>
        <v>671096.3116667334</v>
      </c>
    </row>
    <row r="121" spans="1:31" ht="12.75">
      <c r="A121" s="4"/>
      <c r="B121" s="4"/>
      <c r="C121" s="57" t="s">
        <v>92</v>
      </c>
      <c r="D121" s="54">
        <v>0</v>
      </c>
      <c r="E121" s="56"/>
      <c r="F121" s="55">
        <v>0</v>
      </c>
      <c r="G121" s="55">
        <v>0</v>
      </c>
      <c r="H121" s="55">
        <v>0</v>
      </c>
      <c r="I121" s="55">
        <v>0</v>
      </c>
      <c r="J121" s="55">
        <v>0</v>
      </c>
      <c r="K121" s="55">
        <v>0</v>
      </c>
      <c r="L121" s="55">
        <v>0</v>
      </c>
      <c r="M121" s="55">
        <v>0</v>
      </c>
      <c r="N121" s="55">
        <v>0</v>
      </c>
      <c r="O121" s="55">
        <v>0</v>
      </c>
      <c r="P121" s="55">
        <v>0</v>
      </c>
      <c r="Q121" s="55">
        <v>0</v>
      </c>
      <c r="R121" s="55">
        <v>0</v>
      </c>
      <c r="S121" s="55">
        <v>0</v>
      </c>
      <c r="T121" s="55">
        <v>0</v>
      </c>
      <c r="U121" s="55">
        <v>0</v>
      </c>
      <c r="V121" s="55">
        <v>0</v>
      </c>
      <c r="W121" s="55">
        <v>0</v>
      </c>
      <c r="X121" s="55">
        <v>0</v>
      </c>
      <c r="Y121" s="55">
        <v>0</v>
      </c>
      <c r="Z121" s="55">
        <v>0</v>
      </c>
      <c r="AA121" s="55">
        <v>0</v>
      </c>
      <c r="AB121" s="55">
        <v>0</v>
      </c>
      <c r="AC121" s="55">
        <v>0</v>
      </c>
      <c r="AD121" s="55">
        <v>0</v>
      </c>
      <c r="AE121" s="55">
        <v>0</v>
      </c>
    </row>
    <row r="122" spans="1:31" ht="12.75">
      <c r="A122" s="4"/>
      <c r="B122" s="4"/>
      <c r="C122" s="57" t="s">
        <v>93</v>
      </c>
      <c r="D122" s="54">
        <v>0</v>
      </c>
      <c r="E122" s="56"/>
      <c r="F122" s="56">
        <v>0</v>
      </c>
      <c r="G122" s="56">
        <v>0</v>
      </c>
      <c r="H122" s="56">
        <v>0</v>
      </c>
      <c r="I122" s="56">
        <v>0</v>
      </c>
      <c r="J122" s="56">
        <v>0</v>
      </c>
      <c r="K122" s="56">
        <v>0</v>
      </c>
      <c r="L122" s="56">
        <v>0</v>
      </c>
      <c r="M122" s="56">
        <v>0</v>
      </c>
      <c r="N122" s="56">
        <v>0</v>
      </c>
      <c r="O122" s="56">
        <v>0</v>
      </c>
      <c r="P122" s="56">
        <v>0</v>
      </c>
      <c r="Q122" s="56">
        <v>0</v>
      </c>
      <c r="R122" s="56">
        <v>0</v>
      </c>
      <c r="S122" s="56">
        <v>0</v>
      </c>
      <c r="T122" s="56">
        <v>0</v>
      </c>
      <c r="U122" s="56">
        <v>0</v>
      </c>
      <c r="V122" s="56">
        <v>0</v>
      </c>
      <c r="W122" s="56">
        <v>0</v>
      </c>
      <c r="X122" s="56">
        <v>0</v>
      </c>
      <c r="Y122" s="56">
        <v>0</v>
      </c>
      <c r="Z122" s="56">
        <v>0</v>
      </c>
      <c r="AA122" s="56">
        <v>0</v>
      </c>
      <c r="AB122" s="56">
        <v>0</v>
      </c>
      <c r="AC122" s="56">
        <v>0</v>
      </c>
      <c r="AD122" s="56">
        <v>0</v>
      </c>
      <c r="AE122" s="56">
        <v>0</v>
      </c>
    </row>
    <row r="123" spans="1:31" ht="12.75">
      <c r="A123" s="4"/>
      <c r="B123" s="4"/>
      <c r="C123" s="57" t="s">
        <v>94</v>
      </c>
      <c r="D123" s="52" t="s">
        <v>107</v>
      </c>
      <c r="E123" s="56"/>
      <c r="F123" s="55">
        <f>(F35*0.5)</f>
        <v>5850.492731599999</v>
      </c>
      <c r="G123" s="55">
        <f aca="true" t="shared" si="40" ref="G123:AD123">(G35*0.5)</f>
        <v>5610.850828</v>
      </c>
      <c r="H123" s="55">
        <f t="shared" si="40"/>
        <v>5116.6230529333325</v>
      </c>
      <c r="I123" s="55">
        <f t="shared" si="40"/>
        <v>5356.969612133333</v>
      </c>
      <c r="J123" s="55">
        <f t="shared" si="40"/>
        <v>5712.522352533333</v>
      </c>
      <c r="K123" s="55">
        <f t="shared" si="40"/>
        <v>5323.8801132</v>
      </c>
      <c r="L123" s="55">
        <f t="shared" si="40"/>
        <v>5205.5636512</v>
      </c>
      <c r="M123" s="55">
        <f t="shared" si="40"/>
        <v>5885.186722799999</v>
      </c>
      <c r="N123" s="55">
        <f t="shared" si="40"/>
        <v>5675.323661333332</v>
      </c>
      <c r="O123" s="55">
        <f t="shared" si="40"/>
        <v>5821.114641466666</v>
      </c>
      <c r="P123" s="55">
        <f t="shared" si="40"/>
        <v>5990.367053733333</v>
      </c>
      <c r="Q123" s="55">
        <f t="shared" si="40"/>
        <v>5359.0739312</v>
      </c>
      <c r="R123" s="55">
        <f t="shared" si="40"/>
        <v>5463.754435333333</v>
      </c>
      <c r="S123" s="55">
        <f t="shared" si="40"/>
        <v>5563.522387866667</v>
      </c>
      <c r="T123" s="55">
        <f t="shared" si="40"/>
        <v>5814.997607466666</v>
      </c>
      <c r="U123" s="55">
        <f t="shared" si="40"/>
        <v>5715.1309512</v>
      </c>
      <c r="V123" s="55">
        <f t="shared" si="40"/>
        <v>5546.477069466667</v>
      </c>
      <c r="W123" s="55">
        <f t="shared" si="40"/>
        <v>5859.215766799999</v>
      </c>
      <c r="X123" s="55">
        <f t="shared" si="40"/>
        <v>6133.7520376</v>
      </c>
      <c r="Y123" s="55">
        <f t="shared" si="40"/>
        <v>6197.925791199999</v>
      </c>
      <c r="Z123" s="55">
        <f t="shared" si="40"/>
        <v>6104.9747044</v>
      </c>
      <c r="AA123" s="55">
        <f t="shared" si="40"/>
        <v>5593.5038324</v>
      </c>
      <c r="AB123" s="55">
        <f t="shared" si="40"/>
        <v>5527.324834533332</v>
      </c>
      <c r="AC123" s="55">
        <f t="shared" si="40"/>
        <v>5110.006563199999</v>
      </c>
      <c r="AD123" s="55">
        <f t="shared" si="40"/>
        <v>5176.8853928</v>
      </c>
      <c r="AE123" s="55">
        <f>(AE35*0.5)</f>
        <v>5149.912927866666</v>
      </c>
    </row>
    <row r="124" spans="1:31" ht="12.75">
      <c r="A124" s="4"/>
      <c r="B124" s="4"/>
      <c r="C124" s="57" t="s">
        <v>95</v>
      </c>
      <c r="D124" s="54">
        <v>0</v>
      </c>
      <c r="E124" s="56"/>
      <c r="F124" s="55">
        <f aca="true" t="shared" si="41" ref="F124:F132">(F146*$D124)*10^6</f>
        <v>0</v>
      </c>
      <c r="G124" s="55">
        <f aca="true" t="shared" si="42" ref="G124:AD124">(G146*$D124)*10^6</f>
        <v>0</v>
      </c>
      <c r="H124" s="55">
        <f t="shared" si="42"/>
        <v>0</v>
      </c>
      <c r="I124" s="55">
        <f t="shared" si="42"/>
        <v>0</v>
      </c>
      <c r="J124" s="55">
        <f t="shared" si="42"/>
        <v>0</v>
      </c>
      <c r="K124" s="55">
        <f t="shared" si="42"/>
        <v>0</v>
      </c>
      <c r="L124" s="55">
        <f t="shared" si="42"/>
        <v>0</v>
      </c>
      <c r="M124" s="55">
        <f t="shared" si="42"/>
        <v>0</v>
      </c>
      <c r="N124" s="55">
        <f t="shared" si="42"/>
        <v>0</v>
      </c>
      <c r="O124" s="55">
        <f t="shared" si="42"/>
        <v>0</v>
      </c>
      <c r="P124" s="55">
        <f t="shared" si="42"/>
        <v>0</v>
      </c>
      <c r="Q124" s="55">
        <f t="shared" si="42"/>
        <v>0</v>
      </c>
      <c r="R124" s="55">
        <f t="shared" si="42"/>
        <v>0</v>
      </c>
      <c r="S124" s="55">
        <f t="shared" si="42"/>
        <v>0</v>
      </c>
      <c r="T124" s="55">
        <f t="shared" si="42"/>
        <v>0</v>
      </c>
      <c r="U124" s="55">
        <f t="shared" si="42"/>
        <v>0</v>
      </c>
      <c r="V124" s="55">
        <f t="shared" si="42"/>
        <v>0</v>
      </c>
      <c r="W124" s="55">
        <f t="shared" si="42"/>
        <v>0</v>
      </c>
      <c r="X124" s="55">
        <f t="shared" si="42"/>
        <v>0</v>
      </c>
      <c r="Y124" s="55">
        <f t="shared" si="42"/>
        <v>0</v>
      </c>
      <c r="Z124" s="55">
        <f t="shared" si="42"/>
        <v>0</v>
      </c>
      <c r="AA124" s="55">
        <f t="shared" si="42"/>
        <v>0</v>
      </c>
      <c r="AB124" s="55">
        <f t="shared" si="42"/>
        <v>0</v>
      </c>
      <c r="AC124" s="55">
        <f t="shared" si="42"/>
        <v>0</v>
      </c>
      <c r="AD124" s="55">
        <f t="shared" si="42"/>
        <v>0</v>
      </c>
      <c r="AE124" s="55">
        <f aca="true" t="shared" si="43" ref="AE124:AE132">(AE146*$D124)*10^6</f>
        <v>0</v>
      </c>
    </row>
    <row r="125" spans="1:31" ht="12.75">
      <c r="A125" s="4"/>
      <c r="B125" s="4"/>
      <c r="C125" s="57" t="s">
        <v>96</v>
      </c>
      <c r="D125" s="54">
        <v>0</v>
      </c>
      <c r="E125" s="52"/>
      <c r="F125" s="55">
        <f t="shared" si="41"/>
        <v>0</v>
      </c>
      <c r="G125" s="55">
        <f aca="true" t="shared" si="44" ref="G125:AD125">(G147*$D125)*10^6</f>
        <v>0</v>
      </c>
      <c r="H125" s="55">
        <f t="shared" si="44"/>
        <v>0</v>
      </c>
      <c r="I125" s="55">
        <f t="shared" si="44"/>
        <v>0</v>
      </c>
      <c r="J125" s="55">
        <f t="shared" si="44"/>
        <v>0</v>
      </c>
      <c r="K125" s="55">
        <f t="shared" si="44"/>
        <v>0</v>
      </c>
      <c r="L125" s="55">
        <f t="shared" si="44"/>
        <v>0</v>
      </c>
      <c r="M125" s="55">
        <f t="shared" si="44"/>
        <v>0</v>
      </c>
      <c r="N125" s="55">
        <f t="shared" si="44"/>
        <v>0</v>
      </c>
      <c r="O125" s="55">
        <f t="shared" si="44"/>
        <v>0</v>
      </c>
      <c r="P125" s="55">
        <f t="shared" si="44"/>
        <v>0</v>
      </c>
      <c r="Q125" s="55">
        <f t="shared" si="44"/>
        <v>0</v>
      </c>
      <c r="R125" s="55">
        <f t="shared" si="44"/>
        <v>0</v>
      </c>
      <c r="S125" s="55">
        <f t="shared" si="44"/>
        <v>0</v>
      </c>
      <c r="T125" s="55">
        <f t="shared" si="44"/>
        <v>0</v>
      </c>
      <c r="U125" s="55">
        <f t="shared" si="44"/>
        <v>0</v>
      </c>
      <c r="V125" s="55">
        <f t="shared" si="44"/>
        <v>0</v>
      </c>
      <c r="W125" s="55">
        <f t="shared" si="44"/>
        <v>0</v>
      </c>
      <c r="X125" s="55">
        <f t="shared" si="44"/>
        <v>0</v>
      </c>
      <c r="Y125" s="55">
        <f t="shared" si="44"/>
        <v>0</v>
      </c>
      <c r="Z125" s="55">
        <f t="shared" si="44"/>
        <v>0</v>
      </c>
      <c r="AA125" s="55">
        <f t="shared" si="44"/>
        <v>0</v>
      </c>
      <c r="AB125" s="55">
        <f t="shared" si="44"/>
        <v>0</v>
      </c>
      <c r="AC125" s="55">
        <f t="shared" si="44"/>
        <v>0</v>
      </c>
      <c r="AD125" s="55">
        <f t="shared" si="44"/>
        <v>0</v>
      </c>
      <c r="AE125" s="55">
        <f t="shared" si="43"/>
        <v>0</v>
      </c>
    </row>
    <row r="126" spans="1:31" ht="12.75">
      <c r="A126" s="4"/>
      <c r="B126" s="4"/>
      <c r="C126" s="57" t="s">
        <v>97</v>
      </c>
      <c r="D126" s="54">
        <v>0</v>
      </c>
      <c r="E126" s="52"/>
      <c r="F126" s="55">
        <f t="shared" si="41"/>
        <v>0</v>
      </c>
      <c r="G126" s="55">
        <f aca="true" t="shared" si="45" ref="G126:AD126">(G148*$D126)*10^6</f>
        <v>0</v>
      </c>
      <c r="H126" s="55">
        <f t="shared" si="45"/>
        <v>0</v>
      </c>
      <c r="I126" s="55">
        <f t="shared" si="45"/>
        <v>0</v>
      </c>
      <c r="J126" s="55">
        <f t="shared" si="45"/>
        <v>0</v>
      </c>
      <c r="K126" s="55">
        <f t="shared" si="45"/>
        <v>0</v>
      </c>
      <c r="L126" s="55">
        <f t="shared" si="45"/>
        <v>0</v>
      </c>
      <c r="M126" s="55">
        <f t="shared" si="45"/>
        <v>0</v>
      </c>
      <c r="N126" s="55">
        <f t="shared" si="45"/>
        <v>0</v>
      </c>
      <c r="O126" s="55">
        <f t="shared" si="45"/>
        <v>0</v>
      </c>
      <c r="P126" s="55">
        <f t="shared" si="45"/>
        <v>0</v>
      </c>
      <c r="Q126" s="55">
        <f t="shared" si="45"/>
        <v>0</v>
      </c>
      <c r="R126" s="55">
        <f t="shared" si="45"/>
        <v>0</v>
      </c>
      <c r="S126" s="55">
        <f t="shared" si="45"/>
        <v>0</v>
      </c>
      <c r="T126" s="55">
        <f t="shared" si="45"/>
        <v>0</v>
      </c>
      <c r="U126" s="55">
        <f t="shared" si="45"/>
        <v>0</v>
      </c>
      <c r="V126" s="55">
        <f t="shared" si="45"/>
        <v>0</v>
      </c>
      <c r="W126" s="55">
        <f t="shared" si="45"/>
        <v>0</v>
      </c>
      <c r="X126" s="55">
        <f t="shared" si="45"/>
        <v>0</v>
      </c>
      <c r="Y126" s="55">
        <f t="shared" si="45"/>
        <v>0</v>
      </c>
      <c r="Z126" s="55">
        <f t="shared" si="45"/>
        <v>0</v>
      </c>
      <c r="AA126" s="55">
        <f t="shared" si="45"/>
        <v>0</v>
      </c>
      <c r="AB126" s="55">
        <f t="shared" si="45"/>
        <v>0</v>
      </c>
      <c r="AC126" s="55">
        <f t="shared" si="45"/>
        <v>0</v>
      </c>
      <c r="AD126" s="55">
        <f t="shared" si="45"/>
        <v>0</v>
      </c>
      <c r="AE126" s="55">
        <f t="shared" si="43"/>
        <v>0</v>
      </c>
    </row>
    <row r="127" spans="1:31" ht="12.75">
      <c r="A127" s="4"/>
      <c r="B127" s="4"/>
      <c r="C127" s="57" t="s">
        <v>98</v>
      </c>
      <c r="D127" s="54">
        <v>0</v>
      </c>
      <c r="E127" s="52"/>
      <c r="F127" s="55">
        <f t="shared" si="41"/>
        <v>0</v>
      </c>
      <c r="G127" s="55">
        <f aca="true" t="shared" si="46" ref="G127:AD127">(G149*$D127)*10^6</f>
        <v>0</v>
      </c>
      <c r="H127" s="55">
        <f t="shared" si="46"/>
        <v>0</v>
      </c>
      <c r="I127" s="55">
        <f t="shared" si="46"/>
        <v>0</v>
      </c>
      <c r="J127" s="55">
        <f t="shared" si="46"/>
        <v>0</v>
      </c>
      <c r="K127" s="55">
        <f t="shared" si="46"/>
        <v>0</v>
      </c>
      <c r="L127" s="55">
        <f t="shared" si="46"/>
        <v>0</v>
      </c>
      <c r="M127" s="55">
        <f t="shared" si="46"/>
        <v>0</v>
      </c>
      <c r="N127" s="55">
        <f t="shared" si="46"/>
        <v>0</v>
      </c>
      <c r="O127" s="55">
        <f t="shared" si="46"/>
        <v>0</v>
      </c>
      <c r="P127" s="55">
        <f t="shared" si="46"/>
        <v>0</v>
      </c>
      <c r="Q127" s="55">
        <f t="shared" si="46"/>
        <v>0</v>
      </c>
      <c r="R127" s="55">
        <f t="shared" si="46"/>
        <v>0</v>
      </c>
      <c r="S127" s="55">
        <f t="shared" si="46"/>
        <v>0</v>
      </c>
      <c r="T127" s="55">
        <f t="shared" si="46"/>
        <v>0</v>
      </c>
      <c r="U127" s="55">
        <f t="shared" si="46"/>
        <v>0</v>
      </c>
      <c r="V127" s="55">
        <f t="shared" si="46"/>
        <v>0</v>
      </c>
      <c r="W127" s="55">
        <f t="shared" si="46"/>
        <v>0</v>
      </c>
      <c r="X127" s="55">
        <f t="shared" si="46"/>
        <v>0</v>
      </c>
      <c r="Y127" s="55">
        <f t="shared" si="46"/>
        <v>0</v>
      </c>
      <c r="Z127" s="55">
        <f t="shared" si="46"/>
        <v>0</v>
      </c>
      <c r="AA127" s="55">
        <f t="shared" si="46"/>
        <v>0</v>
      </c>
      <c r="AB127" s="55">
        <f t="shared" si="46"/>
        <v>0</v>
      </c>
      <c r="AC127" s="55">
        <f t="shared" si="46"/>
        <v>0</v>
      </c>
      <c r="AD127" s="55">
        <f t="shared" si="46"/>
        <v>0</v>
      </c>
      <c r="AE127" s="55">
        <f t="shared" si="43"/>
        <v>0</v>
      </c>
    </row>
    <row r="128" spans="1:31" ht="12.75">
      <c r="A128" s="1"/>
      <c r="B128" s="1"/>
      <c r="C128" s="57" t="s">
        <v>99</v>
      </c>
      <c r="D128" s="54">
        <v>0</v>
      </c>
      <c r="E128" s="51"/>
      <c r="F128" s="55">
        <f t="shared" si="41"/>
        <v>0</v>
      </c>
      <c r="G128" s="55">
        <f aca="true" t="shared" si="47" ref="G128:AD128">(G150*$D128)*10^6</f>
        <v>0</v>
      </c>
      <c r="H128" s="55">
        <f t="shared" si="47"/>
        <v>0</v>
      </c>
      <c r="I128" s="55">
        <f t="shared" si="47"/>
        <v>0</v>
      </c>
      <c r="J128" s="55">
        <f t="shared" si="47"/>
        <v>0</v>
      </c>
      <c r="K128" s="55">
        <f t="shared" si="47"/>
        <v>0</v>
      </c>
      <c r="L128" s="55">
        <f t="shared" si="47"/>
        <v>0</v>
      </c>
      <c r="M128" s="55">
        <f t="shared" si="47"/>
        <v>0</v>
      </c>
      <c r="N128" s="55">
        <f t="shared" si="47"/>
        <v>0</v>
      </c>
      <c r="O128" s="55">
        <f t="shared" si="47"/>
        <v>0</v>
      </c>
      <c r="P128" s="55">
        <f t="shared" si="47"/>
        <v>0</v>
      </c>
      <c r="Q128" s="55">
        <f t="shared" si="47"/>
        <v>0</v>
      </c>
      <c r="R128" s="55">
        <f t="shared" si="47"/>
        <v>0</v>
      </c>
      <c r="S128" s="55">
        <f t="shared" si="47"/>
        <v>0</v>
      </c>
      <c r="T128" s="55">
        <f t="shared" si="47"/>
        <v>0</v>
      </c>
      <c r="U128" s="55">
        <f t="shared" si="47"/>
        <v>0</v>
      </c>
      <c r="V128" s="55">
        <f t="shared" si="47"/>
        <v>0</v>
      </c>
      <c r="W128" s="55">
        <f t="shared" si="47"/>
        <v>0</v>
      </c>
      <c r="X128" s="55">
        <f t="shared" si="47"/>
        <v>0</v>
      </c>
      <c r="Y128" s="55">
        <f t="shared" si="47"/>
        <v>0</v>
      </c>
      <c r="Z128" s="55">
        <f t="shared" si="47"/>
        <v>0</v>
      </c>
      <c r="AA128" s="55">
        <f t="shared" si="47"/>
        <v>0</v>
      </c>
      <c r="AB128" s="55">
        <f t="shared" si="47"/>
        <v>0</v>
      </c>
      <c r="AC128" s="55">
        <f t="shared" si="47"/>
        <v>0</v>
      </c>
      <c r="AD128" s="55">
        <f t="shared" si="47"/>
        <v>0</v>
      </c>
      <c r="AE128" s="55">
        <f t="shared" si="43"/>
        <v>0</v>
      </c>
    </row>
    <row r="129" spans="1:31" ht="12.75">
      <c r="A129" s="4"/>
      <c r="B129" s="4"/>
      <c r="C129" s="57" t="s">
        <v>100</v>
      </c>
      <c r="D129" s="54">
        <v>0</v>
      </c>
      <c r="E129" s="56"/>
      <c r="F129" s="55">
        <f t="shared" si="41"/>
        <v>0</v>
      </c>
      <c r="G129" s="55">
        <f aca="true" t="shared" si="48" ref="G129:AD129">(G151*$D129)*10^6</f>
        <v>0</v>
      </c>
      <c r="H129" s="55">
        <f t="shared" si="48"/>
        <v>0</v>
      </c>
      <c r="I129" s="55">
        <f t="shared" si="48"/>
        <v>0</v>
      </c>
      <c r="J129" s="55">
        <f t="shared" si="48"/>
        <v>0</v>
      </c>
      <c r="K129" s="55">
        <f t="shared" si="48"/>
        <v>0</v>
      </c>
      <c r="L129" s="55">
        <f t="shared" si="48"/>
        <v>0</v>
      </c>
      <c r="M129" s="55">
        <f t="shared" si="48"/>
        <v>0</v>
      </c>
      <c r="N129" s="55">
        <f t="shared" si="48"/>
        <v>0</v>
      </c>
      <c r="O129" s="55">
        <f t="shared" si="48"/>
        <v>0</v>
      </c>
      <c r="P129" s="55">
        <f t="shared" si="48"/>
        <v>0</v>
      </c>
      <c r="Q129" s="55">
        <f t="shared" si="48"/>
        <v>0</v>
      </c>
      <c r="R129" s="55">
        <f t="shared" si="48"/>
        <v>0</v>
      </c>
      <c r="S129" s="55">
        <f t="shared" si="48"/>
        <v>0</v>
      </c>
      <c r="T129" s="55">
        <f t="shared" si="48"/>
        <v>0</v>
      </c>
      <c r="U129" s="55">
        <f t="shared" si="48"/>
        <v>0</v>
      </c>
      <c r="V129" s="55">
        <f t="shared" si="48"/>
        <v>0</v>
      </c>
      <c r="W129" s="55">
        <f t="shared" si="48"/>
        <v>0</v>
      </c>
      <c r="X129" s="55">
        <f t="shared" si="48"/>
        <v>0</v>
      </c>
      <c r="Y129" s="55">
        <f t="shared" si="48"/>
        <v>0</v>
      </c>
      <c r="Z129" s="55">
        <f t="shared" si="48"/>
        <v>0</v>
      </c>
      <c r="AA129" s="55">
        <f t="shared" si="48"/>
        <v>0</v>
      </c>
      <c r="AB129" s="55">
        <f t="shared" si="48"/>
        <v>0</v>
      </c>
      <c r="AC129" s="55">
        <f t="shared" si="48"/>
        <v>0</v>
      </c>
      <c r="AD129" s="55">
        <f t="shared" si="48"/>
        <v>0</v>
      </c>
      <c r="AE129" s="55">
        <f t="shared" si="43"/>
        <v>0</v>
      </c>
    </row>
    <row r="130" spans="3:31" ht="12.75">
      <c r="C130" s="57" t="s">
        <v>101</v>
      </c>
      <c r="D130" s="54">
        <v>0</v>
      </c>
      <c r="E130" s="52"/>
      <c r="F130" s="55">
        <f t="shared" si="41"/>
        <v>0</v>
      </c>
      <c r="G130" s="55">
        <f aca="true" t="shared" si="49" ref="G130:AD130">(G152*$D130)*10^6</f>
        <v>0</v>
      </c>
      <c r="H130" s="55">
        <f t="shared" si="49"/>
        <v>0</v>
      </c>
      <c r="I130" s="55">
        <f t="shared" si="49"/>
        <v>0</v>
      </c>
      <c r="J130" s="55">
        <f t="shared" si="49"/>
        <v>0</v>
      </c>
      <c r="K130" s="55">
        <f t="shared" si="49"/>
        <v>0</v>
      </c>
      <c r="L130" s="55">
        <f t="shared" si="49"/>
        <v>0</v>
      </c>
      <c r="M130" s="55">
        <f t="shared" si="49"/>
        <v>0</v>
      </c>
      <c r="N130" s="55">
        <f t="shared" si="49"/>
        <v>0</v>
      </c>
      <c r="O130" s="55">
        <f t="shared" si="49"/>
        <v>0</v>
      </c>
      <c r="P130" s="55">
        <f t="shared" si="49"/>
        <v>0</v>
      </c>
      <c r="Q130" s="55">
        <f t="shared" si="49"/>
        <v>0</v>
      </c>
      <c r="R130" s="55">
        <f t="shared" si="49"/>
        <v>0</v>
      </c>
      <c r="S130" s="55">
        <f t="shared" si="49"/>
        <v>0</v>
      </c>
      <c r="T130" s="55">
        <f t="shared" si="49"/>
        <v>0</v>
      </c>
      <c r="U130" s="55">
        <f t="shared" si="49"/>
        <v>0</v>
      </c>
      <c r="V130" s="55">
        <f t="shared" si="49"/>
        <v>0</v>
      </c>
      <c r="W130" s="55">
        <f t="shared" si="49"/>
        <v>0</v>
      </c>
      <c r="X130" s="55">
        <f t="shared" si="49"/>
        <v>0</v>
      </c>
      <c r="Y130" s="55">
        <f t="shared" si="49"/>
        <v>0</v>
      </c>
      <c r="Z130" s="55">
        <f t="shared" si="49"/>
        <v>0</v>
      </c>
      <c r="AA130" s="55">
        <f t="shared" si="49"/>
        <v>0</v>
      </c>
      <c r="AB130" s="55">
        <f t="shared" si="49"/>
        <v>0</v>
      </c>
      <c r="AC130" s="55">
        <f t="shared" si="49"/>
        <v>0</v>
      </c>
      <c r="AD130" s="55">
        <f t="shared" si="49"/>
        <v>0</v>
      </c>
      <c r="AE130" s="55">
        <f t="shared" si="43"/>
        <v>0</v>
      </c>
    </row>
    <row r="131" spans="3:31" ht="12.75">
      <c r="C131" s="57" t="s">
        <v>102</v>
      </c>
      <c r="D131" s="54">
        <v>0</v>
      </c>
      <c r="E131" s="52"/>
      <c r="F131" s="55">
        <f t="shared" si="41"/>
        <v>0</v>
      </c>
      <c r="G131" s="55">
        <f aca="true" t="shared" si="50" ref="G131:AD131">(G153*$D131)*10^6</f>
        <v>0</v>
      </c>
      <c r="H131" s="55">
        <f t="shared" si="50"/>
        <v>0</v>
      </c>
      <c r="I131" s="55">
        <f t="shared" si="50"/>
        <v>0</v>
      </c>
      <c r="J131" s="55">
        <f t="shared" si="50"/>
        <v>0</v>
      </c>
      <c r="K131" s="55">
        <f t="shared" si="50"/>
        <v>0</v>
      </c>
      <c r="L131" s="55">
        <f t="shared" si="50"/>
        <v>0</v>
      </c>
      <c r="M131" s="55">
        <f t="shared" si="50"/>
        <v>0</v>
      </c>
      <c r="N131" s="55">
        <f t="shared" si="50"/>
        <v>0</v>
      </c>
      <c r="O131" s="55">
        <f t="shared" si="50"/>
        <v>0</v>
      </c>
      <c r="P131" s="55">
        <f t="shared" si="50"/>
        <v>0</v>
      </c>
      <c r="Q131" s="55">
        <f t="shared" si="50"/>
        <v>0</v>
      </c>
      <c r="R131" s="55">
        <f t="shared" si="50"/>
        <v>0</v>
      </c>
      <c r="S131" s="55">
        <f t="shared" si="50"/>
        <v>0</v>
      </c>
      <c r="T131" s="55">
        <f t="shared" si="50"/>
        <v>0</v>
      </c>
      <c r="U131" s="55">
        <f t="shared" si="50"/>
        <v>0</v>
      </c>
      <c r="V131" s="55">
        <f t="shared" si="50"/>
        <v>0</v>
      </c>
      <c r="W131" s="55">
        <f t="shared" si="50"/>
        <v>0</v>
      </c>
      <c r="X131" s="55">
        <f t="shared" si="50"/>
        <v>0</v>
      </c>
      <c r="Y131" s="55">
        <f t="shared" si="50"/>
        <v>0</v>
      </c>
      <c r="Z131" s="55">
        <f t="shared" si="50"/>
        <v>0</v>
      </c>
      <c r="AA131" s="55">
        <f t="shared" si="50"/>
        <v>0</v>
      </c>
      <c r="AB131" s="55">
        <f t="shared" si="50"/>
        <v>0</v>
      </c>
      <c r="AC131" s="55">
        <f t="shared" si="50"/>
        <v>0</v>
      </c>
      <c r="AD131" s="55">
        <f t="shared" si="50"/>
        <v>0</v>
      </c>
      <c r="AE131" s="55">
        <f t="shared" si="43"/>
        <v>0</v>
      </c>
    </row>
    <row r="132" spans="1:31" ht="12.75">
      <c r="A132" s="4"/>
      <c r="B132" s="4"/>
      <c r="C132" s="57" t="s">
        <v>103</v>
      </c>
      <c r="D132" s="54">
        <v>0</v>
      </c>
      <c r="E132" s="52"/>
      <c r="F132" s="55">
        <f t="shared" si="41"/>
        <v>0</v>
      </c>
      <c r="G132" s="55">
        <f aca="true" t="shared" si="51" ref="G132:AD132">(G154*$D132)*10^6</f>
        <v>0</v>
      </c>
      <c r="H132" s="55">
        <f t="shared" si="51"/>
        <v>0</v>
      </c>
      <c r="I132" s="55">
        <f t="shared" si="51"/>
        <v>0</v>
      </c>
      <c r="J132" s="55">
        <f t="shared" si="51"/>
        <v>0</v>
      </c>
      <c r="K132" s="55">
        <f t="shared" si="51"/>
        <v>0</v>
      </c>
      <c r="L132" s="55">
        <f t="shared" si="51"/>
        <v>0</v>
      </c>
      <c r="M132" s="55">
        <f t="shared" si="51"/>
        <v>0</v>
      </c>
      <c r="N132" s="55">
        <f t="shared" si="51"/>
        <v>0</v>
      </c>
      <c r="O132" s="55">
        <f t="shared" si="51"/>
        <v>0</v>
      </c>
      <c r="P132" s="55">
        <f t="shared" si="51"/>
        <v>0</v>
      </c>
      <c r="Q132" s="55">
        <f t="shared" si="51"/>
        <v>0</v>
      </c>
      <c r="R132" s="55">
        <f t="shared" si="51"/>
        <v>0</v>
      </c>
      <c r="S132" s="55">
        <f t="shared" si="51"/>
        <v>0</v>
      </c>
      <c r="T132" s="55">
        <f t="shared" si="51"/>
        <v>0</v>
      </c>
      <c r="U132" s="55">
        <f t="shared" si="51"/>
        <v>0</v>
      </c>
      <c r="V132" s="55">
        <f t="shared" si="51"/>
        <v>0</v>
      </c>
      <c r="W132" s="55">
        <f t="shared" si="51"/>
        <v>0</v>
      </c>
      <c r="X132" s="55">
        <f t="shared" si="51"/>
        <v>0</v>
      </c>
      <c r="Y132" s="55">
        <f t="shared" si="51"/>
        <v>0</v>
      </c>
      <c r="Z132" s="55">
        <f t="shared" si="51"/>
        <v>0</v>
      </c>
      <c r="AA132" s="55">
        <f t="shared" si="51"/>
        <v>0</v>
      </c>
      <c r="AB132" s="55">
        <f t="shared" si="51"/>
        <v>0</v>
      </c>
      <c r="AC132" s="55">
        <f t="shared" si="51"/>
        <v>0</v>
      </c>
      <c r="AD132" s="55">
        <f t="shared" si="51"/>
        <v>0</v>
      </c>
      <c r="AE132" s="55">
        <f t="shared" si="43"/>
        <v>0</v>
      </c>
    </row>
    <row r="133" spans="1:31" ht="12.75">
      <c r="A133" s="1"/>
      <c r="B133" s="1"/>
      <c r="C133" s="58" t="s">
        <v>106</v>
      </c>
      <c r="D133" s="52" t="s">
        <v>107</v>
      </c>
      <c r="E133" s="52"/>
      <c r="F133" s="55">
        <f>(F34*0.5)</f>
        <v>34094.25173146666</v>
      </c>
      <c r="G133" s="55">
        <f aca="true" t="shared" si="52" ref="G133:AD133">(G34*0.5)</f>
        <v>32697.71227506666</v>
      </c>
      <c r="H133" s="55">
        <f t="shared" si="52"/>
        <v>29817.569619199996</v>
      </c>
      <c r="I133" s="55">
        <f t="shared" si="52"/>
        <v>31218.198230266666</v>
      </c>
      <c r="J133" s="55">
        <f t="shared" si="52"/>
        <v>33290.220025333336</v>
      </c>
      <c r="K133" s="55">
        <f t="shared" si="52"/>
        <v>31025.371581599997</v>
      </c>
      <c r="L133" s="55">
        <f t="shared" si="52"/>
        <v>30335.866262533327</v>
      </c>
      <c r="M133" s="55">
        <f t="shared" si="52"/>
        <v>34296.42703373333</v>
      </c>
      <c r="N133" s="55">
        <f t="shared" si="52"/>
        <v>33073.43174666666</v>
      </c>
      <c r="O133" s="55">
        <f t="shared" si="52"/>
        <v>33923.043426799995</v>
      </c>
      <c r="P133" s="55">
        <f t="shared" si="52"/>
        <v>34909.3876076</v>
      </c>
      <c r="Q133" s="55">
        <f t="shared" si="52"/>
        <v>31230.47014706666</v>
      </c>
      <c r="R133" s="55">
        <f t="shared" si="52"/>
        <v>31840.507457733325</v>
      </c>
      <c r="S133" s="55">
        <f t="shared" si="52"/>
        <v>32421.911037999995</v>
      </c>
      <c r="T133" s="55">
        <f t="shared" si="52"/>
        <v>33887.39950493333</v>
      </c>
      <c r="U133" s="55">
        <f t="shared" si="52"/>
        <v>33305.41075253333</v>
      </c>
      <c r="V133" s="55">
        <f t="shared" si="52"/>
        <v>32322.57537813333</v>
      </c>
      <c r="W133" s="55">
        <f t="shared" si="52"/>
        <v>34145.08860693333</v>
      </c>
      <c r="X133" s="55">
        <f t="shared" si="52"/>
        <v>35744.97148346667</v>
      </c>
      <c r="Y133" s="55">
        <f t="shared" si="52"/>
        <v>36118.94026253333</v>
      </c>
      <c r="Z133" s="55">
        <f t="shared" si="52"/>
        <v>35577.271985199994</v>
      </c>
      <c r="AA133" s="55">
        <f t="shared" si="52"/>
        <v>32596.623325199995</v>
      </c>
      <c r="AB133" s="55">
        <f t="shared" si="52"/>
        <v>32210.969656799996</v>
      </c>
      <c r="AC133" s="55">
        <f t="shared" si="52"/>
        <v>29779.00466053333</v>
      </c>
      <c r="AD133" s="55">
        <f t="shared" si="52"/>
        <v>30168.749709999996</v>
      </c>
      <c r="AE133" s="55">
        <f>(AE34*0.5)</f>
        <v>30011.566612133334</v>
      </c>
    </row>
    <row r="134" spans="1:31" ht="12.75">
      <c r="A134" s="1"/>
      <c r="B134" s="1"/>
      <c r="C134" s="59" t="s">
        <v>69</v>
      </c>
      <c r="D134" s="54">
        <v>0</v>
      </c>
      <c r="E134" s="51"/>
      <c r="F134" s="55">
        <f>(F156*$D134)*10^6</f>
        <v>0</v>
      </c>
      <c r="G134" s="55">
        <f aca="true" t="shared" si="53" ref="G134:AD134">(G156*$D134)*10^6</f>
        <v>0</v>
      </c>
      <c r="H134" s="55">
        <f t="shared" si="53"/>
        <v>0</v>
      </c>
      <c r="I134" s="55">
        <f t="shared" si="53"/>
        <v>0</v>
      </c>
      <c r="J134" s="55">
        <f t="shared" si="53"/>
        <v>0</v>
      </c>
      <c r="K134" s="55">
        <f t="shared" si="53"/>
        <v>0</v>
      </c>
      <c r="L134" s="55">
        <f t="shared" si="53"/>
        <v>0</v>
      </c>
      <c r="M134" s="55">
        <f t="shared" si="53"/>
        <v>0</v>
      </c>
      <c r="N134" s="55">
        <f t="shared" si="53"/>
        <v>0</v>
      </c>
      <c r="O134" s="55">
        <f t="shared" si="53"/>
        <v>0</v>
      </c>
      <c r="P134" s="55">
        <f t="shared" si="53"/>
        <v>0</v>
      </c>
      <c r="Q134" s="55">
        <f t="shared" si="53"/>
        <v>0</v>
      </c>
      <c r="R134" s="55">
        <f t="shared" si="53"/>
        <v>0</v>
      </c>
      <c r="S134" s="55">
        <f t="shared" si="53"/>
        <v>0</v>
      </c>
      <c r="T134" s="55">
        <f t="shared" si="53"/>
        <v>0</v>
      </c>
      <c r="U134" s="55">
        <f t="shared" si="53"/>
        <v>0</v>
      </c>
      <c r="V134" s="55">
        <f t="shared" si="53"/>
        <v>0</v>
      </c>
      <c r="W134" s="55">
        <f t="shared" si="53"/>
        <v>0</v>
      </c>
      <c r="X134" s="55">
        <f t="shared" si="53"/>
        <v>0</v>
      </c>
      <c r="Y134" s="55">
        <f t="shared" si="53"/>
        <v>0</v>
      </c>
      <c r="Z134" s="55">
        <f t="shared" si="53"/>
        <v>0</v>
      </c>
      <c r="AA134" s="55">
        <f t="shared" si="53"/>
        <v>0</v>
      </c>
      <c r="AB134" s="55">
        <f t="shared" si="53"/>
        <v>0</v>
      </c>
      <c r="AC134" s="55">
        <f t="shared" si="53"/>
        <v>0</v>
      </c>
      <c r="AD134" s="55">
        <f t="shared" si="53"/>
        <v>0</v>
      </c>
      <c r="AE134" s="55">
        <f>(AE156*$D134)*10^6</f>
        <v>0</v>
      </c>
    </row>
    <row r="135" spans="1:31" ht="12.75">
      <c r="A135" s="4"/>
      <c r="B135" s="4"/>
      <c r="C135" s="9"/>
      <c r="D135" s="9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</row>
    <row r="136" spans="1:31" ht="12.75">
      <c r="A136" s="1"/>
      <c r="B136" s="1"/>
      <c r="C136" s="10"/>
      <c r="D136" s="10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</row>
    <row r="137" spans="1:31" ht="15.75">
      <c r="A137" s="65" t="s">
        <v>115</v>
      </c>
      <c r="B137" s="1"/>
      <c r="C137" s="10"/>
      <c r="D137" s="10"/>
      <c r="F137" s="65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</row>
    <row r="138" spans="1:31" ht="12.75">
      <c r="A138" s="1"/>
      <c r="B138" s="1" t="s">
        <v>108</v>
      </c>
      <c r="C138" s="60" t="s">
        <v>90</v>
      </c>
      <c r="D138" s="61"/>
      <c r="E138" s="61"/>
      <c r="F138" s="60">
        <v>1980</v>
      </c>
      <c r="G138" s="60">
        <f>F138+1</f>
        <v>1981</v>
      </c>
      <c r="H138" s="60">
        <f aca="true" t="shared" si="54" ref="H138:AE138">G138+1</f>
        <v>1982</v>
      </c>
      <c r="I138" s="60">
        <f t="shared" si="54"/>
        <v>1983</v>
      </c>
      <c r="J138" s="60">
        <f t="shared" si="54"/>
        <v>1984</v>
      </c>
      <c r="K138" s="60">
        <f t="shared" si="54"/>
        <v>1985</v>
      </c>
      <c r="L138" s="60">
        <f t="shared" si="54"/>
        <v>1986</v>
      </c>
      <c r="M138" s="60">
        <f t="shared" si="54"/>
        <v>1987</v>
      </c>
      <c r="N138" s="60">
        <f t="shared" si="54"/>
        <v>1988</v>
      </c>
      <c r="O138" s="60">
        <f t="shared" si="54"/>
        <v>1989</v>
      </c>
      <c r="P138" s="60">
        <f t="shared" si="54"/>
        <v>1990</v>
      </c>
      <c r="Q138" s="60">
        <f t="shared" si="54"/>
        <v>1991</v>
      </c>
      <c r="R138" s="60">
        <f t="shared" si="54"/>
        <v>1992</v>
      </c>
      <c r="S138" s="60">
        <f t="shared" si="54"/>
        <v>1993</v>
      </c>
      <c r="T138" s="60">
        <f t="shared" si="54"/>
        <v>1994</v>
      </c>
      <c r="U138" s="60">
        <f t="shared" si="54"/>
        <v>1995</v>
      </c>
      <c r="V138" s="60">
        <f t="shared" si="54"/>
        <v>1996</v>
      </c>
      <c r="W138" s="60">
        <f t="shared" si="54"/>
        <v>1997</v>
      </c>
      <c r="X138" s="60">
        <f t="shared" si="54"/>
        <v>1998</v>
      </c>
      <c r="Y138" s="60">
        <f t="shared" si="54"/>
        <v>1999</v>
      </c>
      <c r="Z138" s="60">
        <f t="shared" si="54"/>
        <v>2000</v>
      </c>
      <c r="AA138" s="60">
        <f t="shared" si="54"/>
        <v>2001</v>
      </c>
      <c r="AB138" s="60">
        <f t="shared" si="54"/>
        <v>2002</v>
      </c>
      <c r="AC138" s="60">
        <f t="shared" si="54"/>
        <v>2003</v>
      </c>
      <c r="AD138" s="60">
        <f t="shared" si="54"/>
        <v>2004</v>
      </c>
      <c r="AE138" s="60">
        <f t="shared" si="54"/>
        <v>2005</v>
      </c>
    </row>
    <row r="139" spans="1:31" ht="12.75">
      <c r="A139" s="1"/>
      <c r="B139" s="1"/>
      <c r="C139" s="60" t="s">
        <v>6</v>
      </c>
      <c r="D139" s="61"/>
      <c r="E139" s="60"/>
      <c r="F139" s="64">
        <v>5.312761053941682</v>
      </c>
      <c r="G139" s="64">
        <v>4.619283086485003</v>
      </c>
      <c r="H139" s="64">
        <v>3.0970563382180982</v>
      </c>
      <c r="I139" s="64">
        <v>2.7769543409127997</v>
      </c>
      <c r="J139" s="64">
        <v>3.355033212021654</v>
      </c>
      <c r="K139" s="64">
        <v>2.3597576988324516</v>
      </c>
      <c r="L139" s="64">
        <v>1.654030669074856</v>
      </c>
      <c r="M139" s="64">
        <v>1.8485873941808668</v>
      </c>
      <c r="N139" s="64">
        <v>1.5903398215120692</v>
      </c>
      <c r="O139" s="64">
        <v>1.4250706198107304</v>
      </c>
      <c r="P139" s="64">
        <v>1.4436086238542472</v>
      </c>
      <c r="Q139" s="64">
        <v>1.296969801362693</v>
      </c>
      <c r="R139" s="64">
        <v>2.811892076534888</v>
      </c>
      <c r="S139" s="64">
        <v>2.038908657758567</v>
      </c>
      <c r="T139" s="64">
        <v>1.9973350791796995</v>
      </c>
      <c r="U139" s="64">
        <v>2.0909243936982587</v>
      </c>
      <c r="V139" s="64">
        <v>2.0296226737304552</v>
      </c>
      <c r="W139" s="64">
        <v>1.9471507807078476</v>
      </c>
      <c r="X139" s="64">
        <v>1.7644623257445282</v>
      </c>
      <c r="Y139" s="64">
        <v>1.7622612600220784</v>
      </c>
      <c r="Z139" s="64">
        <v>1.8397012604787795</v>
      </c>
      <c r="AA139" s="64">
        <v>1.6753411757406949</v>
      </c>
      <c r="AB139" s="64">
        <v>1.4833961816759398</v>
      </c>
      <c r="AC139" s="64">
        <v>1.518319384188873</v>
      </c>
      <c r="AD139" s="64">
        <v>1.494978307066305</v>
      </c>
      <c r="AE139" s="64">
        <v>1.4781798045917296</v>
      </c>
    </row>
    <row r="140" spans="1:31" ht="12.75">
      <c r="A140" s="1"/>
      <c r="B140" s="1"/>
      <c r="C140" s="60"/>
      <c r="D140" s="61"/>
      <c r="E140" s="60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  <c r="AC140" s="64"/>
      <c r="AD140" s="64"/>
      <c r="AE140" s="64"/>
    </row>
    <row r="141" spans="1:31" ht="12.75">
      <c r="A141" s="4"/>
      <c r="B141" s="4"/>
      <c r="C141" s="60" t="s">
        <v>104</v>
      </c>
      <c r="D141" s="61"/>
      <c r="E141" s="61"/>
      <c r="F141" s="64"/>
      <c r="G141" s="64"/>
      <c r="H141" s="64"/>
      <c r="I141" s="64"/>
      <c r="J141" s="64"/>
      <c r="K141" s="64"/>
      <c r="L141" s="64"/>
      <c r="M141" s="64"/>
      <c r="N141" s="64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4"/>
      <c r="Z141" s="64"/>
      <c r="AA141" s="64"/>
      <c r="AB141" s="64"/>
      <c r="AC141" s="64"/>
      <c r="AD141" s="64"/>
      <c r="AE141" s="64"/>
    </row>
    <row r="142" spans="3:31" ht="12.75">
      <c r="C142" s="62" t="s">
        <v>91</v>
      </c>
      <c r="D142" s="61"/>
      <c r="E142" s="61"/>
      <c r="F142" s="64">
        <v>72.74924334453966</v>
      </c>
      <c r="G142" s="64">
        <v>62.58628473328</v>
      </c>
      <c r="H142" s="64">
        <v>62.70870586167808</v>
      </c>
      <c r="I142" s="64">
        <v>68.35563016592788</v>
      </c>
      <c r="J142" s="64">
        <v>75.00901653924066</v>
      </c>
      <c r="K142" s="64">
        <v>77.83573992028853</v>
      </c>
      <c r="L142" s="64">
        <v>82.0888698531154</v>
      </c>
      <c r="M142" s="64">
        <v>85.43638466137573</v>
      </c>
      <c r="N142" s="64">
        <v>85.91352592992327</v>
      </c>
      <c r="O142" s="64">
        <v>82.86704663776001</v>
      </c>
      <c r="P142" s="64">
        <v>88.47433464072132</v>
      </c>
      <c r="Q142" s="64">
        <v>81.39347785777706</v>
      </c>
      <c r="R142" s="64">
        <v>83.33515685706494</v>
      </c>
      <c r="S142" s="64">
        <v>86.87332746713574</v>
      </c>
      <c r="T142" s="64">
        <v>88.68054394659607</v>
      </c>
      <c r="U142" s="64">
        <v>89.07791080053508</v>
      </c>
      <c r="V142" s="64">
        <v>88.90832748854102</v>
      </c>
      <c r="W142" s="64">
        <v>92.50971556352461</v>
      </c>
      <c r="X142" s="64">
        <v>95.45735487125641</v>
      </c>
      <c r="Y142" s="64">
        <v>100.13444316761381</v>
      </c>
      <c r="Z142" s="64">
        <v>96.44976856765507</v>
      </c>
      <c r="AA142" s="64">
        <v>95.02737581654753</v>
      </c>
      <c r="AB142" s="64">
        <v>93.74848633333335</v>
      </c>
      <c r="AC142" s="64">
        <v>92.20535426666667</v>
      </c>
      <c r="AD142" s="64">
        <v>98.57975233333333</v>
      </c>
      <c r="AE142" s="64">
        <v>100.0457656</v>
      </c>
    </row>
    <row r="143" spans="3:31" ht="12.75">
      <c r="C143" s="62" t="s">
        <v>92</v>
      </c>
      <c r="D143" s="61"/>
      <c r="E143" s="61"/>
      <c r="F143" s="64">
        <v>10.37822167392</v>
      </c>
      <c r="G143" s="64">
        <v>10.332982000000001</v>
      </c>
      <c r="H143" s="64">
        <v>11.553615821714287</v>
      </c>
      <c r="I143" s="64">
        <v>11.92077216914286</v>
      </c>
      <c r="J143" s="64">
        <v>40.8871101904512</v>
      </c>
      <c r="K143" s="64">
        <v>44.33977738715152</v>
      </c>
      <c r="L143" s="64">
        <v>42.049010724579354</v>
      </c>
      <c r="M143" s="64">
        <v>52.48537707017919</v>
      </c>
      <c r="N143" s="64">
        <v>54.86694569734946</v>
      </c>
      <c r="O143" s="64">
        <v>58.7125303522453</v>
      </c>
      <c r="P143" s="64">
        <v>59.297540482433924</v>
      </c>
      <c r="Q143" s="64">
        <v>68.04759068324793</v>
      </c>
      <c r="R143" s="64">
        <v>68.69483896791029</v>
      </c>
      <c r="S143" s="64">
        <v>66.5876022230849</v>
      </c>
      <c r="T143" s="64">
        <v>76.55813980304934</v>
      </c>
      <c r="U143" s="64">
        <v>78.54556620775992</v>
      </c>
      <c r="V143" s="64">
        <v>81.68099537920861</v>
      </c>
      <c r="W143" s="64">
        <v>82.68622489825458</v>
      </c>
      <c r="X143" s="64">
        <v>86.35276049187993</v>
      </c>
      <c r="Y143" s="64">
        <v>89.91618805536916</v>
      </c>
      <c r="Z143" s="64">
        <v>82.13183272673479</v>
      </c>
      <c r="AA143" s="64">
        <v>76.68236479275002</v>
      </c>
      <c r="AB143" s="64">
        <v>79.93783538004452</v>
      </c>
      <c r="AC143" s="64">
        <v>76.3357422703354</v>
      </c>
      <c r="AD143" s="64">
        <v>77.72895237641993</v>
      </c>
      <c r="AE143" s="64">
        <v>73.37729212383287</v>
      </c>
    </row>
    <row r="144" spans="3:31" ht="12.75">
      <c r="C144" s="62" t="s">
        <v>93</v>
      </c>
      <c r="D144" s="61"/>
      <c r="E144" s="61"/>
      <c r="F144" s="64">
        <v>0</v>
      </c>
      <c r="G144" s="64">
        <v>0</v>
      </c>
      <c r="H144" s="64">
        <v>0</v>
      </c>
      <c r="I144" s="64">
        <v>0</v>
      </c>
      <c r="J144" s="64">
        <v>2.5634011660358937</v>
      </c>
      <c r="K144" s="64">
        <v>3.2134502400000002</v>
      </c>
      <c r="L144" s="64">
        <v>4.20220416</v>
      </c>
      <c r="M144" s="64">
        <v>3.01931311616</v>
      </c>
      <c r="N144" s="64">
        <v>5.1462522777599995</v>
      </c>
      <c r="O144" s="64">
        <v>4.153313809919999</v>
      </c>
      <c r="P144" s="64">
        <v>4.41761714944</v>
      </c>
      <c r="Q144" s="64">
        <v>2.39537408</v>
      </c>
      <c r="R144" s="64">
        <v>3.2912439859199996</v>
      </c>
      <c r="S144" s="64">
        <v>14.761583992319999</v>
      </c>
      <c r="T144" s="64">
        <v>13.798902571520001</v>
      </c>
      <c r="U144" s="64">
        <v>16.232867481600003</v>
      </c>
      <c r="V144" s="64">
        <v>16.93241088</v>
      </c>
      <c r="W144" s="64">
        <v>15.993094656</v>
      </c>
      <c r="X144" s="64">
        <v>10.9317339648</v>
      </c>
      <c r="Y144" s="64">
        <v>13.988466708479999</v>
      </c>
      <c r="Z144" s="64">
        <v>12.664201688520965</v>
      </c>
      <c r="AA144" s="64">
        <v>10.784838277979372</v>
      </c>
      <c r="AB144" s="64">
        <v>9.172934247456832</v>
      </c>
      <c r="AC144" s="64">
        <v>9.049684362106799</v>
      </c>
      <c r="AD144" s="64">
        <v>9.115569093445988</v>
      </c>
      <c r="AE144" s="64">
        <v>8.041723702193481</v>
      </c>
    </row>
    <row r="145" spans="3:31" ht="12.75">
      <c r="C145" s="62" t="s">
        <v>94</v>
      </c>
      <c r="D145" s="61"/>
      <c r="E145" s="61"/>
      <c r="F145" s="64">
        <v>6.753082614971732</v>
      </c>
      <c r="G145" s="64">
        <v>6.476468724835999</v>
      </c>
      <c r="H145" s="64">
        <v>5.9059959600150655</v>
      </c>
      <c r="I145" s="64">
        <v>6.183420028205198</v>
      </c>
      <c r="J145" s="64">
        <v>6.593827087507732</v>
      </c>
      <c r="K145" s="64">
        <v>6.1452264812971995</v>
      </c>
      <c r="L145" s="64">
        <v>6.008655592780133</v>
      </c>
      <c r="M145" s="64">
        <v>6.793127977872134</v>
      </c>
      <c r="N145" s="64">
        <v>6.550888271419066</v>
      </c>
      <c r="O145" s="64">
        <v>6.7191713729492</v>
      </c>
      <c r="P145" s="64">
        <v>6.914537176269066</v>
      </c>
      <c r="Q145" s="64">
        <v>6.1858505204378655</v>
      </c>
      <c r="R145" s="64">
        <v>6.306681027009733</v>
      </c>
      <c r="S145" s="64">
        <v>6.4218403617852</v>
      </c>
      <c r="T145" s="64">
        <v>6.712111344631732</v>
      </c>
      <c r="U145" s="64">
        <v>6.596836274162933</v>
      </c>
      <c r="V145" s="64">
        <v>6.402164905040666</v>
      </c>
      <c r="W145" s="64">
        <v>6.763151820667733</v>
      </c>
      <c r="X145" s="64">
        <v>7.0800425436062655</v>
      </c>
      <c r="Y145" s="64">
        <v>7.154114883109332</v>
      </c>
      <c r="Z145" s="64">
        <v>7.046825729473198</v>
      </c>
      <c r="AA145" s="64">
        <v>6.456446041715998</v>
      </c>
      <c r="AB145" s="64">
        <v>6.380120266666666</v>
      </c>
      <c r="AC145" s="64">
        <v>5.898475733333333</v>
      </c>
      <c r="AD145" s="64">
        <v>5.975657599999999</v>
      </c>
      <c r="AE145" s="64">
        <v>5.944487999999999</v>
      </c>
    </row>
    <row r="146" spans="3:31" ht="12.75">
      <c r="C146" s="62" t="s">
        <v>95</v>
      </c>
      <c r="D146" s="61"/>
      <c r="E146" s="61"/>
      <c r="F146" s="64">
        <v>23.68525113207495</v>
      </c>
      <c r="G146" s="64">
        <v>21.97519653070115</v>
      </c>
      <c r="H146" s="64">
        <v>15.770096358748052</v>
      </c>
      <c r="I146" s="64">
        <v>14.154550286654253</v>
      </c>
      <c r="J146" s="64">
        <v>13.773636408753099</v>
      </c>
      <c r="K146" s="64">
        <v>11.7627776378915</v>
      </c>
      <c r="L146" s="64">
        <v>17.0298610299862</v>
      </c>
      <c r="M146" s="64">
        <v>17.35501224667265</v>
      </c>
      <c r="N146" s="64">
        <v>17.7382822938915</v>
      </c>
      <c r="O146" s="64">
        <v>19.384458562625753</v>
      </c>
      <c r="P146" s="64">
        <v>17.350038118541153</v>
      </c>
      <c r="Q146" s="64">
        <v>14.91297469320505</v>
      </c>
      <c r="R146" s="64">
        <v>18.8129568472846</v>
      </c>
      <c r="S146" s="64">
        <v>17.48931384390575</v>
      </c>
      <c r="T146" s="64">
        <v>19.8711382134584</v>
      </c>
      <c r="U146" s="64">
        <v>18.6053522466262</v>
      </c>
      <c r="V146" s="64">
        <v>23.910396107868053</v>
      </c>
      <c r="W146" s="64">
        <v>26.757171040367353</v>
      </c>
      <c r="X146" s="64">
        <v>29.132450497920004</v>
      </c>
      <c r="Y146" s="64">
        <v>25.0460692416</v>
      </c>
      <c r="Z146" s="64">
        <v>30.606102883840002</v>
      </c>
      <c r="AA146" s="64">
        <v>24.629027448960002</v>
      </c>
      <c r="AB146" s="64">
        <v>29.060718262400002</v>
      </c>
      <c r="AC146" s="64">
        <v>30.57730527104</v>
      </c>
      <c r="AD146" s="64">
        <v>37.38532273344</v>
      </c>
      <c r="AE146" s="64">
        <v>34.8529653824</v>
      </c>
    </row>
    <row r="147" spans="3:31" ht="12.75">
      <c r="C147" s="62" t="s">
        <v>96</v>
      </c>
      <c r="D147" s="61"/>
      <c r="E147" s="61"/>
      <c r="F147" s="64">
        <v>31.411360699680497</v>
      </c>
      <c r="G147" s="64">
        <v>26.614340971814745</v>
      </c>
      <c r="H147" s="64">
        <v>19.086028254986</v>
      </c>
      <c r="I147" s="64">
        <v>18.716174546569494</v>
      </c>
      <c r="J147" s="64">
        <v>17.190741024495498</v>
      </c>
      <c r="K147" s="64">
        <v>18.479902784939746</v>
      </c>
      <c r="L147" s="64">
        <v>22.317561184861248</v>
      </c>
      <c r="M147" s="64">
        <v>20.309996924602</v>
      </c>
      <c r="N147" s="64">
        <v>21.3275207344815</v>
      </c>
      <c r="O147" s="64">
        <v>19.949943484509497</v>
      </c>
      <c r="P147" s="64">
        <v>27.574767558338</v>
      </c>
      <c r="Q147" s="64">
        <v>30.258337485106495</v>
      </c>
      <c r="R147" s="64">
        <v>29.790907155990748</v>
      </c>
      <c r="S147" s="64">
        <v>30.87213272753225</v>
      </c>
      <c r="T147" s="64">
        <v>30.673357669435248</v>
      </c>
      <c r="U147" s="64">
        <v>29.297058708763995</v>
      </c>
      <c r="V147" s="64">
        <v>26.68677776370375</v>
      </c>
      <c r="W147" s="64">
        <v>31.499989248092746</v>
      </c>
      <c r="X147" s="64">
        <v>29.94281136</v>
      </c>
      <c r="Y147" s="64">
        <v>29.667551567499995</v>
      </c>
      <c r="Z147" s="64">
        <v>26.412796265624998</v>
      </c>
      <c r="AA147" s="64">
        <v>24.229253221249994</v>
      </c>
      <c r="AB147" s="64">
        <v>23.117774631874997</v>
      </c>
      <c r="AC147" s="64">
        <v>25.579773209375</v>
      </c>
      <c r="AD147" s="64">
        <v>28.509841263749998</v>
      </c>
      <c r="AE147" s="64">
        <v>25.894447136249997</v>
      </c>
    </row>
    <row r="148" spans="3:31" ht="12.75">
      <c r="C148" s="62" t="s">
        <v>97</v>
      </c>
      <c r="D148" s="61"/>
      <c r="E148" s="60"/>
      <c r="F148" s="64">
        <v>4.72125632</v>
      </c>
      <c r="G148" s="64">
        <v>2.1960621760000003</v>
      </c>
      <c r="H148" s="64">
        <v>2.290980384</v>
      </c>
      <c r="I148" s="64">
        <v>2.82135128</v>
      </c>
      <c r="J148" s="64">
        <v>3.564363616</v>
      </c>
      <c r="K148" s="64">
        <v>3.8876402399999996</v>
      </c>
      <c r="L148" s="64">
        <v>-0.10601357125332891</v>
      </c>
      <c r="M148" s="64">
        <v>2.6953811041520006</v>
      </c>
      <c r="N148" s="64">
        <v>1.7366246635466702</v>
      </c>
      <c r="O148" s="64">
        <v>1.2947422942079951</v>
      </c>
      <c r="P148" s="64">
        <v>1.093451438552006</v>
      </c>
      <c r="Q148" s="64">
        <v>1.1308669839866634</v>
      </c>
      <c r="R148" s="64">
        <v>0.5790922888960013</v>
      </c>
      <c r="S148" s="64">
        <v>1.4606375440213417</v>
      </c>
      <c r="T148" s="64">
        <v>1.125041943959997</v>
      </c>
      <c r="U148" s="64">
        <v>2.0612692808106607</v>
      </c>
      <c r="V148" s="64">
        <v>0</v>
      </c>
      <c r="W148" s="64">
        <v>0.10811111983466559</v>
      </c>
      <c r="X148" s="64">
        <v>0</v>
      </c>
      <c r="Y148" s="64">
        <v>0.8244289425386724</v>
      </c>
      <c r="Z148" s="64">
        <v>0.6466956253120038</v>
      </c>
      <c r="AA148" s="64">
        <v>1.8375181473733315</v>
      </c>
      <c r="AB148" s="64">
        <v>2.9690970898277365</v>
      </c>
      <c r="AC148" s="64">
        <v>3.0312191359999954</v>
      </c>
      <c r="AD148" s="64">
        <v>3.2635838400000097</v>
      </c>
      <c r="AE148" s="64">
        <v>3.4756089280000064</v>
      </c>
    </row>
    <row r="149" spans="3:31" ht="12.75">
      <c r="C149" s="62" t="s">
        <v>98</v>
      </c>
      <c r="D149" s="61"/>
      <c r="E149" s="61"/>
      <c r="F149" s="64">
        <v>7.305976406313786</v>
      </c>
      <c r="G149" s="64">
        <v>8.850535679693158</v>
      </c>
      <c r="H149" s="64">
        <v>7.1421058861003015</v>
      </c>
      <c r="I149" s="64">
        <v>2.9794730860004646</v>
      </c>
      <c r="J149" s="64">
        <v>4.7799050731282025</v>
      </c>
      <c r="K149" s="64">
        <v>4.743771303015252</v>
      </c>
      <c r="L149" s="64">
        <v>4.255800598691954</v>
      </c>
      <c r="M149" s="64">
        <v>7.371542979607498</v>
      </c>
      <c r="N149" s="64">
        <v>7.6029102242848365</v>
      </c>
      <c r="O149" s="64">
        <v>6.943178209991033</v>
      </c>
      <c r="P149" s="64">
        <v>9.087958843292725</v>
      </c>
      <c r="Q149" s="64">
        <v>7.812757055790505</v>
      </c>
      <c r="R149" s="64">
        <v>11.800530112527507</v>
      </c>
      <c r="S149" s="64">
        <v>6.305857858147823</v>
      </c>
      <c r="T149" s="64">
        <v>6.964175989606002</v>
      </c>
      <c r="U149" s="64">
        <v>6.769793709109522</v>
      </c>
      <c r="V149" s="64">
        <v>7.564997425210057</v>
      </c>
      <c r="W149" s="64">
        <v>6.009540070152389</v>
      </c>
      <c r="X149" s="64">
        <v>10.91230003753358</v>
      </c>
      <c r="Y149" s="64">
        <v>14.489033672658845</v>
      </c>
      <c r="Z149" s="64">
        <v>7.184205386395165</v>
      </c>
      <c r="AA149" s="64">
        <v>10.598209833651065</v>
      </c>
      <c r="AB149" s="64">
        <v>9.809007434747059</v>
      </c>
      <c r="AC149" s="64">
        <v>8.221192871279728</v>
      </c>
      <c r="AD149" s="64">
        <v>12.554230727939315</v>
      </c>
      <c r="AE149" s="64">
        <v>11.690011144922009</v>
      </c>
    </row>
    <row r="150" spans="1:31" ht="12.75">
      <c r="A150" s="4"/>
      <c r="B150" s="4"/>
      <c r="C150" s="62" t="s">
        <v>99</v>
      </c>
      <c r="D150" s="61"/>
      <c r="E150" s="61"/>
      <c r="F150" s="64">
        <v>0</v>
      </c>
      <c r="G150" s="64">
        <v>0</v>
      </c>
      <c r="H150" s="64">
        <v>0</v>
      </c>
      <c r="I150" s="64">
        <v>0</v>
      </c>
      <c r="J150" s="64">
        <v>0</v>
      </c>
      <c r="K150" s="64">
        <v>0</v>
      </c>
      <c r="L150" s="64">
        <v>0</v>
      </c>
      <c r="M150" s="64">
        <v>0</v>
      </c>
      <c r="N150" s="64">
        <v>0</v>
      </c>
      <c r="O150" s="64">
        <v>0</v>
      </c>
      <c r="P150" s="64">
        <v>0</v>
      </c>
      <c r="Q150" s="64">
        <v>0</v>
      </c>
      <c r="R150" s="64">
        <v>0</v>
      </c>
      <c r="S150" s="64">
        <v>0</v>
      </c>
      <c r="T150" s="64">
        <v>0</v>
      </c>
      <c r="U150" s="64">
        <v>0</v>
      </c>
      <c r="V150" s="64">
        <v>0</v>
      </c>
      <c r="W150" s="64">
        <v>0</v>
      </c>
      <c r="X150" s="64">
        <v>0</v>
      </c>
      <c r="Y150" s="64">
        <v>0</v>
      </c>
      <c r="Z150" s="64">
        <v>0</v>
      </c>
      <c r="AA150" s="64">
        <v>0</v>
      </c>
      <c r="AB150" s="64">
        <v>0</v>
      </c>
      <c r="AC150" s="64">
        <v>0</v>
      </c>
      <c r="AD150" s="64">
        <v>0</v>
      </c>
      <c r="AE150" s="64">
        <v>0</v>
      </c>
    </row>
    <row r="151" spans="1:31" ht="12.75">
      <c r="A151" s="1"/>
      <c r="B151" s="1"/>
      <c r="C151" s="62" t="s">
        <v>100</v>
      </c>
      <c r="D151" s="61"/>
      <c r="E151" s="61"/>
      <c r="F151" s="64">
        <v>2.3906127601997667</v>
      </c>
      <c r="G151" s="64">
        <v>2.6468072671348004</v>
      </c>
      <c r="H151" s="64">
        <v>2.0696657498106332</v>
      </c>
      <c r="I151" s="64">
        <v>2.2502486965599666</v>
      </c>
      <c r="J151" s="64">
        <v>2.228530478499967</v>
      </c>
      <c r="K151" s="64">
        <v>2.2804129050164</v>
      </c>
      <c r="L151" s="64">
        <v>2.2220954494739</v>
      </c>
      <c r="M151" s="64">
        <v>2.3773405027551666</v>
      </c>
      <c r="N151" s="64">
        <v>2.465822134793967</v>
      </c>
      <c r="O151" s="64">
        <v>2.430429474424233</v>
      </c>
      <c r="P151" s="64">
        <v>2.418765997843067</v>
      </c>
      <c r="Q151" s="64">
        <v>2.551488413941134</v>
      </c>
      <c r="R151" s="64">
        <v>2.706331262019</v>
      </c>
      <c r="S151" s="64">
        <v>2.9074259034667</v>
      </c>
      <c r="T151" s="64">
        <v>2.9480470077597007</v>
      </c>
      <c r="U151" s="64">
        <v>2.9484491911721</v>
      </c>
      <c r="V151" s="64">
        <v>3.5348410824239336</v>
      </c>
      <c r="W151" s="64">
        <v>3.1772948570696666</v>
      </c>
      <c r="X151" s="64">
        <v>3.077551936946667</v>
      </c>
      <c r="Y151" s="64">
        <v>2.7192013389566667</v>
      </c>
      <c r="Z151" s="64">
        <v>2.4030806094166666</v>
      </c>
      <c r="AA151" s="64">
        <v>2.6395678727366665</v>
      </c>
      <c r="AB151" s="64">
        <v>2.3367193875666668</v>
      </c>
      <c r="AC151" s="64">
        <v>2.2546727860066667</v>
      </c>
      <c r="AD151" s="64">
        <v>2.2341611356166666</v>
      </c>
      <c r="AE151" s="64">
        <v>2.2784019501833335</v>
      </c>
    </row>
    <row r="152" spans="3:31" ht="12.75">
      <c r="C152" s="62" t="s">
        <v>101</v>
      </c>
      <c r="D152" s="61"/>
      <c r="E152" s="61"/>
      <c r="F152" s="64">
        <v>17.17498196664466</v>
      </c>
      <c r="G152" s="64">
        <v>15.194744878331933</v>
      </c>
      <c r="H152" s="64">
        <v>13.372175567984229</v>
      </c>
      <c r="I152" s="64">
        <v>11.981005839898058</v>
      </c>
      <c r="J152" s="64">
        <v>10.299388528576095</v>
      </c>
      <c r="K152" s="64">
        <v>10.409793514249612</v>
      </c>
      <c r="L152" s="64">
        <v>9.987171312853077</v>
      </c>
      <c r="M152" s="64">
        <v>10.033821503232737</v>
      </c>
      <c r="N152" s="64">
        <v>12.186521707041189</v>
      </c>
      <c r="O152" s="64">
        <v>11.193600604845685</v>
      </c>
      <c r="P152" s="64">
        <v>10.085238688702415</v>
      </c>
      <c r="Q152" s="64">
        <v>11.181137282065144</v>
      </c>
      <c r="R152" s="64">
        <v>7.344327316164864</v>
      </c>
      <c r="S152" s="64">
        <v>6.953661708325896</v>
      </c>
      <c r="T152" s="64">
        <v>7.767017445004814</v>
      </c>
      <c r="U152" s="64">
        <v>7.131523223728574</v>
      </c>
      <c r="V152" s="64">
        <v>6.543783090078879</v>
      </c>
      <c r="W152" s="64">
        <v>7.180987640769287</v>
      </c>
      <c r="X152" s="64">
        <v>8.741741636245008</v>
      </c>
      <c r="Y152" s="64">
        <v>8.20193712306372</v>
      </c>
      <c r="Z152" s="64">
        <v>8.754974936921146</v>
      </c>
      <c r="AA152" s="64">
        <v>9.198537199470227</v>
      </c>
      <c r="AB152" s="64">
        <v>9.88706581534412</v>
      </c>
      <c r="AC152" s="64">
        <v>9.271167162816813</v>
      </c>
      <c r="AD152" s="64">
        <v>8.369516177217077</v>
      </c>
      <c r="AE152" s="64">
        <v>8.322897685555947</v>
      </c>
    </row>
    <row r="153" spans="1:31" ht="12.75">
      <c r="A153" s="4"/>
      <c r="B153" s="4"/>
      <c r="C153" s="62" t="s">
        <v>102</v>
      </c>
      <c r="D153" s="61"/>
      <c r="E153" s="60"/>
      <c r="F153" s="64">
        <v>0.8521974999999999</v>
      </c>
      <c r="G153" s="64">
        <v>0.8521974999999999</v>
      </c>
      <c r="H153" s="64">
        <v>0.8521974999999999</v>
      </c>
      <c r="I153" s="64">
        <v>0.8707519846682462</v>
      </c>
      <c r="J153" s="64">
        <v>0.8897104471717994</v>
      </c>
      <c r="K153" s="64">
        <v>0.909081683125</v>
      </c>
      <c r="L153" s="64">
        <v>0.5949389732613114</v>
      </c>
      <c r="M153" s="64">
        <v>0.38935157145450316</v>
      </c>
      <c r="N153" s="64">
        <v>0.25480705249999996</v>
      </c>
      <c r="O153" s="64">
        <v>0.25621953730039343</v>
      </c>
      <c r="P153" s="64">
        <v>0.2576398519991033</v>
      </c>
      <c r="Q153" s="64">
        <v>0.25906803999999994</v>
      </c>
      <c r="R153" s="64">
        <v>0.25612301367984525</v>
      </c>
      <c r="S153" s="64">
        <v>0.253211465746397</v>
      </c>
      <c r="T153" s="64">
        <v>0.250333015625</v>
      </c>
      <c r="U153" s="64">
        <v>0.29427444921875</v>
      </c>
      <c r="V153" s="64">
        <v>0.3382158828125</v>
      </c>
      <c r="W153" s="64">
        <v>0.38215731640625006</v>
      </c>
      <c r="X153" s="64">
        <v>0.42609874999999997</v>
      </c>
      <c r="Y153" s="64">
        <v>0.42609874999999997</v>
      </c>
      <c r="Z153" s="64">
        <v>0.42609874999999997</v>
      </c>
      <c r="AA153" s="64">
        <v>0.42609874999999997</v>
      </c>
      <c r="AB153" s="64">
        <v>0.42609874999999997</v>
      </c>
      <c r="AC153" s="64">
        <v>0.42609874999999997</v>
      </c>
      <c r="AD153" s="64">
        <v>0.42609874999999997</v>
      </c>
      <c r="AE153" s="64">
        <v>0.42609874999999997</v>
      </c>
    </row>
    <row r="154" spans="3:31" ht="12.75">
      <c r="C154" s="62" t="s">
        <v>103</v>
      </c>
      <c r="D154" s="61"/>
      <c r="E154" s="61"/>
      <c r="F154" s="64">
        <v>1.7338812516666666</v>
      </c>
      <c r="G154" s="64">
        <v>1.7338812516666666</v>
      </c>
      <c r="H154" s="64">
        <v>1.7338812516666666</v>
      </c>
      <c r="I154" s="64">
        <v>1.7338812516666666</v>
      </c>
      <c r="J154" s="64">
        <v>1.7338812516666666</v>
      </c>
      <c r="K154" s="64">
        <v>1.7353674355966668</v>
      </c>
      <c r="L154" s="64">
        <v>1.4677627831626308</v>
      </c>
      <c r="M154" s="64">
        <v>1.2414244634575586</v>
      </c>
      <c r="N154" s="64">
        <v>1.049988946545</v>
      </c>
      <c r="O154" s="64">
        <v>1.3987766945951743</v>
      </c>
      <c r="P154" s="64">
        <v>1.86342556060303</v>
      </c>
      <c r="Q154" s="64">
        <v>2.482422557743333</v>
      </c>
      <c r="R154" s="64">
        <v>2.306812339262565</v>
      </c>
      <c r="S154" s="64">
        <v>2.143625045613297</v>
      </c>
      <c r="T154" s="64">
        <v>1.991981860843333</v>
      </c>
      <c r="U154" s="64">
        <v>2.0513053693825</v>
      </c>
      <c r="V154" s="64">
        <v>2.1106288779216666</v>
      </c>
      <c r="W154" s="64">
        <v>2.169952386460833</v>
      </c>
      <c r="X154" s="64">
        <v>2.2292758950000002</v>
      </c>
      <c r="Y154" s="64">
        <v>2.2292758950000002</v>
      </c>
      <c r="Z154" s="64">
        <v>2.2292758950000002</v>
      </c>
      <c r="AA154" s="64">
        <v>2.2292758950000002</v>
      </c>
      <c r="AB154" s="64">
        <v>1.7338812516666666</v>
      </c>
      <c r="AC154" s="64">
        <v>1.7338812516666666</v>
      </c>
      <c r="AD154" s="64">
        <v>1.7338812516666666</v>
      </c>
      <c r="AE154" s="64">
        <v>1.7338812516666666</v>
      </c>
    </row>
    <row r="155" spans="3:31" ht="12.75">
      <c r="C155" s="62" t="s">
        <v>106</v>
      </c>
      <c r="D155" s="61"/>
      <c r="E155" s="61"/>
      <c r="F155" s="64">
        <v>6.378247595985465</v>
      </c>
      <c r="G155" s="64">
        <v>6.116987364712399</v>
      </c>
      <c r="H155" s="64">
        <v>5.578179143825199</v>
      </c>
      <c r="I155" s="64">
        <v>5.840204568740665</v>
      </c>
      <c r="J155" s="64">
        <v>6.2278316687488</v>
      </c>
      <c r="K155" s="64">
        <v>5.804130973566932</v>
      </c>
      <c r="L155" s="64">
        <v>5.675140572587199</v>
      </c>
      <c r="M155" s="64">
        <v>6.416070197565599</v>
      </c>
      <c r="N155" s="64">
        <v>6.187276205696666</v>
      </c>
      <c r="O155" s="64">
        <v>6.346218618943865</v>
      </c>
      <c r="P155" s="64">
        <v>6.530740485027732</v>
      </c>
      <c r="Q155" s="64">
        <v>5.8425001604287985</v>
      </c>
      <c r="R155" s="64">
        <v>5.956623868175199</v>
      </c>
      <c r="S155" s="64">
        <v>6.0653912130034655</v>
      </c>
      <c r="T155" s="64">
        <v>6.339550480070132</v>
      </c>
      <c r="U155" s="64">
        <v>6.230673826052134</v>
      </c>
      <c r="V155" s="64">
        <v>6.046807844420932</v>
      </c>
      <c r="W155" s="64">
        <v>6.3877578992128</v>
      </c>
      <c r="X155" s="64">
        <v>6.687059369740932</v>
      </c>
      <c r="Y155" s="64">
        <v>6.757020261634132</v>
      </c>
      <c r="Z155" s="64">
        <v>6.655686286428666</v>
      </c>
      <c r="AA155" s="64">
        <v>6.098076064107866</v>
      </c>
      <c r="AB155" s="64">
        <v>6.026122666666667</v>
      </c>
      <c r="AC155" s="64">
        <v>5.570823866666665</v>
      </c>
      <c r="AD155" s="64">
        <v>5.643923999999998</v>
      </c>
      <c r="AE155" s="64">
        <v>5.6146097333333325</v>
      </c>
    </row>
    <row r="156" spans="3:31" ht="12.75">
      <c r="C156" s="63" t="s">
        <v>69</v>
      </c>
      <c r="D156" s="61"/>
      <c r="E156" s="61"/>
      <c r="F156" s="64">
        <v>9.92209747086255</v>
      </c>
      <c r="G156" s="64">
        <v>10.73876397734069</v>
      </c>
      <c r="H156" s="64">
        <v>9.648089122452424</v>
      </c>
      <c r="I156" s="64">
        <v>11.358474385525254</v>
      </c>
      <c r="J156" s="64">
        <v>12.012678289238433</v>
      </c>
      <c r="K156" s="64">
        <v>11.826967680000001</v>
      </c>
      <c r="L156" s="64">
        <v>12.73314014974834</v>
      </c>
      <c r="M156" s="64">
        <v>14.283012582360755</v>
      </c>
      <c r="N156" s="64">
        <v>15.246894300000003</v>
      </c>
      <c r="O156" s="64">
        <v>16.148719307261647</v>
      </c>
      <c r="P156" s="64">
        <v>14.27242686277604</v>
      </c>
      <c r="Q156" s="64">
        <v>14.277071489999999</v>
      </c>
      <c r="R156" s="64">
        <v>12.681137568000002</v>
      </c>
      <c r="S156" s="64">
        <v>14.82816499550148</v>
      </c>
      <c r="T156" s="64">
        <v>18.344024160000004</v>
      </c>
      <c r="U156" s="64">
        <v>18.44785318657137</v>
      </c>
      <c r="V156" s="64">
        <v>18.542101559762994</v>
      </c>
      <c r="W156" s="64">
        <v>19.879744381867493</v>
      </c>
      <c r="X156" s="64">
        <v>21.923014666666667</v>
      </c>
      <c r="Y156" s="64">
        <v>22.500860791897853</v>
      </c>
      <c r="Z156" s="64">
        <v>22.62466759038514</v>
      </c>
      <c r="AA156" s="64">
        <v>21.16159576870205</v>
      </c>
      <c r="AB156" s="64">
        <v>17.688296816666668</v>
      </c>
      <c r="AC156" s="64">
        <v>17.87108770643525</v>
      </c>
      <c r="AD156" s="64">
        <v>18.85475174465091</v>
      </c>
      <c r="AE156" s="64">
        <v>19.03270930650878</v>
      </c>
    </row>
    <row r="157" spans="3:31" ht="12.75">
      <c r="C157" s="10"/>
      <c r="D157" s="10"/>
      <c r="E157" s="10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</row>
    <row r="158" spans="3:31" ht="12.75">
      <c r="C158" s="10"/>
      <c r="D158" s="10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</row>
    <row r="159" spans="3:31" ht="12.75">
      <c r="C159" s="10"/>
      <c r="D159" s="10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</row>
    <row r="160" spans="6:31" ht="12.75"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</row>
    <row r="161" spans="5:31" ht="12.75">
      <c r="E161" s="10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</row>
    <row r="162" spans="5:31" ht="12.75">
      <c r="E162" s="10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</row>
    <row r="163" spans="6:31" ht="12.75"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</row>
    <row r="164" spans="3:31" ht="12.75">
      <c r="C164" s="10"/>
      <c r="D164" s="10"/>
      <c r="E164" s="10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</row>
    <row r="165" spans="3:31" ht="12.75">
      <c r="C165" s="10"/>
      <c r="D165" s="10"/>
      <c r="E165" s="10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</row>
    <row r="166" spans="1:31" ht="12.75">
      <c r="A166" s="4"/>
      <c r="B166" s="4"/>
      <c r="C166" s="10"/>
      <c r="D166" s="10"/>
      <c r="E166" s="10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</row>
    <row r="167" spans="6:31" ht="12.75"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</row>
    <row r="168" spans="6:31" ht="12.75"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</row>
    <row r="169" spans="6:31" ht="12.75"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</row>
    <row r="170" spans="3:31" ht="12.75">
      <c r="C170" s="4"/>
      <c r="D170" s="4"/>
      <c r="E170" s="1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</row>
    <row r="171" spans="6:31" ht="12.75"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</row>
    <row r="172" spans="6:31" ht="12.75"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</row>
    <row r="173" spans="6:31" ht="12.75"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</row>
  </sheetData>
  <printOptions/>
  <pageMargins left="0.75" right="0.75" top="1" bottom="1" header="0.5" footer="0.5"/>
  <pageSetup fitToHeight="1" fitToWidth="1" horizontalDpi="600" verticalDpi="600" orientation="landscape" scal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DOE/EIA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EIA</dc:creator>
  <cp:keywords/>
  <dc:description/>
  <cp:lastModifiedBy> </cp:lastModifiedBy>
  <cp:lastPrinted>2007-08-01T16:45:28Z</cp:lastPrinted>
  <dcterms:created xsi:type="dcterms:W3CDTF">2007-07-31T16:32:37Z</dcterms:created>
  <dcterms:modified xsi:type="dcterms:W3CDTF">2008-06-05T13:18:51Z</dcterms:modified>
  <cp:category/>
  <cp:version/>
  <cp:contentType/>
  <cp:contentStatus/>
</cp:coreProperties>
</file>