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1970" windowHeight="2160" activeTab="3"/>
  </bookViews>
  <sheets>
    <sheet name="Data" sheetId="1" r:id="rId1"/>
    <sheet name="Fits" sheetId="2" r:id="rId2"/>
    <sheet name="Plot 5-11" sheetId="3" r:id="rId3"/>
    <sheet name="Plot 34-51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<sst xmlns="http://schemas.openxmlformats.org/spreadsheetml/2006/main" count="71" uniqueCount="32">
  <si>
    <t>Average</t>
  </si>
  <si>
    <t>HALSTEAD  -  5-11 cm depth</t>
  </si>
  <si>
    <t>Log-Avg.</t>
  </si>
  <si>
    <t>Volumetric</t>
  </si>
  <si>
    <t>Pressure</t>
  </si>
  <si>
    <t>Water</t>
  </si>
  <si>
    <t>Ring 380</t>
  </si>
  <si>
    <t>Ring 365</t>
  </si>
  <si>
    <t>Ring 264</t>
  </si>
  <si>
    <t>Ring 266</t>
  </si>
  <si>
    <t>(bars)</t>
  </si>
  <si>
    <t>Content</t>
  </si>
  <si>
    <t>P (bars)</t>
  </si>
  <si>
    <t>Theta</t>
  </si>
  <si>
    <t>HALSTEAD  -  34-51 cm depth</t>
  </si>
  <si>
    <t>Ring 290</t>
  </si>
  <si>
    <t>Ring 371</t>
  </si>
  <si>
    <t>Ring 277</t>
  </si>
  <si>
    <t>Ring 319</t>
  </si>
  <si>
    <t>Note:  Shaded data are suspect and were not used in computing averages.</t>
  </si>
  <si>
    <t>RETC FITS TO OBSERVED RETENTION DATA</t>
  </si>
  <si>
    <t>HALSTEAD</t>
  </si>
  <si>
    <t>5-11 cm</t>
  </si>
  <si>
    <t>34-51 cm</t>
  </si>
  <si>
    <t>van</t>
  </si>
  <si>
    <t>Brooks-</t>
  </si>
  <si>
    <t>Genuchten</t>
  </si>
  <si>
    <t>Corey</t>
  </si>
  <si>
    <t>WCR</t>
  </si>
  <si>
    <t>WCS (fixed)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</si>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</sst>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1" fontId="0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Data!$B$5:$B$15</c:f>
              <c:numCache>
                <c:ptCount val="11"/>
                <c:pt idx="0">
                  <c:v>0.28293199309902267</c:v>
                </c:pt>
                <c:pt idx="1">
                  <c:v>0.304982214858758</c:v>
                </c:pt>
                <c:pt idx="2">
                  <c:v>0.29490315309729487</c:v>
                </c:pt>
                <c:pt idx="3">
                  <c:v>0.29810516549804833</c:v>
                </c:pt>
                <c:pt idx="4">
                  <c:v>0.309021116864254</c:v>
                </c:pt>
                <c:pt idx="5">
                  <c:v>0.3241579027587257</c:v>
                </c:pt>
                <c:pt idx="6">
                  <c:v>0.35075643758771313</c:v>
                </c:pt>
                <c:pt idx="7">
                  <c:v>0.45095163549476813</c:v>
                </c:pt>
                <c:pt idx="8">
                  <c:v>0.47533300376259924</c:v>
                </c:pt>
                <c:pt idx="9">
                  <c:v>0.5062645903710418</c:v>
                </c:pt>
                <c:pt idx="10">
                  <c:v>0.5386517810551757</c:v>
                </c:pt>
              </c:numCache>
            </c:numRef>
          </c:xVal>
          <c:yVal>
            <c:numRef>
              <c:f>Data!$A$5:$A$15</c:f>
              <c:numCache>
                <c:ptCount val="11"/>
                <c:pt idx="0">
                  <c:v>14.992647058823529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0.6631372549019608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0.04690245005907739</c:v>
                </c:pt>
                <c:pt idx="8">
                  <c:v>0.024225532056709326</c:v>
                </c:pt>
                <c:pt idx="9">
                  <c:v>0.01033261662078494</c:v>
                </c:pt>
                <c:pt idx="10">
                  <c:v>0.0018601633295108131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0.2892414282940789</c:v>
                </c:pt>
                <c:pt idx="1">
                  <c:v>0.28931321662608195</c:v>
                </c:pt>
                <c:pt idx="2">
                  <c:v>0.2893992638238661</c:v>
                </c:pt>
                <c:pt idx="3">
                  <c:v>0.28950240202060606</c:v>
                </c:pt>
                <c:pt idx="4">
                  <c:v>0.28962602586236125</c:v>
                </c:pt>
                <c:pt idx="5">
                  <c:v>0.2897742042229557</c:v>
                </c:pt>
                <c:pt idx="6">
                  <c:v>0.2899518140970223</c:v>
                </c:pt>
                <c:pt idx="7">
                  <c:v>0.2901647010673523</c:v>
                </c:pt>
                <c:pt idx="8">
                  <c:v>0.29041987160861055</c:v>
                </c:pt>
                <c:pt idx="9">
                  <c:v>0.2907257235215201</c:v>
                </c:pt>
                <c:pt idx="10">
                  <c:v>0.29109232201803603</c:v>
                </c:pt>
                <c:pt idx="11">
                  <c:v>0.2915317304288437</c:v>
                </c:pt>
                <c:pt idx="12">
                  <c:v>0.29205840620879286</c:v>
                </c:pt>
                <c:pt idx="13">
                  <c:v>0.2926896748959102</c:v>
                </c:pt>
                <c:pt idx="14">
                  <c:v>0.29344629693953733</c:v>
                </c:pt>
                <c:pt idx="15">
                  <c:v>0.29435314481698543</c:v>
                </c:pt>
                <c:pt idx="16">
                  <c:v>0.29544001048921187</c:v>
                </c:pt>
                <c:pt idx="17">
                  <c:v>0.2967425657319952</c:v>
                </c:pt>
                <c:pt idx="18">
                  <c:v>0.29830349965541697</c:v>
                </c:pt>
                <c:pt idx="19">
                  <c:v>0.30017385768879534</c:v>
                </c:pt>
                <c:pt idx="20">
                  <c:v>0.30241460238203965</c:v>
                </c:pt>
                <c:pt idx="21">
                  <c:v>0.3050984047316267</c:v>
                </c:pt>
                <c:pt idx="22">
                  <c:v>0.308311648473886</c:v>
                </c:pt>
                <c:pt idx="23">
                  <c:v>0.312156576678736</c:v>
                </c:pt>
                <c:pt idx="24">
                  <c:v>0.3167534089172354</c:v>
                </c:pt>
                <c:pt idx="25">
                  <c:v>0.3222420730688346</c:v>
                </c:pt>
                <c:pt idx="26">
                  <c:v>0.32878287299832903</c:v>
                </c:pt>
                <c:pt idx="27">
                  <c:v>0.3365548729390265</c:v>
                </c:pt>
                <c:pt idx="28">
                  <c:v>0.3457499323147242</c:v>
                </c:pt>
                <c:pt idx="29">
                  <c:v>0.3565591361446916</c:v>
                </c:pt>
                <c:pt idx="30">
                  <c:v>0.3691470451278575</c:v>
                </c:pt>
                <c:pt idx="31">
                  <c:v>0.38360860782627115</c:v>
                </c:pt>
                <c:pt idx="32">
                  <c:v>0.399905910262196</c:v>
                </c:pt>
                <c:pt idx="33">
                  <c:v>0.41779088550563326</c:v>
                </c:pt>
                <c:pt idx="34">
                  <c:v>0.4367385529817059</c:v>
                </c:pt>
                <c:pt idx="35">
                  <c:v>0.4559376451092327</c:v>
                </c:pt>
                <c:pt idx="36">
                  <c:v>0.4743883844261846</c:v>
                </c:pt>
                <c:pt idx="37">
                  <c:v>0.49111119263573577</c:v>
                </c:pt>
                <c:pt idx="38">
                  <c:v>0.5053865948267611</c:v>
                </c:pt>
                <c:pt idx="39">
                  <c:v>0.5169028191311469</c:v>
                </c:pt>
                <c:pt idx="40">
                  <c:v>0.5257448380306525</c:v>
                </c:pt>
                <c:pt idx="41">
                  <c:v>0.532264566084779</c:v>
                </c:pt>
                <c:pt idx="42">
                  <c:v>0.5369239664244491</c:v>
                </c:pt>
                <c:pt idx="43">
                  <c:v>0.5401777369747819</c:v>
                </c:pt>
                <c:pt idx="44">
                  <c:v>0.5424126270763846</c:v>
                </c:pt>
                <c:pt idx="45">
                  <c:v>0.5439300392210862</c:v>
                </c:pt>
                <c:pt idx="46">
                  <c:v>0.5449521574447292</c:v>
                </c:pt>
                <c:pt idx="47">
                  <c:v>0.5456369458732852</c:v>
                </c:pt>
                <c:pt idx="48">
                  <c:v>0.5460940698622334</c:v>
                </c:pt>
                <c:pt idx="49">
                  <c:v>0.5463984768838646</c:v>
                </c:pt>
                <c:pt idx="50">
                  <c:v>0.5466008579102428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0.28580842682641977</c:v>
                </c:pt>
                <c:pt idx="1">
                  <c:v>0.2859812061188625</c:v>
                </c:pt>
                <c:pt idx="2">
                  <c:v>0.2861806770849952</c:v>
                </c:pt>
                <c:pt idx="3">
                  <c:v>0.2864109631671259</c:v>
                </c:pt>
                <c:pt idx="4">
                  <c:v>0.28667682481431817</c:v>
                </c:pt>
                <c:pt idx="5">
                  <c:v>0.28698375788988145</c:v>
                </c:pt>
                <c:pt idx="6">
                  <c:v>0.28733810728126474</c:v>
                </c:pt>
                <c:pt idx="7">
                  <c:v>0.2877471980608859</c:v>
                </c:pt>
                <c:pt idx="8">
                  <c:v>0.28821948690923904</c:v>
                </c:pt>
                <c:pt idx="9">
                  <c:v>0.288764736930482</c:v>
                </c:pt>
                <c:pt idx="10">
                  <c:v>0.289394219474273</c:v>
                </c:pt>
                <c:pt idx="11">
                  <c:v>0.29012094713589565</c:v>
                </c:pt>
                <c:pt idx="12">
                  <c:v>0.2909599427512258</c:v>
                </c:pt>
                <c:pt idx="13">
                  <c:v>0.29192854994717515</c:v>
                </c:pt>
                <c:pt idx="14">
                  <c:v>0.2930467916672773</c:v>
                </c:pt>
                <c:pt idx="15">
                  <c:v>0.2943377840838177</c:v>
                </c:pt>
                <c:pt idx="16">
                  <c:v>0.29582821445285495</c:v>
                </c:pt>
                <c:pt idx="17">
                  <c:v>0.2975488927903013</c:v>
                </c:pt>
                <c:pt idx="18">
                  <c:v>0.29953538877324987</c:v>
                </c:pt>
                <c:pt idx="19">
                  <c:v>0.3018287670325051</c:v>
                </c:pt>
                <c:pt idx="20">
                  <c:v>0.3044764360362036</c:v>
                </c:pt>
                <c:pt idx="21">
                  <c:v>0.3075331281125567</c:v>
                </c:pt>
                <c:pt idx="22">
                  <c:v>0.31106203087063855</c:v>
                </c:pt>
                <c:pt idx="23">
                  <c:v>0.3151360934078294</c:v>
                </c:pt>
                <c:pt idx="24">
                  <c:v>0.31983953430569173</c:v>
                </c:pt>
                <c:pt idx="25">
                  <c:v>0.3252695825874096</c:v>
                </c:pt>
                <c:pt idx="26">
                  <c:v>0.33153848762567384</c:v>
                </c:pt>
                <c:pt idx="27">
                  <c:v>0.33877583954961327</c:v>
                </c:pt>
                <c:pt idx="28">
                  <c:v>0.34713124811797347</c:v>
                </c:pt>
                <c:pt idx="29">
                  <c:v>0.3567774354359209</c:v>
                </c:pt>
                <c:pt idx="30">
                  <c:v>0.3679138064477806</c:v>
                </c:pt>
                <c:pt idx="31">
                  <c:v>0.3807705710145479</c:v>
                </c:pt>
                <c:pt idx="32">
                  <c:v>0.3956135027873179</c:v>
                </c:pt>
                <c:pt idx="33">
                  <c:v>0.412749433251548</c:v>
                </c:pt>
                <c:pt idx="34">
                  <c:v>0.432532594514448</c:v>
                </c:pt>
                <c:pt idx="35">
                  <c:v>0.4553719419529117</c:v>
                </c:pt>
                <c:pt idx="36">
                  <c:v>0.4817396080949806</c:v>
                </c:pt>
                <c:pt idx="37">
                  <c:v>0.5121806624925653</c:v>
                </c:pt>
                <c:pt idx="38">
                  <c:v>0.547</c:v>
                </c:pt>
                <c:pt idx="39">
                  <c:v>0.547</c:v>
                </c:pt>
                <c:pt idx="40">
                  <c:v>0.547</c:v>
                </c:pt>
                <c:pt idx="41">
                  <c:v>0.547</c:v>
                </c:pt>
                <c:pt idx="42">
                  <c:v>0.547</c:v>
                </c:pt>
                <c:pt idx="43">
                  <c:v>0.547</c:v>
                </c:pt>
                <c:pt idx="44">
                  <c:v>0.547</c:v>
                </c:pt>
                <c:pt idx="45">
                  <c:v>0.547</c:v>
                </c:pt>
                <c:pt idx="46">
                  <c:v>0.547</c:v>
                </c:pt>
                <c:pt idx="47">
                  <c:v>0.547</c:v>
                </c:pt>
                <c:pt idx="48">
                  <c:v>0.547</c:v>
                </c:pt>
                <c:pt idx="49">
                  <c:v>0.547</c:v>
                </c:pt>
                <c:pt idx="50">
                  <c:v>0.547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21620728"/>
        <c:axId val="60368825"/>
      </c:scatterChart>
      <c:valAx>
        <c:axId val="21620728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8825"/>
        <c:crossesAt val="0.001"/>
        <c:crossBetween val="midCat"/>
        <c:dispUnits/>
      </c:valAx>
      <c:valAx>
        <c:axId val="603688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072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Data!$B$22:$B$32</c:f>
              <c:numCache>
                <c:ptCount val="11"/>
                <c:pt idx="0">
                  <c:v>0.29488667728803275</c:v>
                </c:pt>
                <c:pt idx="1">
                  <c:v>0.30725808883639893</c:v>
                </c:pt>
                <c:pt idx="2">
                  <c:v>0.30662738942412904</c:v>
                </c:pt>
                <c:pt idx="3">
                  <c:v>0.3087135490185598</c:v>
                </c:pt>
                <c:pt idx="4">
                  <c:v>0.3123036841345561</c:v>
                </c:pt>
                <c:pt idx="5">
                  <c:v>0.3284592921565403</c:v>
                </c:pt>
                <c:pt idx="6">
                  <c:v>0.34524559959079415</c:v>
                </c:pt>
                <c:pt idx="7">
                  <c:v>0.4100409216994864</c:v>
                </c:pt>
                <c:pt idx="8">
                  <c:v>0.4299341774006023</c:v>
                </c:pt>
                <c:pt idx="9">
                  <c:v>0.4522534398945373</c:v>
                </c:pt>
                <c:pt idx="10">
                  <c:v>0.47651350782272756</c:v>
                </c:pt>
              </c:numCache>
            </c:numRef>
          </c:xVal>
          <c:yVal>
            <c:numRef>
              <c:f>Data!$A$22:$A$32</c:f>
              <c:numCache>
                <c:ptCount val="11"/>
                <c:pt idx="0">
                  <c:v>14.992647058823529</c:v>
                </c:pt>
                <c:pt idx="1">
                  <c:v>6.992647058823529</c:v>
                </c:pt>
                <c:pt idx="2">
                  <c:v>2.993137254901961</c:v>
                </c:pt>
                <c:pt idx="3">
                  <c:v>0.9931372549019608</c:v>
                </c:pt>
                <c:pt idx="4">
                  <c:v>0.6631372549019608</c:v>
                </c:pt>
                <c:pt idx="5">
                  <c:v>0.3206862745098039</c:v>
                </c:pt>
                <c:pt idx="6">
                  <c:v>0.09068627450980393</c:v>
                </c:pt>
                <c:pt idx="7">
                  <c:v>0.04792288780488578</c:v>
                </c:pt>
                <c:pt idx="8">
                  <c:v>0.02575669850889969</c:v>
                </c:pt>
                <c:pt idx="9">
                  <c:v>0.01058500668123442</c:v>
                </c:pt>
                <c:pt idx="10">
                  <c:v>0.001631438292589728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0.2989770063875124</c:v>
                </c:pt>
                <c:pt idx="1">
                  <c:v>0.29904958849905877</c:v>
                </c:pt>
                <c:pt idx="2">
                  <c:v>0.29913544030233913</c:v>
                </c:pt>
                <c:pt idx="3">
                  <c:v>0.2992369877842562</c:v>
                </c:pt>
                <c:pt idx="4">
                  <c:v>0.29935710043924973</c:v>
                </c:pt>
                <c:pt idx="5">
                  <c:v>0.2994991723375498</c:v>
                </c:pt>
                <c:pt idx="6">
                  <c:v>0.29966721800288854</c:v>
                </c:pt>
                <c:pt idx="7">
                  <c:v>0.29986598579825674</c:v>
                </c:pt>
                <c:pt idx="8">
                  <c:v>0.30010109200485435</c:v>
                </c:pt>
                <c:pt idx="9">
                  <c:v>0.30037917934972735</c:v>
                </c:pt>
                <c:pt idx="10">
                  <c:v>0.3007081044030831</c:v>
                </c:pt>
                <c:pt idx="11">
                  <c:v>0.30109715903738854</c:v>
                </c:pt>
                <c:pt idx="12">
                  <c:v>0.30155733202418766</c:v>
                </c:pt>
                <c:pt idx="13">
                  <c:v>0.3021016178402331</c:v>
                </c:pt>
                <c:pt idx="14">
                  <c:v>0.30274538084466635</c:v>
                </c:pt>
                <c:pt idx="15">
                  <c:v>0.3035067841244042</c:v>
                </c:pt>
                <c:pt idx="16">
                  <c:v>0.3044072933771413</c:v>
                </c:pt>
                <c:pt idx="17">
                  <c:v>0.3054722669941352</c:v>
                </c:pt>
                <c:pt idx="18">
                  <c:v>0.3067316436086153</c:v>
                </c:pt>
                <c:pt idx="19">
                  <c:v>0.3082207370386093</c:v>
                </c:pt>
                <c:pt idx="20">
                  <c:v>0.3099811444248122</c:v>
                </c:pt>
                <c:pt idx="21">
                  <c:v>0.3120617640590836</c:v>
                </c:pt>
                <c:pt idx="22">
                  <c:v>0.3145199007691386</c:v>
                </c:pt>
                <c:pt idx="23">
                  <c:v>0.3174224016890119</c:v>
                </c:pt>
                <c:pt idx="24">
                  <c:v>0.32084670201049864</c:v>
                </c:pt>
                <c:pt idx="25">
                  <c:v>0.3248815499560592</c:v>
                </c:pt>
                <c:pt idx="26">
                  <c:v>0.32962699418955727</c:v>
                </c:pt>
                <c:pt idx="27">
                  <c:v>0.3351929168045741</c:v>
                </c:pt>
                <c:pt idx="28">
                  <c:v>0.3416949417501782</c:v>
                </c:pt>
                <c:pt idx="29">
                  <c:v>0.34924593737508114</c:v>
                </c:pt>
                <c:pt idx="30">
                  <c:v>0.35794068687943054</c:v>
                </c:pt>
                <c:pt idx="31">
                  <c:v>0.367831071712294</c:v>
                </c:pt>
                <c:pt idx="32">
                  <c:v>0.378890362770542</c:v>
                </c:pt>
                <c:pt idx="33">
                  <c:v>0.3909697095232436</c:v>
                </c:pt>
                <c:pt idx="34">
                  <c:v>0.4037591144197842</c:v>
                </c:pt>
                <c:pt idx="35">
                  <c:v>0.41677684369187284</c:v>
                </c:pt>
                <c:pt idx="36">
                  <c:v>0.42941500918371966</c:v>
                </c:pt>
                <c:pt idx="37">
                  <c:v>0.44104976292679365</c:v>
                </c:pt>
                <c:pt idx="38">
                  <c:v>0.4511822295607496</c:v>
                </c:pt>
                <c:pt idx="39">
                  <c:v>0.45954410769668325</c:v>
                </c:pt>
                <c:pt idx="40">
                  <c:v>0.4661183860737107</c:v>
                </c:pt>
                <c:pt idx="41">
                  <c:v>0.4710804758150722</c:v>
                </c:pt>
                <c:pt idx="42">
                  <c:v>0.4747060312866598</c:v>
                </c:pt>
                <c:pt idx="43">
                  <c:v>0.4772904598829276</c:v>
                </c:pt>
                <c:pt idx="44">
                  <c:v>0.4790996838023348</c:v>
                </c:pt>
                <c:pt idx="45">
                  <c:v>0.4803499540288492</c:v>
                </c:pt>
                <c:pt idx="46">
                  <c:v>0.48120616190607735</c:v>
                </c:pt>
                <c:pt idx="47">
                  <c:v>0.4817888452032768</c:v>
                </c:pt>
                <c:pt idx="48">
                  <c:v>0.48218368518279053</c:v>
                </c:pt>
                <c:pt idx="49">
                  <c:v>0.4824504572169064</c:v>
                </c:pt>
                <c:pt idx="50">
                  <c:v>0.4826303439754036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0.2977564056344808</c:v>
                </c:pt>
                <c:pt idx="1">
                  <c:v>0.29787472342139953</c:v>
                </c:pt>
                <c:pt idx="2">
                  <c:v>0.2980115486044338</c:v>
                </c:pt>
                <c:pt idx="3">
                  <c:v>0.29816977613048795</c:v>
                </c:pt>
                <c:pt idx="4">
                  <c:v>0.29835275377719034</c:v>
                </c:pt>
                <c:pt idx="5">
                  <c:v>0.2985643529851642</c:v>
                </c:pt>
                <c:pt idx="6">
                  <c:v>0.2988090507699598</c:v>
                </c:pt>
                <c:pt idx="7">
                  <c:v>0.29909202444673866</c:v>
                </c:pt>
                <c:pt idx="8">
                  <c:v>0.29941926117189593</c:v>
                </c:pt>
                <c:pt idx="9">
                  <c:v>0.2997976846193014</c:v>
                </c:pt>
                <c:pt idx="10">
                  <c:v>0.3002353014713751</c:v>
                </c:pt>
                <c:pt idx="11">
                  <c:v>0.30074137082445546</c:v>
                </c:pt>
                <c:pt idx="12">
                  <c:v>0.3013266000927379</c:v>
                </c:pt>
                <c:pt idx="13">
                  <c:v>0.30200337155571955</c:v>
                </c:pt>
                <c:pt idx="14">
                  <c:v>0.3027860043424402</c:v>
                </c:pt>
                <c:pt idx="15">
                  <c:v>0.30369105739558094</c:v>
                </c:pt>
                <c:pt idx="16">
                  <c:v>0.3047376798255352</c:v>
                </c:pt>
                <c:pt idx="17">
                  <c:v>0.3059480160672416</c:v>
                </c:pt>
                <c:pt idx="18">
                  <c:v>0.3073476744120872</c:v>
                </c:pt>
                <c:pt idx="19">
                  <c:v>0.30896626882807693</c:v>
                </c:pt>
                <c:pt idx="20">
                  <c:v>0.3108380455320997</c:v>
                </c:pt>
                <c:pt idx="21">
                  <c:v>0.31300260757130577</c:v>
                </c:pt>
                <c:pt idx="22">
                  <c:v>0.3155057527442863</c:v>
                </c:pt>
                <c:pt idx="23">
                  <c:v>0.31840044259078937</c:v>
                </c:pt>
                <c:pt idx="24">
                  <c:v>0.32174792295185467</c:v>
                </c:pt>
                <c:pt idx="25">
                  <c:v>0.32561901980917607</c:v>
                </c:pt>
                <c:pt idx="26">
                  <c:v>0.3300956378210572</c:v>
                </c:pt>
                <c:pt idx="27">
                  <c:v>0.33527249326098174</c:v>
                </c:pt>
                <c:pt idx="28">
                  <c:v>0.34125911802430703</c:v>
                </c:pt>
                <c:pt idx="29">
                  <c:v>0.3481821771038518</c:v>
                </c:pt>
                <c:pt idx="30">
                  <c:v>0.3561881485675192</c:v>
                </c:pt>
                <c:pt idx="31">
                  <c:v>0.36544642274091693</c:v>
                </c:pt>
                <c:pt idx="32">
                  <c:v>0.3761528861674728</c:v>
                </c:pt>
                <c:pt idx="33">
                  <c:v>0.3885340661754644</c:v>
                </c:pt>
                <c:pt idx="34">
                  <c:v>0.4028519237427045</c:v>
                </c:pt>
                <c:pt idx="35">
                  <c:v>0.41940939606629996</c:v>
                </c:pt>
                <c:pt idx="36">
                  <c:v>0.4385568061071635</c:v>
                </c:pt>
                <c:pt idx="37">
                  <c:v>0.46069927472240657</c:v>
                </c:pt>
                <c:pt idx="38">
                  <c:v>0.483</c:v>
                </c:pt>
                <c:pt idx="39">
                  <c:v>0.483</c:v>
                </c:pt>
                <c:pt idx="40">
                  <c:v>0.483</c:v>
                </c:pt>
                <c:pt idx="41">
                  <c:v>0.483</c:v>
                </c:pt>
                <c:pt idx="42">
                  <c:v>0.483</c:v>
                </c:pt>
                <c:pt idx="43">
                  <c:v>0.483</c:v>
                </c:pt>
                <c:pt idx="44">
                  <c:v>0.483</c:v>
                </c:pt>
                <c:pt idx="45">
                  <c:v>0.483</c:v>
                </c:pt>
                <c:pt idx="46">
                  <c:v>0.483</c:v>
                </c:pt>
                <c:pt idx="47">
                  <c:v>0.483</c:v>
                </c:pt>
                <c:pt idx="48">
                  <c:v>0.483</c:v>
                </c:pt>
                <c:pt idx="49">
                  <c:v>0.483</c:v>
                </c:pt>
                <c:pt idx="50">
                  <c:v>0.483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6448514"/>
        <c:axId val="58036627"/>
      </c:scatterChart>
      <c:valAx>
        <c:axId val="6448514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036627"/>
        <c:crossesAt val="0.001"/>
        <c:crossBetween val="midCat"/>
        <c:dispUnits/>
      </c:valAx>
      <c:valAx>
        <c:axId val="580366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51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31" sqref="A31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0" ht="12.75">
      <c r="A5" s="59">
        <v>14.992647058823529</v>
      </c>
      <c r="B5" s="14">
        <f aca="true" t="shared" si="0" ref="B5:B15">AVERAGE(D5,F5,H5,J5)</f>
        <v>0.28293199309902267</v>
      </c>
      <c r="C5" s="13"/>
      <c r="D5" s="15">
        <v>0.2792443786343565</v>
      </c>
      <c r="E5" s="13"/>
      <c r="F5" s="15">
        <v>0.27023804575244903</v>
      </c>
      <c r="G5" s="13"/>
      <c r="H5" s="15">
        <v>0.2844238397857375</v>
      </c>
      <c r="I5" s="13"/>
      <c r="J5" s="15">
        <v>0.2978217082235477</v>
      </c>
    </row>
    <row r="6" spans="1:10" ht="12.75">
      <c r="A6" s="59">
        <v>6.992647058823529</v>
      </c>
      <c r="B6" s="14">
        <f t="shared" si="0"/>
        <v>0.304982214858758</v>
      </c>
      <c r="C6" s="13"/>
      <c r="D6" s="15">
        <v>0.29205242823737143</v>
      </c>
      <c r="E6" s="13"/>
      <c r="F6" s="15">
        <v>0.29527196088561375</v>
      </c>
      <c r="G6" s="13"/>
      <c r="H6" s="15">
        <v>0.3011616318805861</v>
      </c>
      <c r="I6" s="13"/>
      <c r="J6" s="15">
        <v>0.3314428384314608</v>
      </c>
    </row>
    <row r="7" spans="1:10" ht="12.75">
      <c r="A7" s="59">
        <v>2.993137254901961</v>
      </c>
      <c r="B7" s="14">
        <f t="shared" si="0"/>
        <v>0.29490315309729487</v>
      </c>
      <c r="C7" s="13"/>
      <c r="D7" s="15">
        <v>0.2873949556544567</v>
      </c>
      <c r="E7" s="13"/>
      <c r="F7" s="15">
        <v>0.2846471015558405</v>
      </c>
      <c r="G7" s="13"/>
      <c r="H7" s="15">
        <v>0.29446651504264654</v>
      </c>
      <c r="I7" s="13"/>
      <c r="J7" s="15">
        <v>0.3131040401362356</v>
      </c>
    </row>
    <row r="8" spans="1:10" ht="12.75">
      <c r="A8" s="59">
        <v>0.9931372549019608</v>
      </c>
      <c r="B8" s="14">
        <f t="shared" si="0"/>
        <v>0.29810516549804833</v>
      </c>
      <c r="C8" s="13"/>
      <c r="D8" s="15">
        <v>0.2885593238001855</v>
      </c>
      <c r="E8" s="13"/>
      <c r="F8" s="15">
        <v>0.2853748316469206</v>
      </c>
      <c r="G8" s="13"/>
      <c r="H8" s="15">
        <v>0.2905367725508124</v>
      </c>
      <c r="I8" s="13"/>
      <c r="J8" s="15">
        <v>0.32794973399427485</v>
      </c>
    </row>
    <row r="9" spans="1:10" ht="12.75">
      <c r="A9" s="59">
        <v>0.6631372549019608</v>
      </c>
      <c r="B9" s="14">
        <f t="shared" si="0"/>
        <v>0.309021116864254</v>
      </c>
      <c r="C9" s="13"/>
      <c r="D9" s="15">
        <v>0.29350788841953207</v>
      </c>
      <c r="E9" s="13"/>
      <c r="F9" s="15">
        <v>0.2983284272681514</v>
      </c>
      <c r="G9" s="13"/>
      <c r="H9" s="15">
        <v>0.30392700622669144</v>
      </c>
      <c r="I9" s="13"/>
      <c r="J9" s="15">
        <v>0.3403211455426411</v>
      </c>
    </row>
    <row r="10" spans="1:10" ht="12.75">
      <c r="A10" s="59">
        <v>0.3206862745098039</v>
      </c>
      <c r="B10" s="14">
        <f t="shared" si="0"/>
        <v>0.3241579027587257</v>
      </c>
      <c r="C10" s="13"/>
      <c r="D10" s="15">
        <v>0.3093724044050842</v>
      </c>
      <c r="E10" s="13"/>
      <c r="F10" s="15">
        <v>0.3171038636180248</v>
      </c>
      <c r="G10" s="13"/>
      <c r="H10" s="15">
        <v>0.31862715406651476</v>
      </c>
      <c r="I10" s="13"/>
      <c r="J10" s="15">
        <v>0.35152818894527893</v>
      </c>
    </row>
    <row r="11" spans="1:10" ht="12.75">
      <c r="A11" s="59">
        <v>0.09068627450980393</v>
      </c>
      <c r="B11" s="14">
        <f t="shared" si="0"/>
        <v>0.35075643758771313</v>
      </c>
      <c r="C11" s="13"/>
      <c r="D11" s="15">
        <v>0.3371716938843542</v>
      </c>
      <c r="E11" s="13"/>
      <c r="F11" s="15">
        <v>0.3322406495124964</v>
      </c>
      <c r="G11" s="13"/>
      <c r="H11" s="15">
        <v>0.34904627187367426</v>
      </c>
      <c r="I11" s="13"/>
      <c r="J11" s="15">
        <v>0.3845671350803278</v>
      </c>
    </row>
    <row r="12" spans="1:12" ht="12.75">
      <c r="A12" s="13">
        <f>EXP(AVERAGE(LN(C12),LN(E12),LN(G12),LN(I12)))</f>
        <v>0.04690245005907739</v>
      </c>
      <c r="B12" s="14">
        <f t="shared" si="0"/>
        <v>0.45095163549476813</v>
      </c>
      <c r="C12" s="13">
        <v>0.046274509803921574</v>
      </c>
      <c r="D12" s="15">
        <v>0.46824311334486834</v>
      </c>
      <c r="E12" s="55">
        <v>0.04656862745098039</v>
      </c>
      <c r="F12" s="56">
        <v>0.4554118260965094</v>
      </c>
      <c r="G12" s="13">
        <v>0.046274509803921574</v>
      </c>
      <c r="H12" s="15">
        <v>0.45255554640081297</v>
      </c>
      <c r="I12" s="13">
        <v>0.04852941176470588</v>
      </c>
      <c r="J12" s="15">
        <v>0.4275960561368817</v>
      </c>
      <c r="L12" s="1"/>
    </row>
    <row r="13" spans="1:12" ht="12.75">
      <c r="A13" s="13">
        <f>EXP(AVERAGE(LN(C13),LN(E13),LN(G13),LN(I13)))</f>
        <v>0.024225532056709326</v>
      </c>
      <c r="B13" s="14">
        <f t="shared" si="0"/>
        <v>0.47533300376259924</v>
      </c>
      <c r="C13" s="13">
        <v>0.02372549019607843</v>
      </c>
      <c r="D13" s="15">
        <v>0.4827991541017824</v>
      </c>
      <c r="E13" s="55">
        <v>0.023529411764705882</v>
      </c>
      <c r="F13" s="56">
        <v>0.4918019279887947</v>
      </c>
      <c r="G13" s="13">
        <v>0.02568627450980392</v>
      </c>
      <c r="H13" s="15">
        <v>0.47293400346049275</v>
      </c>
      <c r="I13" s="13">
        <v>0.024019607843137256</v>
      </c>
      <c r="J13" s="15">
        <v>0.45379692949932715</v>
      </c>
      <c r="L13" s="1"/>
    </row>
    <row r="14" spans="1:12" ht="12.75">
      <c r="A14" s="13">
        <f>EXP(AVERAGE(LN(C14),LN(E14),LN(G14),LN(I14)))</f>
        <v>0.01033261662078494</v>
      </c>
      <c r="B14" s="14">
        <f t="shared" si="0"/>
        <v>0.5062645903710418</v>
      </c>
      <c r="C14" s="13">
        <v>0.008823529411764706</v>
      </c>
      <c r="D14" s="15">
        <v>0.49881079893438796</v>
      </c>
      <c r="E14" s="55">
        <v>0.010294117647058823</v>
      </c>
      <c r="F14" s="56">
        <v>0.5311032380324627</v>
      </c>
      <c r="G14" s="13">
        <v>0.009411764705882352</v>
      </c>
      <c r="H14" s="15">
        <v>0.5035016890500124</v>
      </c>
      <c r="I14" s="13">
        <v>0.013333333333333332</v>
      </c>
      <c r="J14" s="15">
        <v>0.49164263546730386</v>
      </c>
      <c r="L14" s="1"/>
    </row>
    <row r="15" spans="1:12" ht="12.75">
      <c r="A15" s="13">
        <f>EXP(AVERAGE(LN(C15),LN(E15),LN(G15),LN(I15)))</f>
        <v>0.0018601633295108131</v>
      </c>
      <c r="B15" s="14">
        <f t="shared" si="0"/>
        <v>0.5386517810551757</v>
      </c>
      <c r="C15" s="13">
        <v>0.0017647058823529412</v>
      </c>
      <c r="D15" s="15">
        <v>0.548301337507896</v>
      </c>
      <c r="E15" s="13">
        <v>0.00196078431372549</v>
      </c>
      <c r="F15" s="15">
        <v>0.5616709236219825</v>
      </c>
      <c r="G15" s="13">
        <v>0.0017647058823529412</v>
      </c>
      <c r="H15" s="15">
        <v>0.5326137705638406</v>
      </c>
      <c r="I15" s="13">
        <v>0.00196078431372549</v>
      </c>
      <c r="J15" s="15">
        <v>0.5120210925269836</v>
      </c>
      <c r="L15" s="1"/>
    </row>
    <row r="16" ht="12.75">
      <c r="L16" s="1"/>
    </row>
    <row r="17" ht="12.75">
      <c r="L17" s="1"/>
    </row>
    <row r="18" spans="1:12" ht="15.75">
      <c r="A18" s="8"/>
      <c r="B18" s="9" t="s">
        <v>0</v>
      </c>
      <c r="C18" s="12" t="s">
        <v>14</v>
      </c>
      <c r="D18" s="3"/>
      <c r="E18" s="7"/>
      <c r="F18" s="3"/>
      <c r="G18" s="7"/>
      <c r="H18" s="3"/>
      <c r="I18" s="7"/>
      <c r="J18" s="4"/>
      <c r="L18" s="1"/>
    </row>
    <row r="19" spans="1:2" ht="12.75">
      <c r="A19" s="8" t="s">
        <v>2</v>
      </c>
      <c r="B19" s="9" t="s">
        <v>3</v>
      </c>
    </row>
    <row r="20" spans="1:10" ht="12.75">
      <c r="A20" s="8" t="s">
        <v>4</v>
      </c>
      <c r="B20" s="9" t="s">
        <v>5</v>
      </c>
      <c r="C20" s="10" t="s">
        <v>15</v>
      </c>
      <c r="D20" s="11"/>
      <c r="E20" s="10" t="s">
        <v>16</v>
      </c>
      <c r="F20" s="11"/>
      <c r="G20" s="10" t="s">
        <v>17</v>
      </c>
      <c r="H20" s="11"/>
      <c r="I20" s="10" t="s">
        <v>18</v>
      </c>
      <c r="J20" s="11"/>
    </row>
    <row r="21" spans="1:10" ht="13.5" thickBot="1">
      <c r="A21" s="16" t="s">
        <v>10</v>
      </c>
      <c r="B21" s="17" t="s">
        <v>11</v>
      </c>
      <c r="C21" s="18" t="s">
        <v>12</v>
      </c>
      <c r="D21" s="19" t="s">
        <v>13</v>
      </c>
      <c r="E21" s="18" t="s">
        <v>12</v>
      </c>
      <c r="F21" s="19" t="s">
        <v>13</v>
      </c>
      <c r="G21" s="18" t="s">
        <v>12</v>
      </c>
      <c r="H21" s="19" t="s">
        <v>13</v>
      </c>
      <c r="I21" s="18" t="s">
        <v>12</v>
      </c>
      <c r="J21" s="19" t="s">
        <v>13</v>
      </c>
    </row>
    <row r="22" spans="1:10" ht="12.75" customHeight="1">
      <c r="A22" s="13">
        <v>14.992647058823529</v>
      </c>
      <c r="B22" s="14">
        <f>AVERAGE(D22,H22,J22)</f>
        <v>0.29488667728803275</v>
      </c>
      <c r="C22" s="13"/>
      <c r="D22" s="15">
        <v>0.3088481651129921</v>
      </c>
      <c r="E22" s="57"/>
      <c r="F22" s="58">
        <v>0.25588918545345574</v>
      </c>
      <c r="G22" s="55"/>
      <c r="H22" s="56">
        <v>0.2941983272920088</v>
      </c>
      <c r="I22" s="55"/>
      <c r="J22" s="56">
        <v>0.28161353945909734</v>
      </c>
    </row>
    <row r="23" spans="1:10" ht="12.75">
      <c r="A23" s="13">
        <v>6.992647058823529</v>
      </c>
      <c r="B23" s="14">
        <f aca="true" t="shared" si="1" ref="B23:B32">AVERAGE(D23,H23,J23)</f>
        <v>0.30725808883639893</v>
      </c>
      <c r="C23" s="13"/>
      <c r="D23" s="15">
        <v>0.31889084036990123</v>
      </c>
      <c r="E23" s="57"/>
      <c r="F23" s="58">
        <v>0.2564713695263199</v>
      </c>
      <c r="G23" s="55"/>
      <c r="H23" s="56">
        <v>0.30525982467643065</v>
      </c>
      <c r="I23" s="55"/>
      <c r="J23" s="56">
        <v>0.297623601462865</v>
      </c>
    </row>
    <row r="24" spans="1:10" ht="12.75">
      <c r="A24" s="13">
        <v>2.993137254901961</v>
      </c>
      <c r="B24" s="14">
        <f t="shared" si="1"/>
        <v>0.30662738942412904</v>
      </c>
      <c r="C24" s="13"/>
      <c r="D24" s="15">
        <v>0.3169987421330915</v>
      </c>
      <c r="E24" s="57"/>
      <c r="F24" s="58">
        <v>0.2668051368196613</v>
      </c>
      <c r="G24" s="55"/>
      <c r="H24" s="56">
        <v>0.31341040169653084</v>
      </c>
      <c r="I24" s="55"/>
      <c r="J24" s="56">
        <v>0.2894730244427648</v>
      </c>
    </row>
    <row r="25" spans="1:10" ht="12.75">
      <c r="A25" s="13">
        <v>0.9931372549019608</v>
      </c>
      <c r="B25" s="14">
        <f>AVERAGE(D25,H25,J25)</f>
        <v>0.3087135490185598</v>
      </c>
      <c r="C25" s="13"/>
      <c r="D25" s="15">
        <v>0.3143789138052029</v>
      </c>
      <c r="E25" s="57"/>
      <c r="F25" s="58">
        <v>0.2673873208925254</v>
      </c>
      <c r="G25" s="55"/>
      <c r="H25" s="56">
        <v>0.319959972516254</v>
      </c>
      <c r="I25" s="55"/>
      <c r="J25" s="56">
        <v>0.29180176073422237</v>
      </c>
    </row>
    <row r="26" spans="1:10" ht="12.75">
      <c r="A26" s="13">
        <v>0.6631372549019608</v>
      </c>
      <c r="B26" s="14">
        <f>AVERAGE(D26,H26,J26)</f>
        <v>0.3123036841345561</v>
      </c>
      <c r="C26" s="13"/>
      <c r="D26" s="15">
        <v>0.31801756426060473</v>
      </c>
      <c r="E26" s="57"/>
      <c r="F26" s="58">
        <v>0.2685516890382538</v>
      </c>
      <c r="G26" s="55"/>
      <c r="H26" s="56">
        <v>0.32039661057090224</v>
      </c>
      <c r="I26" s="55"/>
      <c r="J26" s="56">
        <v>0.2984968775721614</v>
      </c>
    </row>
    <row r="27" spans="1:10" ht="12.75">
      <c r="A27" s="13">
        <v>0.3206862745098039</v>
      </c>
      <c r="B27" s="14">
        <f t="shared" si="1"/>
        <v>0.3284592921565403</v>
      </c>
      <c r="C27" s="13"/>
      <c r="D27" s="15">
        <v>0.3287879696085935</v>
      </c>
      <c r="E27" s="57"/>
      <c r="F27" s="58">
        <v>0.28616275724239887</v>
      </c>
      <c r="G27" s="55"/>
      <c r="H27" s="56">
        <v>0.339317592938992</v>
      </c>
      <c r="I27" s="55"/>
      <c r="J27" s="56">
        <v>0.31727231392203525</v>
      </c>
    </row>
    <row r="28" spans="1:10" ht="12.75">
      <c r="A28" s="13">
        <v>0.09068627450980393</v>
      </c>
      <c r="B28" s="14">
        <f t="shared" si="1"/>
        <v>0.34524559959079415</v>
      </c>
      <c r="C28" s="13"/>
      <c r="D28" s="15">
        <v>0.3373751846833423</v>
      </c>
      <c r="E28" s="57"/>
      <c r="F28" s="58">
        <v>0.29809753073611683</v>
      </c>
      <c r="G28" s="55"/>
      <c r="H28" s="56">
        <v>0.35794748327064946</v>
      </c>
      <c r="I28" s="55"/>
      <c r="J28" s="56">
        <v>0.34041413081839067</v>
      </c>
    </row>
    <row r="29" spans="1:10" ht="12.75">
      <c r="A29" s="13">
        <f>EXP(AVERAGE(LN(C29),LN(G29),LN(I29)))</f>
        <v>0.04792288780488578</v>
      </c>
      <c r="B29" s="14">
        <f t="shared" si="1"/>
        <v>0.4100409216994864</v>
      </c>
      <c r="C29" s="13">
        <v>0.046274509803921574</v>
      </c>
      <c r="D29" s="15">
        <v>0.4195105874598336</v>
      </c>
      <c r="E29" s="57">
        <v>0.045588235294117645</v>
      </c>
      <c r="F29" s="58">
        <v>0.4760594325890528</v>
      </c>
      <c r="G29" s="55">
        <v>0.04803921568627451</v>
      </c>
      <c r="H29" s="56">
        <v>0.3995111367443904</v>
      </c>
      <c r="I29" s="55">
        <v>0.049509803921568625</v>
      </c>
      <c r="J29" s="56">
        <v>0.41110104089423516</v>
      </c>
    </row>
    <row r="30" spans="1:10" ht="12.75">
      <c r="A30" s="13">
        <f>EXP(AVERAGE(LN(C30),LN(G30),LN(I30)))</f>
        <v>0.02575669850889969</v>
      </c>
      <c r="B30" s="14">
        <f t="shared" si="1"/>
        <v>0.4299341774006023</v>
      </c>
      <c r="C30" s="13">
        <v>0.02372549019607843</v>
      </c>
      <c r="D30" s="15">
        <v>0.43697783636813053</v>
      </c>
      <c r="E30" s="57">
        <v>0.02627450980392157</v>
      </c>
      <c r="F30" s="58">
        <v>0.5139051385570296</v>
      </c>
      <c r="G30" s="55">
        <v>0.024901960784313722</v>
      </c>
      <c r="H30" s="56">
        <v>0.42425640603114445</v>
      </c>
      <c r="I30" s="55">
        <v>0.02892156862745098</v>
      </c>
      <c r="J30" s="56">
        <v>0.4285682898025321</v>
      </c>
    </row>
    <row r="31" spans="1:10" ht="12.75">
      <c r="A31" s="13">
        <f>EXP(AVERAGE(LN(C31),LN(G31),LN(I31)))</f>
        <v>0.01058500668123442</v>
      </c>
      <c r="B31" s="14">
        <f t="shared" si="1"/>
        <v>0.4522534398945373</v>
      </c>
      <c r="C31" s="13">
        <v>0.011176470588235295</v>
      </c>
      <c r="D31" s="15">
        <v>0.45298948120073607</v>
      </c>
      <c r="E31" s="57">
        <v>0.01</v>
      </c>
      <c r="F31" s="58">
        <v>0.5532064486006977</v>
      </c>
      <c r="G31" s="55">
        <v>0.009019607843137253</v>
      </c>
      <c r="H31" s="56">
        <v>0.4388124467880586</v>
      </c>
      <c r="I31" s="55">
        <v>0.011764705882352941</v>
      </c>
      <c r="J31" s="56">
        <v>0.4649583916948174</v>
      </c>
    </row>
    <row r="32" spans="1:10" ht="12.75">
      <c r="A32" s="13">
        <f>EXP(AVERAGE(LN(C32),LN(G32),LN(I32)))</f>
        <v>0.001631438292589728</v>
      </c>
      <c r="B32" s="14">
        <f t="shared" si="1"/>
        <v>0.47651350782272756</v>
      </c>
      <c r="C32" s="13">
        <v>0.0015686274509803923</v>
      </c>
      <c r="D32" s="15">
        <v>0.4864683749416386</v>
      </c>
      <c r="E32" s="57">
        <v>0.0017647058823529412</v>
      </c>
      <c r="F32" s="58">
        <v>0.5677624893576118</v>
      </c>
      <c r="G32" s="55">
        <v>0.0015686274509803923</v>
      </c>
      <c r="H32" s="56">
        <v>0.4621021119991211</v>
      </c>
      <c r="I32" s="55">
        <v>0.0017647058823529412</v>
      </c>
      <c r="J32" s="56">
        <v>0.48097003652742293</v>
      </c>
    </row>
    <row r="35" ht="12.75">
      <c r="A35" s="6" t="s">
        <v>19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0" sqref="E10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</cols>
  <sheetData>
    <row r="1" spans="1:5" ht="12.75">
      <c r="A1" s="20" t="s">
        <v>20</v>
      </c>
      <c r="B1" s="20"/>
      <c r="C1" s="20"/>
      <c r="D1" s="20"/>
      <c r="E1" s="21"/>
    </row>
    <row r="2" spans="1:5" ht="12.75">
      <c r="A2" s="20"/>
      <c r="B2" s="20"/>
      <c r="C2" s="20"/>
      <c r="D2" s="20"/>
      <c r="E2" s="21"/>
    </row>
    <row r="3" spans="1:5" ht="12.75">
      <c r="A3" s="20" t="s">
        <v>21</v>
      </c>
      <c r="B3" s="25" t="s">
        <v>22</v>
      </c>
      <c r="C3" s="26"/>
      <c r="D3" s="25" t="s">
        <v>23</v>
      </c>
      <c r="E3" s="39"/>
    </row>
    <row r="4" spans="1:5" ht="12.75">
      <c r="A4" s="20"/>
      <c r="B4" s="27"/>
      <c r="C4" s="28"/>
      <c r="D4" s="27"/>
      <c r="E4" s="40"/>
    </row>
    <row r="5" spans="1:5" ht="12.75">
      <c r="A5" s="22"/>
      <c r="B5" s="29" t="s">
        <v>24</v>
      </c>
      <c r="C5" s="30" t="s">
        <v>25</v>
      </c>
      <c r="D5" s="29" t="s">
        <v>24</v>
      </c>
      <c r="E5" s="30" t="s">
        <v>25</v>
      </c>
    </row>
    <row r="6" spans="2:5" ht="12.75">
      <c r="B6" s="29" t="s">
        <v>26</v>
      </c>
      <c r="C6" s="30" t="s">
        <v>27</v>
      </c>
      <c r="D6" s="29" t="s">
        <v>26</v>
      </c>
      <c r="E6" s="30" t="s">
        <v>27</v>
      </c>
    </row>
    <row r="7" spans="1:5" ht="12.75">
      <c r="A7" s="45" t="s">
        <v>28</v>
      </c>
      <c r="B7" s="46">
        <v>0.28888</v>
      </c>
      <c r="C7" s="47">
        <v>0.28469</v>
      </c>
      <c r="D7" s="48">
        <v>0.29858</v>
      </c>
      <c r="E7" s="47">
        <v>0.297</v>
      </c>
    </row>
    <row r="8" spans="1:5" ht="12.75">
      <c r="A8" s="49" t="s">
        <v>29</v>
      </c>
      <c r="B8" s="31">
        <v>0.547</v>
      </c>
      <c r="C8" s="32">
        <v>0.547</v>
      </c>
      <c r="D8" s="41">
        <v>0.483</v>
      </c>
      <c r="E8" s="32">
        <v>0.483</v>
      </c>
    </row>
    <row r="9" spans="1:5" ht="14.25">
      <c r="A9" s="49" t="s">
        <v>30</v>
      </c>
      <c r="B9" s="31">
        <v>42.36021</v>
      </c>
      <c r="C9" s="32">
        <v>62.97087</v>
      </c>
      <c r="D9" s="41">
        <v>45.44092</v>
      </c>
      <c r="E9" s="32">
        <v>61.35921</v>
      </c>
    </row>
    <row r="10" spans="1:5" ht="12.75">
      <c r="A10" s="50" t="s">
        <v>31</v>
      </c>
      <c r="B10" s="51">
        <v>1.78683</v>
      </c>
      <c r="C10" s="52">
        <v>0.62388</v>
      </c>
      <c r="D10" s="53">
        <v>1.7292</v>
      </c>
      <c r="E10" s="52">
        <v>0.63116</v>
      </c>
    </row>
    <row r="11" spans="1:5" ht="12.75">
      <c r="A11" s="22"/>
      <c r="B11" s="33"/>
      <c r="C11" s="34"/>
      <c r="D11" s="27"/>
      <c r="E11" s="40"/>
    </row>
    <row r="12" spans="1:5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</row>
    <row r="13" spans="1:5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</row>
    <row r="14" spans="1:5" ht="12.75">
      <c r="A14" s="42" t="s">
        <v>10</v>
      </c>
      <c r="B14" s="43" t="s">
        <v>11</v>
      </c>
      <c r="C14" s="44" t="s">
        <v>11</v>
      </c>
      <c r="D14" s="43" t="s">
        <v>11</v>
      </c>
      <c r="E14" s="44" t="s">
        <v>11</v>
      </c>
    </row>
    <row r="15" spans="1:5" ht="12.75">
      <c r="A15" s="24">
        <v>100</v>
      </c>
      <c r="B15" s="35">
        <f>$B$7+($B$8-$B$7)*(1/(1+($B$9*A15)^$B$10)^(1-(1/$B$10)))</f>
        <v>0.2892414282940789</v>
      </c>
      <c r="C15" s="36">
        <f>IF(A15&gt;1/$C$9,$C$7+($C$8-$C$7)*($C$9*A15)^(-$C$10),$C$8)</f>
        <v>0.28580842682641977</v>
      </c>
      <c r="D15" s="35">
        <f>$D$7+($D$8-$D$7)*(1/(1+($D$9*A15)^$D$10)^(1-(1/$D$10)))</f>
        <v>0.2989770063875124</v>
      </c>
      <c r="E15" s="36">
        <f>IF(A15&gt;1/$E$9,$E$7+($E$8-$E$7)*($E$9*A15)^(-$E$10),$E$8)</f>
        <v>0.2977564056344808</v>
      </c>
    </row>
    <row r="16" spans="1:5" ht="12.75">
      <c r="A16" s="24">
        <v>79.4328234724282</v>
      </c>
      <c r="B16" s="35">
        <f aca="true" t="shared" si="0" ref="B16:B31">$B$7+($B$8-$B$7)*(1/(1+($B$9*A16)^$B$10)^(1-(1/$B$10)))</f>
        <v>0.28931321662608195</v>
      </c>
      <c r="C16" s="36">
        <f aca="true" t="shared" si="1" ref="C16:C31">IF(A16&gt;1/$C$9,$C$7+($C$8-$C$7)*($C$9*A16)^(-$C$10),$C$8)</f>
        <v>0.2859812061188625</v>
      </c>
      <c r="D16" s="35">
        <f aca="true" t="shared" si="2" ref="D16:D31">$D$7+($D$8-$D$7)*(1/(1+($D$9*A16)^$D$10)^(1-(1/$D$10)))</f>
        <v>0.29904958849905877</v>
      </c>
      <c r="E16" s="36">
        <f aca="true" t="shared" si="3" ref="E16:E31">IF(A16&gt;1/$E$9,$E$7+($E$8-$E$7)*($E$9*A16)^(-$E$10),$E$8)</f>
        <v>0.29787472342139953</v>
      </c>
    </row>
    <row r="17" spans="1:5" ht="12.75">
      <c r="A17" s="24">
        <v>63.095734448019364</v>
      </c>
      <c r="B17" s="35">
        <f t="shared" si="0"/>
        <v>0.2893992638238661</v>
      </c>
      <c r="C17" s="36">
        <f t="shared" si="1"/>
        <v>0.2861806770849952</v>
      </c>
      <c r="D17" s="35">
        <f t="shared" si="2"/>
        <v>0.29913544030233913</v>
      </c>
      <c r="E17" s="36">
        <f t="shared" si="3"/>
        <v>0.2980115486044338</v>
      </c>
    </row>
    <row r="18" spans="1:5" ht="12.75">
      <c r="A18" s="24">
        <v>50.11872336272726</v>
      </c>
      <c r="B18" s="35">
        <f t="shared" si="0"/>
        <v>0.28950240202060606</v>
      </c>
      <c r="C18" s="36">
        <f t="shared" si="1"/>
        <v>0.2864109631671259</v>
      </c>
      <c r="D18" s="35">
        <f t="shared" si="2"/>
        <v>0.2992369877842562</v>
      </c>
      <c r="E18" s="36">
        <f t="shared" si="3"/>
        <v>0.29816977613048795</v>
      </c>
    </row>
    <row r="19" spans="1:5" ht="12.75">
      <c r="A19" s="24">
        <v>39.810717055349755</v>
      </c>
      <c r="B19" s="35">
        <f t="shared" si="0"/>
        <v>0.28962602586236125</v>
      </c>
      <c r="C19" s="36">
        <f t="shared" si="1"/>
        <v>0.28667682481431817</v>
      </c>
      <c r="D19" s="35">
        <f t="shared" si="2"/>
        <v>0.29935710043924973</v>
      </c>
      <c r="E19" s="36">
        <f t="shared" si="3"/>
        <v>0.29835275377719034</v>
      </c>
    </row>
    <row r="20" spans="1:5" ht="12.75">
      <c r="A20" s="24">
        <v>31.622776601683817</v>
      </c>
      <c r="B20" s="35">
        <f t="shared" si="0"/>
        <v>0.2897742042229557</v>
      </c>
      <c r="C20" s="36">
        <f t="shared" si="1"/>
        <v>0.28698375788988145</v>
      </c>
      <c r="D20" s="35">
        <f t="shared" si="2"/>
        <v>0.2994991723375498</v>
      </c>
      <c r="E20" s="36">
        <f t="shared" si="3"/>
        <v>0.2985643529851642</v>
      </c>
    </row>
    <row r="21" spans="1:5" ht="12.75">
      <c r="A21" s="24">
        <v>25.118864315095824</v>
      </c>
      <c r="B21" s="35">
        <f t="shared" si="0"/>
        <v>0.2899518140970223</v>
      </c>
      <c r="C21" s="36">
        <f t="shared" si="1"/>
        <v>0.28733810728126474</v>
      </c>
      <c r="D21" s="35">
        <f t="shared" si="2"/>
        <v>0.29966721800288854</v>
      </c>
      <c r="E21" s="36">
        <f t="shared" si="3"/>
        <v>0.2988090507699598</v>
      </c>
    </row>
    <row r="22" spans="1:5" ht="12.75">
      <c r="A22" s="24">
        <v>19.952623149688815</v>
      </c>
      <c r="B22" s="35">
        <f t="shared" si="0"/>
        <v>0.2901647010673523</v>
      </c>
      <c r="C22" s="36">
        <f t="shared" si="1"/>
        <v>0.2877471980608859</v>
      </c>
      <c r="D22" s="35">
        <f t="shared" si="2"/>
        <v>0.29986598579825674</v>
      </c>
      <c r="E22" s="36">
        <f t="shared" si="3"/>
        <v>0.29909202444673866</v>
      </c>
    </row>
    <row r="23" spans="1:5" ht="12.75">
      <c r="A23" s="24">
        <v>15.84893192461115</v>
      </c>
      <c r="B23" s="35">
        <f t="shared" si="0"/>
        <v>0.29041987160861055</v>
      </c>
      <c r="C23" s="36">
        <f t="shared" si="1"/>
        <v>0.28821948690923904</v>
      </c>
      <c r="D23" s="35">
        <f t="shared" si="2"/>
        <v>0.30010109200485435</v>
      </c>
      <c r="E23" s="36">
        <f t="shared" si="3"/>
        <v>0.29941926117189593</v>
      </c>
    </row>
    <row r="24" spans="1:5" ht="12.75">
      <c r="A24" s="24">
        <v>12.589254117941685</v>
      </c>
      <c r="B24" s="35">
        <f t="shared" si="0"/>
        <v>0.2907257235215201</v>
      </c>
      <c r="C24" s="36">
        <f t="shared" si="1"/>
        <v>0.288764736930482</v>
      </c>
      <c r="D24" s="35">
        <f t="shared" si="2"/>
        <v>0.30037917934972735</v>
      </c>
      <c r="E24" s="36">
        <f t="shared" si="3"/>
        <v>0.2997976846193014</v>
      </c>
    </row>
    <row r="25" spans="1:5" ht="12.75">
      <c r="A25" s="24">
        <v>10</v>
      </c>
      <c r="B25" s="35">
        <f t="shared" si="0"/>
        <v>0.29109232201803603</v>
      </c>
      <c r="C25" s="36">
        <f t="shared" si="1"/>
        <v>0.289394219474273</v>
      </c>
      <c r="D25" s="35">
        <f t="shared" si="2"/>
        <v>0.3007081044030831</v>
      </c>
      <c r="E25" s="36">
        <f t="shared" si="3"/>
        <v>0.3002353014713751</v>
      </c>
    </row>
    <row r="26" spans="1:5" ht="12.75">
      <c r="A26" s="24">
        <v>7.943282347242825</v>
      </c>
      <c r="B26" s="35">
        <f t="shared" si="0"/>
        <v>0.2915317304288437</v>
      </c>
      <c r="C26" s="36">
        <f t="shared" si="1"/>
        <v>0.29012094713589565</v>
      </c>
      <c r="D26" s="35">
        <f t="shared" si="2"/>
        <v>0.30109715903738854</v>
      </c>
      <c r="E26" s="36">
        <f t="shared" si="3"/>
        <v>0.30074137082445546</v>
      </c>
    </row>
    <row r="27" spans="1:5" ht="12.75">
      <c r="A27" s="24">
        <v>6.3095734448019405</v>
      </c>
      <c r="B27" s="35">
        <f t="shared" si="0"/>
        <v>0.29205840620879286</v>
      </c>
      <c r="C27" s="36">
        <f t="shared" si="1"/>
        <v>0.2909599427512258</v>
      </c>
      <c r="D27" s="35">
        <f t="shared" si="2"/>
        <v>0.30155733202418766</v>
      </c>
      <c r="E27" s="36">
        <f t="shared" si="3"/>
        <v>0.3013266000927379</v>
      </c>
    </row>
    <row r="28" spans="1:5" ht="12.75">
      <c r="A28" s="24">
        <v>5.011872336272729</v>
      </c>
      <c r="B28" s="35">
        <f t="shared" si="0"/>
        <v>0.2926896748959102</v>
      </c>
      <c r="C28" s="36">
        <f t="shared" si="1"/>
        <v>0.29192854994717515</v>
      </c>
      <c r="D28" s="35">
        <f t="shared" si="2"/>
        <v>0.3021016178402331</v>
      </c>
      <c r="E28" s="36">
        <f t="shared" si="3"/>
        <v>0.30200337155571955</v>
      </c>
    </row>
    <row r="29" spans="1:5" ht="12.75">
      <c r="A29" s="24">
        <v>3.981071705534978</v>
      </c>
      <c r="B29" s="35">
        <f t="shared" si="0"/>
        <v>0.29344629693953733</v>
      </c>
      <c r="C29" s="36">
        <f t="shared" si="1"/>
        <v>0.2930467916672773</v>
      </c>
      <c r="D29" s="35">
        <f t="shared" si="2"/>
        <v>0.30274538084466635</v>
      </c>
      <c r="E29" s="36">
        <f t="shared" si="3"/>
        <v>0.3027860043424402</v>
      </c>
    </row>
    <row r="30" spans="1:5" ht="12.75">
      <c r="A30" s="24">
        <v>3.162277660168384</v>
      </c>
      <c r="B30" s="35">
        <f t="shared" si="0"/>
        <v>0.29435314481698543</v>
      </c>
      <c r="C30" s="36">
        <f t="shared" si="1"/>
        <v>0.2943377840838177</v>
      </c>
      <c r="D30" s="35">
        <f t="shared" si="2"/>
        <v>0.3035067841244042</v>
      </c>
      <c r="E30" s="36">
        <f t="shared" si="3"/>
        <v>0.30369105739558094</v>
      </c>
    </row>
    <row r="31" spans="1:5" ht="12.75">
      <c r="A31" s="24">
        <v>2.5118864315095837</v>
      </c>
      <c r="B31" s="35">
        <f t="shared" si="0"/>
        <v>0.29544001048921187</v>
      </c>
      <c r="C31" s="36">
        <f t="shared" si="1"/>
        <v>0.29582821445285495</v>
      </c>
      <c r="D31" s="35">
        <f t="shared" si="2"/>
        <v>0.3044072933771413</v>
      </c>
      <c r="E31" s="36">
        <f t="shared" si="3"/>
        <v>0.3047376798255352</v>
      </c>
    </row>
    <row r="32" spans="1:5" ht="12.75">
      <c r="A32" s="24">
        <v>1.9952623149688824</v>
      </c>
      <c r="B32" s="35">
        <f aca="true" t="shared" si="4" ref="B32:B47">$B$7+($B$8-$B$7)*(1/(1+($B$9*A32)^$B$10)^(1-(1/$B$10)))</f>
        <v>0.2967425657319952</v>
      </c>
      <c r="C32" s="36">
        <f aca="true" t="shared" si="5" ref="C32:C47">IF(A32&gt;1/$C$9,$C$7+($C$8-$C$7)*($C$9*A32)^(-$C$10),$C$8)</f>
        <v>0.2975488927903013</v>
      </c>
      <c r="D32" s="35">
        <f aca="true" t="shared" si="6" ref="D32:D47">$D$7+($D$8-$D$7)*(1/(1+($D$9*A32)^$D$10)^(1-(1/$D$10)))</f>
        <v>0.3054722669941352</v>
      </c>
      <c r="E32" s="36">
        <f aca="true" t="shared" si="7" ref="E32:E47">IF(A32&gt;1/$E$9,$E$7+($E$8-$E$7)*($E$9*A32)^(-$E$10),$E$8)</f>
        <v>0.3059480160672416</v>
      </c>
    </row>
    <row r="33" spans="1:5" ht="12.75">
      <c r="A33" s="24">
        <v>1.5848931924611156</v>
      </c>
      <c r="B33" s="35">
        <f t="shared" si="4"/>
        <v>0.29830349965541697</v>
      </c>
      <c r="C33" s="36">
        <f t="shared" si="5"/>
        <v>0.29953538877324987</v>
      </c>
      <c r="D33" s="35">
        <f t="shared" si="6"/>
        <v>0.3067316436086153</v>
      </c>
      <c r="E33" s="36">
        <f t="shared" si="7"/>
        <v>0.3073476744120872</v>
      </c>
    </row>
    <row r="34" spans="1:5" ht="12.75">
      <c r="A34" s="24">
        <v>1.2589254117941688</v>
      </c>
      <c r="B34" s="35">
        <f t="shared" si="4"/>
        <v>0.30017385768879534</v>
      </c>
      <c r="C34" s="36">
        <f t="shared" si="5"/>
        <v>0.3018287670325051</v>
      </c>
      <c r="D34" s="35">
        <f t="shared" si="6"/>
        <v>0.3082207370386093</v>
      </c>
      <c r="E34" s="36">
        <f t="shared" si="7"/>
        <v>0.30896626882807693</v>
      </c>
    </row>
    <row r="35" spans="1:5" ht="12.75">
      <c r="A35" s="24">
        <v>1</v>
      </c>
      <c r="B35" s="35">
        <f t="shared" si="4"/>
        <v>0.30241460238203965</v>
      </c>
      <c r="C35" s="36">
        <f t="shared" si="5"/>
        <v>0.3044764360362036</v>
      </c>
      <c r="D35" s="35">
        <f t="shared" si="6"/>
        <v>0.3099811444248122</v>
      </c>
      <c r="E35" s="36">
        <f t="shared" si="7"/>
        <v>0.3108380455320997</v>
      </c>
    </row>
    <row r="36" spans="1:5" ht="12.75">
      <c r="A36" s="24">
        <v>0.7943282347242825</v>
      </c>
      <c r="B36" s="35">
        <f t="shared" si="4"/>
        <v>0.3050984047316267</v>
      </c>
      <c r="C36" s="36">
        <f t="shared" si="5"/>
        <v>0.3075331281125567</v>
      </c>
      <c r="D36" s="35">
        <f t="shared" si="6"/>
        <v>0.3120617640590836</v>
      </c>
      <c r="E36" s="36">
        <f t="shared" si="7"/>
        <v>0.31300260757130577</v>
      </c>
    </row>
    <row r="37" spans="1:5" ht="12.75">
      <c r="A37" s="24">
        <v>0.630957344480194</v>
      </c>
      <c r="B37" s="35">
        <f t="shared" si="4"/>
        <v>0.308311648473886</v>
      </c>
      <c r="C37" s="36">
        <f t="shared" si="5"/>
        <v>0.31106203087063855</v>
      </c>
      <c r="D37" s="35">
        <f t="shared" si="6"/>
        <v>0.3145199007691386</v>
      </c>
      <c r="E37" s="36">
        <f t="shared" si="7"/>
        <v>0.3155057527442863</v>
      </c>
    </row>
    <row r="38" spans="1:5" ht="12.75">
      <c r="A38" s="24">
        <v>0.5011872336272729</v>
      </c>
      <c r="B38" s="35">
        <f t="shared" si="4"/>
        <v>0.312156576678736</v>
      </c>
      <c r="C38" s="36">
        <f t="shared" si="5"/>
        <v>0.3151360934078294</v>
      </c>
      <c r="D38" s="35">
        <f t="shared" si="6"/>
        <v>0.3174224016890119</v>
      </c>
      <c r="E38" s="36">
        <f t="shared" si="7"/>
        <v>0.31840044259078937</v>
      </c>
    </row>
    <row r="39" spans="1:5" ht="12.75">
      <c r="A39" s="24">
        <v>0.3981071705534977</v>
      </c>
      <c r="B39" s="35">
        <f t="shared" si="4"/>
        <v>0.3167534089172354</v>
      </c>
      <c r="C39" s="36">
        <f t="shared" si="5"/>
        <v>0.31983953430569173</v>
      </c>
      <c r="D39" s="35">
        <f t="shared" si="6"/>
        <v>0.32084670201049864</v>
      </c>
      <c r="E39" s="36">
        <f t="shared" si="7"/>
        <v>0.32174792295185467</v>
      </c>
    </row>
    <row r="40" spans="1:5" ht="12.75">
      <c r="A40" s="24">
        <v>0.31622776601683833</v>
      </c>
      <c r="B40" s="35">
        <f t="shared" si="4"/>
        <v>0.3222420730688346</v>
      </c>
      <c r="C40" s="36">
        <f t="shared" si="5"/>
        <v>0.3252695825874096</v>
      </c>
      <c r="D40" s="35">
        <f t="shared" si="6"/>
        <v>0.3248815499560592</v>
      </c>
      <c r="E40" s="36">
        <f t="shared" si="7"/>
        <v>0.32561901980917607</v>
      </c>
    </row>
    <row r="41" spans="1:5" ht="12.75">
      <c r="A41" s="24">
        <v>0.25118864315095835</v>
      </c>
      <c r="B41" s="35">
        <f t="shared" si="4"/>
        <v>0.32878287299832903</v>
      </c>
      <c r="C41" s="36">
        <f t="shared" si="5"/>
        <v>0.33153848762567384</v>
      </c>
      <c r="D41" s="35">
        <f t="shared" si="6"/>
        <v>0.32962699418955727</v>
      </c>
      <c r="E41" s="36">
        <f t="shared" si="7"/>
        <v>0.3300956378210572</v>
      </c>
    </row>
    <row r="42" spans="1:5" ht="12.75">
      <c r="A42" s="24">
        <v>0.19952623149688822</v>
      </c>
      <c r="B42" s="35">
        <f t="shared" si="4"/>
        <v>0.3365548729390265</v>
      </c>
      <c r="C42" s="36">
        <f t="shared" si="5"/>
        <v>0.33877583954961327</v>
      </c>
      <c r="D42" s="35">
        <f t="shared" si="6"/>
        <v>0.3351929168045741</v>
      </c>
      <c r="E42" s="36">
        <f t="shared" si="7"/>
        <v>0.33527249326098174</v>
      </c>
    </row>
    <row r="43" spans="1:5" ht="12.75">
      <c r="A43" s="24">
        <v>0.15848931924611157</v>
      </c>
      <c r="B43" s="35">
        <f t="shared" si="4"/>
        <v>0.3457499323147242</v>
      </c>
      <c r="C43" s="36">
        <f t="shared" si="5"/>
        <v>0.34713124811797347</v>
      </c>
      <c r="D43" s="35">
        <f t="shared" si="6"/>
        <v>0.3416949417501782</v>
      </c>
      <c r="E43" s="36">
        <f t="shared" si="7"/>
        <v>0.34125911802430703</v>
      </c>
    </row>
    <row r="44" spans="1:5" ht="12.75">
      <c r="A44" s="24">
        <v>0.12589254117941692</v>
      </c>
      <c r="B44" s="35">
        <f t="shared" si="4"/>
        <v>0.3565591361446916</v>
      </c>
      <c r="C44" s="36">
        <f t="shared" si="5"/>
        <v>0.3567774354359209</v>
      </c>
      <c r="D44" s="35">
        <f t="shared" si="6"/>
        <v>0.34924593737508114</v>
      </c>
      <c r="E44" s="36">
        <f t="shared" si="7"/>
        <v>0.3481821771038518</v>
      </c>
    </row>
    <row r="45" spans="1:5" ht="12.75">
      <c r="A45" s="24">
        <v>0.1</v>
      </c>
      <c r="B45" s="35">
        <f t="shared" si="4"/>
        <v>0.3691470451278575</v>
      </c>
      <c r="C45" s="36">
        <f t="shared" si="5"/>
        <v>0.3679138064477806</v>
      </c>
      <c r="D45" s="35">
        <f t="shared" si="6"/>
        <v>0.35794068687943054</v>
      </c>
      <c r="E45" s="36">
        <f t="shared" si="7"/>
        <v>0.3561881485675192</v>
      </c>
    </row>
    <row r="46" spans="1:5" ht="12.75">
      <c r="A46" s="24">
        <v>0.07943282347242828</v>
      </c>
      <c r="B46" s="35">
        <f t="shared" si="4"/>
        <v>0.38360860782627115</v>
      </c>
      <c r="C46" s="36">
        <f t="shared" si="5"/>
        <v>0.3807705710145479</v>
      </c>
      <c r="D46" s="35">
        <f t="shared" si="6"/>
        <v>0.367831071712294</v>
      </c>
      <c r="E46" s="36">
        <f t="shared" si="7"/>
        <v>0.36544642274091693</v>
      </c>
    </row>
    <row r="47" spans="1:5" ht="12.75">
      <c r="A47" s="24">
        <v>0.06309573444801943</v>
      </c>
      <c r="B47" s="35">
        <f t="shared" si="4"/>
        <v>0.399905910262196</v>
      </c>
      <c r="C47" s="36">
        <f t="shared" si="5"/>
        <v>0.3956135027873179</v>
      </c>
      <c r="D47" s="35">
        <f t="shared" si="6"/>
        <v>0.378890362770542</v>
      </c>
      <c r="E47" s="36">
        <f t="shared" si="7"/>
        <v>0.3761528861674728</v>
      </c>
    </row>
    <row r="48" spans="1:5" ht="12.75">
      <c r="A48" s="24">
        <v>0.05011872336272732</v>
      </c>
      <c r="B48" s="35">
        <f aca="true" t="shared" si="8" ref="B48:B63">$B$7+($B$8-$B$7)*(1/(1+($B$9*A48)^$B$10)^(1-(1/$B$10)))</f>
        <v>0.41779088550563326</v>
      </c>
      <c r="C48" s="36">
        <f aca="true" t="shared" si="9" ref="C48:C63">IF(A48&gt;1/$C$9,$C$7+($C$8-$C$7)*($C$9*A48)^(-$C$10),$C$8)</f>
        <v>0.412749433251548</v>
      </c>
      <c r="D48" s="35">
        <f aca="true" t="shared" si="10" ref="D48:D63">$D$7+($D$8-$D$7)*(1/(1+($D$9*A48)^$D$10)^(1-(1/$D$10)))</f>
        <v>0.3909697095232436</v>
      </c>
      <c r="E48" s="36">
        <f aca="true" t="shared" si="11" ref="E48:E63">IF(A48&gt;1/$E$9,$E$7+($E$8-$E$7)*($E$9*A48)^(-$E$10),$E$8)</f>
        <v>0.3885340661754644</v>
      </c>
    </row>
    <row r="49" spans="1:5" ht="12.75">
      <c r="A49" s="24">
        <v>0.0398107170553498</v>
      </c>
      <c r="B49" s="35">
        <f t="shared" si="8"/>
        <v>0.4367385529817059</v>
      </c>
      <c r="C49" s="36">
        <f t="shared" si="9"/>
        <v>0.432532594514448</v>
      </c>
      <c r="D49" s="35">
        <f t="shared" si="10"/>
        <v>0.4037591144197842</v>
      </c>
      <c r="E49" s="36">
        <f t="shared" si="11"/>
        <v>0.4028519237427045</v>
      </c>
    </row>
    <row r="50" spans="1:5" ht="12.75">
      <c r="A50" s="24">
        <v>0.031622776601683854</v>
      </c>
      <c r="B50" s="35">
        <f t="shared" si="8"/>
        <v>0.4559376451092327</v>
      </c>
      <c r="C50" s="36">
        <f t="shared" si="9"/>
        <v>0.4553719419529117</v>
      </c>
      <c r="D50" s="35">
        <f t="shared" si="10"/>
        <v>0.41677684369187284</v>
      </c>
      <c r="E50" s="36">
        <f t="shared" si="11"/>
        <v>0.41940939606629996</v>
      </c>
    </row>
    <row r="51" spans="1:5" ht="12.75">
      <c r="A51" s="24">
        <v>0.02511886431509585</v>
      </c>
      <c r="B51" s="35">
        <f t="shared" si="8"/>
        <v>0.4743883844261846</v>
      </c>
      <c r="C51" s="36">
        <f t="shared" si="9"/>
        <v>0.4817396080949806</v>
      </c>
      <c r="D51" s="35">
        <f t="shared" si="10"/>
        <v>0.42941500918371966</v>
      </c>
      <c r="E51" s="36">
        <f t="shared" si="11"/>
        <v>0.4385568061071635</v>
      </c>
    </row>
    <row r="52" spans="1:5" ht="12.75">
      <c r="A52" s="24">
        <v>0.019952623149688837</v>
      </c>
      <c r="B52" s="35">
        <f t="shared" si="8"/>
        <v>0.49111119263573577</v>
      </c>
      <c r="C52" s="36">
        <f t="shared" si="9"/>
        <v>0.5121806624925653</v>
      </c>
      <c r="D52" s="35">
        <f t="shared" si="10"/>
        <v>0.44104976292679365</v>
      </c>
      <c r="E52" s="36">
        <f t="shared" si="11"/>
        <v>0.46069927472240657</v>
      </c>
    </row>
    <row r="53" spans="1:5" ht="12.75">
      <c r="A53" s="24">
        <v>0.01584893192461117</v>
      </c>
      <c r="B53" s="35">
        <f t="shared" si="8"/>
        <v>0.5053865948267611</v>
      </c>
      <c r="C53" s="36">
        <f t="shared" si="9"/>
        <v>0.547</v>
      </c>
      <c r="D53" s="35">
        <f t="shared" si="10"/>
        <v>0.4511822295607496</v>
      </c>
      <c r="E53" s="36">
        <f t="shared" si="11"/>
        <v>0.483</v>
      </c>
    </row>
    <row r="54" spans="1:5" ht="12.75">
      <c r="A54" s="24">
        <v>0.0125892541179417</v>
      </c>
      <c r="B54" s="35">
        <f t="shared" si="8"/>
        <v>0.5169028191311469</v>
      </c>
      <c r="C54" s="36">
        <f t="shared" si="9"/>
        <v>0.547</v>
      </c>
      <c r="D54" s="35">
        <f t="shared" si="10"/>
        <v>0.45954410769668325</v>
      </c>
      <c r="E54" s="36">
        <f t="shared" si="11"/>
        <v>0.483</v>
      </c>
    </row>
    <row r="55" spans="1:5" ht="12.75">
      <c r="A55" s="24">
        <v>0.01</v>
      </c>
      <c r="B55" s="35">
        <f t="shared" si="8"/>
        <v>0.5257448380306525</v>
      </c>
      <c r="C55" s="36">
        <f t="shared" si="9"/>
        <v>0.547</v>
      </c>
      <c r="D55" s="35">
        <f t="shared" si="10"/>
        <v>0.4661183860737107</v>
      </c>
      <c r="E55" s="36">
        <f t="shared" si="11"/>
        <v>0.483</v>
      </c>
    </row>
    <row r="56" spans="1:5" ht="12.75">
      <c r="A56" s="24">
        <v>0.007943282347242833</v>
      </c>
      <c r="B56" s="35">
        <f t="shared" si="8"/>
        <v>0.532264566084779</v>
      </c>
      <c r="C56" s="36">
        <f t="shared" si="9"/>
        <v>0.547</v>
      </c>
      <c r="D56" s="35">
        <f t="shared" si="10"/>
        <v>0.4710804758150722</v>
      </c>
      <c r="E56" s="36">
        <f t="shared" si="11"/>
        <v>0.483</v>
      </c>
    </row>
    <row r="57" spans="1:5" ht="12.75">
      <c r="A57" s="24">
        <v>0.006309573444801948</v>
      </c>
      <c r="B57" s="35">
        <f t="shared" si="8"/>
        <v>0.5369239664244491</v>
      </c>
      <c r="C57" s="36">
        <f t="shared" si="9"/>
        <v>0.547</v>
      </c>
      <c r="D57" s="35">
        <f t="shared" si="10"/>
        <v>0.4747060312866598</v>
      </c>
      <c r="E57" s="36">
        <f t="shared" si="11"/>
        <v>0.483</v>
      </c>
    </row>
    <row r="58" spans="1:5" ht="12.75">
      <c r="A58" s="24">
        <v>0.005011872336272735</v>
      </c>
      <c r="B58" s="35">
        <f t="shared" si="8"/>
        <v>0.5401777369747819</v>
      </c>
      <c r="C58" s="36">
        <f t="shared" si="9"/>
        <v>0.547</v>
      </c>
      <c r="D58" s="35">
        <f t="shared" si="10"/>
        <v>0.4772904598829276</v>
      </c>
      <c r="E58" s="36">
        <f t="shared" si="11"/>
        <v>0.483</v>
      </c>
    </row>
    <row r="59" spans="1:5" ht="12.75">
      <c r="A59" s="24">
        <v>0.003981071705534982</v>
      </c>
      <c r="B59" s="35">
        <f t="shared" si="8"/>
        <v>0.5424126270763846</v>
      </c>
      <c r="C59" s="36">
        <f t="shared" si="9"/>
        <v>0.547</v>
      </c>
      <c r="D59" s="35">
        <f t="shared" si="10"/>
        <v>0.4790996838023348</v>
      </c>
      <c r="E59" s="36">
        <f t="shared" si="11"/>
        <v>0.483</v>
      </c>
    </row>
    <row r="60" spans="1:5" ht="12.75">
      <c r="A60" s="24">
        <v>0.0031622776601683876</v>
      </c>
      <c r="B60" s="35">
        <f t="shared" si="8"/>
        <v>0.5439300392210862</v>
      </c>
      <c r="C60" s="36">
        <f t="shared" si="9"/>
        <v>0.547</v>
      </c>
      <c r="D60" s="35">
        <f t="shared" si="10"/>
        <v>0.4803499540288492</v>
      </c>
      <c r="E60" s="36">
        <f t="shared" si="11"/>
        <v>0.483</v>
      </c>
    </row>
    <row r="61" spans="1:5" ht="12.75">
      <c r="A61" s="24">
        <v>0.002511886431509587</v>
      </c>
      <c r="B61" s="35">
        <f t="shared" si="8"/>
        <v>0.5449521574447292</v>
      </c>
      <c r="C61" s="36">
        <f t="shared" si="9"/>
        <v>0.547</v>
      </c>
      <c r="D61" s="35">
        <f t="shared" si="10"/>
        <v>0.48120616190607735</v>
      </c>
      <c r="E61" s="36">
        <f t="shared" si="11"/>
        <v>0.483</v>
      </c>
    </row>
    <row r="62" spans="1:5" ht="12.75">
      <c r="A62" s="24">
        <v>0.001995262314968885</v>
      </c>
      <c r="B62" s="35">
        <f t="shared" si="8"/>
        <v>0.5456369458732852</v>
      </c>
      <c r="C62" s="36">
        <f t="shared" si="9"/>
        <v>0.547</v>
      </c>
      <c r="D62" s="35">
        <f t="shared" si="10"/>
        <v>0.4817888452032768</v>
      </c>
      <c r="E62" s="36">
        <f t="shared" si="11"/>
        <v>0.483</v>
      </c>
    </row>
    <row r="63" spans="1:5" ht="12.75">
      <c r="A63" s="24">
        <v>0.0015848931924611178</v>
      </c>
      <c r="B63" s="35">
        <f t="shared" si="8"/>
        <v>0.5460940698622334</v>
      </c>
      <c r="C63" s="36">
        <f t="shared" si="9"/>
        <v>0.547</v>
      </c>
      <c r="D63" s="35">
        <f t="shared" si="10"/>
        <v>0.48218368518279053</v>
      </c>
      <c r="E63" s="36">
        <f t="shared" si="11"/>
        <v>0.483</v>
      </c>
    </row>
    <row r="64" spans="1:5" ht="12.75">
      <c r="A64" s="24">
        <v>0.0012589254117941707</v>
      </c>
      <c r="B64" s="35">
        <f>$B$7+($B$8-$B$7)*(1/(1+($B$9*A64)^$B$10)^(1-(1/$B$10)))</f>
        <v>0.5463984768838646</v>
      </c>
      <c r="C64" s="36">
        <f>IF(A64&gt;1/$C$9,$C$7+($C$8-$C$7)*($C$9*A64)^(-$C$10),$C$8)</f>
        <v>0.547</v>
      </c>
      <c r="D64" s="35">
        <f>$D$7+($D$8-$D$7)*(1/(1+($D$9*A64)^$D$10)^(1-(1/$D$10)))</f>
        <v>0.4824504572169064</v>
      </c>
      <c r="E64" s="36">
        <f>IF(A64&gt;1/$E$9,$E$7+($E$8-$E$7)*($E$9*A64)^(-$E$10),$E$8)</f>
        <v>0.483</v>
      </c>
    </row>
    <row r="65" spans="1:5" ht="12.75">
      <c r="A65" s="54">
        <v>0.0010000000000000002</v>
      </c>
      <c r="B65" s="37">
        <f>$B$7+($B$8-$B$7)*(1/(1+($B$9*A65)^$B$10)^(1-(1/$B$10)))</f>
        <v>0.5466008579102428</v>
      </c>
      <c r="C65" s="38">
        <f>IF(A65&gt;1/$C$9,$C$7+($C$8-$C$7)*($C$9*A65)^(-$C$10),$C$8)</f>
        <v>0.547</v>
      </c>
      <c r="D65" s="37">
        <f>$D$7+($D$8-$D$7)*(1/(1+($D$9*A65)^$D$10)^(1-(1/$D$10)))</f>
        <v>0.4826303439754036</v>
      </c>
      <c r="E65" s="38">
        <f>IF(A65&gt;1/$E$9,$E$7+($E$8-$E$7)*($E$9*A65)^(-$E$10),$E$8)</f>
        <v>0.483</v>
      </c>
    </row>
    <row r="67" ht="12.75">
      <c r="A67" s="20" t="str">
        <f>A3</f>
        <v>HALSTEAD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1997-06-06T15:22:04Z</cp:lastPrinted>
  <dcterms:created xsi:type="dcterms:W3CDTF">1997-01-08T15:00:20Z</dcterms:created>
  <cp:category/>
  <cp:version/>
  <cp:contentType/>
  <cp:contentStatus/>
</cp:coreProperties>
</file>